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http://sharepoint/sites/opr/Repository/"/>
    </mc:Choice>
  </mc:AlternateContent>
  <bookViews>
    <workbookView xWindow="75" yWindow="195" windowWidth="27840" windowHeight="12015" tabRatio="566" activeTab="3"/>
  </bookViews>
  <sheets>
    <sheet name="Network Device Instructions" sheetId="6" r:id="rId1"/>
    <sheet name="Substation Cabling Instructions" sheetId="1" r:id="rId2"/>
    <sheet name="Splice Enclosure Instructions" sheetId="10" r:id="rId3"/>
    <sheet name="Site ID" sheetId="9" r:id="rId4"/>
    <sheet name="Location" sheetId="3" r:id="rId5"/>
    <sheet name="Device Type" sheetId="5" r:id="rId6"/>
  </sheets>
  <definedNames>
    <definedName name="_xlnm._FilterDatabase" localSheetId="5" hidden="1">'Device Type'!$A$7:$F$125</definedName>
    <definedName name="_xlnm._FilterDatabase" localSheetId="4" hidden="1">Location!$A$6:$E$24</definedName>
    <definedName name="_xlnm._FilterDatabase" localSheetId="3" hidden="1">'Site ID'!$A$2:$Q$3471</definedName>
  </definedNames>
  <calcPr calcId="162913"/>
</workbook>
</file>

<file path=xl/calcChain.xml><?xml version="1.0" encoding="utf-8"?>
<calcChain xmlns="http://schemas.openxmlformats.org/spreadsheetml/2006/main">
  <c r="F2053" i="9" l="1"/>
  <c r="F2790" i="9" l="1"/>
  <c r="F1765" i="9"/>
  <c r="K2843" i="9" l="1"/>
  <c r="F2843" i="9"/>
  <c r="F1031" i="9" l="1"/>
  <c r="B2854" i="9"/>
  <c r="B1031" i="9"/>
  <c r="F2854" i="9"/>
  <c r="F1103" i="9" l="1"/>
  <c r="F1591" i="9" l="1"/>
  <c r="F1370" i="9" l="1"/>
  <c r="F1132" i="9" l="1"/>
  <c r="B1132" i="9"/>
  <c r="F1131" i="9"/>
  <c r="B1131" i="9"/>
  <c r="F1130" i="9"/>
  <c r="B1130" i="9"/>
  <c r="F65" i="9" l="1"/>
  <c r="B2107" i="9"/>
  <c r="B377" i="9"/>
  <c r="B3010" i="9"/>
  <c r="B1117" i="9"/>
  <c r="B2941" i="9"/>
  <c r="B1974" i="9"/>
  <c r="B3357" i="9"/>
  <c r="B560" i="9"/>
  <c r="B1077" i="9"/>
  <c r="B1054" i="9"/>
  <c r="G55" i="9" l="1"/>
  <c r="G2411" i="9"/>
  <c r="G194" i="9"/>
  <c r="G826" i="9"/>
  <c r="G2449" i="9"/>
  <c r="G1524" i="9"/>
  <c r="G3370" i="9"/>
  <c r="G712" i="9"/>
  <c r="G1364" i="9"/>
  <c r="G2748" i="9"/>
  <c r="G3247" i="9"/>
  <c r="G2341" i="9"/>
  <c r="G2890" i="9"/>
  <c r="G3240" i="9"/>
  <c r="AJ125" i="9"/>
  <c r="AHY125" i="9"/>
  <c r="F3240" i="9"/>
  <c r="F2890" i="9"/>
  <c r="F2341" i="9"/>
  <c r="F3247" i="9"/>
  <c r="F1364" i="9"/>
  <c r="F712" i="9"/>
  <c r="F3370" i="9"/>
  <c r="F1524" i="9"/>
  <c r="F2449" i="9"/>
  <c r="F826" i="9"/>
  <c r="F194" i="9"/>
  <c r="F2411" i="9"/>
  <c r="F55" i="9"/>
  <c r="JJB179" i="9" l="1"/>
  <c r="M2200" i="9"/>
  <c r="G1288" i="9"/>
  <c r="G2497" i="9"/>
  <c r="G2338" i="9"/>
  <c r="G761" i="9"/>
  <c r="G3309" i="9"/>
  <c r="G44" i="9"/>
  <c r="G2325" i="9"/>
  <c r="G2705" i="9"/>
  <c r="G2200" i="9"/>
  <c r="G2334" i="9"/>
  <c r="G1986" i="9"/>
  <c r="F2334" i="9"/>
  <c r="F2200" i="9"/>
  <c r="F2705" i="9"/>
  <c r="F2325" i="9"/>
  <c r="F44" i="9"/>
  <c r="F3309" i="9"/>
  <c r="F761" i="9"/>
  <c r="F2338" i="9"/>
  <c r="F2497" i="9"/>
  <c r="F1288" i="9"/>
  <c r="F2582" i="9" l="1"/>
  <c r="F2713" i="9" l="1"/>
  <c r="F3221" i="9"/>
  <c r="F2584" i="9"/>
  <c r="F1720" i="9"/>
  <c r="F199" i="9"/>
  <c r="F3003" i="9"/>
  <c r="F2222" i="9"/>
  <c r="F1188" i="9"/>
  <c r="F1185" i="9"/>
  <c r="F766" i="9"/>
  <c r="F621" i="9"/>
  <c r="F2360" i="9"/>
  <c r="F1904" i="9"/>
  <c r="F1545" i="9"/>
  <c r="F3051" i="9"/>
  <c r="F2250" i="9"/>
  <c r="F600" i="9"/>
  <c r="F61" i="9"/>
  <c r="F601" i="9"/>
  <c r="F288" i="9"/>
  <c r="F335" i="9"/>
  <c r="B1306" i="9" l="1"/>
  <c r="F1306" i="9"/>
  <c r="B3385" i="9" l="1"/>
  <c r="F3385" i="9"/>
  <c r="B1573" i="9"/>
  <c r="F1573" i="9"/>
  <c r="F835" i="9" l="1"/>
  <c r="F949" i="9"/>
  <c r="F878" i="9"/>
  <c r="F876" i="9"/>
  <c r="F1013" i="9"/>
  <c r="F124" i="9"/>
  <c r="F1017" i="9"/>
  <c r="F875" i="9"/>
  <c r="F836" i="9"/>
  <c r="F1014" i="9"/>
  <c r="F832" i="9"/>
  <c r="F852" i="9"/>
  <c r="F2219" i="9"/>
  <c r="F980" i="9"/>
  <c r="F1015" i="9"/>
  <c r="F1011" i="9"/>
  <c r="F1012" i="9"/>
  <c r="F833" i="9"/>
  <c r="F1614" i="9"/>
  <c r="F635" i="9"/>
  <c r="F3369" i="9"/>
  <c r="F602" i="9"/>
  <c r="F1612" i="9"/>
  <c r="F821" i="9"/>
  <c r="F631" i="9"/>
  <c r="F2204" i="9"/>
  <c r="F489" i="9"/>
  <c r="F3072" i="9"/>
  <c r="F3361" i="9"/>
  <c r="F2847" i="9"/>
  <c r="F2935" i="9"/>
  <c r="F834" i="9"/>
  <c r="F3279" i="9" l="1"/>
  <c r="F2317" i="9"/>
  <c r="F2227" i="9"/>
  <c r="F3301" i="9"/>
  <c r="F1080" i="9"/>
  <c r="F3268" i="9"/>
  <c r="F140" i="9"/>
  <c r="F3262" i="9"/>
  <c r="F2303" i="9"/>
  <c r="F1275" i="9"/>
  <c r="F3390" i="9"/>
  <c r="F3297" i="9"/>
  <c r="F2301" i="9"/>
  <c r="F2888" i="9"/>
  <c r="F3284" i="9"/>
  <c r="F3300" i="9"/>
  <c r="F2967" i="9"/>
  <c r="F2961" i="9"/>
  <c r="F2326" i="9"/>
  <c r="F3293" i="9"/>
  <c r="F3368" i="9"/>
  <c r="F3335" i="9"/>
  <c r="F3280" i="9"/>
  <c r="F624" i="9"/>
  <c r="F3070" i="9"/>
  <c r="F2954" i="9"/>
  <c r="F3359" i="9"/>
  <c r="F2252" i="9"/>
  <c r="F694" i="9"/>
  <c r="F2344" i="9"/>
  <c r="F1030" i="9"/>
  <c r="F622" i="9"/>
  <c r="F2953" i="9"/>
  <c r="F2310" i="9"/>
  <c r="F2243" i="9"/>
  <c r="F2378" i="9"/>
  <c r="B1628" i="9"/>
  <c r="F1628" i="9"/>
  <c r="F3086" i="9" l="1"/>
  <c r="F2853" i="9" l="1"/>
  <c r="F2855" i="9"/>
  <c r="F2395" i="9"/>
  <c r="F734" i="9"/>
  <c r="B3303" i="9"/>
  <c r="F3303" i="9"/>
  <c r="F3134" i="9" l="1"/>
  <c r="F2121" i="9"/>
  <c r="B2215" i="9"/>
  <c r="F2215" i="9"/>
  <c r="B2216" i="9" l="1"/>
  <c r="F2216" i="9"/>
  <c r="B1750" i="9"/>
  <c r="F1750" i="9"/>
  <c r="F1261" i="9"/>
  <c r="B599" i="9"/>
  <c r="F599" i="9"/>
  <c r="F2454" i="9"/>
  <c r="B2258" i="9"/>
  <c r="F2258" i="9"/>
  <c r="B1221" i="9"/>
  <c r="F1221" i="9"/>
  <c r="B3059" i="9"/>
  <c r="F3059" i="9"/>
  <c r="F1039" i="9" l="1"/>
  <c r="B2239" i="9"/>
  <c r="F2239" i="9"/>
  <c r="B2207" i="9" l="1"/>
  <c r="B1049" i="9" l="1"/>
  <c r="F1049" i="9"/>
  <c r="F3077" i="9" l="1"/>
  <c r="F2335" i="9"/>
  <c r="F2960" i="9"/>
  <c r="F1197" i="9"/>
  <c r="F2556" i="9"/>
  <c r="F3302" i="9"/>
  <c r="F3266" i="9"/>
  <c r="F2319" i="9"/>
  <c r="B2893" i="9"/>
  <c r="F2893" i="9"/>
  <c r="F722" i="9"/>
  <c r="F719" i="9"/>
  <c r="F872" i="9"/>
  <c r="F3321" i="9"/>
  <c r="B3248" i="9"/>
  <c r="F3248" i="9"/>
  <c r="F3007" i="9" l="1"/>
  <c r="B3312" i="9"/>
  <c r="F3312" i="9"/>
  <c r="B702" i="9"/>
  <c r="F702" i="9"/>
  <c r="F738" i="9"/>
  <c r="F744" i="9"/>
  <c r="B701" i="9" l="1"/>
  <c r="F701" i="9"/>
  <c r="B3078" i="9"/>
  <c r="F3078" i="9"/>
  <c r="F2083" i="9"/>
  <c r="F2092" i="9"/>
  <c r="B471" i="9"/>
  <c r="B3190" i="9"/>
  <c r="F3190" i="9"/>
  <c r="B3189" i="9"/>
  <c r="F3189" i="9"/>
  <c r="F741" i="9"/>
  <c r="B3183" i="9"/>
  <c r="F3183" i="9"/>
  <c r="B3121" i="9"/>
  <c r="F3121" i="9"/>
  <c r="F1927" i="9"/>
  <c r="B1910" i="9"/>
  <c r="F1910" i="9"/>
  <c r="F2061" i="9"/>
  <c r="B3165" i="9"/>
  <c r="F3165" i="9"/>
  <c r="F539" i="9" l="1"/>
  <c r="F557" i="9" l="1"/>
  <c r="F551" i="9"/>
  <c r="F2845" i="9" l="1"/>
  <c r="F2922" i="9"/>
  <c r="F2841" i="9"/>
  <c r="F2383" i="9"/>
  <c r="F2346" i="9"/>
  <c r="F1635" i="9"/>
  <c r="F725" i="9"/>
  <c r="F703" i="9"/>
  <c r="F3208" i="9"/>
  <c r="F2308" i="9"/>
  <c r="F1033" i="9"/>
  <c r="F150" i="9"/>
  <c r="F128" i="9"/>
  <c r="F740" i="9" l="1"/>
  <c r="B740" i="9"/>
  <c r="F126" i="9"/>
  <c r="B126" i="9"/>
  <c r="F2975" i="9"/>
  <c r="B2975" i="9"/>
  <c r="F2801" i="9"/>
  <c r="B2801" i="9"/>
  <c r="F1822" i="9"/>
  <c r="B1822" i="9"/>
  <c r="F547" i="9"/>
  <c r="B547" i="9"/>
  <c r="F3336" i="9"/>
  <c r="B3336" i="9"/>
  <c r="F2402" i="9"/>
  <c r="B2402" i="9"/>
  <c r="B1230" i="9"/>
  <c r="F1230" i="9"/>
  <c r="B757" i="9"/>
  <c r="F757" i="9"/>
  <c r="F2181" i="9" l="1"/>
  <c r="B2181" i="9"/>
  <c r="F3475" i="9"/>
  <c r="B3475" i="9"/>
  <c r="F1896" i="9" l="1"/>
  <c r="B1896" i="9"/>
  <c r="B2999" i="9"/>
  <c r="F2999" i="9"/>
  <c r="B2274" i="9"/>
  <c r="F2274" i="9"/>
  <c r="F2062" i="9"/>
  <c r="B2062" i="9"/>
  <c r="B1804" i="9"/>
  <c r="F1804" i="9"/>
  <c r="F1550" i="9"/>
  <c r="B1550" i="9"/>
  <c r="F1114" i="9"/>
  <c r="B1114" i="9"/>
  <c r="F869" i="9"/>
  <c r="B869" i="9"/>
  <c r="B3353" i="9"/>
  <c r="F3353" i="9"/>
  <c r="B3005" i="9"/>
  <c r="F3005" i="9"/>
  <c r="B2789" i="9"/>
  <c r="F2789" i="9"/>
  <c r="B2586" i="9"/>
  <c r="F2586" i="9"/>
  <c r="B2059" i="9"/>
  <c r="F2059" i="9"/>
  <c r="B1759" i="9"/>
  <c r="F1759" i="9"/>
  <c r="F1153" i="9"/>
  <c r="B1153" i="9"/>
  <c r="B3133" i="9"/>
  <c r="F3133" i="9"/>
  <c r="F3083" i="9"/>
  <c r="B3083" i="9"/>
  <c r="F2376" i="9"/>
  <c r="B2376" i="9"/>
  <c r="B2329" i="9"/>
  <c r="B1802" i="9"/>
  <c r="F1802" i="9"/>
  <c r="F1404" i="9" l="1"/>
  <c r="B1404" i="9"/>
  <c r="F1774" i="9" l="1"/>
  <c r="B1774" i="9"/>
  <c r="F1773" i="9"/>
  <c r="B1773" i="9"/>
  <c r="F1931" i="9" l="1"/>
  <c r="B1931" i="9"/>
  <c r="F3472" i="9" l="1"/>
  <c r="B3472" i="9"/>
  <c r="F3471" i="9"/>
  <c r="B3471" i="9"/>
  <c r="F3470" i="9"/>
  <c r="B3470" i="9"/>
  <c r="F3469" i="9"/>
  <c r="B3469" i="9"/>
  <c r="F3468" i="9"/>
  <c r="B3468" i="9"/>
  <c r="F3467" i="9"/>
  <c r="B3467" i="9"/>
  <c r="F3465" i="9"/>
  <c r="B3465" i="9"/>
  <c r="F3464" i="9"/>
  <c r="B3464" i="9"/>
  <c r="F3463" i="9"/>
  <c r="B3463" i="9"/>
  <c r="F3466" i="9"/>
  <c r="B3466" i="9"/>
  <c r="F3462" i="9"/>
  <c r="B3462" i="9"/>
  <c r="F3460" i="9"/>
  <c r="B3460" i="9"/>
  <c r="F3265" i="9"/>
  <c r="B3265" i="9"/>
  <c r="F3366" i="9"/>
  <c r="B3366" i="9"/>
  <c r="F3367" i="9"/>
  <c r="B3367" i="9"/>
  <c r="F3459" i="9"/>
  <c r="B3459" i="9"/>
  <c r="F3363" i="9"/>
  <c r="B3363" i="9"/>
  <c r="F3365" i="9"/>
  <c r="B3365" i="9"/>
  <c r="F3272" i="9"/>
  <c r="B3272" i="9"/>
  <c r="F69" i="9"/>
  <c r="B69" i="9"/>
  <c r="F70" i="9"/>
  <c r="B70" i="9"/>
  <c r="F3271" i="9"/>
  <c r="B3271" i="9"/>
  <c r="F3269" i="9"/>
  <c r="B3269" i="9"/>
  <c r="F3378" i="9"/>
  <c r="B3378" i="9"/>
  <c r="F3382" i="9"/>
  <c r="B3382" i="9"/>
  <c r="F3376" i="9"/>
  <c r="B3376" i="9"/>
  <c r="F3381" i="9"/>
  <c r="B3381" i="9"/>
  <c r="F3380" i="9"/>
  <c r="B3380" i="9"/>
  <c r="F3278" i="9"/>
  <c r="B3278" i="9"/>
  <c r="F3375" i="9"/>
  <c r="B3375" i="9"/>
  <c r="F3374" i="9"/>
  <c r="B3374" i="9"/>
  <c r="F3276" i="9"/>
  <c r="B3276" i="9"/>
  <c r="F3379" i="9"/>
  <c r="B3379" i="9"/>
  <c r="F3387" i="9"/>
  <c r="B3387" i="9"/>
  <c r="F3386" i="9"/>
  <c r="B3386" i="9"/>
  <c r="F3384" i="9"/>
  <c r="B3384" i="9"/>
  <c r="F3377" i="9"/>
  <c r="B3377" i="9"/>
  <c r="F3388" i="9"/>
  <c r="B3388" i="9"/>
  <c r="F3389" i="9"/>
  <c r="B3389" i="9"/>
  <c r="F3274" i="9"/>
  <c r="B3274" i="9"/>
  <c r="F3383" i="9"/>
  <c r="B3383" i="9"/>
  <c r="F3373" i="9"/>
  <c r="B3373" i="9"/>
  <c r="F3273" i="9"/>
  <c r="B3273" i="9"/>
  <c r="F42" i="9"/>
  <c r="B42" i="9"/>
  <c r="F3270" i="9"/>
  <c r="B3270" i="9"/>
  <c r="F3364" i="9"/>
  <c r="B3364" i="9"/>
  <c r="F3332" i="9"/>
  <c r="B3332" i="9"/>
  <c r="F3362" i="9"/>
  <c r="B3362" i="9"/>
  <c r="F3329" i="9"/>
  <c r="B3329" i="9"/>
  <c r="F3325" i="9"/>
  <c r="B3325" i="9"/>
  <c r="F3324" i="9"/>
  <c r="B3324" i="9"/>
  <c r="F3323" i="9"/>
  <c r="B3323" i="9"/>
  <c r="F3360" i="9"/>
  <c r="B3360" i="9"/>
  <c r="F3327" i="9"/>
  <c r="B3327" i="9"/>
  <c r="F3322" i="9"/>
  <c r="B3322" i="9"/>
  <c r="F3344" i="9"/>
  <c r="B3344" i="9"/>
  <c r="F2496" i="9"/>
  <c r="B2496" i="9"/>
  <c r="F3317" i="9"/>
  <c r="B3317" i="9"/>
  <c r="F3340" i="9"/>
  <c r="B3340" i="9"/>
  <c r="F3320" i="9"/>
  <c r="B3320" i="9"/>
  <c r="F3339" i="9"/>
  <c r="B3339" i="9"/>
  <c r="F3338" i="9"/>
  <c r="B3338" i="9"/>
  <c r="F3319" i="9"/>
  <c r="B3319" i="9"/>
  <c r="F3351" i="9"/>
  <c r="B3351" i="9"/>
  <c r="F3264" i="9"/>
  <c r="B3264" i="9"/>
  <c r="F3318" i="9"/>
  <c r="B3318" i="9"/>
  <c r="F3316" i="9"/>
  <c r="B3316" i="9"/>
  <c r="F3331" i="9"/>
  <c r="B3331" i="9"/>
  <c r="F3310" i="9"/>
  <c r="B3310" i="9"/>
  <c r="F3314" i="9"/>
  <c r="B3314" i="9"/>
  <c r="F3443" i="9"/>
  <c r="B3443" i="9"/>
  <c r="F3315" i="9"/>
  <c r="B3315" i="9"/>
  <c r="F3311" i="9"/>
  <c r="B3311" i="9"/>
  <c r="F500" i="9"/>
  <c r="B500" i="9"/>
  <c r="F3299" i="9"/>
  <c r="B3299" i="9"/>
  <c r="F1651" i="9"/>
  <c r="B1651" i="9"/>
  <c r="F914" i="9"/>
  <c r="B914" i="9"/>
  <c r="F3397" i="9"/>
  <c r="B3397" i="9"/>
  <c r="F3444" i="9"/>
  <c r="B3444" i="9"/>
  <c r="F3393" i="9"/>
  <c r="B3393" i="9"/>
  <c r="F2806" i="9"/>
  <c r="B2806" i="9"/>
  <c r="F3394" i="9"/>
  <c r="B3394" i="9"/>
  <c r="F3371" i="9"/>
  <c r="B3371" i="9"/>
  <c r="F3356" i="9"/>
  <c r="B3356" i="9"/>
  <c r="F1841" i="9"/>
  <c r="B1841" i="9"/>
  <c r="F1631" i="9"/>
  <c r="B1631" i="9"/>
  <c r="F3308" i="9"/>
  <c r="B3308" i="9"/>
  <c r="F3307" i="9"/>
  <c r="B3307" i="9"/>
  <c r="F3305" i="9"/>
  <c r="B3305" i="9"/>
  <c r="F3304" i="9"/>
  <c r="B3304" i="9"/>
  <c r="F3306" i="9"/>
  <c r="B3306" i="9"/>
  <c r="F41" i="9"/>
  <c r="B41" i="9"/>
  <c r="F2879" i="9"/>
  <c r="B2879" i="9"/>
  <c r="F3261" i="9"/>
  <c r="B3261" i="9"/>
  <c r="F3257" i="9"/>
  <c r="B3257" i="9"/>
  <c r="F3298" i="9"/>
  <c r="B3298" i="9"/>
  <c r="F40" i="9"/>
  <c r="B40" i="9"/>
  <c r="F590" i="9"/>
  <c r="B590" i="9"/>
  <c r="F39" i="9"/>
  <c r="B39" i="9"/>
  <c r="F3295" i="9"/>
  <c r="B3295" i="9"/>
  <c r="F2214" i="9"/>
  <c r="B2214" i="9"/>
  <c r="F3346" i="9"/>
  <c r="B3346" i="9"/>
  <c r="F38" i="9"/>
  <c r="B38" i="9"/>
  <c r="F3291" i="9"/>
  <c r="B3291" i="9"/>
  <c r="F3290" i="9"/>
  <c r="B3290" i="9"/>
  <c r="F3289" i="9"/>
  <c r="B3289" i="9"/>
  <c r="F3285" i="9"/>
  <c r="B3285" i="9"/>
  <c r="F1236" i="9"/>
  <c r="B1236" i="9"/>
  <c r="F3287" i="9"/>
  <c r="B3287" i="9"/>
  <c r="F3286" i="9"/>
  <c r="B3286" i="9"/>
  <c r="F3275" i="9"/>
  <c r="B3275" i="9"/>
  <c r="F3282" i="9"/>
  <c r="B3282" i="9"/>
  <c r="F3288" i="9"/>
  <c r="B3288" i="9"/>
  <c r="F3408" i="9"/>
  <c r="B3408" i="9"/>
  <c r="F3281" i="9"/>
  <c r="B3281" i="9"/>
  <c r="F3445" i="9"/>
  <c r="B3445" i="9"/>
  <c r="F3260" i="9"/>
  <c r="B3260" i="9"/>
  <c r="F3259" i="9"/>
  <c r="B3259" i="9"/>
  <c r="F3258" i="9"/>
  <c r="B3258" i="9"/>
  <c r="F3253" i="9"/>
  <c r="B3253" i="9"/>
  <c r="F3254" i="9"/>
  <c r="B3254" i="9"/>
  <c r="F3447" i="9"/>
  <c r="B3447" i="9"/>
  <c r="F3446" i="9"/>
  <c r="B3446" i="9"/>
  <c r="F3256" i="9"/>
  <c r="B3256" i="9"/>
  <c r="F3255" i="9"/>
  <c r="B3255" i="9"/>
  <c r="F940" i="9"/>
  <c r="B940" i="9"/>
  <c r="F3372" i="9"/>
  <c r="B3372" i="9"/>
  <c r="F3239" i="9"/>
  <c r="B3239" i="9"/>
  <c r="F3252" i="9"/>
  <c r="B3252" i="9"/>
  <c r="F3395" i="9"/>
  <c r="B3395" i="9"/>
  <c r="F3403" i="9"/>
  <c r="B3403" i="9"/>
  <c r="F3400" i="9"/>
  <c r="B3400" i="9"/>
  <c r="F3405" i="9"/>
  <c r="B3405" i="9"/>
  <c r="F3413" i="9"/>
  <c r="B3413" i="9"/>
  <c r="F3415" i="9"/>
  <c r="B3415" i="9"/>
  <c r="F3392" i="9"/>
  <c r="B3392" i="9"/>
  <c r="F3251" i="9"/>
  <c r="B3251" i="9"/>
  <c r="F3250" i="9"/>
  <c r="B3250" i="9"/>
  <c r="F946" i="9"/>
  <c r="B946" i="9"/>
  <c r="F3249" i="9"/>
  <c r="B3249" i="9"/>
  <c r="F3391" i="9"/>
  <c r="B3391" i="9"/>
  <c r="F3246" i="9"/>
  <c r="B3246" i="9"/>
  <c r="F3245" i="9"/>
  <c r="B3245" i="9"/>
  <c r="F3348" i="9"/>
  <c r="B3348" i="9"/>
  <c r="F3347" i="9"/>
  <c r="B3347" i="9"/>
  <c r="F3350" i="9"/>
  <c r="B3350" i="9"/>
  <c r="F3343" i="9"/>
  <c r="B3343" i="9"/>
  <c r="F3244" i="9"/>
  <c r="B3244" i="9"/>
  <c r="F3341" i="9"/>
  <c r="B3341" i="9"/>
  <c r="F3342" i="9"/>
  <c r="B3342" i="9"/>
  <c r="F3334" i="9"/>
  <c r="B3334" i="9"/>
  <c r="F3243" i="9"/>
  <c r="B3243" i="9"/>
  <c r="F3242" i="9"/>
  <c r="B3242" i="9"/>
  <c r="F824" i="9"/>
  <c r="B824" i="9"/>
  <c r="F823" i="9"/>
  <c r="B823" i="9"/>
  <c r="F822" i="9"/>
  <c r="B822" i="9"/>
  <c r="F3416" i="9"/>
  <c r="B3416" i="9"/>
  <c r="F3241" i="9"/>
  <c r="B3241" i="9"/>
  <c r="F1448" i="9"/>
  <c r="B1448" i="9"/>
  <c r="F1655" i="9"/>
  <c r="B1655" i="9"/>
  <c r="F3235" i="9"/>
  <c r="B3235" i="9"/>
  <c r="F3217" i="9"/>
  <c r="B3217" i="9"/>
  <c r="F3219" i="9"/>
  <c r="B3219" i="9"/>
  <c r="F3216" i="9"/>
  <c r="B3216" i="9"/>
  <c r="F3218" i="9"/>
  <c r="B3218" i="9"/>
  <c r="F3209" i="9"/>
  <c r="B3209" i="9"/>
  <c r="F3215" i="9"/>
  <c r="B3215" i="9"/>
  <c r="F3213" i="9"/>
  <c r="B3213" i="9"/>
  <c r="F3214" i="9"/>
  <c r="B3214" i="9"/>
  <c r="F3220" i="9"/>
  <c r="B3220" i="9"/>
  <c r="F3211" i="9"/>
  <c r="B3211" i="9"/>
  <c r="F3212" i="9"/>
  <c r="B3212" i="9"/>
  <c r="F3066" i="9"/>
  <c r="B3066" i="9"/>
  <c r="F2878" i="9"/>
  <c r="B2878" i="9"/>
  <c r="F2877" i="9"/>
  <c r="B2877" i="9"/>
  <c r="F3197" i="9"/>
  <c r="B3197" i="9"/>
  <c r="F3210" i="9"/>
  <c r="B3210" i="9"/>
  <c r="F942" i="9"/>
  <c r="B942" i="9"/>
  <c r="F3205" i="9"/>
  <c r="B3205" i="9"/>
  <c r="F3204" i="9"/>
  <c r="B3204" i="9"/>
  <c r="F3206" i="9"/>
  <c r="B3206" i="9"/>
  <c r="F3232" i="9"/>
  <c r="B3232" i="9"/>
  <c r="F3231" i="9"/>
  <c r="B3231" i="9"/>
  <c r="F3233" i="9"/>
  <c r="B3233" i="9"/>
  <c r="F3203" i="9"/>
  <c r="B3203" i="9"/>
  <c r="F3237" i="9"/>
  <c r="B3237" i="9"/>
  <c r="F3238" i="9"/>
  <c r="B3238" i="9"/>
  <c r="F3200" i="9"/>
  <c r="B3200" i="9"/>
  <c r="F3202" i="9"/>
  <c r="B3202" i="9"/>
  <c r="F3201" i="9"/>
  <c r="B3201" i="9"/>
  <c r="F3199" i="9"/>
  <c r="B3199" i="9"/>
  <c r="F3234" i="9"/>
  <c r="B3234" i="9"/>
  <c r="F945" i="9"/>
  <c r="B945" i="9"/>
  <c r="F3196" i="9"/>
  <c r="B3196" i="9"/>
  <c r="F3228" i="9"/>
  <c r="B3228" i="9"/>
  <c r="F3227" i="9"/>
  <c r="B3227" i="9"/>
  <c r="F3226" i="9"/>
  <c r="B3226" i="9"/>
  <c r="F3225" i="9"/>
  <c r="B3225" i="9"/>
  <c r="F3229" i="9"/>
  <c r="B3229" i="9"/>
  <c r="F3194" i="9"/>
  <c r="B3194" i="9"/>
  <c r="F3198" i="9"/>
  <c r="B3198" i="9"/>
  <c r="F3224" i="9"/>
  <c r="B3224" i="9"/>
  <c r="F3191" i="9"/>
  <c r="B3191" i="9"/>
  <c r="F3223" i="9"/>
  <c r="B3223" i="9"/>
  <c r="F3230" i="9"/>
  <c r="B3230" i="9"/>
  <c r="F3193" i="9"/>
  <c r="B3193" i="9"/>
  <c r="F3222" i="9"/>
  <c r="B3222" i="9"/>
  <c r="F3184" i="9"/>
  <c r="B3184" i="9"/>
  <c r="F3187" i="9"/>
  <c r="B3187" i="9"/>
  <c r="F3185" i="9"/>
  <c r="B3185" i="9"/>
  <c r="F3186" i="9"/>
  <c r="B3186" i="9"/>
  <c r="F3188" i="9"/>
  <c r="B3188" i="9"/>
  <c r="F939" i="9"/>
  <c r="B939" i="9"/>
  <c r="F913" i="9"/>
  <c r="B913" i="9"/>
  <c r="F935" i="9"/>
  <c r="B935" i="9"/>
  <c r="F908" i="9"/>
  <c r="B908" i="9"/>
  <c r="F2007" i="9"/>
  <c r="B2007" i="9"/>
  <c r="F934" i="9"/>
  <c r="B934" i="9"/>
  <c r="F3181" i="9"/>
  <c r="B3181" i="9"/>
  <c r="F3180" i="9"/>
  <c r="B3180" i="9"/>
  <c r="F3182" i="9"/>
  <c r="B3182" i="9"/>
  <c r="F3176" i="9"/>
  <c r="B3176" i="9"/>
  <c r="F3175" i="9"/>
  <c r="B3175" i="9"/>
  <c r="F3172" i="9"/>
  <c r="B3172" i="9"/>
  <c r="F3179" i="9"/>
  <c r="B3179" i="9"/>
  <c r="F2539" i="9"/>
  <c r="B2539" i="9"/>
  <c r="F3178" i="9"/>
  <c r="B3178" i="9"/>
  <c r="F3177" i="9"/>
  <c r="B3177" i="9"/>
  <c r="F3174" i="9"/>
  <c r="B3174" i="9"/>
  <c r="F3173" i="9"/>
  <c r="B3173" i="9"/>
  <c r="F37" i="9"/>
  <c r="B37" i="9"/>
  <c r="F3169" i="9"/>
  <c r="B3169" i="9"/>
  <c r="F3171" i="9"/>
  <c r="B3171" i="9"/>
  <c r="F2076" i="9"/>
  <c r="B2076" i="9"/>
  <c r="F3170" i="9"/>
  <c r="B3170" i="9"/>
  <c r="F3168" i="9"/>
  <c r="B3168" i="9"/>
  <c r="F3167" i="9"/>
  <c r="B3167" i="9"/>
  <c r="F3166" i="9"/>
  <c r="B3166" i="9"/>
  <c r="F905" i="9"/>
  <c r="B905" i="9"/>
  <c r="F3161" i="9"/>
  <c r="B3161" i="9"/>
  <c r="F3156" i="9"/>
  <c r="B3156" i="9"/>
  <c r="F3155" i="9"/>
  <c r="B3155" i="9"/>
  <c r="F3151" i="9"/>
  <c r="B3151" i="9"/>
  <c r="F3153" i="9"/>
  <c r="B3153" i="9"/>
  <c r="F3154" i="9"/>
  <c r="B3154" i="9"/>
  <c r="F3152" i="9"/>
  <c r="B3152" i="9"/>
  <c r="F36" i="9"/>
  <c r="B36" i="9"/>
  <c r="F3136" i="9"/>
  <c r="B3136" i="9"/>
  <c r="F3113" i="9"/>
  <c r="B3113" i="9"/>
  <c r="F3120" i="9"/>
  <c r="B3120" i="9"/>
  <c r="F3142" i="9"/>
  <c r="B3142" i="9"/>
  <c r="F3137" i="9"/>
  <c r="B3137" i="9"/>
  <c r="F3139" i="9"/>
  <c r="B3139" i="9"/>
  <c r="F3132" i="9"/>
  <c r="B3132" i="9"/>
  <c r="F3131" i="9"/>
  <c r="B3131" i="9"/>
  <c r="F3138" i="9"/>
  <c r="B3138" i="9"/>
  <c r="F3141" i="9"/>
  <c r="B3141" i="9"/>
  <c r="F3143" i="9"/>
  <c r="B3143" i="9"/>
  <c r="F3140" i="9"/>
  <c r="B3140" i="9"/>
  <c r="F3130" i="9"/>
  <c r="B3130" i="9"/>
  <c r="F3135" i="9"/>
  <c r="B3135" i="9"/>
  <c r="F2876" i="9"/>
  <c r="B2876" i="9"/>
  <c r="F3126" i="9"/>
  <c r="B3126" i="9"/>
  <c r="F3157" i="9"/>
  <c r="B3157" i="9"/>
  <c r="F507" i="9"/>
  <c r="B507" i="9"/>
  <c r="F3150" i="9"/>
  <c r="B3150" i="9"/>
  <c r="F2928" i="9"/>
  <c r="B2928" i="9"/>
  <c r="F3124" i="9"/>
  <c r="B3124" i="9"/>
  <c r="F2075" i="9"/>
  <c r="B2075" i="9"/>
  <c r="F3144" i="9"/>
  <c r="B3144" i="9"/>
  <c r="F3128" i="9"/>
  <c r="B3128" i="9"/>
  <c r="F3127" i="9"/>
  <c r="B3127" i="9"/>
  <c r="F3112" i="9"/>
  <c r="B3112" i="9"/>
  <c r="F3109" i="9"/>
  <c r="B3109" i="9"/>
  <c r="F3118" i="9"/>
  <c r="B3118" i="9"/>
  <c r="F3117" i="9"/>
  <c r="B3117" i="9"/>
  <c r="F3100" i="9"/>
  <c r="B3100" i="9"/>
  <c r="F3115" i="9"/>
  <c r="B3115" i="9"/>
  <c r="F3116" i="9"/>
  <c r="B3116" i="9"/>
  <c r="F3084" i="9"/>
  <c r="B3084" i="9"/>
  <c r="F3119" i="9"/>
  <c r="B3119" i="9"/>
  <c r="F3111" i="9"/>
  <c r="B3111" i="9"/>
  <c r="F3125" i="9"/>
  <c r="B3125" i="9"/>
  <c r="F3122" i="9"/>
  <c r="B3122" i="9"/>
  <c r="F3110" i="9"/>
  <c r="B3110" i="9"/>
  <c r="F517" i="9"/>
  <c r="B517" i="9"/>
  <c r="F502" i="9"/>
  <c r="B502" i="9"/>
  <c r="F3107" i="9"/>
  <c r="B3107" i="9"/>
  <c r="F2206" i="9"/>
  <c r="B2206" i="9"/>
  <c r="F3106" i="9"/>
  <c r="B3106" i="9"/>
  <c r="F3105" i="9"/>
  <c r="B3105" i="9"/>
  <c r="F3104" i="9"/>
  <c r="B3104" i="9"/>
  <c r="F3099" i="9"/>
  <c r="B3099" i="9"/>
  <c r="F3103" i="9"/>
  <c r="B3103" i="9"/>
  <c r="F3102" i="9"/>
  <c r="B3102" i="9"/>
  <c r="F3101" i="9"/>
  <c r="B3101" i="9"/>
  <c r="F3108" i="9"/>
  <c r="B3108" i="9"/>
  <c r="F2523" i="9"/>
  <c r="B2523" i="9"/>
  <c r="F3164" i="9"/>
  <c r="B3164" i="9"/>
  <c r="F3098" i="9"/>
  <c r="B3098" i="9"/>
  <c r="F3163" i="9"/>
  <c r="B3163" i="9"/>
  <c r="F3096" i="9"/>
  <c r="B3096" i="9"/>
  <c r="F3160" i="9"/>
  <c r="B3160" i="9"/>
  <c r="F3095" i="9"/>
  <c r="B3095" i="9"/>
  <c r="F3159" i="9"/>
  <c r="B3159" i="9"/>
  <c r="F3158" i="9"/>
  <c r="B3158" i="9"/>
  <c r="F3093" i="9"/>
  <c r="B3093" i="9"/>
  <c r="F3092" i="9"/>
  <c r="B3092" i="9"/>
  <c r="F3094" i="9"/>
  <c r="B3094" i="9"/>
  <c r="F3097" i="9"/>
  <c r="B3097" i="9"/>
  <c r="F3091" i="9"/>
  <c r="B3091" i="9"/>
  <c r="F3146" i="9"/>
  <c r="B3146" i="9"/>
  <c r="F3149" i="9"/>
  <c r="B3149" i="9"/>
  <c r="F3148" i="9"/>
  <c r="B3148" i="9"/>
  <c r="F3147" i="9"/>
  <c r="B3147" i="9"/>
  <c r="F3145" i="9"/>
  <c r="B3145" i="9"/>
  <c r="F3090" i="9"/>
  <c r="B3090" i="9"/>
  <c r="F3089" i="9"/>
  <c r="B3089" i="9"/>
  <c r="F3088" i="9"/>
  <c r="B3088" i="9"/>
  <c r="F3087" i="9"/>
  <c r="B3087" i="9"/>
  <c r="F3085" i="9"/>
  <c r="B3085" i="9"/>
  <c r="F3082" i="9"/>
  <c r="B3082" i="9"/>
  <c r="F3079" i="9"/>
  <c r="B3079" i="9"/>
  <c r="F3073" i="9"/>
  <c r="B3073" i="9"/>
  <c r="F3068" i="9"/>
  <c r="B3068" i="9"/>
  <c r="F3075" i="9"/>
  <c r="B3075" i="9"/>
  <c r="F35" i="9"/>
  <c r="B35" i="9"/>
  <c r="F3065" i="9"/>
  <c r="B3065" i="9"/>
  <c r="F2951" i="9"/>
  <c r="B2951" i="9"/>
  <c r="F2948" i="9"/>
  <c r="B2948" i="9"/>
  <c r="F3064" i="9"/>
  <c r="B3064" i="9"/>
  <c r="F3062" i="9"/>
  <c r="B3062" i="9"/>
  <c r="F3063" i="9"/>
  <c r="B3063" i="9"/>
  <c r="F3060" i="9"/>
  <c r="B3060" i="9"/>
  <c r="F3048" i="9"/>
  <c r="B3048" i="9"/>
  <c r="F3049" i="9"/>
  <c r="B3049" i="9"/>
  <c r="F2894" i="9"/>
  <c r="B2894" i="9"/>
  <c r="F3052" i="9"/>
  <c r="B3052" i="9"/>
  <c r="F3041" i="9"/>
  <c r="B3041" i="9"/>
  <c r="F3042" i="9"/>
  <c r="B3042" i="9"/>
  <c r="F3057" i="9"/>
  <c r="B3057" i="9"/>
  <c r="F3045" i="9"/>
  <c r="B3045" i="9"/>
  <c r="F2962" i="9"/>
  <c r="B2962" i="9"/>
  <c r="F3044" i="9"/>
  <c r="B3044" i="9"/>
  <c r="F3043" i="9"/>
  <c r="B3043" i="9"/>
  <c r="F494" i="9"/>
  <c r="B494" i="9"/>
  <c r="F3417" i="9"/>
  <c r="B3417" i="9"/>
  <c r="F1141" i="9"/>
  <c r="B1141" i="9"/>
  <c r="F901" i="9"/>
  <c r="B901" i="9"/>
  <c r="F886" i="9"/>
  <c r="B886" i="9"/>
  <c r="F936" i="9"/>
  <c r="B936" i="9"/>
  <c r="F3431" i="9"/>
  <c r="B3431" i="9"/>
  <c r="F891" i="9"/>
  <c r="B891" i="9"/>
  <c r="F893" i="9"/>
  <c r="B893" i="9"/>
  <c r="F887" i="9"/>
  <c r="B887" i="9"/>
  <c r="F888" i="9"/>
  <c r="B888" i="9"/>
  <c r="F3411" i="9"/>
  <c r="B3411" i="9"/>
  <c r="F3038" i="9"/>
  <c r="B3038" i="9"/>
  <c r="F3037" i="9"/>
  <c r="B3037" i="9"/>
  <c r="F3036" i="9"/>
  <c r="B3036" i="9"/>
  <c r="F3035" i="9"/>
  <c r="B3035" i="9"/>
  <c r="F3034" i="9"/>
  <c r="B3034" i="9"/>
  <c r="F3033" i="9"/>
  <c r="B3033" i="9"/>
  <c r="F3032" i="9"/>
  <c r="B3032" i="9"/>
  <c r="F1144" i="9"/>
  <c r="B1144" i="9"/>
  <c r="F3022" i="9"/>
  <c r="B3022" i="9"/>
  <c r="F3021" i="9"/>
  <c r="B3021" i="9"/>
  <c r="F3055" i="9"/>
  <c r="B3055" i="9"/>
  <c r="F3023" i="9"/>
  <c r="B3023" i="9"/>
  <c r="F2990" i="9"/>
  <c r="B2990" i="9"/>
  <c r="F251" i="9"/>
  <c r="B251" i="9"/>
  <c r="F267" i="9"/>
  <c r="B267" i="9"/>
  <c r="F3067" i="9"/>
  <c r="B3067" i="9"/>
  <c r="F3053" i="9"/>
  <c r="B3053" i="9"/>
  <c r="F3050" i="9"/>
  <c r="B3050" i="9"/>
  <c r="F3016" i="9"/>
  <c r="B3016" i="9"/>
  <c r="F512" i="9"/>
  <c r="B512" i="9"/>
  <c r="F3012" i="9"/>
  <c r="B3012" i="9"/>
  <c r="F3026" i="9"/>
  <c r="B3026" i="9"/>
  <c r="F2938" i="9"/>
  <c r="B2938" i="9"/>
  <c r="F3013" i="9"/>
  <c r="B3013" i="9"/>
  <c r="F3047" i="9"/>
  <c r="B3047" i="9"/>
  <c r="F3440" i="9"/>
  <c r="B3440" i="9"/>
  <c r="F3402" i="9"/>
  <c r="B3402" i="9"/>
  <c r="F3442" i="9"/>
  <c r="B3442" i="9"/>
  <c r="F3040" i="9"/>
  <c r="B3040" i="9"/>
  <c r="F3039" i="9"/>
  <c r="B3039" i="9"/>
  <c r="F924" i="9"/>
  <c r="B924" i="9"/>
  <c r="F3030" i="9"/>
  <c r="B3030" i="9"/>
  <c r="F3029" i="9"/>
  <c r="B3029" i="9"/>
  <c r="F3404" i="9"/>
  <c r="B3404" i="9"/>
  <c r="F3027" i="9"/>
  <c r="B3027" i="9"/>
  <c r="F3028" i="9"/>
  <c r="B3028" i="9"/>
  <c r="F1709" i="9"/>
  <c r="B1709" i="9"/>
  <c r="F1240" i="9"/>
  <c r="B1240" i="9"/>
  <c r="F1241" i="9"/>
  <c r="B1241" i="9"/>
  <c r="F2144" i="9"/>
  <c r="B2144" i="9"/>
  <c r="F279" i="9"/>
  <c r="B279" i="9"/>
  <c r="F3025" i="9"/>
  <c r="B3025" i="9"/>
  <c r="F2885" i="9"/>
  <c r="B2885" i="9"/>
  <c r="F2498" i="9"/>
  <c r="B2498" i="9"/>
  <c r="F1100" i="9"/>
  <c r="B1100" i="9"/>
  <c r="F3024" i="9"/>
  <c r="B3024" i="9"/>
  <c r="F1097" i="9"/>
  <c r="B1097" i="9"/>
  <c r="F3019" i="9"/>
  <c r="B3019" i="9"/>
  <c r="F3456" i="9"/>
  <c r="B3456" i="9"/>
  <c r="F3018" i="9"/>
  <c r="B3018" i="9"/>
  <c r="F2838" i="9"/>
  <c r="B2838" i="9"/>
  <c r="F3020" i="9"/>
  <c r="B3020" i="9"/>
  <c r="F3015" i="9"/>
  <c r="B3015" i="9"/>
  <c r="F3014" i="9"/>
  <c r="B3014" i="9"/>
  <c r="F3406" i="9"/>
  <c r="B3406" i="9"/>
  <c r="F1044" i="9"/>
  <c r="B1044" i="9"/>
  <c r="F2982" i="9"/>
  <c r="B2982" i="9"/>
  <c r="F2981" i="9"/>
  <c r="B2981" i="9"/>
  <c r="F3481" i="9"/>
  <c r="B3481" i="9"/>
  <c r="F3480" i="9"/>
  <c r="B3480" i="9"/>
  <c r="F2980" i="9"/>
  <c r="B2980" i="9"/>
  <c r="F2976" i="9"/>
  <c r="B2976" i="9"/>
  <c r="F2998" i="9"/>
  <c r="B2998" i="9"/>
  <c r="F2995" i="9"/>
  <c r="B2995" i="9"/>
  <c r="F2996" i="9"/>
  <c r="B2996" i="9"/>
  <c r="F2991" i="9"/>
  <c r="B2991" i="9"/>
  <c r="F2993" i="9"/>
  <c r="B2993" i="9"/>
  <c r="F2987" i="9"/>
  <c r="B2987" i="9"/>
  <c r="F2989" i="9"/>
  <c r="B2989" i="9"/>
  <c r="F2889" i="9"/>
  <c r="B2889" i="9"/>
  <c r="F2992" i="9"/>
  <c r="B2992" i="9"/>
  <c r="F2979" i="9"/>
  <c r="B2979" i="9"/>
  <c r="F2870" i="9"/>
  <c r="B2870" i="9"/>
  <c r="F2969" i="9"/>
  <c r="B2969" i="9"/>
  <c r="F2970" i="9"/>
  <c r="B2970" i="9"/>
  <c r="F2939" i="9"/>
  <c r="B2939" i="9"/>
  <c r="F2972" i="9"/>
  <c r="B2972" i="9"/>
  <c r="F2916" i="9"/>
  <c r="B2916" i="9"/>
  <c r="F2968" i="9"/>
  <c r="B2968" i="9"/>
  <c r="F2973" i="9"/>
  <c r="B2973" i="9"/>
  <c r="F2974" i="9"/>
  <c r="B2974" i="9"/>
  <c r="F2986" i="9"/>
  <c r="B2986" i="9"/>
  <c r="F2983" i="9"/>
  <c r="B2983" i="9"/>
  <c r="F2997" i="9"/>
  <c r="B2997" i="9"/>
  <c r="F2985" i="9"/>
  <c r="B2985" i="9"/>
  <c r="F2984" i="9"/>
  <c r="B2984" i="9"/>
  <c r="F2966" i="9"/>
  <c r="B2966" i="9"/>
  <c r="F919" i="9"/>
  <c r="B919" i="9"/>
  <c r="F34" i="9"/>
  <c r="B34" i="9"/>
  <c r="F2850" i="9"/>
  <c r="B2850" i="9"/>
  <c r="F3076" i="9"/>
  <c r="B3076" i="9"/>
  <c r="F3006" i="9"/>
  <c r="B3006" i="9"/>
  <c r="F3001" i="9"/>
  <c r="B3001" i="9"/>
  <c r="F3004" i="9"/>
  <c r="B3004" i="9"/>
  <c r="F2437" i="9"/>
  <c r="B2437" i="9"/>
  <c r="F2943" i="9"/>
  <c r="B2943" i="9"/>
  <c r="F1522" i="9"/>
  <c r="B1522" i="9"/>
  <c r="F2886" i="9"/>
  <c r="B2886" i="9"/>
  <c r="F2837" i="9"/>
  <c r="B2837" i="9"/>
  <c r="F3017" i="9"/>
  <c r="B3017" i="9"/>
  <c r="F2820" i="9"/>
  <c r="B2820" i="9"/>
  <c r="F2965" i="9"/>
  <c r="B2965" i="9"/>
  <c r="F2964" i="9"/>
  <c r="B2964" i="9"/>
  <c r="F2944" i="9"/>
  <c r="B2944" i="9"/>
  <c r="F2945" i="9"/>
  <c r="B2945" i="9"/>
  <c r="F2950" i="9"/>
  <c r="B2950" i="9"/>
  <c r="F1239" i="9"/>
  <c r="B1239" i="9"/>
  <c r="F2930" i="9"/>
  <c r="B2930" i="9"/>
  <c r="F1247" i="9"/>
  <c r="B1247" i="9"/>
  <c r="F3081" i="9"/>
  <c r="B3081" i="9"/>
  <c r="F2925" i="9"/>
  <c r="B2925" i="9"/>
  <c r="F2934" i="9"/>
  <c r="B2934" i="9"/>
  <c r="F2892" i="9"/>
  <c r="B2892" i="9"/>
  <c r="F2924" i="9"/>
  <c r="B2924" i="9"/>
  <c r="F3439" i="9"/>
  <c r="B3439" i="9"/>
  <c r="F2923" i="9"/>
  <c r="B2923" i="9"/>
  <c r="F2846" i="9"/>
  <c r="B2846" i="9"/>
  <c r="F2921" i="9"/>
  <c r="B2921" i="9"/>
  <c r="F2919" i="9"/>
  <c r="B2919" i="9"/>
  <c r="F2920" i="9"/>
  <c r="B2920" i="9"/>
  <c r="F2915" i="9"/>
  <c r="B2915" i="9"/>
  <c r="F2911" i="9"/>
  <c r="B2911" i="9"/>
  <c r="F1149" i="9"/>
  <c r="B1149" i="9"/>
  <c r="F2918" i="9"/>
  <c r="B2918" i="9"/>
  <c r="F2898" i="9"/>
  <c r="B2898" i="9"/>
  <c r="F3123" i="9"/>
  <c r="B3123" i="9"/>
  <c r="F2897" i="9"/>
  <c r="B2897" i="9"/>
  <c r="F1284" i="9"/>
  <c r="B1284" i="9"/>
  <c r="F2861" i="9"/>
  <c r="B2861" i="9"/>
  <c r="F2896" i="9"/>
  <c r="B2896" i="9"/>
  <c r="F2913" i="9"/>
  <c r="B2913" i="9"/>
  <c r="F2912" i="9"/>
  <c r="B2912" i="9"/>
  <c r="F1870" i="9"/>
  <c r="B1870" i="9"/>
  <c r="F74" i="9"/>
  <c r="B74" i="9"/>
  <c r="F2901" i="9"/>
  <c r="B2901" i="9"/>
  <c r="F2844" i="9"/>
  <c r="B2844" i="9"/>
  <c r="F2900" i="9"/>
  <c r="B2900" i="9"/>
  <c r="F2906" i="9"/>
  <c r="B2906" i="9"/>
  <c r="F2904" i="9"/>
  <c r="B2904" i="9"/>
  <c r="F2903" i="9"/>
  <c r="B2903" i="9"/>
  <c r="F2902" i="9"/>
  <c r="B2902" i="9"/>
  <c r="F2899" i="9"/>
  <c r="B2899" i="9"/>
  <c r="F2905" i="9"/>
  <c r="B2905" i="9"/>
  <c r="F2909" i="9"/>
  <c r="B2909" i="9"/>
  <c r="F3008" i="9"/>
  <c r="B3008" i="9"/>
  <c r="F2910" i="9"/>
  <c r="B2910" i="9"/>
  <c r="F2895" i="9"/>
  <c r="B2895" i="9"/>
  <c r="F2860" i="9"/>
  <c r="B2860" i="9"/>
  <c r="F2858" i="9"/>
  <c r="B2858" i="9"/>
  <c r="F2857" i="9"/>
  <c r="B2857" i="9"/>
  <c r="F3474" i="9"/>
  <c r="B3474" i="9"/>
  <c r="F3479" i="9"/>
  <c r="B3479" i="9"/>
  <c r="F498" i="9"/>
  <c r="B498" i="9"/>
  <c r="F503" i="9"/>
  <c r="B503" i="9"/>
  <c r="F2940" i="9"/>
  <c r="B2940" i="9"/>
  <c r="F518" i="9"/>
  <c r="B518" i="9"/>
  <c r="F2856" i="9"/>
  <c r="B2856" i="9"/>
  <c r="F2852" i="9"/>
  <c r="B2852" i="9"/>
  <c r="F2851" i="9"/>
  <c r="B2851" i="9"/>
  <c r="F2840" i="9"/>
  <c r="B2840" i="9"/>
  <c r="F511" i="9"/>
  <c r="B511" i="9"/>
  <c r="F510" i="9"/>
  <c r="B510" i="9"/>
  <c r="F509" i="9"/>
  <c r="B509" i="9"/>
  <c r="F508" i="9"/>
  <c r="B508" i="9"/>
  <c r="F513" i="9"/>
  <c r="B513" i="9"/>
  <c r="F2827" i="9"/>
  <c r="B2827" i="9"/>
  <c r="F2830" i="9"/>
  <c r="B2830" i="9"/>
  <c r="F2829" i="9"/>
  <c r="B2829" i="9"/>
  <c r="F2836" i="9"/>
  <c r="B2836" i="9"/>
  <c r="F32" i="9"/>
  <c r="B32" i="9"/>
  <c r="F31" i="9"/>
  <c r="B31" i="9"/>
  <c r="F2832" i="9"/>
  <c r="B2832" i="9"/>
  <c r="F2835" i="9"/>
  <c r="B2835" i="9"/>
  <c r="F2834" i="9"/>
  <c r="B2834" i="9"/>
  <c r="F2833" i="9"/>
  <c r="B2833" i="9"/>
  <c r="F2815" i="9"/>
  <c r="B2815" i="9"/>
  <c r="F2811" i="9"/>
  <c r="B2811" i="9"/>
  <c r="F2810" i="9"/>
  <c r="B2810" i="9"/>
  <c r="F2813" i="9"/>
  <c r="B2813" i="9"/>
  <c r="F2814" i="9"/>
  <c r="B2814" i="9"/>
  <c r="F2812" i="9"/>
  <c r="B2812" i="9"/>
  <c r="F1145" i="9"/>
  <c r="B1145" i="9"/>
  <c r="F2809" i="9"/>
  <c r="B2809" i="9"/>
  <c r="F2808" i="9"/>
  <c r="B2808" i="9"/>
  <c r="F2949" i="9"/>
  <c r="B2949" i="9"/>
  <c r="F2891" i="9"/>
  <c r="B2891" i="9"/>
  <c r="F2807" i="9"/>
  <c r="B2807" i="9"/>
  <c r="F2947" i="9"/>
  <c r="B2947" i="9"/>
  <c r="F2848" i="9"/>
  <c r="B2848" i="9"/>
  <c r="F2849" i="9"/>
  <c r="B2849" i="9"/>
  <c r="F2952" i="9"/>
  <c r="B2952" i="9"/>
  <c r="F2932" i="9"/>
  <c r="B2932" i="9"/>
  <c r="F2933" i="9"/>
  <c r="B2933" i="9"/>
  <c r="F2931" i="9"/>
  <c r="B2931" i="9"/>
  <c r="F2805" i="9"/>
  <c r="B2805" i="9"/>
  <c r="F2804" i="9"/>
  <c r="B2804" i="9"/>
  <c r="F2937" i="9"/>
  <c r="B2937" i="9"/>
  <c r="F2936" i="9"/>
  <c r="B2936" i="9"/>
  <c r="F2803" i="9"/>
  <c r="B2803" i="9"/>
  <c r="F2802" i="9"/>
  <c r="B2802" i="9"/>
  <c r="F2842" i="9"/>
  <c r="B2842" i="9"/>
  <c r="F2795" i="9"/>
  <c r="B2795" i="9"/>
  <c r="F2793" i="9"/>
  <c r="B2793" i="9"/>
  <c r="F2794" i="9"/>
  <c r="B2794" i="9"/>
  <c r="F2781" i="9"/>
  <c r="B2781" i="9"/>
  <c r="F2783" i="9"/>
  <c r="B2783" i="9"/>
  <c r="F2799" i="9"/>
  <c r="B2799" i="9"/>
  <c r="F2782" i="9"/>
  <c r="B2782" i="9"/>
  <c r="F2792" i="9"/>
  <c r="B2792" i="9"/>
  <c r="F2791" i="9"/>
  <c r="B2791" i="9"/>
  <c r="F2778" i="9"/>
  <c r="B2778" i="9"/>
  <c r="F2777" i="9"/>
  <c r="B2777" i="9"/>
  <c r="F2776" i="9"/>
  <c r="B2776" i="9"/>
  <c r="F2788" i="9"/>
  <c r="B2788" i="9"/>
  <c r="F2785" i="9"/>
  <c r="B2785" i="9"/>
  <c r="F2784" i="9"/>
  <c r="B2784" i="9"/>
  <c r="F2775" i="9"/>
  <c r="B2775" i="9"/>
  <c r="F2773" i="9"/>
  <c r="B2773" i="9"/>
  <c r="F2772" i="9"/>
  <c r="B2772" i="9"/>
  <c r="F2774" i="9"/>
  <c r="B2774" i="9"/>
  <c r="F2771" i="9"/>
  <c r="B2771" i="9"/>
  <c r="F2715" i="9"/>
  <c r="B2715" i="9"/>
  <c r="F2763" i="9"/>
  <c r="B2763" i="9"/>
  <c r="F2764" i="9"/>
  <c r="B2764" i="9"/>
  <c r="F2769" i="9"/>
  <c r="B2769" i="9"/>
  <c r="F2767" i="9"/>
  <c r="B2767" i="9"/>
  <c r="F1242" i="9"/>
  <c r="B1242" i="9"/>
  <c r="F1243" i="9"/>
  <c r="B1243" i="9"/>
  <c r="F2765" i="9"/>
  <c r="B2765" i="9"/>
  <c r="F2762" i="9"/>
  <c r="B2762" i="9"/>
  <c r="F2746" i="9"/>
  <c r="B2746" i="9"/>
  <c r="F2747" i="9"/>
  <c r="B2747" i="9"/>
  <c r="F2780" i="9"/>
  <c r="B2780" i="9"/>
  <c r="F2761" i="9"/>
  <c r="B2761" i="9"/>
  <c r="F2745" i="9"/>
  <c r="B2745" i="9"/>
  <c r="F2760" i="9"/>
  <c r="B2760" i="9"/>
  <c r="F2758" i="9"/>
  <c r="B2758" i="9"/>
  <c r="F2755" i="9"/>
  <c r="B2755" i="9"/>
  <c r="F2754" i="9"/>
  <c r="B2754" i="9"/>
  <c r="F2766" i="9"/>
  <c r="B2766" i="9"/>
  <c r="F2753" i="9"/>
  <c r="B2753" i="9"/>
  <c r="F2752" i="9"/>
  <c r="B2752" i="9"/>
  <c r="F2759" i="9"/>
  <c r="B2759" i="9"/>
  <c r="F2714" i="9"/>
  <c r="B2714" i="9"/>
  <c r="F2756" i="9"/>
  <c r="B2756" i="9"/>
  <c r="F2757" i="9"/>
  <c r="B2757" i="9"/>
  <c r="F2770" i="9"/>
  <c r="B2770" i="9"/>
  <c r="F2768" i="9"/>
  <c r="B2768" i="9"/>
  <c r="F2743" i="9"/>
  <c r="B2743" i="9"/>
  <c r="F2721" i="9"/>
  <c r="B2721" i="9"/>
  <c r="F2797" i="9"/>
  <c r="B2797" i="9"/>
  <c r="F2744" i="9"/>
  <c r="B2744" i="9"/>
  <c r="F2798" i="9"/>
  <c r="B2798" i="9"/>
  <c r="F1248" i="9"/>
  <c r="B1248" i="9"/>
  <c r="F1244" i="9"/>
  <c r="B1244" i="9"/>
  <c r="F1246" i="9"/>
  <c r="B1246" i="9"/>
  <c r="F1704" i="9"/>
  <c r="B1704" i="9"/>
  <c r="F3437" i="9"/>
  <c r="B3437" i="9"/>
  <c r="F1653" i="9"/>
  <c r="B1653" i="9"/>
  <c r="F2749" i="9"/>
  <c r="B2749" i="9"/>
  <c r="F506" i="9"/>
  <c r="B506" i="9"/>
  <c r="F2742" i="9"/>
  <c r="B2742" i="9"/>
  <c r="F2741" i="9"/>
  <c r="B2741" i="9"/>
  <c r="F2779" i="9"/>
  <c r="B2779" i="9"/>
  <c r="F2740" i="9"/>
  <c r="B2740" i="9"/>
  <c r="F2739" i="9"/>
  <c r="B2739" i="9"/>
  <c r="F2736" i="9"/>
  <c r="B2736" i="9"/>
  <c r="F2737" i="9"/>
  <c r="B2737" i="9"/>
  <c r="F2720" i="9"/>
  <c r="B2720" i="9"/>
  <c r="F2738" i="9"/>
  <c r="B2738" i="9"/>
  <c r="F2735" i="9"/>
  <c r="B2735" i="9"/>
  <c r="F2719" i="9"/>
  <c r="B2719" i="9"/>
  <c r="F2734" i="9"/>
  <c r="B2734" i="9"/>
  <c r="F2716" i="9"/>
  <c r="B2716" i="9"/>
  <c r="F2718" i="9"/>
  <c r="B2718" i="9"/>
  <c r="F1650" i="9"/>
  <c r="B1650" i="9"/>
  <c r="F2717" i="9"/>
  <c r="B2717" i="9"/>
  <c r="F2796" i="9"/>
  <c r="B2796" i="9"/>
  <c r="F2731" i="9"/>
  <c r="B2731" i="9"/>
  <c r="F2730" i="9"/>
  <c r="B2730" i="9"/>
  <c r="F2729" i="9"/>
  <c r="B2729" i="9"/>
  <c r="F2750" i="9"/>
  <c r="B2750" i="9"/>
  <c r="F2732" i="9"/>
  <c r="B2732" i="9"/>
  <c r="F2875" i="9"/>
  <c r="B2875" i="9"/>
  <c r="F2926" i="9"/>
  <c r="B2926" i="9"/>
  <c r="F2927" i="9"/>
  <c r="B2927" i="9"/>
  <c r="F2726" i="9"/>
  <c r="B2726" i="9"/>
  <c r="F2725" i="9"/>
  <c r="B2725" i="9"/>
  <c r="F2724" i="9"/>
  <c r="B2724" i="9"/>
  <c r="F497" i="9"/>
  <c r="B497" i="9"/>
  <c r="F2723" i="9"/>
  <c r="B2723" i="9"/>
  <c r="F2707" i="9"/>
  <c r="B2707" i="9"/>
  <c r="F2706" i="9"/>
  <c r="B2706" i="9"/>
  <c r="F2787" i="9"/>
  <c r="B2787" i="9"/>
  <c r="F2704" i="9"/>
  <c r="B2704" i="9"/>
  <c r="F2751" i="9"/>
  <c r="B2751" i="9"/>
  <c r="F2703" i="9"/>
  <c r="B2703" i="9"/>
  <c r="F2701" i="9"/>
  <c r="B2701" i="9"/>
  <c r="F2702" i="9"/>
  <c r="B2702" i="9"/>
  <c r="F2700" i="9"/>
  <c r="B2700" i="9"/>
  <c r="F3425" i="9"/>
  <c r="B3425" i="9"/>
  <c r="F2699" i="9"/>
  <c r="B2699" i="9"/>
  <c r="F2698" i="9"/>
  <c r="B2698" i="9"/>
  <c r="F2722" i="9"/>
  <c r="B2722" i="9"/>
  <c r="F2786" i="9"/>
  <c r="B2786" i="9"/>
  <c r="F2686" i="9"/>
  <c r="B2686" i="9"/>
  <c r="F2685" i="9"/>
  <c r="B2685" i="9"/>
  <c r="F2684" i="9"/>
  <c r="B2684" i="9"/>
  <c r="F2683" i="9"/>
  <c r="B2683" i="9"/>
  <c r="F3000" i="9"/>
  <c r="B3000" i="9"/>
  <c r="F2682" i="9"/>
  <c r="B2682" i="9"/>
  <c r="F2681" i="9"/>
  <c r="B2681" i="9"/>
  <c r="F2680" i="9"/>
  <c r="B2680" i="9"/>
  <c r="F2687" i="9"/>
  <c r="B2687" i="9"/>
  <c r="F2679" i="9"/>
  <c r="B2679" i="9"/>
  <c r="F1129" i="9"/>
  <c r="B1129" i="9"/>
  <c r="F2678" i="9"/>
  <c r="B2678" i="9"/>
  <c r="F2677" i="9"/>
  <c r="B2677" i="9"/>
  <c r="F2676" i="9"/>
  <c r="B2676" i="9"/>
  <c r="F2675" i="9"/>
  <c r="B2675" i="9"/>
  <c r="F2674" i="9"/>
  <c r="B2674" i="9"/>
  <c r="F2673" i="9"/>
  <c r="B2673" i="9"/>
  <c r="F2671" i="9"/>
  <c r="B2671" i="9"/>
  <c r="F2670" i="9"/>
  <c r="B2670" i="9"/>
  <c r="F2669" i="9"/>
  <c r="B2669" i="9"/>
  <c r="F2668" i="9"/>
  <c r="B2668" i="9"/>
  <c r="F2667" i="9"/>
  <c r="B2667" i="9"/>
  <c r="F2672" i="9"/>
  <c r="B2672" i="9"/>
  <c r="F2666" i="9"/>
  <c r="B2666" i="9"/>
  <c r="F2665" i="9"/>
  <c r="B2665" i="9"/>
  <c r="F2664" i="9"/>
  <c r="B2664" i="9"/>
  <c r="F2663" i="9"/>
  <c r="B2663" i="9"/>
  <c r="F2662" i="9"/>
  <c r="B2662" i="9"/>
  <c r="F2661" i="9"/>
  <c r="B2661" i="9"/>
  <c r="F2660" i="9"/>
  <c r="B2660" i="9"/>
  <c r="F2659" i="9"/>
  <c r="B2659" i="9"/>
  <c r="F2658" i="9"/>
  <c r="B2658" i="9"/>
  <c r="F2695" i="9"/>
  <c r="B2695" i="9"/>
  <c r="F2694" i="9"/>
  <c r="B2694" i="9"/>
  <c r="F2693" i="9"/>
  <c r="B2693" i="9"/>
  <c r="F2692" i="9"/>
  <c r="B2692" i="9"/>
  <c r="F2691" i="9"/>
  <c r="B2691" i="9"/>
  <c r="F928" i="9"/>
  <c r="B928" i="9"/>
  <c r="F2690" i="9"/>
  <c r="B2690" i="9"/>
  <c r="F2689" i="9"/>
  <c r="B2689" i="9"/>
  <c r="F929" i="9"/>
  <c r="B929" i="9"/>
  <c r="F2502" i="9"/>
  <c r="B2502" i="9"/>
  <c r="F3056" i="9"/>
  <c r="B3056" i="9"/>
  <c r="F2585" i="9"/>
  <c r="B2585" i="9"/>
  <c r="F2579" i="9"/>
  <c r="B2579" i="9"/>
  <c r="F2583" i="9"/>
  <c r="B2583" i="9"/>
  <c r="F2581" i="9"/>
  <c r="F2591" i="9"/>
  <c r="B2591" i="9"/>
  <c r="F2580" i="9"/>
  <c r="B2580" i="9"/>
  <c r="F2578" i="9"/>
  <c r="B2578" i="9"/>
  <c r="F2567" i="9"/>
  <c r="B2567" i="9"/>
  <c r="F2655" i="9"/>
  <c r="B2655" i="9"/>
  <c r="F2560" i="9"/>
  <c r="B2560" i="9"/>
  <c r="F2565" i="9"/>
  <c r="B2565" i="9"/>
  <c r="F2566" i="9"/>
  <c r="B2566" i="9"/>
  <c r="F2564" i="9"/>
  <c r="B2564" i="9"/>
  <c r="F2592" i="9"/>
  <c r="B2592" i="9"/>
  <c r="F2516" i="9"/>
  <c r="B2516" i="9"/>
  <c r="F2593" i="9"/>
  <c r="B2593" i="9"/>
  <c r="F2651" i="9"/>
  <c r="B2651" i="9"/>
  <c r="F2650" i="9"/>
  <c r="B2650" i="9"/>
  <c r="F2641" i="9"/>
  <c r="B2641" i="9"/>
  <c r="F2640" i="9"/>
  <c r="B2640" i="9"/>
  <c r="F2639" i="9"/>
  <c r="B2639" i="9"/>
  <c r="F2638" i="9"/>
  <c r="B2638" i="9"/>
  <c r="F2637" i="9"/>
  <c r="B2637" i="9"/>
  <c r="F2636" i="9"/>
  <c r="B2636" i="9"/>
  <c r="F2634" i="9"/>
  <c r="B2634" i="9"/>
  <c r="F2633" i="9"/>
  <c r="B2633" i="9"/>
  <c r="F2632" i="9"/>
  <c r="B2632" i="9"/>
  <c r="F2631" i="9"/>
  <c r="B2631" i="9"/>
  <c r="F2630" i="9"/>
  <c r="B2630" i="9"/>
  <c r="F2635" i="9"/>
  <c r="B2635" i="9"/>
  <c r="F2629" i="9"/>
  <c r="B2629" i="9"/>
  <c r="F2628" i="9"/>
  <c r="B2628" i="9"/>
  <c r="F2627" i="9"/>
  <c r="B2627" i="9"/>
  <c r="F2621" i="9"/>
  <c r="B2621" i="9"/>
  <c r="F2620" i="9"/>
  <c r="B2620" i="9"/>
  <c r="F2619" i="9"/>
  <c r="B2619" i="9"/>
  <c r="F2618" i="9"/>
  <c r="B2618" i="9"/>
  <c r="F2606" i="9"/>
  <c r="B2606" i="9"/>
  <c r="F2605" i="9"/>
  <c r="B2605" i="9"/>
  <c r="F2604" i="9"/>
  <c r="B2604" i="9"/>
  <c r="F2603" i="9"/>
  <c r="B2603" i="9"/>
  <c r="F2602" i="9"/>
  <c r="B2602" i="9"/>
  <c r="F2601" i="9"/>
  <c r="B2601" i="9"/>
  <c r="F2594" i="9"/>
  <c r="B2594" i="9"/>
  <c r="F2649" i="9"/>
  <c r="B2649" i="9"/>
  <c r="F2648" i="9"/>
  <c r="B2648" i="9"/>
  <c r="F2647" i="9"/>
  <c r="B2647" i="9"/>
  <c r="F2646" i="9"/>
  <c r="B2646" i="9"/>
  <c r="F2645" i="9"/>
  <c r="B2645" i="9"/>
  <c r="F2644" i="9"/>
  <c r="B2644" i="9"/>
  <c r="F2643" i="9"/>
  <c r="B2643" i="9"/>
  <c r="F2642" i="9"/>
  <c r="B2642" i="9"/>
  <c r="F2617" i="9"/>
  <c r="B2617" i="9"/>
  <c r="F2616" i="9"/>
  <c r="B2616" i="9"/>
  <c r="F2615" i="9"/>
  <c r="B2615" i="9"/>
  <c r="F2614" i="9"/>
  <c r="B2614" i="9"/>
  <c r="F2613" i="9"/>
  <c r="B2613" i="9"/>
  <c r="F2612" i="9"/>
  <c r="B2612" i="9"/>
  <c r="F2611" i="9"/>
  <c r="B2611" i="9"/>
  <c r="F2610" i="9"/>
  <c r="B2610" i="9"/>
  <c r="F2608" i="9"/>
  <c r="B2608" i="9"/>
  <c r="F2607" i="9"/>
  <c r="B2607" i="9"/>
  <c r="F2505" i="9"/>
  <c r="B2505" i="9"/>
  <c r="F2609" i="9"/>
  <c r="B2609" i="9"/>
  <c r="F2600" i="9"/>
  <c r="B2600" i="9"/>
  <c r="F2599" i="9"/>
  <c r="B2599" i="9"/>
  <c r="F2626" i="9"/>
  <c r="B2626" i="9"/>
  <c r="F2625" i="9"/>
  <c r="B2625" i="9"/>
  <c r="F2598" i="9"/>
  <c r="B2598" i="9"/>
  <c r="F2597" i="9"/>
  <c r="B2597" i="9"/>
  <c r="F2596" i="9"/>
  <c r="B2596" i="9"/>
  <c r="F2595" i="9"/>
  <c r="B2595" i="9"/>
  <c r="F2624" i="9"/>
  <c r="B2624" i="9"/>
  <c r="F2623" i="9"/>
  <c r="B2623" i="9"/>
  <c r="F2622" i="9"/>
  <c r="B2622" i="9"/>
  <c r="F2518" i="9"/>
  <c r="B2518" i="9"/>
  <c r="F2563" i="9"/>
  <c r="B2563" i="9"/>
  <c r="F2489" i="9"/>
  <c r="B2489" i="9"/>
  <c r="F2557" i="9"/>
  <c r="B2557" i="9"/>
  <c r="F2561" i="9"/>
  <c r="B2561" i="9"/>
  <c r="F2559" i="9"/>
  <c r="B2559" i="9"/>
  <c r="F2653" i="9"/>
  <c r="B2653" i="9"/>
  <c r="F2541" i="9"/>
  <c r="B2541" i="9"/>
  <c r="F2558" i="9"/>
  <c r="B2558" i="9"/>
  <c r="F2550" i="9"/>
  <c r="B2550" i="9"/>
  <c r="F2547" i="9"/>
  <c r="B2547" i="9"/>
  <c r="F2543" i="9"/>
  <c r="B2543" i="9"/>
  <c r="F2548" i="9"/>
  <c r="B2548" i="9"/>
  <c r="F2542" i="9"/>
  <c r="B2542" i="9"/>
  <c r="F2531" i="9"/>
  <c r="B2531" i="9"/>
  <c r="F2533" i="9"/>
  <c r="B2533" i="9"/>
  <c r="F2515" i="9"/>
  <c r="B2515" i="9"/>
  <c r="F2530" i="9"/>
  <c r="B2530" i="9"/>
  <c r="F2532" i="9"/>
  <c r="B2532" i="9"/>
  <c r="F2527" i="9"/>
  <c r="B2527" i="9"/>
  <c r="F2526" i="9"/>
  <c r="B2526" i="9"/>
  <c r="F2868" i="9"/>
  <c r="B2868" i="9"/>
  <c r="F2555" i="9"/>
  <c r="B2555" i="9"/>
  <c r="F2525" i="9"/>
  <c r="B2525" i="9"/>
  <c r="F2537" i="9"/>
  <c r="B2537" i="9"/>
  <c r="F2538" i="9"/>
  <c r="B2538" i="9"/>
  <c r="F2447" i="9"/>
  <c r="B2447" i="9"/>
  <c r="F2524" i="9"/>
  <c r="B2524" i="9"/>
  <c r="F2553" i="9"/>
  <c r="B2553" i="9"/>
  <c r="F2554" i="9"/>
  <c r="B2554" i="9"/>
  <c r="F2874" i="9"/>
  <c r="B2874" i="9"/>
  <c r="F2536" i="9"/>
  <c r="B2536" i="9"/>
  <c r="F2549" i="9"/>
  <c r="B2549" i="9"/>
  <c r="F2522" i="9"/>
  <c r="B2522" i="9"/>
  <c r="F2521" i="9"/>
  <c r="B2521" i="9"/>
  <c r="F2528" i="9"/>
  <c r="B2528" i="9"/>
  <c r="F2520" i="9"/>
  <c r="B2520" i="9"/>
  <c r="F2519" i="9"/>
  <c r="B2519" i="9"/>
  <c r="F2529" i="9"/>
  <c r="B2529" i="9"/>
  <c r="F1495" i="9"/>
  <c r="B1495" i="9"/>
  <c r="F1649" i="9"/>
  <c r="B1649" i="9"/>
  <c r="F2546" i="9"/>
  <c r="B2546" i="9"/>
  <c r="F3410" i="9"/>
  <c r="B3410" i="9"/>
  <c r="F2514" i="9"/>
  <c r="B2514" i="9"/>
  <c r="F2513" i="9"/>
  <c r="B2513" i="9"/>
  <c r="F2512" i="9"/>
  <c r="B2512" i="9"/>
  <c r="F2511" i="9"/>
  <c r="B2511" i="9"/>
  <c r="F2574" i="9"/>
  <c r="B2574" i="9"/>
  <c r="F2572" i="9"/>
  <c r="B2572" i="9"/>
  <c r="F2575" i="9"/>
  <c r="B2575" i="9"/>
  <c r="F2577" i="9"/>
  <c r="B2577" i="9"/>
  <c r="F2507" i="9"/>
  <c r="B2507" i="9"/>
  <c r="F2576" i="9"/>
  <c r="B2576" i="9"/>
  <c r="F2571" i="9"/>
  <c r="B2571" i="9"/>
  <c r="F2573" i="9"/>
  <c r="B2573" i="9"/>
  <c r="F2509" i="9"/>
  <c r="B2509" i="9"/>
  <c r="F2589" i="9"/>
  <c r="B2589" i="9"/>
  <c r="F2208" i="9"/>
  <c r="B2208" i="9"/>
  <c r="F2510" i="9"/>
  <c r="B2510" i="9"/>
  <c r="F2495" i="9"/>
  <c r="B2495" i="9"/>
  <c r="F2506" i="9"/>
  <c r="B2506" i="9"/>
  <c r="F3457" i="9"/>
  <c r="B3457" i="9"/>
  <c r="F3455" i="9"/>
  <c r="B3455" i="9"/>
  <c r="F3454" i="9"/>
  <c r="B3454" i="9"/>
  <c r="F2504" i="9"/>
  <c r="B2504" i="9"/>
  <c r="F2501" i="9"/>
  <c r="B2501" i="9"/>
  <c r="F2569" i="9"/>
  <c r="B2569" i="9"/>
  <c r="F2570" i="9"/>
  <c r="B2570" i="9"/>
  <c r="F2544" i="9"/>
  <c r="B2544" i="9"/>
  <c r="F2499" i="9"/>
  <c r="B2499" i="9"/>
  <c r="F2503" i="9"/>
  <c r="B2503" i="9"/>
  <c r="F2657" i="9"/>
  <c r="B2657" i="9"/>
  <c r="F2535" i="9"/>
  <c r="B2535" i="9"/>
  <c r="F30" i="9"/>
  <c r="B30" i="9"/>
  <c r="F2500" i="9"/>
  <c r="F2508" i="9"/>
  <c r="B2508" i="9"/>
  <c r="F2488" i="9"/>
  <c r="B2488" i="9"/>
  <c r="F2485" i="9"/>
  <c r="B2485" i="9"/>
  <c r="F2487" i="9"/>
  <c r="B2487" i="9"/>
  <c r="F2486" i="9"/>
  <c r="B2486" i="9"/>
  <c r="F2483" i="9"/>
  <c r="B2483" i="9"/>
  <c r="F2484" i="9"/>
  <c r="B2484" i="9"/>
  <c r="F2482" i="9"/>
  <c r="B2482" i="9"/>
  <c r="F2481" i="9"/>
  <c r="B2481" i="9"/>
  <c r="F2480" i="9"/>
  <c r="B2480" i="9"/>
  <c r="F2656" i="9"/>
  <c r="B2656" i="9"/>
  <c r="F2477" i="9"/>
  <c r="B2477" i="9"/>
  <c r="F2476" i="9"/>
  <c r="B2476" i="9"/>
  <c r="F2478" i="9"/>
  <c r="B2478" i="9"/>
  <c r="F2473" i="9"/>
  <c r="B2473" i="9"/>
  <c r="F2475" i="9"/>
  <c r="B2475" i="9"/>
  <c r="F2474" i="9"/>
  <c r="B2474" i="9"/>
  <c r="F2479" i="9"/>
  <c r="B2479" i="9"/>
  <c r="F2472" i="9"/>
  <c r="B2472" i="9"/>
  <c r="F2468" i="9"/>
  <c r="B2468" i="9"/>
  <c r="F2467" i="9"/>
  <c r="B2467" i="9"/>
  <c r="F2587" i="9"/>
  <c r="B2587" i="9"/>
  <c r="F2534" i="9"/>
  <c r="B2534" i="9"/>
  <c r="F2588" i="9"/>
  <c r="B2588" i="9"/>
  <c r="F2540" i="9"/>
  <c r="B2540" i="9"/>
  <c r="F2471" i="9"/>
  <c r="B2471" i="9"/>
  <c r="F2470" i="9"/>
  <c r="B2470" i="9"/>
  <c r="F2469" i="9"/>
  <c r="B2469" i="9"/>
  <c r="F2464" i="9"/>
  <c r="B2464" i="9"/>
  <c r="F2466" i="9"/>
  <c r="B2466" i="9"/>
  <c r="F2465" i="9"/>
  <c r="B2465" i="9"/>
  <c r="F2213" i="9"/>
  <c r="B2213" i="9"/>
  <c r="F2462" i="9"/>
  <c r="B2462" i="9"/>
  <c r="F2460" i="9"/>
  <c r="B2460" i="9"/>
  <c r="F2461" i="9"/>
  <c r="B2461" i="9"/>
  <c r="F2463" i="9"/>
  <c r="B2463" i="9"/>
  <c r="F2458" i="9"/>
  <c r="B2458" i="9"/>
  <c r="F2457" i="9"/>
  <c r="B2457" i="9"/>
  <c r="F2453" i="9"/>
  <c r="B2453" i="9"/>
  <c r="F2552" i="9"/>
  <c r="B2552" i="9"/>
  <c r="F2551" i="9"/>
  <c r="B2551" i="9"/>
  <c r="F2456" i="9"/>
  <c r="B2456" i="9"/>
  <c r="F2455" i="9"/>
  <c r="B2455" i="9"/>
  <c r="F2452" i="9"/>
  <c r="B2452" i="9"/>
  <c r="F2450" i="9"/>
  <c r="B2450" i="9"/>
  <c r="F2451" i="9"/>
  <c r="B2451" i="9"/>
  <c r="F2448" i="9"/>
  <c r="B2448" i="9"/>
  <c r="F3399" i="9"/>
  <c r="B3399" i="9"/>
  <c r="F2446" i="9"/>
  <c r="B2446" i="9"/>
  <c r="F2442" i="9"/>
  <c r="B2442" i="9"/>
  <c r="F1657" i="9"/>
  <c r="B1657" i="9"/>
  <c r="F2441" i="9"/>
  <c r="B2441" i="9"/>
  <c r="F29" i="9"/>
  <c r="B29" i="9"/>
  <c r="F2440" i="9"/>
  <c r="B2440" i="9"/>
  <c r="F2439" i="9"/>
  <c r="B2439" i="9"/>
  <c r="F2438" i="9"/>
  <c r="B2438" i="9"/>
  <c r="F2436" i="9"/>
  <c r="B2436" i="9"/>
  <c r="F2428" i="9"/>
  <c r="B2428" i="9"/>
  <c r="F2425" i="9"/>
  <c r="B2425" i="9"/>
  <c r="F2422" i="9"/>
  <c r="B2422" i="9"/>
  <c r="F2430" i="9"/>
  <c r="B2430" i="9"/>
  <c r="F2431" i="9"/>
  <c r="B2431" i="9"/>
  <c r="F2420" i="9"/>
  <c r="B2420" i="9"/>
  <c r="F2424" i="9"/>
  <c r="B2424" i="9"/>
  <c r="F2419" i="9"/>
  <c r="B2419" i="9"/>
  <c r="F2434" i="9"/>
  <c r="B2434" i="9"/>
  <c r="F2423" i="9"/>
  <c r="B2423" i="9"/>
  <c r="F2418" i="9"/>
  <c r="B2418" i="9"/>
  <c r="F2426" i="9"/>
  <c r="B2426" i="9"/>
  <c r="F2427" i="9"/>
  <c r="B2427" i="9"/>
  <c r="F2429" i="9"/>
  <c r="B2429" i="9"/>
  <c r="F2433" i="9"/>
  <c r="B2433" i="9"/>
  <c r="F2413" i="9"/>
  <c r="B2413" i="9"/>
  <c r="F2412" i="9"/>
  <c r="B2412" i="9"/>
  <c r="F2443" i="9"/>
  <c r="B2443" i="9"/>
  <c r="F2444" i="9"/>
  <c r="B2444" i="9"/>
  <c r="F2445" i="9"/>
  <c r="B2445" i="9"/>
  <c r="F2414" i="9"/>
  <c r="B2414" i="9"/>
  <c r="F28" i="9"/>
  <c r="B28" i="9"/>
  <c r="F2407" i="9"/>
  <c r="B2407" i="9"/>
  <c r="F2406" i="9"/>
  <c r="B2406" i="9"/>
  <c r="F2408" i="9"/>
  <c r="B2408" i="9"/>
  <c r="F2410" i="9"/>
  <c r="B2410" i="9"/>
  <c r="F2405" i="9"/>
  <c r="B2405" i="9"/>
  <c r="F2404" i="9"/>
  <c r="B2404" i="9"/>
  <c r="F2403" i="9"/>
  <c r="B2403" i="9"/>
  <c r="F2401" i="9"/>
  <c r="B2401" i="9"/>
  <c r="F2398" i="9"/>
  <c r="B2398" i="9"/>
  <c r="F2397" i="9"/>
  <c r="B2397" i="9"/>
  <c r="F2393" i="9"/>
  <c r="B2393" i="9"/>
  <c r="F2392" i="9"/>
  <c r="B2392" i="9"/>
  <c r="F2391" i="9"/>
  <c r="B2391" i="9"/>
  <c r="F2389" i="9"/>
  <c r="B2389" i="9"/>
  <c r="F2390" i="9"/>
  <c r="B2390" i="9"/>
  <c r="F2394" i="9"/>
  <c r="B2394" i="9"/>
  <c r="F2388" i="9"/>
  <c r="B2388" i="9"/>
  <c r="F2386" i="9"/>
  <c r="B2386" i="9"/>
  <c r="F2710" i="9"/>
  <c r="B2710" i="9"/>
  <c r="F2709" i="9"/>
  <c r="B2709" i="9"/>
  <c r="F2385" i="9"/>
  <c r="B2385" i="9"/>
  <c r="F2708" i="9"/>
  <c r="B2708" i="9"/>
  <c r="F2712" i="9"/>
  <c r="B2712" i="9"/>
  <c r="F2711" i="9"/>
  <c r="B2711" i="9"/>
  <c r="F2384" i="9"/>
  <c r="B2384" i="9"/>
  <c r="F2415" i="9"/>
  <c r="B2415" i="9"/>
  <c r="F2416" i="9"/>
  <c r="B2416" i="9"/>
  <c r="F2400" i="9"/>
  <c r="B2400" i="9"/>
  <c r="F2399" i="9"/>
  <c r="B2399" i="9"/>
  <c r="F2381" i="9"/>
  <c r="B2381" i="9"/>
  <c r="F2380" i="9"/>
  <c r="B2380" i="9"/>
  <c r="F2379" i="9"/>
  <c r="B2379" i="9"/>
  <c r="F2377" i="9"/>
  <c r="B2377" i="9"/>
  <c r="F2375" i="9"/>
  <c r="B2375" i="9"/>
  <c r="F2370" i="9"/>
  <c r="B2370" i="9"/>
  <c r="F2369" i="9"/>
  <c r="B2369" i="9"/>
  <c r="F2728" i="9"/>
  <c r="B2728" i="9"/>
  <c r="F2654" i="9"/>
  <c r="B2654" i="9"/>
  <c r="F2364" i="9"/>
  <c r="B2364" i="9"/>
  <c r="F2368" i="9"/>
  <c r="B2368" i="9"/>
  <c r="F2367" i="9"/>
  <c r="B2367" i="9"/>
  <c r="F2363" i="9"/>
  <c r="B2363" i="9"/>
  <c r="F2366" i="9"/>
  <c r="B2366" i="9"/>
  <c r="F2362" i="9"/>
  <c r="B2362" i="9"/>
  <c r="F2361" i="9"/>
  <c r="B2361" i="9"/>
  <c r="F2359" i="9"/>
  <c r="B2359" i="9"/>
  <c r="F2358" i="9"/>
  <c r="B2358" i="9"/>
  <c r="F2357" i="9"/>
  <c r="B2357" i="9"/>
  <c r="F2356" i="9"/>
  <c r="B2356" i="9"/>
  <c r="F2382" i="9"/>
  <c r="B2382" i="9"/>
  <c r="F2355" i="9"/>
  <c r="B2355" i="9"/>
  <c r="F2318" i="9"/>
  <c r="B2318" i="9"/>
  <c r="F2348" i="9"/>
  <c r="B2348" i="9"/>
  <c r="F2281" i="9"/>
  <c r="B2281" i="9"/>
  <c r="F904" i="9"/>
  <c r="B904" i="9"/>
  <c r="F2316" i="9"/>
  <c r="B2316" i="9"/>
  <c r="F2343" i="9"/>
  <c r="B2343" i="9"/>
  <c r="F3195" i="9"/>
  <c r="B3195" i="9"/>
  <c r="F2342" i="9"/>
  <c r="B2342" i="9"/>
  <c r="F2337" i="9"/>
  <c r="B2337" i="9"/>
  <c r="F2332" i="9"/>
  <c r="B2332" i="9"/>
  <c r="F2323" i="9"/>
  <c r="B2323" i="9"/>
  <c r="F2435" i="9"/>
  <c r="B2435" i="9"/>
  <c r="F2331" i="9"/>
  <c r="B2331" i="9"/>
  <c r="F2282" i="9"/>
  <c r="B2282" i="9"/>
  <c r="F2276" i="9"/>
  <c r="B2276" i="9"/>
  <c r="F2275" i="9"/>
  <c r="B2275" i="9"/>
  <c r="F2329" i="9"/>
  <c r="F1421" i="9"/>
  <c r="B1421" i="9"/>
  <c r="F2305" i="9"/>
  <c r="B2305" i="9"/>
  <c r="F2246" i="9"/>
  <c r="B2246" i="9"/>
  <c r="F2245" i="9"/>
  <c r="B2245" i="9"/>
  <c r="F2247" i="9"/>
  <c r="B2247" i="9"/>
  <c r="F2248" i="9"/>
  <c r="B2248" i="9"/>
  <c r="F2235" i="9"/>
  <c r="B2235" i="9"/>
  <c r="F2232" i="9"/>
  <c r="B2232" i="9"/>
  <c r="F2224" i="9"/>
  <c r="B2224" i="9"/>
  <c r="F2311" i="9"/>
  <c r="B2311" i="9"/>
  <c r="F2315" i="9"/>
  <c r="B2315" i="9"/>
  <c r="F2312" i="9"/>
  <c r="B2312" i="9"/>
  <c r="F2298" i="9"/>
  <c r="B2298" i="9"/>
  <c r="F2294" i="9"/>
  <c r="B2294" i="9"/>
  <c r="F2320" i="9"/>
  <c r="B2320" i="9"/>
  <c r="F2286" i="9"/>
  <c r="B2286" i="9"/>
  <c r="F2296" i="9"/>
  <c r="B2296" i="9"/>
  <c r="F2300" i="9"/>
  <c r="B2300" i="9"/>
  <c r="F2697" i="9"/>
  <c r="B2697" i="9"/>
  <c r="F2288" i="9"/>
  <c r="B2288" i="9"/>
  <c r="F2287" i="9"/>
  <c r="B2287" i="9"/>
  <c r="F2309" i="9"/>
  <c r="B2309" i="9"/>
  <c r="F2285" i="9"/>
  <c r="B2285" i="9"/>
  <c r="F2295" i="9"/>
  <c r="B2295" i="9"/>
  <c r="F2284" i="9"/>
  <c r="B2284" i="9"/>
  <c r="F2313" i="9"/>
  <c r="B2313" i="9"/>
  <c r="F2297" i="9"/>
  <c r="B2297" i="9"/>
  <c r="F2289" i="9"/>
  <c r="B2289" i="9"/>
  <c r="F2290" i="9"/>
  <c r="B2290" i="9"/>
  <c r="F2291" i="9"/>
  <c r="B2291" i="9"/>
  <c r="F2327" i="9"/>
  <c r="B2327" i="9"/>
  <c r="F2293" i="9"/>
  <c r="B2293" i="9"/>
  <c r="F2292" i="9"/>
  <c r="B2292" i="9"/>
  <c r="F2314" i="9"/>
  <c r="B2314" i="9"/>
  <c r="F782" i="9"/>
  <c r="B782" i="9"/>
  <c r="F2307" i="9"/>
  <c r="B2307" i="9"/>
  <c r="F2302" i="9"/>
  <c r="B2302" i="9"/>
  <c r="F2283" i="9"/>
  <c r="B2283" i="9"/>
  <c r="F2271" i="9"/>
  <c r="B2271" i="9"/>
  <c r="F1700" i="9"/>
  <c r="B1700" i="9"/>
  <c r="F2351" i="9"/>
  <c r="B2351" i="9"/>
  <c r="F2350" i="9"/>
  <c r="B2350" i="9"/>
  <c r="F2352" i="9"/>
  <c r="B2352" i="9"/>
  <c r="F2336" i="9"/>
  <c r="B2336" i="9"/>
  <c r="F2324" i="9"/>
  <c r="B2324" i="9"/>
  <c r="F2261" i="9"/>
  <c r="B2261" i="9"/>
  <c r="F2347" i="9"/>
  <c r="B2347" i="9"/>
  <c r="F2353" i="9"/>
  <c r="B2353" i="9"/>
  <c r="F2279" i="9"/>
  <c r="B2279" i="9"/>
  <c r="F2280" i="9"/>
  <c r="B2280" i="9"/>
  <c r="F2278" i="9"/>
  <c r="B2278" i="9"/>
  <c r="F2277" i="9"/>
  <c r="B2277" i="9"/>
  <c r="F2268" i="9"/>
  <c r="B2268" i="9"/>
  <c r="F2270" i="9"/>
  <c r="B2270" i="9"/>
  <c r="F2267" i="9"/>
  <c r="B2267" i="9"/>
  <c r="F2264" i="9"/>
  <c r="B2264" i="9"/>
  <c r="F2263" i="9"/>
  <c r="B2263" i="9"/>
  <c r="F2251" i="9"/>
  <c r="B2251" i="9"/>
  <c r="F2241" i="9"/>
  <c r="B2241" i="9"/>
  <c r="F2238" i="9"/>
  <c r="B2238" i="9"/>
  <c r="F2237" i="9"/>
  <c r="B2237" i="9"/>
  <c r="F179" i="9"/>
  <c r="B179" i="9"/>
  <c r="F2231" i="9"/>
  <c r="B2231" i="9"/>
  <c r="F2223" i="9"/>
  <c r="B2223" i="9"/>
  <c r="F2233" i="9"/>
  <c r="B2233" i="9"/>
  <c r="F2260" i="9"/>
  <c r="B2260" i="9"/>
  <c r="F2259" i="9"/>
  <c r="B2259" i="9"/>
  <c r="F2254" i="9"/>
  <c r="B2254" i="9"/>
  <c r="F2257" i="9"/>
  <c r="B2257" i="9"/>
  <c r="F2256" i="9"/>
  <c r="B2256" i="9"/>
  <c r="F2253" i="9"/>
  <c r="B2253" i="9"/>
  <c r="F2236" i="9"/>
  <c r="B2236" i="9"/>
  <c r="F2340" i="9"/>
  <c r="B2340" i="9"/>
  <c r="F3429" i="9"/>
  <c r="B3429" i="9"/>
  <c r="F2339" i="9"/>
  <c r="B2339" i="9"/>
  <c r="F2234" i="9"/>
  <c r="B2234" i="9"/>
  <c r="F2873" i="9"/>
  <c r="B2873" i="9"/>
  <c r="F2872" i="9"/>
  <c r="B2872" i="9"/>
  <c r="F2330" i="9"/>
  <c r="B2330" i="9"/>
  <c r="F2333" i="9"/>
  <c r="B2333" i="9"/>
  <c r="F2229" i="9"/>
  <c r="B2229" i="9"/>
  <c r="F2226" i="9"/>
  <c r="B2226" i="9"/>
  <c r="F2225" i="9"/>
  <c r="B2225" i="9"/>
  <c r="F2490" i="9"/>
  <c r="B2490" i="9"/>
  <c r="F2142" i="9"/>
  <c r="B2142" i="9"/>
  <c r="F2111" i="9"/>
  <c r="B2111" i="9"/>
  <c r="F2032" i="9"/>
  <c r="B2032" i="9"/>
  <c r="F2110" i="9"/>
  <c r="B2110" i="9"/>
  <c r="F2109" i="9"/>
  <c r="B2109" i="9"/>
  <c r="F2112" i="9"/>
  <c r="B2112" i="9"/>
  <c r="F2127" i="9"/>
  <c r="B2127" i="9"/>
  <c r="F2192" i="9"/>
  <c r="B2192" i="9"/>
  <c r="F2193" i="9"/>
  <c r="B2193" i="9"/>
  <c r="F2191" i="9"/>
  <c r="B2191" i="9"/>
  <c r="F2190" i="9"/>
  <c r="B2190" i="9"/>
  <c r="F2189" i="9"/>
  <c r="B2189" i="9"/>
  <c r="F780" i="9"/>
  <c r="B780" i="9"/>
  <c r="F2188" i="9"/>
  <c r="B2188" i="9"/>
  <c r="F2186" i="9"/>
  <c r="B2186" i="9"/>
  <c r="F2568" i="9"/>
  <c r="B2568" i="9"/>
  <c r="F2203" i="9"/>
  <c r="B2203" i="9"/>
  <c r="F2185" i="9"/>
  <c r="B2185" i="9"/>
  <c r="F2194" i="9"/>
  <c r="B2194" i="9"/>
  <c r="F2196" i="9"/>
  <c r="B2196" i="9"/>
  <c r="F2195" i="9"/>
  <c r="B2195" i="9"/>
  <c r="F2202" i="9"/>
  <c r="B2202" i="9"/>
  <c r="F2201" i="9"/>
  <c r="B2201" i="9"/>
  <c r="F2182" i="9"/>
  <c r="B2182" i="9"/>
  <c r="F2199" i="9"/>
  <c r="B2199" i="9"/>
  <c r="F2198" i="9"/>
  <c r="B2198" i="9"/>
  <c r="F2184" i="9"/>
  <c r="B2184" i="9"/>
  <c r="F2197" i="9"/>
  <c r="B2197" i="9"/>
  <c r="F2183" i="9"/>
  <c r="B2183" i="9"/>
  <c r="F2164" i="9"/>
  <c r="B2164" i="9"/>
  <c r="F2163" i="9"/>
  <c r="B2163" i="9"/>
  <c r="F2165" i="9"/>
  <c r="B2165" i="9"/>
  <c r="F27" i="9"/>
  <c r="B27" i="9"/>
  <c r="F2180" i="9"/>
  <c r="B2180" i="9"/>
  <c r="F2179" i="9"/>
  <c r="B2179" i="9"/>
  <c r="F2178" i="9"/>
  <c r="B2178" i="9"/>
  <c r="F2171" i="9"/>
  <c r="B2171" i="9"/>
  <c r="F2168" i="9"/>
  <c r="B2168" i="9"/>
  <c r="F1972" i="9"/>
  <c r="B1972" i="9"/>
  <c r="F3426" i="9"/>
  <c r="B3426" i="9"/>
  <c r="F3409" i="9"/>
  <c r="B3409" i="9"/>
  <c r="F3433" i="9"/>
  <c r="B3433" i="9"/>
  <c r="F3434" i="9"/>
  <c r="B3434" i="9"/>
  <c r="F921" i="9"/>
  <c r="B921" i="9"/>
  <c r="F907" i="9"/>
  <c r="B907" i="9"/>
  <c r="F3398" i="9"/>
  <c r="B3398" i="9"/>
  <c r="F927" i="9"/>
  <c r="B927" i="9"/>
  <c r="F938" i="9"/>
  <c r="B938" i="9"/>
  <c r="F2101" i="9"/>
  <c r="B2101" i="9"/>
  <c r="F2100" i="9"/>
  <c r="B2100" i="9"/>
  <c r="F2102" i="9"/>
  <c r="B2102" i="9"/>
  <c r="F2103" i="9"/>
  <c r="B2103" i="9"/>
  <c r="F2172" i="9"/>
  <c r="B2172" i="9"/>
  <c r="F2065" i="9"/>
  <c r="B2065" i="9"/>
  <c r="F2082" i="9"/>
  <c r="B2082" i="9"/>
  <c r="F2001" i="9"/>
  <c r="B2001" i="9"/>
  <c r="F1999" i="9"/>
  <c r="B1999" i="9"/>
  <c r="F2156" i="9"/>
  <c r="B2156" i="9"/>
  <c r="F2153" i="9"/>
  <c r="B2153" i="9"/>
  <c r="F2097" i="9"/>
  <c r="B2097" i="9"/>
  <c r="F2134" i="9"/>
  <c r="B2134" i="9"/>
  <c r="F2135" i="9"/>
  <c r="B2135" i="9"/>
  <c r="F2095" i="9"/>
  <c r="B2095" i="9"/>
  <c r="F2114" i="9"/>
  <c r="B2114" i="9"/>
  <c r="F2116" i="9"/>
  <c r="B2116" i="9"/>
  <c r="F2098" i="9"/>
  <c r="B2098" i="9"/>
  <c r="F2137" i="9"/>
  <c r="B2137" i="9"/>
  <c r="F2091" i="9"/>
  <c r="B2091" i="9"/>
  <c r="F2071" i="9"/>
  <c r="B2071" i="9"/>
  <c r="F2090" i="9"/>
  <c r="B2090" i="9"/>
  <c r="F2174" i="9"/>
  <c r="B2174" i="9"/>
  <c r="F2175" i="9"/>
  <c r="B2175" i="9"/>
  <c r="F26" i="9"/>
  <c r="B26" i="9"/>
  <c r="F25" i="9"/>
  <c r="B25" i="9"/>
  <c r="F1900" i="9"/>
  <c r="B1900" i="9"/>
  <c r="F3427" i="9"/>
  <c r="B3427" i="9"/>
  <c r="F3451" i="9"/>
  <c r="B3451" i="9"/>
  <c r="F892" i="9"/>
  <c r="B892" i="9"/>
  <c r="F2089" i="9"/>
  <c r="B2089" i="9"/>
  <c r="F2086" i="9"/>
  <c r="B2086" i="9"/>
  <c r="F2085" i="9"/>
  <c r="B2085" i="9"/>
  <c r="F2088" i="9"/>
  <c r="B2088" i="9"/>
  <c r="F1112" i="9"/>
  <c r="F2087" i="9"/>
  <c r="B2087" i="9"/>
  <c r="F522" i="9"/>
  <c r="B522" i="9"/>
  <c r="F2864" i="9"/>
  <c r="B2864" i="9"/>
  <c r="F2080" i="9"/>
  <c r="B2080" i="9"/>
  <c r="F2081" i="9"/>
  <c r="B2081" i="9"/>
  <c r="F2079" i="9"/>
  <c r="B2079" i="9"/>
  <c r="F2074" i="9"/>
  <c r="B2074" i="9"/>
  <c r="F894" i="9"/>
  <c r="B894" i="9"/>
  <c r="F937" i="9"/>
  <c r="B937" i="9"/>
  <c r="F3407" i="9"/>
  <c r="B3407" i="9"/>
  <c r="F3432" i="9"/>
  <c r="B3432" i="9"/>
  <c r="F2051" i="9"/>
  <c r="B2051" i="9"/>
  <c r="F2050" i="9"/>
  <c r="B2050" i="9"/>
  <c r="F2034" i="9"/>
  <c r="B2034" i="9"/>
  <c r="F2078" i="9"/>
  <c r="B2078" i="9"/>
  <c r="F2048" i="9"/>
  <c r="B2048" i="9"/>
  <c r="F2047" i="9"/>
  <c r="B2047" i="9"/>
  <c r="F2043" i="9"/>
  <c r="B2043" i="9"/>
  <c r="F2070" i="9"/>
  <c r="B2070" i="9"/>
  <c r="F2066" i="9"/>
  <c r="B2066" i="9"/>
  <c r="F2067" i="9"/>
  <c r="B2067" i="9"/>
  <c r="F2046" i="9"/>
  <c r="B2046" i="9"/>
  <c r="F2044" i="9"/>
  <c r="B2044" i="9"/>
  <c r="F2011" i="9"/>
  <c r="B2011" i="9"/>
  <c r="F2060" i="9"/>
  <c r="B2060" i="9"/>
  <c r="F775" i="9"/>
  <c r="B775" i="9"/>
  <c r="F2057" i="9"/>
  <c r="B2057" i="9"/>
  <c r="F2041" i="9"/>
  <c r="B2041" i="9"/>
  <c r="F2055" i="9"/>
  <c r="B2055" i="9"/>
  <c r="F2039" i="9"/>
  <c r="B2039" i="9"/>
  <c r="F2012" i="9"/>
  <c r="B2012" i="9"/>
  <c r="F2038" i="9"/>
  <c r="B2038" i="9"/>
  <c r="F2040" i="9"/>
  <c r="B2040" i="9"/>
  <c r="F554" i="9"/>
  <c r="B554" i="9"/>
  <c r="F2009" i="9"/>
  <c r="B2009" i="9"/>
  <c r="F2033" i="9"/>
  <c r="B2033" i="9"/>
  <c r="F2030" i="9"/>
  <c r="B2030" i="9"/>
  <c r="F2211" i="9"/>
  <c r="B2211" i="9"/>
  <c r="F2029" i="9"/>
  <c r="B2029" i="9"/>
  <c r="F2028" i="9"/>
  <c r="B2028" i="9"/>
  <c r="F2027" i="9"/>
  <c r="B2027" i="9"/>
  <c r="F2169" i="9"/>
  <c r="B2169" i="9"/>
  <c r="F2170" i="9"/>
  <c r="B2170" i="9"/>
  <c r="F1136" i="9"/>
  <c r="B1136" i="9"/>
  <c r="F1139" i="9"/>
  <c r="B1139" i="9"/>
  <c r="F2025" i="9"/>
  <c r="B2025" i="9"/>
  <c r="F2024" i="9"/>
  <c r="B2024" i="9"/>
  <c r="F2026" i="9"/>
  <c r="B2026" i="9"/>
  <c r="F2176" i="9"/>
  <c r="B2176" i="9"/>
  <c r="F906" i="9"/>
  <c r="B906" i="9"/>
  <c r="F1703" i="9"/>
  <c r="B1703" i="9"/>
  <c r="F2023" i="9"/>
  <c r="B2023" i="9"/>
  <c r="F2020" i="9"/>
  <c r="B2020" i="9"/>
  <c r="F2022" i="9"/>
  <c r="B2022" i="9"/>
  <c r="F24" i="9"/>
  <c r="B24" i="9"/>
  <c r="F2019" i="9"/>
  <c r="B2019" i="9"/>
  <c r="F2018" i="9"/>
  <c r="B2018" i="9"/>
  <c r="F2017" i="9"/>
  <c r="B2017" i="9"/>
  <c r="F2008" i="9"/>
  <c r="B2008" i="9"/>
  <c r="F2106" i="9"/>
  <c r="B2106" i="9"/>
  <c r="F2021" i="9"/>
  <c r="B2021" i="9"/>
  <c r="F2016" i="9"/>
  <c r="B2016" i="9"/>
  <c r="F23" i="9"/>
  <c r="B23" i="9"/>
  <c r="F2015" i="9"/>
  <c r="B2015" i="9"/>
  <c r="F2013" i="9"/>
  <c r="B2013" i="9"/>
  <c r="F2014" i="9"/>
  <c r="B2014" i="9"/>
  <c r="F2000" i="9"/>
  <c r="B2000" i="9"/>
  <c r="F1991" i="9"/>
  <c r="B1991" i="9"/>
  <c r="F1993" i="9"/>
  <c r="B1993" i="9"/>
  <c r="F1990" i="9"/>
  <c r="B1990" i="9"/>
  <c r="F1989" i="9"/>
  <c r="B1989" i="9"/>
  <c r="F932" i="9"/>
  <c r="B932" i="9"/>
  <c r="F2052" i="9"/>
  <c r="B2052" i="9"/>
  <c r="F1770" i="9"/>
  <c r="B1770" i="9"/>
  <c r="F1987" i="9"/>
  <c r="B1987" i="9"/>
  <c r="F897" i="9"/>
  <c r="B897" i="9"/>
  <c r="F899" i="9"/>
  <c r="B899" i="9"/>
  <c r="F898" i="9"/>
  <c r="B898" i="9"/>
  <c r="F900" i="9"/>
  <c r="B900" i="9"/>
  <c r="F896" i="9"/>
  <c r="B896" i="9"/>
  <c r="F2822" i="9"/>
  <c r="B2822" i="9"/>
  <c r="F941" i="9"/>
  <c r="B941" i="9"/>
  <c r="F2825" i="9"/>
  <c r="B2825" i="9"/>
  <c r="F3450" i="9"/>
  <c r="B3450" i="9"/>
  <c r="F1995" i="9"/>
  <c r="B1995" i="9"/>
  <c r="F1985" i="9"/>
  <c r="B1985" i="9"/>
  <c r="F1994" i="9"/>
  <c r="B1994" i="9"/>
  <c r="F1996" i="9"/>
  <c r="B1996" i="9"/>
  <c r="F1978" i="9"/>
  <c r="B1978" i="9"/>
  <c r="F2218" i="9"/>
  <c r="B2218" i="9"/>
  <c r="F1976" i="9"/>
  <c r="B1976" i="9"/>
  <c r="F1977" i="9"/>
  <c r="B1977" i="9"/>
  <c r="F1975" i="9"/>
  <c r="B1975" i="9"/>
  <c r="F1973" i="9"/>
  <c r="B1973" i="9"/>
  <c r="F1965" i="9"/>
  <c r="B1965" i="9"/>
  <c r="F1963" i="9"/>
  <c r="B1963" i="9"/>
  <c r="F2177" i="9"/>
  <c r="B2177" i="9"/>
  <c r="F1961" i="9"/>
  <c r="B1961" i="9"/>
  <c r="F2173" i="9"/>
  <c r="B2173" i="9"/>
  <c r="F1959" i="9"/>
  <c r="B1959" i="9"/>
  <c r="F2167" i="9"/>
  <c r="B2167" i="9"/>
  <c r="F1966" i="9"/>
  <c r="B1966" i="9"/>
  <c r="F1970" i="9"/>
  <c r="B1970" i="9"/>
  <c r="F1969" i="9"/>
  <c r="B1969" i="9"/>
  <c r="F1971" i="9"/>
  <c r="B1971" i="9"/>
  <c r="F1968" i="9"/>
  <c r="B1968" i="9"/>
  <c r="F1967" i="9"/>
  <c r="B1967" i="9"/>
  <c r="F1964" i="9"/>
  <c r="B1964" i="9"/>
  <c r="F1962" i="9"/>
  <c r="B1962" i="9"/>
  <c r="F2187" i="9"/>
  <c r="B2187" i="9"/>
  <c r="F1957" i="9"/>
  <c r="B1957" i="9"/>
  <c r="F1956" i="9"/>
  <c r="B1956" i="9"/>
  <c r="F1955" i="9"/>
  <c r="B1955" i="9"/>
  <c r="F2154" i="9"/>
  <c r="B2154" i="9"/>
  <c r="F1953" i="9"/>
  <c r="B1953" i="9"/>
  <c r="F2152" i="9"/>
  <c r="B2152" i="9"/>
  <c r="F2143" i="9"/>
  <c r="B2143" i="9"/>
  <c r="F2145" i="9"/>
  <c r="B2145" i="9"/>
  <c r="F2146" i="9"/>
  <c r="B2146" i="9"/>
  <c r="F2217" i="9"/>
  <c r="B2217" i="9"/>
  <c r="F1952" i="9"/>
  <c r="B1952" i="9"/>
  <c r="F2035" i="9"/>
  <c r="B2035" i="9"/>
  <c r="F2119" i="9"/>
  <c r="B2119" i="9"/>
  <c r="F2141" i="9"/>
  <c r="B2141" i="9"/>
  <c r="F2122" i="9"/>
  <c r="B2122" i="9"/>
  <c r="F2139" i="9"/>
  <c r="B2139" i="9"/>
  <c r="F2140" i="9"/>
  <c r="B2140" i="9"/>
  <c r="F2138" i="9"/>
  <c r="B2138" i="9"/>
  <c r="F2056" i="9"/>
  <c r="B2056" i="9"/>
  <c r="F2136" i="9"/>
  <c r="B2136" i="9"/>
  <c r="F2132" i="9"/>
  <c r="B2132" i="9"/>
  <c r="F1939" i="9"/>
  <c r="B1939" i="9"/>
  <c r="F2133" i="9"/>
  <c r="B2133" i="9"/>
  <c r="F2150" i="9"/>
  <c r="B2150" i="9"/>
  <c r="F2160" i="9"/>
  <c r="B2160" i="9"/>
  <c r="F2157" i="9"/>
  <c r="B2157" i="9"/>
  <c r="F2158" i="9"/>
  <c r="B2158" i="9"/>
  <c r="F2159" i="9"/>
  <c r="B2159" i="9"/>
  <c r="F2151" i="9"/>
  <c r="B2151" i="9"/>
  <c r="F2147" i="9"/>
  <c r="B2147" i="9"/>
  <c r="F2115" i="9"/>
  <c r="B2115" i="9"/>
  <c r="F2162" i="9"/>
  <c r="B2162" i="9"/>
  <c r="F2161" i="9"/>
  <c r="B2161" i="9"/>
  <c r="F2148" i="9"/>
  <c r="B2148" i="9"/>
  <c r="F2149" i="9"/>
  <c r="B2149" i="9"/>
  <c r="F2120" i="9"/>
  <c r="B2120" i="9"/>
  <c r="F514" i="9"/>
  <c r="B514" i="9"/>
  <c r="F1942" i="9"/>
  <c r="B1942" i="9"/>
  <c r="F2054" i="9"/>
  <c r="B2054" i="9"/>
  <c r="F2118" i="9"/>
  <c r="B2118" i="9"/>
  <c r="F2130" i="9"/>
  <c r="B2130" i="9"/>
  <c r="F2129" i="9"/>
  <c r="B2129" i="9"/>
  <c r="F2128" i="9"/>
  <c r="B2128" i="9"/>
  <c r="F2117" i="9"/>
  <c r="B2117" i="9"/>
  <c r="F2131" i="9"/>
  <c r="B2131" i="9"/>
  <c r="F1951" i="9"/>
  <c r="B1951" i="9"/>
  <c r="F1945" i="9"/>
  <c r="B1945" i="9"/>
  <c r="F1944" i="9"/>
  <c r="B1944" i="9"/>
  <c r="F2125" i="9"/>
  <c r="B2125" i="9"/>
  <c r="F1941" i="9"/>
  <c r="B1941" i="9"/>
  <c r="F2096" i="9"/>
  <c r="B2096" i="9"/>
  <c r="F2094" i="9"/>
  <c r="B2094" i="9"/>
  <c r="F1940" i="9"/>
  <c r="B1940" i="9"/>
  <c r="F1943" i="9"/>
  <c r="B1943" i="9"/>
  <c r="F1936" i="9"/>
  <c r="B1936" i="9"/>
  <c r="F2126" i="9"/>
  <c r="B2126" i="9"/>
  <c r="F1949" i="9"/>
  <c r="B1949" i="9"/>
  <c r="F1954" i="9"/>
  <c r="B1954" i="9"/>
  <c r="F1948" i="9"/>
  <c r="B1948" i="9"/>
  <c r="F1950" i="9"/>
  <c r="B1950" i="9"/>
  <c r="F1947" i="9"/>
  <c r="B1947" i="9"/>
  <c r="F1946" i="9"/>
  <c r="B1946" i="9"/>
  <c r="F2123" i="9"/>
  <c r="B2123" i="9"/>
  <c r="F2113" i="9"/>
  <c r="B2113" i="9"/>
  <c r="F1938" i="9"/>
  <c r="B1938" i="9"/>
  <c r="F1771" i="9"/>
  <c r="B1771" i="9"/>
  <c r="F2105" i="9"/>
  <c r="B2105" i="9"/>
  <c r="F2036" i="9"/>
  <c r="B2036" i="9"/>
  <c r="F1138" i="9"/>
  <c r="B1138" i="9"/>
  <c r="F68" i="9"/>
  <c r="B68" i="9"/>
  <c r="F78" i="9"/>
  <c r="B78" i="9"/>
  <c r="F1935" i="9"/>
  <c r="B1935" i="9"/>
  <c r="F1934" i="9"/>
  <c r="B1934" i="9"/>
  <c r="F1937" i="9"/>
  <c r="B1937" i="9"/>
  <c r="F1933" i="9"/>
  <c r="B1933" i="9"/>
  <c r="F2031" i="9"/>
  <c r="B2031" i="9"/>
  <c r="F2068" i="9"/>
  <c r="B2068" i="9"/>
  <c r="F1932" i="9"/>
  <c r="B1932" i="9"/>
  <c r="F2063" i="9"/>
  <c r="B2063" i="9"/>
  <c r="F2073" i="9"/>
  <c r="B2073" i="9"/>
  <c r="F930" i="9"/>
  <c r="B930" i="9"/>
  <c r="F2058" i="9"/>
  <c r="B2058" i="9"/>
  <c r="F1929" i="9"/>
  <c r="B1929" i="9"/>
  <c r="F1958" i="9"/>
  <c r="B1958" i="9"/>
  <c r="F1926" i="9"/>
  <c r="B1926" i="9"/>
  <c r="F1928" i="9"/>
  <c r="B1928" i="9"/>
  <c r="F1925" i="9"/>
  <c r="B1925" i="9"/>
  <c r="F2010" i="9"/>
  <c r="B2010" i="9"/>
  <c r="F1920" i="9"/>
  <c r="B1920" i="9"/>
  <c r="F1922" i="9"/>
  <c r="B1922" i="9"/>
  <c r="F2004" i="9"/>
  <c r="B2004" i="9"/>
  <c r="F2005" i="9"/>
  <c r="B2005" i="9"/>
  <c r="F1921" i="9"/>
  <c r="B1921" i="9"/>
  <c r="F1918" i="9"/>
  <c r="B1918" i="9"/>
  <c r="F1919" i="9"/>
  <c r="B1919" i="9"/>
  <c r="F2002" i="9"/>
  <c r="B2002" i="9"/>
  <c r="F2003" i="9"/>
  <c r="B2003" i="9"/>
  <c r="F2006" i="9"/>
  <c r="B2006" i="9"/>
  <c r="F1992" i="9"/>
  <c r="B1992" i="9"/>
  <c r="F1916" i="9"/>
  <c r="B1916" i="9"/>
  <c r="F1982" i="9"/>
  <c r="B1982" i="9"/>
  <c r="F1983" i="9"/>
  <c r="B1983" i="9"/>
  <c r="F1984" i="9"/>
  <c r="B1984" i="9"/>
  <c r="F1981" i="9"/>
  <c r="B1981" i="9"/>
  <c r="F1998" i="9"/>
  <c r="B1998" i="9"/>
  <c r="F1980" i="9"/>
  <c r="B1980" i="9"/>
  <c r="F1979" i="9"/>
  <c r="B1979" i="9"/>
  <c r="F3478" i="9"/>
  <c r="B3478" i="9"/>
  <c r="F1997" i="9"/>
  <c r="B1997" i="9"/>
  <c r="F1915" i="9"/>
  <c r="B1915" i="9"/>
  <c r="F1917" i="9"/>
  <c r="B1917" i="9"/>
  <c r="F1908" i="9"/>
  <c r="B1908" i="9"/>
  <c r="F1907" i="9"/>
  <c r="B1907" i="9"/>
  <c r="F1906" i="9"/>
  <c r="B1906" i="9"/>
  <c r="F1913" i="9"/>
  <c r="B1913" i="9"/>
  <c r="F499" i="9"/>
  <c r="B499" i="9"/>
  <c r="F1901" i="9"/>
  <c r="B1901" i="9"/>
  <c r="F1898" i="9"/>
  <c r="B1898" i="9"/>
  <c r="F1899" i="9"/>
  <c r="B1899" i="9"/>
  <c r="F1897" i="9"/>
  <c r="B1897" i="9"/>
  <c r="F1905" i="9"/>
  <c r="B1905" i="9"/>
  <c r="F1891" i="9"/>
  <c r="B1891" i="9"/>
  <c r="F1895" i="9"/>
  <c r="B1895" i="9"/>
  <c r="F1903" i="9"/>
  <c r="B1903" i="9"/>
  <c r="F1844" i="9"/>
  <c r="B1844" i="9"/>
  <c r="F1893" i="9"/>
  <c r="B1893" i="9"/>
  <c r="F1884" i="9"/>
  <c r="B1884" i="9"/>
  <c r="F496" i="9"/>
  <c r="B496" i="9"/>
  <c r="F1883" i="9"/>
  <c r="B1883" i="9"/>
  <c r="F1892" i="9"/>
  <c r="B1892" i="9"/>
  <c r="F1843" i="9"/>
  <c r="B1843" i="9"/>
  <c r="F1821" i="9"/>
  <c r="B1821" i="9"/>
  <c r="F1820" i="9"/>
  <c r="B1820" i="9"/>
  <c r="F1877" i="9"/>
  <c r="B1877" i="9"/>
  <c r="F1868" i="9"/>
  <c r="B1868" i="9"/>
  <c r="F1869" i="9"/>
  <c r="B1869" i="9"/>
  <c r="F1867" i="9"/>
  <c r="B1867" i="9"/>
  <c r="F1861" i="9"/>
  <c r="B1861" i="9"/>
  <c r="F1860" i="9"/>
  <c r="B1860" i="9"/>
  <c r="F1864" i="9"/>
  <c r="B1864" i="9"/>
  <c r="F1865" i="9"/>
  <c r="B1865" i="9"/>
  <c r="F1862" i="9"/>
  <c r="B1862" i="9"/>
  <c r="F1859" i="9"/>
  <c r="B1859" i="9"/>
  <c r="F1863" i="9"/>
  <c r="B1863" i="9"/>
  <c r="F1847" i="9"/>
  <c r="B1847" i="9"/>
  <c r="F1858" i="9"/>
  <c r="B1858" i="9"/>
  <c r="F43" i="9"/>
  <c r="F33" i="9"/>
  <c r="B33" i="9"/>
  <c r="F141" i="9"/>
  <c r="B141" i="9"/>
  <c r="F1866" i="9"/>
  <c r="B1866" i="9"/>
  <c r="F1857" i="9"/>
  <c r="B1857" i="9"/>
  <c r="F1853" i="9"/>
  <c r="B1853" i="9"/>
  <c r="F22" i="9"/>
  <c r="B22" i="9"/>
  <c r="F1880" i="9"/>
  <c r="B1880" i="9"/>
  <c r="F1886" i="9"/>
  <c r="B1886" i="9"/>
  <c r="F1148" i="9"/>
  <c r="B1148" i="9"/>
  <c r="F1851" i="9"/>
  <c r="B1851" i="9"/>
  <c r="F1852" i="9"/>
  <c r="B1852" i="9"/>
  <c r="F1455" i="9"/>
  <c r="B1455" i="9"/>
  <c r="F912" i="9"/>
  <c r="B912" i="9"/>
  <c r="F1881" i="9"/>
  <c r="B1881" i="9"/>
  <c r="F1855" i="9"/>
  <c r="B1855" i="9"/>
  <c r="F1854" i="9"/>
  <c r="B1854" i="9"/>
  <c r="F1879" i="9"/>
  <c r="B1879" i="9"/>
  <c r="F1850" i="9"/>
  <c r="B1850" i="9"/>
  <c r="F495" i="9"/>
  <c r="B495" i="9"/>
  <c r="F1848" i="9"/>
  <c r="B1848" i="9"/>
  <c r="F1849" i="9"/>
  <c r="B1849" i="9"/>
  <c r="F1846" i="9"/>
  <c r="B1846" i="9"/>
  <c r="F1170" i="9"/>
  <c r="B1170" i="9"/>
  <c r="F1818" i="9"/>
  <c r="B1818" i="9"/>
  <c r="F1169" i="9"/>
  <c r="B1169" i="9"/>
  <c r="F2421" i="9"/>
  <c r="B2421" i="9"/>
  <c r="F1839" i="9"/>
  <c r="B1839" i="9"/>
  <c r="F1838" i="9"/>
  <c r="B1838" i="9"/>
  <c r="F1837" i="9"/>
  <c r="B1837" i="9"/>
  <c r="F1836" i="9"/>
  <c r="B1836" i="9"/>
  <c r="F918" i="9"/>
  <c r="B918" i="9"/>
  <c r="F1835" i="9"/>
  <c r="B1835" i="9"/>
  <c r="F1833" i="9"/>
  <c r="B1833" i="9"/>
  <c r="F1832" i="9"/>
  <c r="B1832" i="9"/>
  <c r="F1885" i="9"/>
  <c r="B1885" i="9"/>
  <c r="F1831" i="9"/>
  <c r="B1831" i="9"/>
  <c r="F778" i="9"/>
  <c r="B778" i="9"/>
  <c r="F1830" i="9"/>
  <c r="B1830" i="9"/>
  <c r="F1842" i="9"/>
  <c r="B1842" i="9"/>
  <c r="F1815" i="9"/>
  <c r="B1815" i="9"/>
  <c r="F1827" i="9"/>
  <c r="B1827" i="9"/>
  <c r="F1817" i="9"/>
  <c r="B1817" i="9"/>
  <c r="F1816" i="9"/>
  <c r="B1816" i="9"/>
  <c r="F1826" i="9"/>
  <c r="B1826" i="9"/>
  <c r="F1824" i="9"/>
  <c r="B1824" i="9"/>
  <c r="F1829" i="9"/>
  <c r="B1829" i="9"/>
  <c r="F1797" i="9"/>
  <c r="B1797" i="9"/>
  <c r="F1814" i="9"/>
  <c r="B1814" i="9"/>
  <c r="F1806" i="9"/>
  <c r="B1806" i="9"/>
  <c r="F1813" i="9"/>
  <c r="B1813" i="9"/>
  <c r="F1812" i="9"/>
  <c r="B1812" i="9"/>
  <c r="F1882" i="9"/>
  <c r="B1882" i="9"/>
  <c r="F1810" i="9"/>
  <c r="B1810" i="9"/>
  <c r="F1808" i="9"/>
  <c r="B1808" i="9"/>
  <c r="F1809" i="9"/>
  <c r="B1809" i="9"/>
  <c r="F1778" i="9"/>
  <c r="B1778" i="9"/>
  <c r="F1782" i="9"/>
  <c r="B1782" i="9"/>
  <c r="F1779" i="9"/>
  <c r="B1779" i="9"/>
  <c r="F1780" i="9"/>
  <c r="B1780" i="9"/>
  <c r="F1777" i="9"/>
  <c r="B1777" i="9"/>
  <c r="F1823" i="9"/>
  <c r="B1823" i="9"/>
  <c r="F1783" i="9"/>
  <c r="B1783" i="9"/>
  <c r="F1781" i="9"/>
  <c r="B1781" i="9"/>
  <c r="F1791" i="9"/>
  <c r="B1791" i="9"/>
  <c r="F1805" i="9"/>
  <c r="B1805" i="9"/>
  <c r="F1803" i="9"/>
  <c r="B1803" i="9"/>
  <c r="F1887" i="9"/>
  <c r="B1887" i="9"/>
  <c r="F1889" i="9"/>
  <c r="B1889" i="9"/>
  <c r="F1798" i="9"/>
  <c r="B1798" i="9"/>
  <c r="F1878" i="9"/>
  <c r="B1878" i="9"/>
  <c r="F1795" i="9"/>
  <c r="B1795" i="9"/>
  <c r="F1876" i="9"/>
  <c r="B1876" i="9"/>
  <c r="F1872" i="9"/>
  <c r="B1872" i="9"/>
  <c r="F1874" i="9"/>
  <c r="B1874" i="9"/>
  <c r="F1875" i="9"/>
  <c r="B1875" i="9"/>
  <c r="F1794" i="9"/>
  <c r="B1794" i="9"/>
  <c r="F1792" i="9"/>
  <c r="B1792" i="9"/>
  <c r="F1807" i="9"/>
  <c r="B1807" i="9"/>
  <c r="F1799" i="9"/>
  <c r="B1799" i="9"/>
  <c r="F1871" i="9"/>
  <c r="B1871" i="9"/>
  <c r="F1790" i="9"/>
  <c r="B1790" i="9"/>
  <c r="F1789" i="9"/>
  <c r="B1789" i="9"/>
  <c r="F505" i="9"/>
  <c r="B505" i="9"/>
  <c r="F1788" i="9"/>
  <c r="B1788" i="9"/>
  <c r="F1786" i="9"/>
  <c r="B1786" i="9"/>
  <c r="F1787" i="9"/>
  <c r="B1787" i="9"/>
  <c r="F1785" i="9"/>
  <c r="B1785" i="9"/>
  <c r="F73" i="9"/>
  <c r="B73" i="9"/>
  <c r="F1819" i="9"/>
  <c r="B1819" i="9"/>
  <c r="F1873" i="9"/>
  <c r="B1873" i="9"/>
  <c r="F1784" i="9"/>
  <c r="B1784" i="9"/>
  <c r="F1912" i="9"/>
  <c r="B1912" i="9"/>
  <c r="F1800" i="9"/>
  <c r="B1800" i="9"/>
  <c r="F1801" i="9"/>
  <c r="B1801" i="9"/>
  <c r="F696" i="9"/>
  <c r="B696" i="9"/>
  <c r="F1763" i="9"/>
  <c r="B1763" i="9"/>
  <c r="F1762" i="9"/>
  <c r="B1762" i="9"/>
  <c r="F1772" i="9"/>
  <c r="B1772" i="9"/>
  <c r="F1761" i="9"/>
  <c r="B1761" i="9"/>
  <c r="F1760" i="9"/>
  <c r="B1760" i="9"/>
  <c r="F2971" i="9"/>
  <c r="B2971" i="9"/>
  <c r="F909" i="9"/>
  <c r="B909" i="9"/>
  <c r="F917" i="9"/>
  <c r="B917" i="9"/>
  <c r="F1766" i="9"/>
  <c r="F1744" i="9"/>
  <c r="B1744" i="9"/>
  <c r="F1108" i="9"/>
  <c r="B1108" i="9"/>
  <c r="F1107" i="9"/>
  <c r="B1107" i="9"/>
  <c r="F1748" i="9"/>
  <c r="B1748" i="9"/>
  <c r="F1749" i="9"/>
  <c r="B1749" i="9"/>
  <c r="F1754" i="9"/>
  <c r="B1754" i="9"/>
  <c r="F1753" i="9"/>
  <c r="B1753" i="9"/>
  <c r="F1746" i="9"/>
  <c r="B1746" i="9"/>
  <c r="F1758" i="9"/>
  <c r="B1758" i="9"/>
  <c r="F1745" i="9"/>
  <c r="B1745" i="9"/>
  <c r="F1742" i="9"/>
  <c r="B1742" i="9"/>
  <c r="F1756" i="9"/>
  <c r="B1756" i="9"/>
  <c r="F1755" i="9"/>
  <c r="B1755" i="9"/>
  <c r="F1757" i="9"/>
  <c r="B1757" i="9"/>
  <c r="F1172" i="9"/>
  <c r="B1172" i="9"/>
  <c r="F1764" i="9"/>
  <c r="B1764" i="9"/>
  <c r="F1721" i="9"/>
  <c r="B1721" i="9"/>
  <c r="F1743" i="9"/>
  <c r="B1743" i="9"/>
  <c r="F1741" i="9"/>
  <c r="B1741" i="9"/>
  <c r="F1740" i="9"/>
  <c r="B1740" i="9"/>
  <c r="F1738" i="9"/>
  <c r="B1738" i="9"/>
  <c r="F1775" i="9"/>
  <c r="B1775" i="9"/>
  <c r="F1726" i="9"/>
  <c r="B1726" i="9"/>
  <c r="F1727" i="9"/>
  <c r="B1727" i="9"/>
  <c r="F1734" i="9"/>
  <c r="B1734" i="9"/>
  <c r="F1728" i="9"/>
  <c r="B1728" i="9"/>
  <c r="F1724" i="9"/>
  <c r="B1724" i="9"/>
  <c r="F1722" i="9"/>
  <c r="B1722" i="9"/>
  <c r="F1725" i="9"/>
  <c r="B1725" i="9"/>
  <c r="F1723" i="9"/>
  <c r="B1723" i="9"/>
  <c r="F1083" i="9"/>
  <c r="B1083" i="9"/>
  <c r="F486" i="9"/>
  <c r="B486" i="9"/>
  <c r="F1739" i="9"/>
  <c r="B1739" i="9"/>
  <c r="F1735" i="9"/>
  <c r="B1735" i="9"/>
  <c r="F1751" i="9"/>
  <c r="B1751" i="9"/>
  <c r="F1776" i="9"/>
  <c r="B1776" i="9"/>
  <c r="F1732" i="9"/>
  <c r="B1732" i="9"/>
  <c r="F1733" i="9"/>
  <c r="B1733" i="9"/>
  <c r="F1731" i="9"/>
  <c r="B1731" i="9"/>
  <c r="F1752" i="9"/>
  <c r="B1752" i="9"/>
  <c r="F1629" i="9"/>
  <c r="B1629" i="9"/>
  <c r="F1729" i="9"/>
  <c r="B1729" i="9"/>
  <c r="F1736" i="9"/>
  <c r="B1736" i="9"/>
  <c r="F1730" i="9"/>
  <c r="B1730" i="9"/>
  <c r="F1189" i="9"/>
  <c r="B1189" i="9"/>
  <c r="F1737" i="9"/>
  <c r="B1737" i="9"/>
  <c r="F1767" i="9"/>
  <c r="B1767" i="9"/>
  <c r="F1717" i="9"/>
  <c r="B1717" i="9"/>
  <c r="F1718" i="9"/>
  <c r="B1718" i="9"/>
  <c r="F1711" i="9"/>
  <c r="B1711" i="9"/>
  <c r="F1667" i="9"/>
  <c r="B1667" i="9"/>
  <c r="F1677" i="9"/>
  <c r="B1677" i="9"/>
  <c r="F1688" i="9"/>
  <c r="B1688" i="9"/>
  <c r="F1687" i="9"/>
  <c r="B1687" i="9"/>
  <c r="F1685" i="9"/>
  <c r="B1685" i="9"/>
  <c r="F1686" i="9"/>
  <c r="B1686" i="9"/>
  <c r="F1690" i="9"/>
  <c r="B1690" i="9"/>
  <c r="F1689" i="9"/>
  <c r="B1689" i="9"/>
  <c r="F1684" i="9"/>
  <c r="B1684" i="9"/>
  <c r="F1641" i="9"/>
  <c r="B1641" i="9"/>
  <c r="F1683" i="9"/>
  <c r="B1683" i="9"/>
  <c r="F1698" i="9"/>
  <c r="B1698" i="9"/>
  <c r="F1682" i="9"/>
  <c r="B1682" i="9"/>
  <c r="F1147" i="9"/>
  <c r="B1147" i="9"/>
  <c r="F1681" i="9"/>
  <c r="B1681" i="9"/>
  <c r="F1680" i="9"/>
  <c r="B1680" i="9"/>
  <c r="F1679" i="9"/>
  <c r="B1679" i="9"/>
  <c r="F1676" i="9"/>
  <c r="B1676" i="9"/>
  <c r="F1678" i="9"/>
  <c r="B1678" i="9"/>
  <c r="F1671" i="9"/>
  <c r="B1671" i="9"/>
  <c r="F1694" i="9"/>
  <c r="B1694" i="9"/>
  <c r="F1697" i="9"/>
  <c r="B1697" i="9"/>
  <c r="F1696" i="9"/>
  <c r="B1696" i="9"/>
  <c r="F1695" i="9"/>
  <c r="B1695" i="9"/>
  <c r="F1691" i="9"/>
  <c r="B1691" i="9"/>
  <c r="F1713" i="9"/>
  <c r="B1713" i="9"/>
  <c r="F1692" i="9"/>
  <c r="B1692" i="9"/>
  <c r="F1693" i="9"/>
  <c r="B1693" i="9"/>
  <c r="F1699" i="9"/>
  <c r="B1699" i="9"/>
  <c r="F1670" i="9"/>
  <c r="B1670" i="9"/>
  <c r="F1668" i="9"/>
  <c r="B1668" i="9"/>
  <c r="F1665" i="9"/>
  <c r="B1665" i="9"/>
  <c r="F1664" i="9"/>
  <c r="B1664" i="9"/>
  <c r="F1659" i="9"/>
  <c r="B1659" i="9"/>
  <c r="F3436" i="9"/>
  <c r="B3436" i="9"/>
  <c r="F1666" i="9"/>
  <c r="B1666" i="9"/>
  <c r="F1669" i="9"/>
  <c r="B1669" i="9"/>
  <c r="F1645" i="9"/>
  <c r="B1645" i="9"/>
  <c r="F1644" i="9"/>
  <c r="B1644" i="9"/>
  <c r="F1710" i="9"/>
  <c r="B1710" i="9"/>
  <c r="F1661" i="9"/>
  <c r="B1661" i="9"/>
  <c r="F1643" i="9"/>
  <c r="B1643" i="9"/>
  <c r="F1663" i="9"/>
  <c r="B1663" i="9"/>
  <c r="F1714" i="9"/>
  <c r="B1714" i="9"/>
  <c r="F1715" i="9"/>
  <c r="B1715" i="9"/>
  <c r="F1674" i="9"/>
  <c r="B1674" i="9"/>
  <c r="F1673" i="9"/>
  <c r="B1673" i="9"/>
  <c r="F1675" i="9"/>
  <c r="B1675" i="9"/>
  <c r="F1662" i="9"/>
  <c r="B1662" i="9"/>
  <c r="F1660" i="9"/>
  <c r="B1660" i="9"/>
  <c r="F1712" i="9"/>
  <c r="B1712" i="9"/>
  <c r="F1646" i="9"/>
  <c r="B1646" i="9"/>
  <c r="F1642" i="9"/>
  <c r="B1642" i="9"/>
  <c r="F1639" i="9"/>
  <c r="B1639" i="9"/>
  <c r="F1638" i="9"/>
  <c r="B1638" i="9"/>
  <c r="F1637" i="9"/>
  <c r="B1637" i="9"/>
  <c r="F1636" i="9"/>
  <c r="B1636" i="9"/>
  <c r="F1634" i="9"/>
  <c r="B1634" i="9"/>
  <c r="F2871" i="9"/>
  <c r="B2871" i="9"/>
  <c r="F1633" i="9"/>
  <c r="B1633" i="9"/>
  <c r="F1632" i="9"/>
  <c r="B1632" i="9"/>
  <c r="F1630" i="9"/>
  <c r="B1630" i="9"/>
  <c r="F1625" i="9"/>
  <c r="B1625" i="9"/>
  <c r="F1627" i="9"/>
  <c r="B1627" i="9"/>
  <c r="F1135" i="9"/>
  <c r="B1135" i="9"/>
  <c r="F1140" i="9"/>
  <c r="B1140" i="9"/>
  <c r="F1626" i="9"/>
  <c r="B1626" i="9"/>
  <c r="F1608" i="9"/>
  <c r="B1608" i="9"/>
  <c r="F1607" i="9"/>
  <c r="B1607" i="9"/>
  <c r="F1605" i="9"/>
  <c r="B1605" i="9"/>
  <c r="F1604" i="9"/>
  <c r="B1604" i="9"/>
  <c r="F1595" i="9"/>
  <c r="B1595" i="9"/>
  <c r="F2212" i="9"/>
  <c r="B2212" i="9"/>
  <c r="F1606" i="9"/>
  <c r="B1606" i="9"/>
  <c r="F1603" i="9"/>
  <c r="B1603" i="9"/>
  <c r="F1559" i="9"/>
  <c r="B1559" i="9"/>
  <c r="F1601" i="9"/>
  <c r="B1601" i="9"/>
  <c r="F1602" i="9"/>
  <c r="B1602" i="9"/>
  <c r="F1501" i="9"/>
  <c r="B1501" i="9"/>
  <c r="F1600" i="9"/>
  <c r="B1600" i="9"/>
  <c r="F516" i="9"/>
  <c r="B516" i="9"/>
  <c r="F1406" i="9"/>
  <c r="B1406" i="9"/>
  <c r="F1599" i="9"/>
  <c r="B1599" i="9"/>
  <c r="F1597" i="9"/>
  <c r="B1597" i="9"/>
  <c r="F266" i="9"/>
  <c r="B266" i="9"/>
  <c r="F519" i="9"/>
  <c r="B519" i="9"/>
  <c r="F1598" i="9"/>
  <c r="B1598" i="9"/>
  <c r="F1572" i="9"/>
  <c r="B1572" i="9"/>
  <c r="F1615" i="9"/>
  <c r="B1615" i="9"/>
  <c r="F1504" i="9"/>
  <c r="B1504" i="9"/>
  <c r="F1503" i="9"/>
  <c r="B1503" i="9"/>
  <c r="F1565" i="9"/>
  <c r="B1565" i="9"/>
  <c r="F1570" i="9"/>
  <c r="B1570" i="9"/>
  <c r="F1593" i="9"/>
  <c r="B1593" i="9"/>
  <c r="F1589" i="9"/>
  <c r="B1589" i="9"/>
  <c r="F1592" i="9"/>
  <c r="B1592" i="9"/>
  <c r="F1585" i="9"/>
  <c r="B1585" i="9"/>
  <c r="F1583" i="9"/>
  <c r="B1583" i="9"/>
  <c r="F1569" i="9"/>
  <c r="B1569" i="9"/>
  <c r="F1571" i="9"/>
  <c r="B1571" i="9"/>
  <c r="F1568" i="9"/>
  <c r="B1568" i="9"/>
  <c r="F1567" i="9"/>
  <c r="B1567" i="9"/>
  <c r="F1566" i="9"/>
  <c r="B1566" i="9"/>
  <c r="F1540" i="9"/>
  <c r="B1540" i="9"/>
  <c r="F1561" i="9"/>
  <c r="B1561" i="9"/>
  <c r="F1564" i="9"/>
  <c r="B1564" i="9"/>
  <c r="F1563" i="9"/>
  <c r="B1563" i="9"/>
  <c r="F1594" i="9"/>
  <c r="B1594" i="9"/>
  <c r="F1562" i="9"/>
  <c r="B1562" i="9"/>
  <c r="F1621" i="9"/>
  <c r="B1621" i="9"/>
  <c r="F1505" i="9"/>
  <c r="B1505" i="9"/>
  <c r="F1544" i="9"/>
  <c r="B1544" i="9"/>
  <c r="F1538" i="9"/>
  <c r="B1538" i="9"/>
  <c r="F1534" i="9"/>
  <c r="B1534" i="9"/>
  <c r="F1611" i="9"/>
  <c r="B1611" i="9"/>
  <c r="F1549" i="9"/>
  <c r="B1549" i="9"/>
  <c r="F1609" i="9"/>
  <c r="B1609" i="9"/>
  <c r="F1532" i="9"/>
  <c r="B1532" i="9"/>
  <c r="F1546" i="9"/>
  <c r="B1546" i="9"/>
  <c r="F1542" i="9"/>
  <c r="B1542" i="9"/>
  <c r="F1496" i="9"/>
  <c r="B1496" i="9"/>
  <c r="F1494" i="9"/>
  <c r="B1494" i="9"/>
  <c r="F1497" i="9"/>
  <c r="B1497" i="9"/>
  <c r="F1498" i="9"/>
  <c r="B1498" i="9"/>
  <c r="F1500" i="9"/>
  <c r="B1500" i="9"/>
  <c r="F1493" i="9"/>
  <c r="B1493" i="9"/>
  <c r="F1499" i="9"/>
  <c r="B1499" i="9"/>
  <c r="F1531" i="9"/>
  <c r="B1531" i="9"/>
  <c r="F1616" i="9"/>
  <c r="B1616" i="9"/>
  <c r="F1618" i="9"/>
  <c r="B1618" i="9"/>
  <c r="F1617" i="9"/>
  <c r="B1617" i="9"/>
  <c r="F1539" i="9"/>
  <c r="B1539" i="9"/>
  <c r="F1530" i="9"/>
  <c r="B1530" i="9"/>
  <c r="F1535" i="9"/>
  <c r="B1535" i="9"/>
  <c r="F1894" i="9"/>
  <c r="B1894" i="9"/>
  <c r="F1525" i="9"/>
  <c r="B1525" i="9"/>
  <c r="F1079" i="9"/>
  <c r="B1079" i="9"/>
  <c r="F1526" i="9"/>
  <c r="B1526" i="9"/>
  <c r="F1529" i="9"/>
  <c r="B1529" i="9"/>
  <c r="F1536" i="9"/>
  <c r="B1536" i="9"/>
  <c r="F1528" i="9"/>
  <c r="B1528" i="9"/>
  <c r="F1527" i="9"/>
  <c r="B1527" i="9"/>
  <c r="F1541" i="9"/>
  <c r="B1541" i="9"/>
  <c r="F1523" i="9"/>
  <c r="B1523" i="9"/>
  <c r="F1587" i="9"/>
  <c r="B1587" i="9"/>
  <c r="F1520" i="9"/>
  <c r="B1520" i="9"/>
  <c r="F1586" i="9"/>
  <c r="B1586" i="9"/>
  <c r="F21" i="9"/>
  <c r="B21" i="9"/>
  <c r="F1519" i="9"/>
  <c r="B1519" i="9"/>
  <c r="F1518" i="9"/>
  <c r="B1518" i="9"/>
  <c r="F1516" i="9"/>
  <c r="B1516" i="9"/>
  <c r="F1521" i="9"/>
  <c r="B1521" i="9"/>
  <c r="F1578" i="9"/>
  <c r="B1578" i="9"/>
  <c r="F1581" i="9"/>
  <c r="B1581" i="9"/>
  <c r="F1580" i="9"/>
  <c r="B1580" i="9"/>
  <c r="F20" i="9"/>
  <c r="B20" i="9"/>
  <c r="F1517" i="9"/>
  <c r="B1517" i="9"/>
  <c r="F1588" i="9"/>
  <c r="B1588" i="9"/>
  <c r="F1557" i="9"/>
  <c r="B1557" i="9"/>
  <c r="F1558" i="9"/>
  <c r="B1558" i="9"/>
  <c r="F3129" i="9"/>
  <c r="B3129" i="9"/>
  <c r="F1515" i="9"/>
  <c r="B1515" i="9"/>
  <c r="F1555" i="9"/>
  <c r="B1555" i="9"/>
  <c r="F1506" i="9"/>
  <c r="B1506" i="9"/>
  <c r="F1511" i="9"/>
  <c r="B1511" i="9"/>
  <c r="F1156" i="9"/>
  <c r="B1156" i="9"/>
  <c r="F1512" i="9"/>
  <c r="B1512" i="9"/>
  <c r="F257" i="9"/>
  <c r="B257" i="9"/>
  <c r="F1514" i="9"/>
  <c r="B1514" i="9"/>
  <c r="F1554" i="9"/>
  <c r="B1554" i="9"/>
  <c r="F1509" i="9"/>
  <c r="B1509" i="9"/>
  <c r="F1510" i="9"/>
  <c r="B1510" i="9"/>
  <c r="F1560" i="9"/>
  <c r="B1560" i="9"/>
  <c r="F1508" i="9"/>
  <c r="B1508" i="9"/>
  <c r="F1502" i="9"/>
  <c r="B1502" i="9"/>
  <c r="F1507" i="9"/>
  <c r="B1507" i="9"/>
  <c r="F1492" i="9"/>
  <c r="B1492" i="9"/>
  <c r="F1489" i="9"/>
  <c r="B1489" i="9"/>
  <c r="F1620" i="9"/>
  <c r="B1620" i="9"/>
  <c r="F1487" i="9"/>
  <c r="B1487" i="9"/>
  <c r="F1619" i="9"/>
  <c r="B1619" i="9"/>
  <c r="F1488" i="9"/>
  <c r="B1488" i="9"/>
  <c r="F1490" i="9"/>
  <c r="B1490" i="9"/>
  <c r="F1486" i="9"/>
  <c r="B1486" i="9"/>
  <c r="F1610" i="9"/>
  <c r="B1610" i="9"/>
  <c r="F1483" i="9"/>
  <c r="B1483" i="9"/>
  <c r="F1485" i="9"/>
  <c r="B1485" i="9"/>
  <c r="F1482" i="9"/>
  <c r="B1482" i="9"/>
  <c r="F1484" i="9"/>
  <c r="B1484" i="9"/>
  <c r="F1481" i="9"/>
  <c r="B1481" i="9"/>
  <c r="F1590" i="9"/>
  <c r="B1590" i="9"/>
  <c r="F1613" i="9"/>
  <c r="B1613" i="9"/>
  <c r="F1480" i="9"/>
  <c r="B1480" i="9"/>
  <c r="F1479" i="9"/>
  <c r="B1479" i="9"/>
  <c r="F1584" i="9"/>
  <c r="B1584" i="9"/>
  <c r="F1576" i="9"/>
  <c r="B1576" i="9"/>
  <c r="F1478" i="9"/>
  <c r="B1478" i="9"/>
  <c r="F1582" i="9"/>
  <c r="B1582" i="9"/>
  <c r="F1575" i="9"/>
  <c r="B1575" i="9"/>
  <c r="F1574" i="9"/>
  <c r="B1574" i="9"/>
  <c r="F1577" i="9"/>
  <c r="B1577" i="9"/>
  <c r="F1477" i="9"/>
  <c r="B1477" i="9"/>
  <c r="F1475" i="9"/>
  <c r="B1475" i="9"/>
  <c r="F1579" i="9"/>
  <c r="B1579" i="9"/>
  <c r="F1476" i="9"/>
  <c r="B1476" i="9"/>
  <c r="F2104" i="9"/>
  <c r="B2104" i="9"/>
  <c r="F1474" i="9"/>
  <c r="B1474" i="9"/>
  <c r="F1471" i="9"/>
  <c r="B1471" i="9"/>
  <c r="F1472" i="9"/>
  <c r="B1472" i="9"/>
  <c r="F1556" i="9"/>
  <c r="B1556" i="9"/>
  <c r="F1470" i="9"/>
  <c r="B1470" i="9"/>
  <c r="F1469" i="9"/>
  <c r="B1469" i="9"/>
  <c r="F1473" i="9"/>
  <c r="B1473" i="9"/>
  <c r="F1468" i="9"/>
  <c r="B1468" i="9"/>
  <c r="F1465" i="9"/>
  <c r="B1465" i="9"/>
  <c r="F1464" i="9"/>
  <c r="B1464" i="9"/>
  <c r="F1552" i="9"/>
  <c r="B1552" i="9"/>
  <c r="F1551" i="9"/>
  <c r="B1551" i="9"/>
  <c r="F236" i="9"/>
  <c r="B236" i="9"/>
  <c r="F1467" i="9"/>
  <c r="B1467" i="9"/>
  <c r="F1553" i="9"/>
  <c r="B1553" i="9"/>
  <c r="F1466" i="9"/>
  <c r="B1466" i="9"/>
  <c r="F1548" i="9"/>
  <c r="B1548" i="9"/>
  <c r="F1463" i="9"/>
  <c r="B1463" i="9"/>
  <c r="F1543" i="9"/>
  <c r="B1543" i="9"/>
  <c r="F1547" i="9"/>
  <c r="B1547" i="9"/>
  <c r="F2077" i="9"/>
  <c r="B2077" i="9"/>
  <c r="F1461" i="9"/>
  <c r="B1461" i="9"/>
  <c r="F1460" i="9"/>
  <c r="B1460" i="9"/>
  <c r="F1459" i="9"/>
  <c r="B1459" i="9"/>
  <c r="F890" i="9"/>
  <c r="B890" i="9"/>
  <c r="F19" i="9"/>
  <c r="B19" i="9"/>
  <c r="F1445" i="9"/>
  <c r="B1445" i="9"/>
  <c r="F920" i="9"/>
  <c r="B920" i="9"/>
  <c r="F1440" i="9"/>
  <c r="B1440" i="9"/>
  <c r="F1420" i="9"/>
  <c r="B1420" i="9"/>
  <c r="F1430" i="9"/>
  <c r="B1430" i="9"/>
  <c r="F1429" i="9"/>
  <c r="B1429" i="9"/>
  <c r="F1431" i="9"/>
  <c r="B1431" i="9"/>
  <c r="F1432" i="9"/>
  <c r="B1432" i="9"/>
  <c r="F1439" i="9"/>
  <c r="B1439" i="9"/>
  <c r="F1409" i="9"/>
  <c r="B1409" i="9"/>
  <c r="F1411" i="9"/>
  <c r="B1411" i="9"/>
  <c r="F1442" i="9"/>
  <c r="B1442" i="9"/>
  <c r="F1414" i="9"/>
  <c r="B1414" i="9"/>
  <c r="F1441" i="9"/>
  <c r="B1441" i="9"/>
  <c r="F1434" i="9"/>
  <c r="B1434" i="9"/>
  <c r="F1412" i="9"/>
  <c r="B1412" i="9"/>
  <c r="F1410" i="9"/>
  <c r="B1410" i="9"/>
  <c r="F1438" i="9"/>
  <c r="B1438" i="9"/>
  <c r="F1408" i="9"/>
  <c r="B1408" i="9"/>
  <c r="F1407" i="9"/>
  <c r="B1407" i="9"/>
  <c r="F1427" i="9"/>
  <c r="B1427" i="9"/>
  <c r="F1458" i="9"/>
  <c r="B1458" i="9"/>
  <c r="F1437" i="9"/>
  <c r="B1437" i="9"/>
  <c r="F1436" i="9"/>
  <c r="B1436" i="9"/>
  <c r="F1419" i="9"/>
  <c r="B1419" i="9"/>
  <c r="F1449" i="9"/>
  <c r="B1449" i="9"/>
  <c r="F1450" i="9"/>
  <c r="B1450" i="9"/>
  <c r="F1418" i="9"/>
  <c r="B1418" i="9"/>
  <c r="F1447" i="9"/>
  <c r="B1447" i="9"/>
  <c r="F60" i="9"/>
  <c r="B60" i="9"/>
  <c r="F1416" i="9"/>
  <c r="B1416" i="9"/>
  <c r="F1413" i="9"/>
  <c r="B1413" i="9"/>
  <c r="F1417" i="9"/>
  <c r="B1417" i="9"/>
  <c r="F1444" i="9"/>
  <c r="B1444" i="9"/>
  <c r="F1462" i="9"/>
  <c r="B1462" i="9"/>
  <c r="F1360" i="9"/>
  <c r="B1360" i="9"/>
  <c r="F1341" i="9"/>
  <c r="B1341" i="9"/>
  <c r="F1331" i="9"/>
  <c r="B1331" i="9"/>
  <c r="F1317" i="9"/>
  <c r="B1317" i="9"/>
  <c r="F1333" i="9"/>
  <c r="B1333" i="9"/>
  <c r="F1330" i="9"/>
  <c r="B1330" i="9"/>
  <c r="F1309" i="9"/>
  <c r="B1309" i="9"/>
  <c r="F1307" i="9"/>
  <c r="B1307" i="9"/>
  <c r="F1332" i="9"/>
  <c r="B1332" i="9"/>
  <c r="F1342" i="9"/>
  <c r="B1342" i="9"/>
  <c r="F1338" i="9"/>
  <c r="B1338" i="9"/>
  <c r="F1344" i="9"/>
  <c r="B1344" i="9"/>
  <c r="F1327" i="9"/>
  <c r="B1327" i="9"/>
  <c r="F1346" i="9"/>
  <c r="B1346" i="9"/>
  <c r="F1316" i="9"/>
  <c r="B1316" i="9"/>
  <c r="F1334" i="9"/>
  <c r="B1334" i="9"/>
  <c r="F1326" i="9"/>
  <c r="B1326" i="9"/>
  <c r="F1339" i="9"/>
  <c r="B1339" i="9"/>
  <c r="F1348" i="9"/>
  <c r="B1348" i="9"/>
  <c r="F1357" i="9"/>
  <c r="B1357" i="9"/>
  <c r="F1320" i="9"/>
  <c r="B1320" i="9"/>
  <c r="F1358" i="9"/>
  <c r="B1358" i="9"/>
  <c r="F1323" i="9"/>
  <c r="B1323" i="9"/>
  <c r="F1347" i="9"/>
  <c r="B1347" i="9"/>
  <c r="F1356" i="9"/>
  <c r="B1356" i="9"/>
  <c r="F1325" i="9"/>
  <c r="B1325" i="9"/>
  <c r="F1319" i="9"/>
  <c r="B1319" i="9"/>
  <c r="F1318" i="9"/>
  <c r="B1318" i="9"/>
  <c r="F1329" i="9"/>
  <c r="B1329" i="9"/>
  <c r="F1355" i="9"/>
  <c r="B1355" i="9"/>
  <c r="F1321" i="9"/>
  <c r="B1321" i="9"/>
  <c r="F1340" i="9"/>
  <c r="B1340" i="9"/>
  <c r="F1313" i="9"/>
  <c r="B1313" i="9"/>
  <c r="F1353" i="9"/>
  <c r="B1353" i="9"/>
  <c r="F1352" i="9"/>
  <c r="B1352" i="9"/>
  <c r="F1335" i="9"/>
  <c r="B1335" i="9"/>
  <c r="F1337" i="9"/>
  <c r="B1337" i="9"/>
  <c r="F1350" i="9"/>
  <c r="B1350" i="9"/>
  <c r="F1345" i="9"/>
  <c r="B1345" i="9"/>
  <c r="F1349" i="9"/>
  <c r="B1349" i="9"/>
  <c r="F1312" i="9"/>
  <c r="B1312" i="9"/>
  <c r="F1322" i="9"/>
  <c r="B1322" i="9"/>
  <c r="F1354" i="9"/>
  <c r="B1354" i="9"/>
  <c r="F1351" i="9"/>
  <c r="B1351" i="9"/>
  <c r="F1328" i="9"/>
  <c r="B1328" i="9"/>
  <c r="F1311" i="9"/>
  <c r="B1311" i="9"/>
  <c r="F1336" i="9"/>
  <c r="B1336" i="9"/>
  <c r="F1343" i="9"/>
  <c r="B1343" i="9"/>
  <c r="F1324" i="9"/>
  <c r="B1324" i="9"/>
  <c r="F1315" i="9"/>
  <c r="B1315" i="9"/>
  <c r="F1314" i="9"/>
  <c r="B1314" i="9"/>
  <c r="F1310" i="9"/>
  <c r="B1310" i="9"/>
  <c r="F1425" i="9"/>
  <c r="B1425" i="9"/>
  <c r="F1415" i="9"/>
  <c r="B1415" i="9"/>
  <c r="F1457" i="9"/>
  <c r="B1457" i="9"/>
  <c r="F1456" i="9"/>
  <c r="B1456" i="9"/>
  <c r="F1366" i="9"/>
  <c r="B1366" i="9"/>
  <c r="F1379" i="9"/>
  <c r="B1379" i="9"/>
  <c r="F1428" i="9"/>
  <c r="B1428" i="9"/>
  <c r="F1400" i="9"/>
  <c r="B1400" i="9"/>
  <c r="F1446" i="9"/>
  <c r="B1446" i="9"/>
  <c r="F1363" i="9"/>
  <c r="B1363" i="9"/>
  <c r="F1403" i="9"/>
  <c r="B1403" i="9"/>
  <c r="F1402" i="9"/>
  <c r="B1402" i="9"/>
  <c r="F1401" i="9"/>
  <c r="B1401" i="9"/>
  <c r="F1396" i="9"/>
  <c r="B1396" i="9"/>
  <c r="F1361" i="9"/>
  <c r="B1361" i="9"/>
  <c r="F1362" i="9"/>
  <c r="B1362" i="9"/>
  <c r="F1380" i="9"/>
  <c r="B1380" i="9"/>
  <c r="F1399" i="9"/>
  <c r="B1399" i="9"/>
  <c r="F1397" i="9"/>
  <c r="B1397" i="9"/>
  <c r="F1389" i="9"/>
  <c r="B1389" i="9"/>
  <c r="F1390" i="9"/>
  <c r="B1390" i="9"/>
  <c r="F1385" i="9"/>
  <c r="B1385" i="9"/>
  <c r="F1381" i="9"/>
  <c r="B1381" i="9"/>
  <c r="F1359" i="9"/>
  <c r="B1359" i="9"/>
  <c r="F1454" i="9"/>
  <c r="B1454" i="9"/>
  <c r="F1453" i="9"/>
  <c r="B1453" i="9"/>
  <c r="F1382" i="9"/>
  <c r="B1382" i="9"/>
  <c r="F1387" i="9"/>
  <c r="F923" i="9"/>
  <c r="B923" i="9"/>
  <c r="F1422" i="9"/>
  <c r="B1422" i="9"/>
  <c r="F1426" i="9"/>
  <c r="B1426" i="9"/>
  <c r="F1392" i="9"/>
  <c r="B1392" i="9"/>
  <c r="F1378" i="9"/>
  <c r="B1378" i="9"/>
  <c r="F1377" i="9"/>
  <c r="B1377" i="9"/>
  <c r="F1383" i="9"/>
  <c r="B1383" i="9"/>
  <c r="F1386" i="9"/>
  <c r="B1386" i="9"/>
  <c r="F1384" i="9"/>
  <c r="B1384" i="9"/>
  <c r="F1376" i="9"/>
  <c r="B1376" i="9"/>
  <c r="F1375" i="9"/>
  <c r="B1375" i="9"/>
  <c r="F1374" i="9"/>
  <c r="B1374" i="9"/>
  <c r="F2205" i="9"/>
  <c r="B2205" i="9"/>
  <c r="F1304" i="9"/>
  <c r="B1304" i="9"/>
  <c r="F1303" i="9"/>
  <c r="B1303" i="9"/>
  <c r="F1302" i="9"/>
  <c r="B1302" i="9"/>
  <c r="F1301" i="9"/>
  <c r="B1301" i="9"/>
  <c r="F1305" i="9"/>
  <c r="B1305" i="9"/>
  <c r="F1435" i="9"/>
  <c r="B1435" i="9"/>
  <c r="F1424" i="9"/>
  <c r="B1424" i="9"/>
  <c r="F1373" i="9"/>
  <c r="B1373" i="9"/>
  <c r="F1369" i="9"/>
  <c r="B1369" i="9"/>
  <c r="F2884" i="9"/>
  <c r="B2884" i="9"/>
  <c r="F1368" i="9"/>
  <c r="B1368" i="9"/>
  <c r="F1433" i="9"/>
  <c r="B1433" i="9"/>
  <c r="F1371" i="9"/>
  <c r="B1371" i="9"/>
  <c r="F1391" i="9"/>
  <c r="B1391" i="9"/>
  <c r="F944" i="9"/>
  <c r="B944" i="9"/>
  <c r="F916" i="9"/>
  <c r="B916" i="9"/>
  <c r="F915" i="9"/>
  <c r="B915" i="9"/>
  <c r="F1296" i="9"/>
  <c r="B1296" i="9"/>
  <c r="F819" i="9"/>
  <c r="B819" i="9"/>
  <c r="F1451" i="9"/>
  <c r="B1451" i="9"/>
  <c r="F1452" i="9"/>
  <c r="B1452" i="9"/>
  <c r="F1294" i="9"/>
  <c r="B1294" i="9"/>
  <c r="F1292" i="9"/>
  <c r="B1292" i="9"/>
  <c r="F2492" i="9"/>
  <c r="B2492" i="9"/>
  <c r="F1291" i="9"/>
  <c r="B1291" i="9"/>
  <c r="F1072" i="9"/>
  <c r="B1072" i="9"/>
  <c r="F1073" i="9"/>
  <c r="B1073" i="9"/>
  <c r="F1071" i="9"/>
  <c r="B1071" i="9"/>
  <c r="F2956" i="9"/>
  <c r="B2956" i="9"/>
  <c r="F2887" i="9"/>
  <c r="B2887" i="9"/>
  <c r="F2946" i="9"/>
  <c r="B2946" i="9"/>
  <c r="F1297" i="9"/>
  <c r="B1297" i="9"/>
  <c r="F1405" i="9"/>
  <c r="B1405" i="9"/>
  <c r="F1395" i="9"/>
  <c r="B1395" i="9"/>
  <c r="F1394" i="9"/>
  <c r="B1394" i="9"/>
  <c r="F1393" i="9"/>
  <c r="B1393" i="9"/>
  <c r="F1298" i="9"/>
  <c r="B1298" i="9"/>
  <c r="F1640" i="9"/>
  <c r="B1640" i="9"/>
  <c r="F1262" i="9"/>
  <c r="B1262" i="9"/>
  <c r="F1299" i="9"/>
  <c r="B1299" i="9"/>
  <c r="F1300" i="9"/>
  <c r="B1300" i="9"/>
  <c r="F1290" i="9"/>
  <c r="B1290" i="9"/>
  <c r="F1293" i="9"/>
  <c r="B1293" i="9"/>
  <c r="F1289" i="9"/>
  <c r="B1289" i="9"/>
  <c r="F18" i="9"/>
  <c r="B18" i="9"/>
  <c r="F17" i="9"/>
  <c r="B17" i="9"/>
  <c r="F1287" i="9"/>
  <c r="B1287" i="9"/>
  <c r="F16" i="9"/>
  <c r="B16" i="9"/>
  <c r="F1277" i="9"/>
  <c r="B1277" i="9"/>
  <c r="F1279" i="9"/>
  <c r="B1279" i="9"/>
  <c r="F1274" i="9"/>
  <c r="B1274" i="9"/>
  <c r="F1268" i="9"/>
  <c r="B1268" i="9"/>
  <c r="F1265" i="9"/>
  <c r="B1265" i="9"/>
  <c r="F1263" i="9"/>
  <c r="B1263" i="9"/>
  <c r="F3477" i="9"/>
  <c r="B3477" i="9"/>
  <c r="F3476" i="9"/>
  <c r="B3476" i="9"/>
  <c r="F2883" i="9"/>
  <c r="B2883" i="9"/>
  <c r="F1264" i="9"/>
  <c r="B1264" i="9"/>
  <c r="F2262" i="9"/>
  <c r="B2262" i="9"/>
  <c r="F1249" i="9"/>
  <c r="B1249" i="9"/>
  <c r="F1259" i="9"/>
  <c r="B1259" i="9"/>
  <c r="F1260" i="9"/>
  <c r="B1260" i="9"/>
  <c r="F1258" i="9"/>
  <c r="B1258" i="9"/>
  <c r="F1256" i="9"/>
  <c r="B1256" i="9"/>
  <c r="F1250" i="9"/>
  <c r="B1250" i="9"/>
  <c r="F1269" i="9"/>
  <c r="B1269" i="9"/>
  <c r="F1270" i="9"/>
  <c r="B1270" i="9"/>
  <c r="F1211" i="9"/>
  <c r="B1211" i="9"/>
  <c r="F1278" i="9"/>
  <c r="B1278" i="9"/>
  <c r="F1237" i="9"/>
  <c r="B1237" i="9"/>
  <c r="F45" i="9"/>
  <c r="B45" i="9"/>
  <c r="F1228" i="9"/>
  <c r="B1228" i="9"/>
  <c r="F1227" i="9"/>
  <c r="B1227" i="9"/>
  <c r="F1234" i="9"/>
  <c r="B1234" i="9"/>
  <c r="F1702" i="9"/>
  <c r="B1702" i="9"/>
  <c r="F1285" i="9"/>
  <c r="B1285" i="9"/>
  <c r="F1286" i="9"/>
  <c r="B1286" i="9"/>
  <c r="F1233" i="9"/>
  <c r="B1233" i="9"/>
  <c r="F665" i="9"/>
  <c r="B665" i="9"/>
  <c r="F1235" i="9"/>
  <c r="B1235" i="9"/>
  <c r="F3424" i="9"/>
  <c r="B3424" i="9"/>
  <c r="F1231" i="9"/>
  <c r="B1231" i="9"/>
  <c r="F1232" i="9"/>
  <c r="B1232" i="9"/>
  <c r="F3031" i="9"/>
  <c r="B3031" i="9"/>
  <c r="F1276" i="9"/>
  <c r="B1276" i="9"/>
  <c r="F1255" i="9"/>
  <c r="B1255" i="9"/>
  <c r="F1257" i="9"/>
  <c r="B1257" i="9"/>
  <c r="F895" i="9"/>
  <c r="B895" i="9"/>
  <c r="F1226" i="9"/>
  <c r="B1226" i="9"/>
  <c r="F1229" i="9"/>
  <c r="B1229" i="9"/>
  <c r="F1199" i="9"/>
  <c r="B1199" i="9"/>
  <c r="F902" i="9"/>
  <c r="B902" i="9"/>
  <c r="F1215" i="9"/>
  <c r="B1215" i="9"/>
  <c r="F1216" i="9"/>
  <c r="B1216" i="9"/>
  <c r="F1212" i="9"/>
  <c r="B1212" i="9"/>
  <c r="F1218" i="9"/>
  <c r="B1218" i="9"/>
  <c r="F1217" i="9"/>
  <c r="B1217" i="9"/>
  <c r="F1219" i="9"/>
  <c r="B1219" i="9"/>
  <c r="F1214" i="9"/>
  <c r="B1214" i="9"/>
  <c r="F2869" i="9"/>
  <c r="B2869" i="9"/>
  <c r="F1213" i="9"/>
  <c r="B1213" i="9"/>
  <c r="F2865" i="9"/>
  <c r="B2865" i="9"/>
  <c r="F1210" i="9"/>
  <c r="B1210" i="9"/>
  <c r="F1209" i="9"/>
  <c r="B1209" i="9"/>
  <c r="F1207" i="9"/>
  <c r="B1207" i="9"/>
  <c r="F1283" i="9"/>
  <c r="B1283" i="9"/>
  <c r="F1206" i="9"/>
  <c r="B1206" i="9"/>
  <c r="F1282" i="9"/>
  <c r="B1282" i="9"/>
  <c r="F1208" i="9"/>
  <c r="B1208" i="9"/>
  <c r="F773" i="9"/>
  <c r="B773" i="9"/>
  <c r="F1203" i="9"/>
  <c r="B1203" i="9"/>
  <c r="F1204" i="9"/>
  <c r="B1204" i="9"/>
  <c r="F1196" i="9"/>
  <c r="F1202" i="9"/>
  <c r="B1202" i="9"/>
  <c r="F1201" i="9"/>
  <c r="B1201" i="9"/>
  <c r="F1195" i="9"/>
  <c r="B1195" i="9"/>
  <c r="F1194" i="9"/>
  <c r="B1194" i="9"/>
  <c r="F1193" i="9"/>
  <c r="B1193" i="9"/>
  <c r="F1192" i="9"/>
  <c r="B1192" i="9"/>
  <c r="F1191" i="9"/>
  <c r="B1191" i="9"/>
  <c r="F1205" i="9"/>
  <c r="B1205" i="9"/>
  <c r="F1190" i="9"/>
  <c r="B1190" i="9"/>
  <c r="F75" i="9"/>
  <c r="B75" i="9"/>
  <c r="F1187" i="9"/>
  <c r="B1187" i="9"/>
  <c r="F1186" i="9"/>
  <c r="B1186" i="9"/>
  <c r="F1179" i="9"/>
  <c r="B1179" i="9"/>
  <c r="F1222" i="9"/>
  <c r="B1222" i="9"/>
  <c r="F1183" i="9"/>
  <c r="B1183" i="9"/>
  <c r="F1176" i="9"/>
  <c r="B1176" i="9"/>
  <c r="F1220" i="9"/>
  <c r="B1220" i="9"/>
  <c r="F1184" i="9"/>
  <c r="B1184" i="9"/>
  <c r="F1182" i="9"/>
  <c r="B1182" i="9"/>
  <c r="F1253" i="9"/>
  <c r="B1253" i="9"/>
  <c r="F1181" i="9"/>
  <c r="B1181" i="9"/>
  <c r="F1180" i="9"/>
  <c r="B1180" i="9"/>
  <c r="F911" i="9"/>
  <c r="B911" i="9"/>
  <c r="F1923" i="9"/>
  <c r="B1923" i="9"/>
  <c r="F1178" i="9"/>
  <c r="B1178" i="9"/>
  <c r="F1223" i="9"/>
  <c r="B1223" i="9"/>
  <c r="F1272" i="9"/>
  <c r="B1272" i="9"/>
  <c r="F1224" i="9"/>
  <c r="B1224" i="9"/>
  <c r="F1225" i="9"/>
  <c r="B1225" i="9"/>
  <c r="F1177" i="9"/>
  <c r="B1177" i="9"/>
  <c r="F1267" i="9"/>
  <c r="B1267" i="9"/>
  <c r="F1198" i="9"/>
  <c r="B1198" i="9"/>
  <c r="F1252" i="9"/>
  <c r="B1252" i="9"/>
  <c r="F1251" i="9"/>
  <c r="B1251" i="9"/>
  <c r="F1254" i="9"/>
  <c r="B1254" i="9"/>
  <c r="F15" i="9"/>
  <c r="B15" i="9"/>
  <c r="F1266" i="9"/>
  <c r="B1266" i="9"/>
  <c r="F1654" i="9"/>
  <c r="B1654" i="9"/>
  <c r="F1173" i="9"/>
  <c r="B1173" i="9"/>
  <c r="F67" i="9"/>
  <c r="B67" i="9"/>
  <c r="F1175" i="9"/>
  <c r="B1175" i="9"/>
  <c r="F1174" i="9"/>
  <c r="B1174" i="9"/>
  <c r="F1168" i="9"/>
  <c r="B1168" i="9"/>
  <c r="F1596" i="9"/>
  <c r="B1596" i="9"/>
  <c r="F1166" i="9"/>
  <c r="B1166" i="9"/>
  <c r="F3430" i="9"/>
  <c r="B3430" i="9"/>
  <c r="F1133" i="9"/>
  <c r="B1133" i="9"/>
  <c r="F1165" i="9"/>
  <c r="B1165" i="9"/>
  <c r="F1146" i="9"/>
  <c r="B1146" i="9"/>
  <c r="F1161" i="9"/>
  <c r="B1161" i="9"/>
  <c r="F1154" i="9"/>
  <c r="B1154" i="9"/>
  <c r="F1513" i="9"/>
  <c r="B1513" i="9"/>
  <c r="F504" i="9"/>
  <c r="B504" i="9"/>
  <c r="F1122" i="9"/>
  <c r="B1122" i="9"/>
  <c r="F1123" i="9"/>
  <c r="B1123" i="9"/>
  <c r="F1119" i="9"/>
  <c r="B1119" i="9"/>
  <c r="F1118" i="9"/>
  <c r="B1118" i="9"/>
  <c r="F1120" i="9"/>
  <c r="B1120" i="9"/>
  <c r="F1648" i="9"/>
  <c r="B1648" i="9"/>
  <c r="F903" i="9"/>
  <c r="B903" i="9"/>
  <c r="F1116" i="9"/>
  <c r="B1116" i="9"/>
  <c r="F1111" i="9"/>
  <c r="B1111" i="9"/>
  <c r="F1110" i="9"/>
  <c r="B1110" i="9"/>
  <c r="F2494" i="9"/>
  <c r="B2494" i="9"/>
  <c r="F1106" i="9"/>
  <c r="B1106" i="9"/>
  <c r="F1101" i="9"/>
  <c r="B1101" i="9"/>
  <c r="F1099" i="9"/>
  <c r="B1099" i="9"/>
  <c r="F1102" i="9"/>
  <c r="B1102" i="9"/>
  <c r="F1109" i="9"/>
  <c r="B1109" i="9"/>
  <c r="F1092" i="9"/>
  <c r="B1092" i="9"/>
  <c r="F1091" i="9"/>
  <c r="B1091" i="9"/>
  <c r="F1096" i="9"/>
  <c r="B1096" i="9"/>
  <c r="F1095" i="9"/>
  <c r="B1095" i="9"/>
  <c r="F1094" i="9"/>
  <c r="B1094" i="9"/>
  <c r="F14" i="9"/>
  <c r="B14" i="9"/>
  <c r="F13" i="9"/>
  <c r="B13" i="9"/>
  <c r="F1142" i="9"/>
  <c r="B1142" i="9"/>
  <c r="F1086" i="9"/>
  <c r="B1086" i="9"/>
  <c r="F1085" i="9"/>
  <c r="B1085" i="9"/>
  <c r="F1090" i="9"/>
  <c r="B1090" i="9"/>
  <c r="F1089" i="9"/>
  <c r="B1089" i="9"/>
  <c r="F1093" i="9"/>
  <c r="B1093" i="9"/>
  <c r="F1081" i="9"/>
  <c r="B1081" i="9"/>
  <c r="F1087" i="9"/>
  <c r="B1087" i="9"/>
  <c r="F1088" i="9"/>
  <c r="B1088" i="9"/>
  <c r="F1084" i="9"/>
  <c r="B1084" i="9"/>
  <c r="F1104" i="9"/>
  <c r="B1104" i="9"/>
  <c r="F1105" i="9"/>
  <c r="B1105" i="9"/>
  <c r="F1065" i="9"/>
  <c r="B1065" i="9"/>
  <c r="F1064" i="9"/>
  <c r="B1064" i="9"/>
  <c r="F1070" i="9"/>
  <c r="B1070" i="9"/>
  <c r="F1069" i="9"/>
  <c r="B1069" i="9"/>
  <c r="F1063" i="9"/>
  <c r="B1063" i="9"/>
  <c r="F1068" i="9"/>
  <c r="B1068" i="9"/>
  <c r="F1067" i="9"/>
  <c r="B1067" i="9"/>
  <c r="F1066" i="9"/>
  <c r="B1066" i="9"/>
  <c r="F1062" i="9"/>
  <c r="B1062" i="9"/>
  <c r="F12" i="9"/>
  <c r="B12" i="9"/>
  <c r="F1061" i="9"/>
  <c r="B1061" i="9"/>
  <c r="F1060" i="9"/>
  <c r="B1060" i="9"/>
  <c r="F11" i="9"/>
  <c r="B11" i="9"/>
  <c r="F1023" i="9"/>
  <c r="B1023" i="9"/>
  <c r="F1057" i="9"/>
  <c r="B1057" i="9"/>
  <c r="F2929" i="9"/>
  <c r="B2929" i="9"/>
  <c r="F1152" i="9"/>
  <c r="B1152" i="9"/>
  <c r="F1151" i="9"/>
  <c r="B1151" i="9"/>
  <c r="F1042" i="9"/>
  <c r="B1042" i="9"/>
  <c r="F1041" i="9"/>
  <c r="B1041" i="9"/>
  <c r="F1043" i="9"/>
  <c r="B1043" i="9"/>
  <c r="F1056" i="9"/>
  <c r="B1056" i="9"/>
  <c r="F1051" i="9"/>
  <c r="B1051" i="9"/>
  <c r="F1055" i="9"/>
  <c r="B1055" i="9"/>
  <c r="F1050" i="9"/>
  <c r="B1050" i="9"/>
  <c r="F1053" i="9"/>
  <c r="B1053" i="9"/>
  <c r="F1048" i="9"/>
  <c r="B1048" i="9"/>
  <c r="F1052" i="9"/>
  <c r="B1052" i="9"/>
  <c r="F1045" i="9"/>
  <c r="B1045" i="9"/>
  <c r="F1046" i="9"/>
  <c r="B1046" i="9"/>
  <c r="F1164" i="9"/>
  <c r="B1164" i="9"/>
  <c r="F1037" i="9"/>
  <c r="B1037" i="9"/>
  <c r="F1160" i="9"/>
  <c r="B1160" i="9"/>
  <c r="F1036" i="9"/>
  <c r="B1036" i="9"/>
  <c r="F1159" i="9"/>
  <c r="B1159" i="9"/>
  <c r="F1158" i="9"/>
  <c r="B1158" i="9"/>
  <c r="F970" i="9"/>
  <c r="B970" i="9"/>
  <c r="F1127" i="9"/>
  <c r="B1127" i="9"/>
  <c r="F1128" i="9"/>
  <c r="B1128" i="9"/>
  <c r="F1126" i="9"/>
  <c r="B1126" i="9"/>
  <c r="F1125" i="9"/>
  <c r="B1125" i="9"/>
  <c r="F1028" i="9"/>
  <c r="B1028" i="9"/>
  <c r="F1027" i="9"/>
  <c r="B1027" i="9"/>
  <c r="F1026" i="9"/>
  <c r="B1026" i="9"/>
  <c r="F1162" i="9"/>
  <c r="B1162" i="9"/>
  <c r="F1032" i="9"/>
  <c r="B1032" i="9"/>
  <c r="F884" i="9"/>
  <c r="B884" i="9"/>
  <c r="F1134" i="9"/>
  <c r="B1134" i="9"/>
  <c r="F1025" i="9"/>
  <c r="B1025" i="9"/>
  <c r="F232" i="9"/>
  <c r="B232" i="9"/>
  <c r="F1021" i="9"/>
  <c r="B1021" i="9"/>
  <c r="F997" i="9"/>
  <c r="B997" i="9"/>
  <c r="F985" i="9"/>
  <c r="B985" i="9"/>
  <c r="F982" i="9"/>
  <c r="B982" i="9"/>
  <c r="F995" i="9"/>
  <c r="B995" i="9"/>
  <c r="F991" i="9"/>
  <c r="B991" i="9"/>
  <c r="F994" i="9"/>
  <c r="B994" i="9"/>
  <c r="F993" i="9"/>
  <c r="B993" i="9"/>
  <c r="F990" i="9"/>
  <c r="B990" i="9"/>
  <c r="F992" i="9"/>
  <c r="B992" i="9"/>
  <c r="F996" i="9"/>
  <c r="B996" i="9"/>
  <c r="F2072" i="9"/>
  <c r="B2072" i="9"/>
  <c r="F973" i="9"/>
  <c r="B973" i="9"/>
  <c r="F405" i="9"/>
  <c r="B405" i="9"/>
  <c r="F972" i="9"/>
  <c r="B972" i="9"/>
  <c r="F971" i="9"/>
  <c r="B971" i="9"/>
  <c r="F969" i="9"/>
  <c r="B969" i="9"/>
  <c r="F975" i="9"/>
  <c r="B975" i="9"/>
  <c r="F974" i="9"/>
  <c r="B974" i="9"/>
  <c r="F406" i="9"/>
  <c r="B406" i="9"/>
  <c r="F989" i="9"/>
  <c r="B989" i="9"/>
  <c r="F881" i="9"/>
  <c r="B881" i="9"/>
  <c r="F879" i="9"/>
  <c r="B879" i="9"/>
  <c r="F877" i="9"/>
  <c r="B877" i="9"/>
  <c r="F988" i="9"/>
  <c r="B988" i="9"/>
  <c r="F76" i="9"/>
  <c r="B76" i="9"/>
  <c r="F987" i="9"/>
  <c r="B987" i="9"/>
  <c r="F986" i="9"/>
  <c r="B986" i="9"/>
  <c r="F979" i="9"/>
  <c r="B979" i="9"/>
  <c r="F968" i="9"/>
  <c r="B968" i="9"/>
  <c r="F967" i="9"/>
  <c r="B967" i="9"/>
  <c r="F1708" i="9"/>
  <c r="B1708" i="9"/>
  <c r="F966" i="9"/>
  <c r="B966" i="9"/>
  <c r="F861" i="9"/>
  <c r="B861" i="9"/>
  <c r="F948" i="9"/>
  <c r="B948" i="9"/>
  <c r="F965" i="9"/>
  <c r="B965" i="9"/>
  <c r="F964" i="9"/>
  <c r="B964" i="9"/>
  <c r="F963" i="9"/>
  <c r="B963" i="9"/>
  <c r="F962" i="9"/>
  <c r="B962" i="9"/>
  <c r="F961" i="9"/>
  <c r="B961" i="9"/>
  <c r="F960" i="9"/>
  <c r="B960" i="9"/>
  <c r="F959" i="9"/>
  <c r="B959" i="9"/>
  <c r="F958" i="9"/>
  <c r="B958" i="9"/>
  <c r="F957" i="9"/>
  <c r="B957" i="9"/>
  <c r="F956" i="9"/>
  <c r="B956" i="9"/>
  <c r="F955" i="9"/>
  <c r="B955" i="9"/>
  <c r="F978" i="9"/>
  <c r="B978" i="9"/>
  <c r="F950" i="9"/>
  <c r="B950" i="9"/>
  <c r="F954" i="9"/>
  <c r="B954" i="9"/>
  <c r="F953" i="9"/>
  <c r="B953" i="9"/>
  <c r="F952" i="9"/>
  <c r="B952" i="9"/>
  <c r="F951" i="9"/>
  <c r="B951" i="9"/>
  <c r="F866" i="9"/>
  <c r="B866" i="9"/>
  <c r="F984" i="9"/>
  <c r="B984" i="9"/>
  <c r="F983" i="9"/>
  <c r="B983" i="9"/>
  <c r="F2823" i="9"/>
  <c r="B2823" i="9"/>
  <c r="F865" i="9"/>
  <c r="B865" i="9"/>
  <c r="F864" i="9"/>
  <c r="B864" i="9"/>
  <c r="F860" i="9"/>
  <c r="B860" i="9"/>
  <c r="F858" i="9"/>
  <c r="B858" i="9"/>
  <c r="F1020" i="9"/>
  <c r="B1020" i="9"/>
  <c r="F859" i="9"/>
  <c r="B859" i="9"/>
  <c r="F1019" i="9"/>
  <c r="B1019" i="9"/>
  <c r="F981" i="9"/>
  <c r="B981" i="9"/>
  <c r="F856" i="9"/>
  <c r="B856" i="9"/>
  <c r="F857" i="9"/>
  <c r="B857" i="9"/>
  <c r="F977" i="9"/>
  <c r="B977" i="9"/>
  <c r="F854" i="9"/>
  <c r="B854" i="9"/>
  <c r="F853" i="9"/>
  <c r="B853" i="9"/>
  <c r="F855" i="9"/>
  <c r="B855" i="9"/>
  <c r="F885" i="9"/>
  <c r="B885" i="9"/>
  <c r="F10" i="9"/>
  <c r="B10" i="9"/>
  <c r="F871" i="9"/>
  <c r="B871" i="9"/>
  <c r="F851" i="9"/>
  <c r="B851" i="9"/>
  <c r="F868" i="9"/>
  <c r="B868" i="9"/>
  <c r="F849" i="9"/>
  <c r="B849" i="9"/>
  <c r="F867" i="9"/>
  <c r="B867" i="9"/>
  <c r="F848" i="9"/>
  <c r="B848" i="9"/>
  <c r="F850" i="9"/>
  <c r="B850" i="9"/>
  <c r="F3428" i="9"/>
  <c r="B3428" i="9"/>
  <c r="F847" i="9"/>
  <c r="B847" i="9"/>
  <c r="F845" i="9"/>
  <c r="B845" i="9"/>
  <c r="F844" i="9"/>
  <c r="B844" i="9"/>
  <c r="F2273" i="9"/>
  <c r="B2273" i="9"/>
  <c r="F2272" i="9"/>
  <c r="B2272" i="9"/>
  <c r="F843" i="9"/>
  <c r="B843" i="9"/>
  <c r="F842" i="9"/>
  <c r="B842" i="9"/>
  <c r="F841" i="9"/>
  <c r="B841" i="9"/>
  <c r="F839" i="9"/>
  <c r="B839" i="9"/>
  <c r="F838" i="9"/>
  <c r="B838" i="9"/>
  <c r="F862" i="9"/>
  <c r="B862" i="9"/>
  <c r="F1281" i="9"/>
  <c r="B1281" i="9"/>
  <c r="F837" i="9"/>
  <c r="B837" i="9"/>
  <c r="F840" i="9"/>
  <c r="B840" i="9"/>
  <c r="F2249" i="9"/>
  <c r="B2249" i="9"/>
  <c r="F816" i="9"/>
  <c r="B816" i="9"/>
  <c r="F811" i="9"/>
  <c r="B811" i="9"/>
  <c r="F805" i="9"/>
  <c r="B805" i="9"/>
  <c r="F772" i="9"/>
  <c r="B772" i="9"/>
  <c r="F3461" i="9"/>
  <c r="B3461" i="9"/>
  <c r="F779" i="9"/>
  <c r="B779" i="9"/>
  <c r="F1018" i="9"/>
  <c r="B1018" i="9"/>
  <c r="F3337" i="9"/>
  <c r="B3337" i="9"/>
  <c r="F813" i="9"/>
  <c r="B813" i="9"/>
  <c r="F807" i="9"/>
  <c r="B807" i="9"/>
  <c r="F803" i="9"/>
  <c r="B803" i="9"/>
  <c r="F793" i="9"/>
  <c r="B793" i="9"/>
  <c r="F799" i="9"/>
  <c r="B799" i="9"/>
  <c r="F783" i="9"/>
  <c r="B783" i="9"/>
  <c r="F771" i="9"/>
  <c r="B771" i="9"/>
  <c r="F795" i="9"/>
  <c r="B795" i="9"/>
  <c r="F786" i="9"/>
  <c r="B786" i="9"/>
  <c r="F812" i="9"/>
  <c r="B812" i="9"/>
  <c r="F825" i="9"/>
  <c r="B825" i="9"/>
  <c r="F2696" i="9"/>
  <c r="B2696" i="9"/>
  <c r="F804" i="9"/>
  <c r="B804" i="9"/>
  <c r="F810" i="9"/>
  <c r="B810" i="9"/>
  <c r="F809" i="9"/>
  <c r="B809" i="9"/>
  <c r="F787" i="9"/>
  <c r="B787" i="9"/>
  <c r="F976" i="9"/>
  <c r="B976" i="9"/>
  <c r="F820" i="9"/>
  <c r="B820" i="9"/>
  <c r="F880" i="9"/>
  <c r="B880" i="9"/>
  <c r="F2221" i="9"/>
  <c r="B2221" i="9"/>
  <c r="F874" i="9"/>
  <c r="B874" i="9"/>
  <c r="F796" i="9"/>
  <c r="B796" i="9"/>
  <c r="F2064" i="9"/>
  <c r="B2064" i="9"/>
  <c r="F2037" i="9"/>
  <c r="B2037" i="9"/>
  <c r="F777" i="9"/>
  <c r="B777" i="9"/>
  <c r="F797" i="9"/>
  <c r="B797" i="9"/>
  <c r="F1825" i="9"/>
  <c r="B1825" i="9"/>
  <c r="F794" i="9"/>
  <c r="B794" i="9"/>
  <c r="F806" i="9"/>
  <c r="B806" i="9"/>
  <c r="F791" i="9"/>
  <c r="B791" i="9"/>
  <c r="F808" i="9"/>
  <c r="B808" i="9"/>
  <c r="F818" i="9"/>
  <c r="B818" i="9"/>
  <c r="F800" i="9"/>
  <c r="B800" i="9"/>
  <c r="F789" i="9"/>
  <c r="B789" i="9"/>
  <c r="F1443" i="9"/>
  <c r="B1443" i="9"/>
  <c r="F801" i="9"/>
  <c r="B801" i="9"/>
  <c r="F1295" i="9"/>
  <c r="B1295" i="9"/>
  <c r="F784" i="9"/>
  <c r="B784" i="9"/>
  <c r="F51" i="9"/>
  <c r="B51" i="9"/>
  <c r="F776" i="9"/>
  <c r="B776" i="9"/>
  <c r="F846" i="9"/>
  <c r="B846" i="9"/>
  <c r="F1115" i="9"/>
  <c r="B1115" i="9"/>
  <c r="F802" i="9"/>
  <c r="B802" i="9"/>
  <c r="F790" i="9"/>
  <c r="B790" i="9"/>
  <c r="F798" i="9"/>
  <c r="B798" i="9"/>
  <c r="F357" i="9"/>
  <c r="B357" i="9"/>
  <c r="F356" i="9"/>
  <c r="B356" i="9"/>
  <c r="F329" i="9"/>
  <c r="B329" i="9"/>
  <c r="F293" i="9"/>
  <c r="B293" i="9"/>
  <c r="F817" i="9"/>
  <c r="B817" i="9"/>
  <c r="F52" i="9"/>
  <c r="B52" i="9"/>
  <c r="F785" i="9"/>
  <c r="B785" i="9"/>
  <c r="F788" i="9"/>
  <c r="B788" i="9"/>
  <c r="F815" i="9"/>
  <c r="B815" i="9"/>
  <c r="F1022" i="9"/>
  <c r="B1022" i="9"/>
  <c r="F863" i="9"/>
  <c r="B863" i="9"/>
  <c r="F831" i="9"/>
  <c r="B831" i="9"/>
  <c r="F829" i="9"/>
  <c r="B829" i="9"/>
  <c r="F828" i="9"/>
  <c r="B828" i="9"/>
  <c r="F1793" i="9"/>
  <c r="B1793" i="9"/>
  <c r="F3328" i="9"/>
  <c r="B3328" i="9"/>
  <c r="F3207" i="9"/>
  <c r="B3207" i="9"/>
  <c r="F999" i="9"/>
  <c r="B999" i="9"/>
  <c r="F1001" i="9"/>
  <c r="B1001" i="9"/>
  <c r="F1003" i="9"/>
  <c r="B1003" i="9"/>
  <c r="F2432" i="9"/>
  <c r="B2432" i="9"/>
  <c r="F2733" i="9"/>
  <c r="B2733" i="9"/>
  <c r="F1914" i="9"/>
  <c r="B1914" i="9"/>
  <c r="F1845" i="9"/>
  <c r="B1845" i="9"/>
  <c r="F1811" i="9"/>
  <c r="B1811" i="9"/>
  <c r="F1000" i="9"/>
  <c r="B1000" i="9"/>
  <c r="F1009" i="9"/>
  <c r="B1009" i="9"/>
  <c r="F1004" i="9"/>
  <c r="B1004" i="9"/>
  <c r="F998" i="9"/>
  <c r="B998" i="9"/>
  <c r="F1491" i="9"/>
  <c r="B1491" i="9"/>
  <c r="F1273" i="9"/>
  <c r="B1273" i="9"/>
  <c r="F1008" i="9"/>
  <c r="B1008" i="9"/>
  <c r="F1074" i="9"/>
  <c r="B1074" i="9"/>
  <c r="F1059" i="9"/>
  <c r="B1059" i="9"/>
  <c r="F1007" i="9"/>
  <c r="B1007" i="9"/>
  <c r="F327" i="9"/>
  <c r="B327" i="9"/>
  <c r="F1002" i="9"/>
  <c r="B1002" i="9"/>
  <c r="F1005" i="9"/>
  <c r="B1005" i="9"/>
  <c r="F1006" i="9"/>
  <c r="B1006" i="9"/>
  <c r="F830" i="9"/>
  <c r="B830" i="9"/>
  <c r="F883" i="9"/>
  <c r="B883" i="9"/>
  <c r="F889" i="9"/>
  <c r="B889" i="9"/>
  <c r="F873" i="9"/>
  <c r="B873" i="9"/>
  <c r="F827" i="9"/>
  <c r="B827" i="9"/>
  <c r="F758" i="9"/>
  <c r="B758" i="9"/>
  <c r="F3423" i="9"/>
  <c r="B3423" i="9"/>
  <c r="F759" i="9"/>
  <c r="B759" i="9"/>
  <c r="F756" i="9"/>
  <c r="B756" i="9"/>
  <c r="F755" i="9"/>
  <c r="B755" i="9"/>
  <c r="F717" i="9"/>
  <c r="B717" i="9"/>
  <c r="F733" i="9"/>
  <c r="B733" i="9"/>
  <c r="F714" i="9"/>
  <c r="B714" i="9"/>
  <c r="F728" i="9"/>
  <c r="B728" i="9"/>
  <c r="F9" i="9"/>
  <c r="B9" i="9"/>
  <c r="F723" i="9"/>
  <c r="B723" i="9"/>
  <c r="F724" i="9"/>
  <c r="B724" i="9"/>
  <c r="F732" i="9"/>
  <c r="B732" i="9"/>
  <c r="F760" i="9"/>
  <c r="B760" i="9"/>
  <c r="F727" i="9"/>
  <c r="B727" i="9"/>
  <c r="F711" i="9"/>
  <c r="B711" i="9"/>
  <c r="F709" i="9"/>
  <c r="B709" i="9"/>
  <c r="B719" i="9"/>
  <c r="F720" i="9"/>
  <c r="B720" i="9"/>
  <c r="F721" i="9"/>
  <c r="B721" i="9"/>
  <c r="F689" i="9"/>
  <c r="B689" i="9"/>
  <c r="F2863" i="9"/>
  <c r="B2863" i="9"/>
  <c r="F693" i="9"/>
  <c r="B693" i="9"/>
  <c r="F749" i="9"/>
  <c r="B749" i="9"/>
  <c r="F752" i="9"/>
  <c r="B752" i="9"/>
  <c r="F687" i="9"/>
  <c r="B687" i="9"/>
  <c r="F730" i="9"/>
  <c r="B730" i="9"/>
  <c r="F2826" i="9"/>
  <c r="B2826" i="9"/>
  <c r="F688" i="9"/>
  <c r="B688" i="9"/>
  <c r="F626" i="9"/>
  <c r="B626" i="9"/>
  <c r="F685" i="9"/>
  <c r="B685" i="9"/>
  <c r="F739" i="9"/>
  <c r="B739" i="9"/>
  <c r="F672" i="9"/>
  <c r="B672" i="9"/>
  <c r="F1245" i="9"/>
  <c r="B1245" i="9"/>
  <c r="F656" i="9"/>
  <c r="B656" i="9"/>
  <c r="F925" i="9"/>
  <c r="B925" i="9"/>
  <c r="F3449" i="9"/>
  <c r="B3449" i="9"/>
  <c r="F947" i="9"/>
  <c r="B947" i="9"/>
  <c r="F2228" i="9"/>
  <c r="B2228" i="9"/>
  <c r="F79" i="9"/>
  <c r="B79" i="9"/>
  <c r="F684" i="9"/>
  <c r="B684" i="9"/>
  <c r="F682" i="9"/>
  <c r="B682" i="9"/>
  <c r="F686" i="9"/>
  <c r="B686" i="9"/>
  <c r="F2867" i="9"/>
  <c r="B2867" i="9"/>
  <c r="F614" i="9"/>
  <c r="B614" i="9"/>
  <c r="F585" i="9"/>
  <c r="B585" i="9"/>
  <c r="F673" i="9"/>
  <c r="B673" i="9"/>
  <c r="F729" i="9"/>
  <c r="B729" i="9"/>
  <c r="F3192" i="9"/>
  <c r="B3192" i="9"/>
  <c r="F674" i="9"/>
  <c r="B674" i="9"/>
  <c r="F679" i="9"/>
  <c r="B679" i="9"/>
  <c r="F680" i="9"/>
  <c r="B680" i="9"/>
  <c r="F676" i="9"/>
  <c r="B676" i="9"/>
  <c r="F589" i="9"/>
  <c r="B589" i="9"/>
  <c r="F662" i="9"/>
  <c r="B662" i="9"/>
  <c r="F692" i="9"/>
  <c r="B692" i="9"/>
  <c r="F659" i="9"/>
  <c r="B659" i="9"/>
  <c r="F690" i="9"/>
  <c r="B690" i="9"/>
  <c r="F8" i="9"/>
  <c r="B8" i="9"/>
  <c r="F2727" i="9"/>
  <c r="B2727" i="9"/>
  <c r="F664" i="9"/>
  <c r="B664" i="9"/>
  <c r="F660" i="9"/>
  <c r="B660" i="9"/>
  <c r="F1365" i="9"/>
  <c r="B1365" i="9"/>
  <c r="F1398" i="9"/>
  <c r="B1398" i="9"/>
  <c r="F658" i="9"/>
  <c r="B658" i="9"/>
  <c r="F1040" i="9"/>
  <c r="B1040" i="9"/>
  <c r="F762" i="9"/>
  <c r="B762" i="9"/>
  <c r="F646" i="9"/>
  <c r="B646" i="9"/>
  <c r="F663" i="9"/>
  <c r="B663" i="9"/>
  <c r="F661" i="9"/>
  <c r="B661" i="9"/>
  <c r="F678" i="9"/>
  <c r="B678" i="9"/>
  <c r="F677" i="9"/>
  <c r="B677" i="9"/>
  <c r="F675" i="9"/>
  <c r="B675" i="9"/>
  <c r="F586" i="9"/>
  <c r="B586" i="9"/>
  <c r="F7" i="9"/>
  <c r="B7" i="9"/>
  <c r="F681" i="9"/>
  <c r="B681" i="9"/>
  <c r="F669" i="9"/>
  <c r="B669" i="9"/>
  <c r="F671" i="9"/>
  <c r="B671" i="9"/>
  <c r="F493" i="9"/>
  <c r="B493" i="9"/>
  <c r="F670" i="9"/>
  <c r="B670" i="9"/>
  <c r="F668" i="9"/>
  <c r="B668" i="9"/>
  <c r="F6" i="9"/>
  <c r="B6" i="9"/>
  <c r="F666" i="9"/>
  <c r="B666" i="9"/>
  <c r="F691" i="9"/>
  <c r="B691" i="9"/>
  <c r="F610" i="9"/>
  <c r="B610" i="9"/>
  <c r="F580" i="9"/>
  <c r="B580" i="9"/>
  <c r="F582" i="9"/>
  <c r="B582" i="9"/>
  <c r="F581" i="9"/>
  <c r="B581" i="9"/>
  <c r="F583" i="9"/>
  <c r="B583" i="9"/>
  <c r="F579" i="9"/>
  <c r="B579" i="9"/>
  <c r="F598" i="9"/>
  <c r="B598" i="9"/>
  <c r="F604" i="9"/>
  <c r="B604" i="9"/>
  <c r="F603" i="9"/>
  <c r="B603" i="9"/>
  <c r="F588" i="9"/>
  <c r="B588" i="9"/>
  <c r="F591" i="9"/>
  <c r="B591" i="9"/>
  <c r="F587" i="9"/>
  <c r="B587" i="9"/>
  <c r="F596" i="9"/>
  <c r="B596" i="9"/>
  <c r="F584" i="9"/>
  <c r="B584" i="9"/>
  <c r="F605" i="9"/>
  <c r="B605" i="9"/>
  <c r="F611" i="9"/>
  <c r="B611" i="9"/>
  <c r="F3438" i="9"/>
  <c r="B3438" i="9"/>
  <c r="F473" i="9"/>
  <c r="B473" i="9"/>
  <c r="F472" i="9"/>
  <c r="B472" i="9"/>
  <c r="F612" i="9"/>
  <c r="B612" i="9"/>
  <c r="F594" i="9"/>
  <c r="B594" i="9"/>
  <c r="F2493" i="9"/>
  <c r="B2493" i="9"/>
  <c r="F577" i="9"/>
  <c r="B577" i="9"/>
  <c r="F592" i="9"/>
  <c r="B592" i="9"/>
  <c r="F593" i="9"/>
  <c r="B593" i="9"/>
  <c r="F66" i="9"/>
  <c r="B66" i="9"/>
  <c r="F595" i="9"/>
  <c r="B595" i="9"/>
  <c r="F3419" i="9"/>
  <c r="B3419" i="9"/>
  <c r="F3422" i="9"/>
  <c r="B3422" i="9"/>
  <c r="F3421" i="9"/>
  <c r="B3421" i="9"/>
  <c r="F3420" i="9"/>
  <c r="B3420" i="9"/>
  <c r="F575" i="9"/>
  <c r="B575" i="9"/>
  <c r="F574" i="9"/>
  <c r="B574" i="9"/>
  <c r="F566" i="9"/>
  <c r="B566" i="9"/>
  <c r="F564" i="9"/>
  <c r="B564" i="9"/>
  <c r="F562" i="9"/>
  <c r="B562" i="9"/>
  <c r="F565" i="9"/>
  <c r="B565" i="9"/>
  <c r="F559" i="9"/>
  <c r="B559" i="9"/>
  <c r="F1137" i="9"/>
  <c r="B1137" i="9"/>
  <c r="F548" i="9"/>
  <c r="B548" i="9"/>
  <c r="F3263" i="9"/>
  <c r="B3263" i="9"/>
  <c r="F549" i="9"/>
  <c r="B549" i="9"/>
  <c r="F571" i="9"/>
  <c r="B571" i="9"/>
  <c r="F568" i="9"/>
  <c r="B568" i="9"/>
  <c r="F544" i="9"/>
  <c r="B544" i="9"/>
  <c r="F742" i="9"/>
  <c r="B742" i="9"/>
  <c r="F743" i="9"/>
  <c r="B743" i="9"/>
  <c r="F629" i="9"/>
  <c r="B629" i="9"/>
  <c r="F563" i="9"/>
  <c r="B563" i="9"/>
  <c r="F561" i="9"/>
  <c r="B561" i="9"/>
  <c r="F1238" i="9"/>
  <c r="B1238" i="9"/>
  <c r="F2821" i="9"/>
  <c r="B2821" i="9"/>
  <c r="F1656" i="9"/>
  <c r="B1656" i="9"/>
  <c r="F543" i="9"/>
  <c r="B543" i="9"/>
  <c r="F542" i="9"/>
  <c r="B542" i="9"/>
  <c r="B65" i="9"/>
  <c r="F540" i="9"/>
  <c r="B540" i="9"/>
  <c r="F533" i="9"/>
  <c r="B533" i="9"/>
  <c r="F567" i="9"/>
  <c r="B567" i="9"/>
  <c r="F569" i="9"/>
  <c r="B569" i="9"/>
  <c r="F535" i="9"/>
  <c r="B535" i="9"/>
  <c r="F570" i="9"/>
  <c r="B570" i="9"/>
  <c r="F532" i="9"/>
  <c r="B532" i="9"/>
  <c r="F555" i="9"/>
  <c r="B555" i="9"/>
  <c r="F527" i="9"/>
  <c r="B527" i="9"/>
  <c r="F534" i="9"/>
  <c r="B534" i="9"/>
  <c r="F526" i="9"/>
  <c r="B526" i="9"/>
  <c r="F531" i="9"/>
  <c r="B531" i="9"/>
  <c r="F530" i="9"/>
  <c r="B530" i="9"/>
  <c r="F529" i="9"/>
  <c r="B529" i="9"/>
  <c r="F537" i="9"/>
  <c r="B537" i="9"/>
  <c r="F5" i="9"/>
  <c r="B5" i="9"/>
  <c r="F528" i="9"/>
  <c r="B528" i="9"/>
  <c r="F3326" i="9"/>
  <c r="B3326" i="9"/>
  <c r="F3349" i="9"/>
  <c r="B3349" i="9"/>
  <c r="F700" i="9"/>
  <c r="B700" i="9"/>
  <c r="F748" i="9"/>
  <c r="B748" i="9"/>
  <c r="F3069" i="9"/>
  <c r="B3069" i="9"/>
  <c r="F699" i="9"/>
  <c r="B699" i="9"/>
  <c r="F2354" i="9"/>
  <c r="B2354" i="9"/>
  <c r="F2042" i="9"/>
  <c r="B2042" i="9"/>
  <c r="F1960" i="9"/>
  <c r="B1960" i="9"/>
  <c r="F1909" i="9"/>
  <c r="B1909" i="9"/>
  <c r="F697" i="9"/>
  <c r="B697" i="9"/>
  <c r="F1747" i="9"/>
  <c r="B1747" i="9"/>
  <c r="F2396" i="9"/>
  <c r="B2396" i="9"/>
  <c r="F698" i="9"/>
  <c r="B698" i="9"/>
  <c r="F468" i="9"/>
  <c r="B468" i="9"/>
  <c r="F695" i="9"/>
  <c r="B695" i="9"/>
  <c r="F552" i="9"/>
  <c r="B552" i="9"/>
  <c r="F553" i="9"/>
  <c r="B553" i="9"/>
  <c r="F781" i="9"/>
  <c r="B781" i="9"/>
  <c r="F546" i="9"/>
  <c r="B546" i="9"/>
  <c r="F545" i="9"/>
  <c r="B545" i="9"/>
  <c r="F713" i="9"/>
  <c r="B713" i="9"/>
  <c r="F770" i="9"/>
  <c r="B770" i="9"/>
  <c r="F641" i="9"/>
  <c r="B641" i="9"/>
  <c r="F2839" i="9"/>
  <c r="B2839" i="9"/>
  <c r="F736" i="9"/>
  <c r="B736" i="9"/>
  <c r="F651" i="9"/>
  <c r="B651" i="9"/>
  <c r="F649" i="9"/>
  <c r="B649" i="9"/>
  <c r="F644" i="9"/>
  <c r="B644" i="9"/>
  <c r="F645" i="9"/>
  <c r="B645" i="9"/>
  <c r="F1367" i="9"/>
  <c r="B1367" i="9"/>
  <c r="F630" i="9"/>
  <c r="B630" i="9"/>
  <c r="F2209" i="9"/>
  <c r="B2209" i="9"/>
  <c r="F424" i="9"/>
  <c r="B424" i="9"/>
  <c r="F423" i="9"/>
  <c r="B423" i="9"/>
  <c r="F754" i="9"/>
  <c r="B754" i="9"/>
  <c r="F652" i="9"/>
  <c r="B652" i="9"/>
  <c r="F648" i="9"/>
  <c r="B648" i="9"/>
  <c r="F492" i="9"/>
  <c r="B492" i="9"/>
  <c r="F625" i="9"/>
  <c r="B625" i="9"/>
  <c r="F627" i="9"/>
  <c r="B627" i="9"/>
  <c r="F654" i="9"/>
  <c r="B654" i="9"/>
  <c r="F628" i="9"/>
  <c r="B628" i="9"/>
  <c r="F488" i="9"/>
  <c r="B488" i="9"/>
  <c r="F490" i="9"/>
  <c r="B490" i="9"/>
  <c r="F573" i="9"/>
  <c r="B573" i="9"/>
  <c r="F485" i="9"/>
  <c r="B485" i="9"/>
  <c r="F466" i="9"/>
  <c r="B466" i="9"/>
  <c r="F463" i="9"/>
  <c r="B463" i="9"/>
  <c r="F464" i="9"/>
  <c r="B464" i="9"/>
  <c r="F2099" i="9"/>
  <c r="B2099" i="9"/>
  <c r="F751" i="9"/>
  <c r="B751" i="9"/>
  <c r="F750" i="9"/>
  <c r="B750" i="9"/>
  <c r="F461" i="9"/>
  <c r="B461" i="9"/>
  <c r="F462" i="9"/>
  <c r="B462" i="9"/>
  <c r="F460" i="9"/>
  <c r="B460" i="9"/>
  <c r="F459" i="9"/>
  <c r="B459" i="9"/>
  <c r="F458" i="9"/>
  <c r="B458" i="9"/>
  <c r="F465" i="9"/>
  <c r="B465" i="9"/>
  <c r="F753" i="9"/>
  <c r="B753" i="9"/>
  <c r="F456" i="9"/>
  <c r="B456" i="9"/>
  <c r="F606" i="9"/>
  <c r="B606" i="9"/>
  <c r="F1707" i="9"/>
  <c r="B1707" i="9"/>
  <c r="F455" i="9"/>
  <c r="B455" i="9"/>
  <c r="F454" i="9"/>
  <c r="B454" i="9"/>
  <c r="F1150" i="9"/>
  <c r="B1150" i="9"/>
  <c r="F737" i="9"/>
  <c r="B737" i="9"/>
  <c r="F2365" i="9"/>
  <c r="B2365" i="9"/>
  <c r="F457" i="9"/>
  <c r="B457" i="9"/>
  <c r="F745" i="9"/>
  <c r="B745" i="9"/>
  <c r="F382" i="9"/>
  <c r="B382" i="9"/>
  <c r="F747" i="9"/>
  <c r="B747" i="9"/>
  <c r="F746" i="9"/>
  <c r="B746" i="9"/>
  <c r="F521" i="9"/>
  <c r="B521" i="9"/>
  <c r="F450" i="9"/>
  <c r="B450" i="9"/>
  <c r="F444" i="9"/>
  <c r="B444" i="9"/>
  <c r="F446" i="9"/>
  <c r="B446" i="9"/>
  <c r="F432" i="9"/>
  <c r="B432" i="9"/>
  <c r="F448" i="9"/>
  <c r="B448" i="9"/>
  <c r="F453" i="9"/>
  <c r="B453" i="9"/>
  <c r="F447" i="9"/>
  <c r="B447" i="9"/>
  <c r="F731" i="9"/>
  <c r="B731" i="9"/>
  <c r="F726" i="9"/>
  <c r="B726" i="9"/>
  <c r="F442" i="9"/>
  <c r="B442" i="9"/>
  <c r="F441" i="9"/>
  <c r="B441" i="9"/>
  <c r="F715" i="9"/>
  <c r="B715" i="9"/>
  <c r="F620" i="9"/>
  <c r="B620" i="9"/>
  <c r="F716" i="9"/>
  <c r="B716" i="9"/>
  <c r="F718" i="9"/>
  <c r="B718" i="9"/>
  <c r="F1701" i="9"/>
  <c r="B1701" i="9"/>
  <c r="F451" i="9"/>
  <c r="B451" i="9"/>
  <c r="F597" i="9"/>
  <c r="B597" i="9"/>
  <c r="F449" i="9"/>
  <c r="B449" i="9"/>
  <c r="F523" i="9"/>
  <c r="B523" i="9"/>
  <c r="F445" i="9"/>
  <c r="B445" i="9"/>
  <c r="F440" i="9"/>
  <c r="B440" i="9"/>
  <c r="F3441" i="9"/>
  <c r="B3441" i="9"/>
  <c r="F482" i="9"/>
  <c r="B482" i="9"/>
  <c r="F483" i="9"/>
  <c r="B483" i="9"/>
  <c r="F481" i="9"/>
  <c r="B481" i="9"/>
  <c r="F480" i="9"/>
  <c r="B480" i="9"/>
  <c r="F479" i="9"/>
  <c r="B479" i="9"/>
  <c r="F478" i="9"/>
  <c r="B478" i="9"/>
  <c r="F439" i="9"/>
  <c r="B439" i="9"/>
  <c r="F438" i="9"/>
  <c r="B438" i="9"/>
  <c r="F477" i="9"/>
  <c r="B477" i="9"/>
  <c r="F476" i="9"/>
  <c r="B476" i="9"/>
  <c r="F474" i="9"/>
  <c r="B474" i="9"/>
  <c r="F710" i="9"/>
  <c r="B710" i="9"/>
  <c r="F767" i="9"/>
  <c r="B767" i="9"/>
  <c r="F437" i="9"/>
  <c r="B437" i="9"/>
  <c r="F735" i="9"/>
  <c r="B735" i="9"/>
  <c r="F705" i="9"/>
  <c r="B705" i="9"/>
  <c r="F704" i="9"/>
  <c r="B704" i="9"/>
  <c r="F639" i="9"/>
  <c r="B639" i="9"/>
  <c r="F436" i="9"/>
  <c r="B436" i="9"/>
  <c r="F572" i="9"/>
  <c r="B572" i="9"/>
  <c r="F487" i="9"/>
  <c r="B487" i="9"/>
  <c r="F469" i="9"/>
  <c r="B469" i="9"/>
  <c r="F435" i="9"/>
  <c r="B435" i="9"/>
  <c r="F707" i="9"/>
  <c r="B707" i="9"/>
  <c r="F4" i="9"/>
  <c r="B4" i="9"/>
  <c r="F653" i="9"/>
  <c r="B653" i="9"/>
  <c r="F657" i="9"/>
  <c r="B657" i="9"/>
  <c r="F433" i="9"/>
  <c r="B433" i="9"/>
  <c r="F650" i="9"/>
  <c r="B650" i="9"/>
  <c r="F655" i="9"/>
  <c r="B655" i="9"/>
  <c r="F640" i="9"/>
  <c r="B640" i="9"/>
  <c r="F643" i="9"/>
  <c r="B643" i="9"/>
  <c r="F642" i="9"/>
  <c r="B642" i="9"/>
  <c r="F637" i="9"/>
  <c r="B637" i="9"/>
  <c r="F647" i="9"/>
  <c r="B647" i="9"/>
  <c r="F634" i="9"/>
  <c r="B634" i="9"/>
  <c r="F434" i="9"/>
  <c r="B434" i="9"/>
  <c r="F467" i="9"/>
  <c r="B467" i="9"/>
  <c r="F431" i="9"/>
  <c r="B431" i="9"/>
  <c r="F618" i="9"/>
  <c r="B618" i="9"/>
  <c r="F525" i="9"/>
  <c r="B525" i="9"/>
  <c r="F524" i="9"/>
  <c r="B524" i="9"/>
  <c r="F619" i="9"/>
  <c r="B619" i="9"/>
  <c r="F475" i="9"/>
  <c r="B475" i="9"/>
  <c r="F615" i="9"/>
  <c r="B615" i="9"/>
  <c r="F613" i="9"/>
  <c r="B613" i="9"/>
  <c r="F430" i="9"/>
  <c r="B430" i="9"/>
  <c r="F428" i="9"/>
  <c r="B428" i="9"/>
  <c r="F429" i="9"/>
  <c r="B429" i="9"/>
  <c r="F609" i="9"/>
  <c r="B609" i="9"/>
  <c r="F608" i="9"/>
  <c r="B608" i="9"/>
  <c r="F607" i="9"/>
  <c r="B607" i="9"/>
  <c r="F427" i="9"/>
  <c r="B427" i="9"/>
  <c r="F443" i="9"/>
  <c r="B443" i="9"/>
  <c r="F769" i="9"/>
  <c r="B769" i="9"/>
  <c r="F425" i="9"/>
  <c r="B425" i="9"/>
  <c r="F421" i="9"/>
  <c r="B421" i="9"/>
  <c r="F387" i="9"/>
  <c r="B387" i="9"/>
  <c r="F3418" i="9"/>
  <c r="B3418" i="9"/>
  <c r="F1705" i="9"/>
  <c r="B1705" i="9"/>
  <c r="F394" i="9"/>
  <c r="B394" i="9"/>
  <c r="F373" i="9"/>
  <c r="B373" i="9"/>
  <c r="F393" i="9"/>
  <c r="B393" i="9"/>
  <c r="F312" i="9"/>
  <c r="B312" i="9"/>
  <c r="F391" i="9"/>
  <c r="B391" i="9"/>
  <c r="F392" i="9"/>
  <c r="B392" i="9"/>
  <c r="F196" i="9"/>
  <c r="B196" i="9"/>
  <c r="F2880" i="9"/>
  <c r="B2880" i="9"/>
  <c r="F2866" i="9"/>
  <c r="B2866" i="9"/>
  <c r="F376" i="9"/>
  <c r="B376" i="9"/>
  <c r="F2881" i="9"/>
  <c r="B2881" i="9"/>
  <c r="F300" i="9"/>
  <c r="B300" i="9"/>
  <c r="F390" i="9"/>
  <c r="B390" i="9"/>
  <c r="F389" i="9"/>
  <c r="B389" i="9"/>
  <c r="F388" i="9"/>
  <c r="B388" i="9"/>
  <c r="F244" i="9"/>
  <c r="B244" i="9"/>
  <c r="F2862" i="9"/>
  <c r="B2862" i="9"/>
  <c r="F420" i="9"/>
  <c r="B420" i="9"/>
  <c r="F197" i="9"/>
  <c r="B197" i="9"/>
  <c r="F367" i="9"/>
  <c r="B367" i="9"/>
  <c r="F348" i="9"/>
  <c r="B348" i="9"/>
  <c r="F365" i="9"/>
  <c r="B365" i="9"/>
  <c r="F520" i="9"/>
  <c r="B520" i="9"/>
  <c r="F368" i="9"/>
  <c r="B368" i="9"/>
  <c r="F242" i="9"/>
  <c r="B242" i="9"/>
  <c r="F346" i="9"/>
  <c r="B346" i="9"/>
  <c r="F230" i="9"/>
  <c r="B230" i="9"/>
  <c r="F343" i="9"/>
  <c r="B343" i="9"/>
  <c r="F187" i="9"/>
  <c r="B187" i="9"/>
  <c r="F338" i="9"/>
  <c r="B338" i="9"/>
  <c r="F340" i="9"/>
  <c r="B340" i="9"/>
  <c r="F351" i="9"/>
  <c r="B351" i="9"/>
  <c r="F339" i="9"/>
  <c r="B339" i="9"/>
  <c r="F943" i="9"/>
  <c r="B943" i="9"/>
  <c r="F347" i="9"/>
  <c r="B347" i="9"/>
  <c r="F364" i="9"/>
  <c r="B364" i="9"/>
  <c r="F354" i="9"/>
  <c r="B354" i="9"/>
  <c r="F353" i="9"/>
  <c r="B353" i="9"/>
  <c r="F355" i="9"/>
  <c r="B355" i="9"/>
  <c r="F345" i="9"/>
  <c r="B345" i="9"/>
  <c r="F342" i="9"/>
  <c r="B342" i="9"/>
  <c r="F350" i="9"/>
  <c r="B350" i="9"/>
  <c r="F341" i="9"/>
  <c r="B341" i="9"/>
  <c r="F334" i="9"/>
  <c r="B334" i="9"/>
  <c r="F333" i="9"/>
  <c r="B333" i="9"/>
  <c r="F332" i="9"/>
  <c r="B332" i="9"/>
  <c r="F331" i="9"/>
  <c r="B331" i="9"/>
  <c r="F336" i="9"/>
  <c r="B336" i="9"/>
  <c r="F330" i="9"/>
  <c r="B330" i="9"/>
  <c r="F198" i="9"/>
  <c r="B198" i="9"/>
  <c r="F326" i="9"/>
  <c r="B326" i="9"/>
  <c r="F317" i="9"/>
  <c r="B317" i="9"/>
  <c r="F328" i="9"/>
  <c r="B328" i="9"/>
  <c r="F325" i="9"/>
  <c r="B325" i="9"/>
  <c r="F200" i="9"/>
  <c r="B200" i="9"/>
  <c r="F316" i="9"/>
  <c r="B316" i="9"/>
  <c r="F1624" i="9"/>
  <c r="B1624" i="9"/>
  <c r="F1623" i="9"/>
  <c r="B1623" i="9"/>
  <c r="F1622" i="9"/>
  <c r="B1622" i="9"/>
  <c r="F323" i="9"/>
  <c r="B323" i="9"/>
  <c r="F318" i="9"/>
  <c r="B318" i="9"/>
  <c r="F324" i="9"/>
  <c r="B324" i="9"/>
  <c r="F320" i="9"/>
  <c r="B320" i="9"/>
  <c r="F321" i="9"/>
  <c r="B321" i="9"/>
  <c r="F386" i="9"/>
  <c r="B386" i="9"/>
  <c r="F322" i="9"/>
  <c r="B322" i="9"/>
  <c r="F319" i="9"/>
  <c r="B319" i="9"/>
  <c r="F3453" i="9"/>
  <c r="B3453" i="9"/>
  <c r="F2824" i="9"/>
  <c r="B2824" i="9"/>
  <c r="F277" i="9"/>
  <c r="B277" i="9"/>
  <c r="F294" i="9"/>
  <c r="B294" i="9"/>
  <c r="F276" i="9"/>
  <c r="B276" i="9"/>
  <c r="F1143" i="9"/>
  <c r="B1143" i="9"/>
  <c r="F291" i="9"/>
  <c r="B291" i="9"/>
  <c r="F298" i="9"/>
  <c r="B298" i="9"/>
  <c r="F299" i="9"/>
  <c r="B299" i="9"/>
  <c r="F922" i="9"/>
  <c r="B922" i="9"/>
  <c r="F271" i="9"/>
  <c r="B271" i="9"/>
  <c r="F286" i="9"/>
  <c r="B286" i="9"/>
  <c r="F2818" i="9"/>
  <c r="B2818" i="9"/>
  <c r="F2817" i="9"/>
  <c r="B2817" i="9"/>
  <c r="F285" i="9"/>
  <c r="B285" i="9"/>
  <c r="F254" i="9"/>
  <c r="B254" i="9"/>
  <c r="F258" i="9"/>
  <c r="B258" i="9"/>
  <c r="F3458" i="9"/>
  <c r="B3458" i="9"/>
  <c r="F379" i="9"/>
  <c r="B379" i="9"/>
  <c r="F245" i="9"/>
  <c r="B245" i="9"/>
  <c r="F290" i="9"/>
  <c r="B290" i="9"/>
  <c r="F249" i="9"/>
  <c r="B249" i="9"/>
  <c r="F253" i="9"/>
  <c r="B253" i="9"/>
  <c r="F2590" i="9"/>
  <c r="B2590" i="9"/>
  <c r="F268" i="9"/>
  <c r="B268" i="9"/>
  <c r="F287" i="9"/>
  <c r="B287" i="9"/>
  <c r="F252" i="9"/>
  <c r="B252" i="9"/>
  <c r="F882" i="9"/>
  <c r="B882" i="9"/>
  <c r="F2093" i="9"/>
  <c r="B2093" i="9"/>
  <c r="F261" i="9"/>
  <c r="B261" i="9"/>
  <c r="F1856" i="9"/>
  <c r="B1856" i="9"/>
  <c r="F259" i="9"/>
  <c r="B259" i="9"/>
  <c r="F262" i="9"/>
  <c r="B262" i="9"/>
  <c r="F250" i="9"/>
  <c r="B250" i="9"/>
  <c r="F264" i="9"/>
  <c r="B264" i="9"/>
  <c r="F260" i="9"/>
  <c r="B260" i="9"/>
  <c r="F246" i="9"/>
  <c r="B246" i="9"/>
  <c r="F1372" i="9"/>
  <c r="B1372" i="9"/>
  <c r="F255" i="9"/>
  <c r="B255" i="9"/>
  <c r="F265" i="9"/>
  <c r="B265" i="9"/>
  <c r="F1113" i="9"/>
  <c r="B1113" i="9"/>
  <c r="F1124" i="9"/>
  <c r="B1124" i="9"/>
  <c r="F1010" i="9"/>
  <c r="B1010" i="9"/>
  <c r="F248" i="9"/>
  <c r="B248" i="9"/>
  <c r="F270" i="9"/>
  <c r="B270" i="9"/>
  <c r="F247" i="9"/>
  <c r="B247" i="9"/>
  <c r="F550" i="9"/>
  <c r="B550" i="9"/>
  <c r="F256" i="9"/>
  <c r="B256" i="9"/>
  <c r="F352" i="9"/>
  <c r="B352" i="9"/>
  <c r="F220" i="9"/>
  <c r="B220" i="9"/>
  <c r="F208" i="9"/>
  <c r="B208" i="9"/>
  <c r="F263" i="9"/>
  <c r="B263" i="9"/>
  <c r="F269" i="9"/>
  <c r="B269" i="9"/>
  <c r="F284" i="9"/>
  <c r="B284" i="9"/>
  <c r="F283" i="9"/>
  <c r="B283" i="9"/>
  <c r="F292" i="9"/>
  <c r="B292" i="9"/>
  <c r="F273" i="9"/>
  <c r="B273" i="9"/>
  <c r="F272" i="9"/>
  <c r="B272" i="9"/>
  <c r="F275" i="9"/>
  <c r="B275" i="9"/>
  <c r="F297" i="9"/>
  <c r="B297" i="9"/>
  <c r="F243" i="9"/>
  <c r="B243" i="9"/>
  <c r="F281" i="9"/>
  <c r="B281" i="9"/>
  <c r="F241" i="9"/>
  <c r="B241" i="9"/>
  <c r="F515" i="9"/>
  <c r="B515" i="9"/>
  <c r="F3414" i="9"/>
  <c r="B3414" i="9"/>
  <c r="F3412" i="9"/>
  <c r="B3412" i="9"/>
  <c r="F3401" i="9"/>
  <c r="B3401" i="9"/>
  <c r="F240" i="9"/>
  <c r="B240" i="9"/>
  <c r="F238" i="9"/>
  <c r="B238" i="9"/>
  <c r="F375" i="9"/>
  <c r="B375" i="9"/>
  <c r="F239" i="9"/>
  <c r="B239" i="9"/>
  <c r="F237" i="9"/>
  <c r="B237" i="9"/>
  <c r="F501" i="9"/>
  <c r="B501" i="9"/>
  <c r="F1658" i="9"/>
  <c r="B1658" i="9"/>
  <c r="F1388" i="9"/>
  <c r="B1388" i="9"/>
  <c r="F235" i="9"/>
  <c r="B235" i="9"/>
  <c r="F233" i="9"/>
  <c r="B233" i="9"/>
  <c r="F413" i="9"/>
  <c r="B413" i="9"/>
  <c r="F227" i="9"/>
  <c r="B227" i="9"/>
  <c r="F226" i="9"/>
  <c r="B226" i="9"/>
  <c r="F228" i="9"/>
  <c r="B228" i="9"/>
  <c r="F384" i="9"/>
  <c r="B384" i="9"/>
  <c r="F224" i="9"/>
  <c r="B224" i="9"/>
  <c r="F223" i="9"/>
  <c r="B223" i="9"/>
  <c r="F349" i="9"/>
  <c r="B349" i="9"/>
  <c r="F222" i="9"/>
  <c r="B222" i="9"/>
  <c r="F221" i="9"/>
  <c r="B221" i="9"/>
  <c r="F308" i="9"/>
  <c r="B308" i="9"/>
  <c r="F311" i="9"/>
  <c r="B311" i="9"/>
  <c r="F309" i="9"/>
  <c r="B309" i="9"/>
  <c r="F310" i="9"/>
  <c r="B310" i="9"/>
  <c r="F3473" i="9"/>
  <c r="B3473" i="9"/>
  <c r="F305" i="9"/>
  <c r="B305" i="9"/>
  <c r="F313" i="9"/>
  <c r="B313" i="9"/>
  <c r="F219" i="9"/>
  <c r="B219" i="9"/>
  <c r="F315" i="9"/>
  <c r="B315" i="9"/>
  <c r="F218" i="9"/>
  <c r="B218" i="9"/>
  <c r="F302" i="9"/>
  <c r="B302" i="9"/>
  <c r="F303" i="9"/>
  <c r="B303" i="9"/>
  <c r="F301" i="9"/>
  <c r="B301" i="9"/>
  <c r="F215" i="9"/>
  <c r="B215" i="9"/>
  <c r="F211" i="9"/>
  <c r="B211" i="9"/>
  <c r="F213" i="9"/>
  <c r="B213" i="9"/>
  <c r="F667" i="9"/>
  <c r="B667" i="9"/>
  <c r="F2816" i="9"/>
  <c r="B2816" i="9"/>
  <c r="F1038" i="9"/>
  <c r="B1038" i="9"/>
  <c r="F403" i="9"/>
  <c r="B403" i="9"/>
  <c r="F419" i="9"/>
  <c r="B419" i="9"/>
  <c r="F3114" i="9"/>
  <c r="B3114" i="9"/>
  <c r="F401" i="9"/>
  <c r="B401" i="9"/>
  <c r="F400" i="9"/>
  <c r="B400" i="9"/>
  <c r="F2562" i="9"/>
  <c r="B2562" i="9"/>
  <c r="F225" i="9"/>
  <c r="B225" i="9"/>
  <c r="F404" i="9"/>
  <c r="B404" i="9"/>
  <c r="F2124" i="9"/>
  <c r="B2124" i="9"/>
  <c r="F1888" i="9"/>
  <c r="B1888" i="9"/>
  <c r="F1828" i="9"/>
  <c r="B1828" i="9"/>
  <c r="F1796" i="9"/>
  <c r="B1796" i="9"/>
  <c r="F396" i="9"/>
  <c r="B396" i="9"/>
  <c r="F399" i="9"/>
  <c r="B399" i="9"/>
  <c r="F397" i="9"/>
  <c r="B397" i="9"/>
  <c r="F398" i="9"/>
  <c r="B398" i="9"/>
  <c r="F395" i="9"/>
  <c r="B395" i="9"/>
  <c r="F402" i="9"/>
  <c r="B402" i="9"/>
  <c r="F195" i="9"/>
  <c r="B195" i="9"/>
  <c r="F207" i="9"/>
  <c r="B207" i="9"/>
  <c r="F201" i="9"/>
  <c r="B201" i="9"/>
  <c r="F206" i="9"/>
  <c r="B206" i="9"/>
  <c r="F205" i="9"/>
  <c r="B205" i="9"/>
  <c r="F204" i="9"/>
  <c r="B204" i="9"/>
  <c r="F203" i="9"/>
  <c r="B203" i="9"/>
  <c r="F202" i="9"/>
  <c r="B202" i="9"/>
  <c r="F278" i="9"/>
  <c r="B278" i="9"/>
  <c r="F216" i="9"/>
  <c r="B216" i="9"/>
  <c r="F212" i="9"/>
  <c r="B212" i="9"/>
  <c r="F214" i="9"/>
  <c r="B214" i="9"/>
  <c r="F344" i="9"/>
  <c r="B344" i="9"/>
  <c r="F282" i="9"/>
  <c r="B282" i="9"/>
  <c r="F280" i="9"/>
  <c r="B280" i="9"/>
  <c r="F209" i="9"/>
  <c r="B209" i="9"/>
  <c r="F411" i="9"/>
  <c r="B411" i="9"/>
  <c r="F412" i="9"/>
  <c r="B412" i="9"/>
  <c r="F415" i="9"/>
  <c r="B415" i="9"/>
  <c r="F363" i="9"/>
  <c r="B363" i="9"/>
  <c r="F362" i="9"/>
  <c r="B362" i="9"/>
  <c r="F361" i="9"/>
  <c r="B361" i="9"/>
  <c r="F360" i="9"/>
  <c r="B360" i="9"/>
  <c r="F359" i="9"/>
  <c r="B359" i="9"/>
  <c r="F385" i="9"/>
  <c r="B385" i="9"/>
  <c r="F383" i="9"/>
  <c r="B383" i="9"/>
  <c r="F381" i="9"/>
  <c r="B381" i="9"/>
  <c r="F378" i="9"/>
  <c r="B378" i="9"/>
  <c r="F193" i="9"/>
  <c r="B193" i="9"/>
  <c r="F192" i="9"/>
  <c r="B192" i="9"/>
  <c r="F191" i="9"/>
  <c r="B191" i="9"/>
  <c r="F190" i="9"/>
  <c r="B190" i="9"/>
  <c r="F189" i="9"/>
  <c r="B189" i="9"/>
  <c r="F3" i="9"/>
  <c r="B3" i="9"/>
  <c r="F366" i="9"/>
  <c r="B366" i="9"/>
  <c r="F185" i="9"/>
  <c r="B185" i="9"/>
  <c r="F186" i="9"/>
  <c r="B186" i="9"/>
  <c r="F358" i="9"/>
  <c r="B358" i="9"/>
  <c r="F184" i="9"/>
  <c r="B184" i="9"/>
  <c r="F183" i="9"/>
  <c r="B183" i="9"/>
  <c r="F182" i="9"/>
  <c r="B182" i="9"/>
  <c r="F307" i="9"/>
  <c r="B307" i="9"/>
  <c r="F178" i="9"/>
  <c r="B178" i="9"/>
  <c r="F180" i="9"/>
  <c r="B180" i="9"/>
  <c r="F170" i="9"/>
  <c r="B170" i="9"/>
  <c r="F164" i="9"/>
  <c r="B164" i="9"/>
  <c r="F175" i="9"/>
  <c r="B175" i="9"/>
  <c r="F296" i="9"/>
  <c r="B296" i="9"/>
  <c r="F295" i="9"/>
  <c r="B295" i="9"/>
  <c r="F172" i="9"/>
  <c r="B172" i="9"/>
  <c r="F176" i="9"/>
  <c r="B176" i="9"/>
  <c r="F174" i="9"/>
  <c r="B174" i="9"/>
  <c r="F171" i="9"/>
  <c r="B171" i="9"/>
  <c r="F165" i="9"/>
  <c r="B165" i="9"/>
  <c r="F177" i="9"/>
  <c r="B177" i="9"/>
  <c r="F173" i="9"/>
  <c r="B173" i="9"/>
  <c r="F181" i="9"/>
  <c r="B181" i="9"/>
  <c r="F169" i="9"/>
  <c r="B169" i="9"/>
  <c r="F168" i="9"/>
  <c r="B168" i="9"/>
  <c r="F167" i="9"/>
  <c r="B167" i="9"/>
  <c r="F166" i="9"/>
  <c r="B166" i="9"/>
  <c r="F229" i="9"/>
  <c r="B229" i="9"/>
  <c r="F71" i="9"/>
  <c r="B71" i="9"/>
  <c r="F81" i="9"/>
  <c r="B81" i="9"/>
  <c r="F159" i="9"/>
  <c r="B159" i="9"/>
  <c r="F160" i="9"/>
  <c r="B160" i="9"/>
  <c r="F161" i="9"/>
  <c r="B161" i="9"/>
  <c r="F2230" i="9"/>
  <c r="B2230" i="9"/>
  <c r="F158" i="9"/>
  <c r="B158" i="9"/>
  <c r="F157" i="9"/>
  <c r="B157" i="9"/>
  <c r="F156" i="9"/>
  <c r="B156" i="9"/>
  <c r="F2978" i="9"/>
  <c r="B2978" i="9"/>
  <c r="F2977" i="9"/>
  <c r="B2977" i="9"/>
  <c r="F57" i="9"/>
  <c r="B57" i="9"/>
  <c r="F56" i="9"/>
  <c r="B56" i="9"/>
  <c r="F155" i="9"/>
  <c r="B155" i="9"/>
  <c r="F48" i="9"/>
  <c r="B48" i="9"/>
  <c r="F154" i="9"/>
  <c r="B154" i="9"/>
  <c r="F153" i="9"/>
  <c r="B153" i="9"/>
  <c r="F151" i="9"/>
  <c r="B151" i="9"/>
  <c r="F152" i="9"/>
  <c r="B152" i="9"/>
  <c r="F148" i="9"/>
  <c r="B148" i="9"/>
  <c r="F149" i="9"/>
  <c r="B149" i="9"/>
  <c r="F147" i="9"/>
  <c r="B147" i="9"/>
  <c r="F146" i="9"/>
  <c r="B146" i="9"/>
  <c r="F145" i="9"/>
  <c r="B145" i="9"/>
  <c r="F931" i="9"/>
  <c r="B931" i="9"/>
  <c r="F142" i="9"/>
  <c r="B142" i="9"/>
  <c r="F143" i="9"/>
  <c r="B143" i="9"/>
  <c r="F144" i="9"/>
  <c r="B144" i="9"/>
  <c r="F137" i="9"/>
  <c r="B137" i="9"/>
  <c r="F136" i="9"/>
  <c r="B136" i="9"/>
  <c r="F135" i="9"/>
  <c r="B135" i="9"/>
  <c r="F134" i="9"/>
  <c r="B134" i="9"/>
  <c r="F163" i="9"/>
  <c r="B163" i="9"/>
  <c r="F162" i="9"/>
  <c r="B162" i="9"/>
  <c r="F138" i="9"/>
  <c r="B138" i="9"/>
  <c r="F139" i="9"/>
  <c r="B139" i="9"/>
  <c r="F133" i="9"/>
  <c r="B133" i="9"/>
  <c r="F131" i="9"/>
  <c r="B131" i="9"/>
  <c r="F132" i="9"/>
  <c r="B132" i="9"/>
  <c r="F129" i="9"/>
  <c r="B129" i="9"/>
  <c r="F130" i="9"/>
  <c r="B130" i="9"/>
  <c r="F127" i="9"/>
  <c r="B127" i="9"/>
  <c r="F125" i="9"/>
  <c r="B125" i="9"/>
  <c r="F121" i="9"/>
  <c r="B121" i="9"/>
  <c r="F120" i="9"/>
  <c r="B120" i="9"/>
  <c r="F123" i="9"/>
  <c r="B123" i="9"/>
  <c r="F122" i="9"/>
  <c r="B122" i="9"/>
  <c r="F119" i="9"/>
  <c r="B119" i="9"/>
  <c r="F118" i="9"/>
  <c r="B118" i="9"/>
  <c r="F933" i="9"/>
  <c r="B933" i="9"/>
  <c r="F3452" i="9"/>
  <c r="B3452" i="9"/>
  <c r="F117" i="9"/>
  <c r="B117" i="9"/>
  <c r="F116" i="9"/>
  <c r="B116" i="9"/>
  <c r="F111" i="9"/>
  <c r="B111" i="9"/>
  <c r="F115" i="9"/>
  <c r="B115" i="9"/>
  <c r="F114" i="9"/>
  <c r="B114" i="9"/>
  <c r="F113" i="9"/>
  <c r="B113" i="9"/>
  <c r="F109" i="9"/>
  <c r="B109" i="9"/>
  <c r="F1768" i="9"/>
  <c r="B1768" i="9"/>
  <c r="F2409" i="9"/>
  <c r="B2409" i="9"/>
  <c r="F1769" i="9"/>
  <c r="B1769" i="9"/>
  <c r="F1171" i="9"/>
  <c r="B1171" i="9"/>
  <c r="F1308" i="9"/>
  <c r="B1308" i="9"/>
  <c r="F910" i="9"/>
  <c r="B910" i="9"/>
  <c r="F1706" i="9"/>
  <c r="B1706" i="9"/>
  <c r="F1652" i="9"/>
  <c r="B1652" i="9"/>
  <c r="F926" i="9"/>
  <c r="B926" i="9"/>
  <c r="F106" i="9"/>
  <c r="B106" i="9"/>
  <c r="F105" i="9"/>
  <c r="B105" i="9"/>
  <c r="F80" i="9"/>
  <c r="B80" i="9"/>
  <c r="F77" i="9"/>
  <c r="B77" i="9"/>
  <c r="F108" i="9"/>
  <c r="B108" i="9"/>
  <c r="F100" i="9"/>
  <c r="B100" i="9"/>
  <c r="F104" i="9"/>
  <c r="B104" i="9"/>
  <c r="F107" i="9"/>
  <c r="B107" i="9"/>
  <c r="F103" i="9"/>
  <c r="B103" i="9"/>
  <c r="F64" i="9"/>
  <c r="B64" i="9"/>
  <c r="F72" i="9"/>
  <c r="B72" i="9"/>
  <c r="F63" i="9"/>
  <c r="B63" i="9"/>
  <c r="F102" i="9"/>
  <c r="B102" i="9"/>
  <c r="F101" i="9"/>
  <c r="B101" i="9"/>
  <c r="F99" i="9"/>
  <c r="B99" i="9"/>
  <c r="F95" i="9"/>
  <c r="B95" i="9"/>
  <c r="F98" i="9"/>
  <c r="B98" i="9"/>
  <c r="F97" i="9"/>
  <c r="B97" i="9"/>
  <c r="F96" i="9"/>
  <c r="B96" i="9"/>
  <c r="F94" i="9"/>
  <c r="B94" i="9"/>
  <c r="F91" i="9"/>
  <c r="B91" i="9"/>
  <c r="F92" i="9"/>
  <c r="B92" i="9"/>
  <c r="F93" i="9"/>
  <c r="B93" i="9"/>
  <c r="F90" i="9"/>
  <c r="B90" i="9"/>
  <c r="F89" i="9"/>
  <c r="B89" i="9"/>
  <c r="F88" i="9"/>
  <c r="B88" i="9"/>
  <c r="F87" i="9"/>
  <c r="B87" i="9"/>
  <c r="F86" i="9"/>
  <c r="B86" i="9"/>
  <c r="F85" i="9"/>
  <c r="B85" i="9"/>
  <c r="F84" i="9"/>
  <c r="B84" i="9"/>
  <c r="F83" i="9"/>
  <c r="B83" i="9"/>
  <c r="F82" i="9"/>
  <c r="B82" i="9"/>
  <c r="F62" i="9"/>
  <c r="B62" i="9"/>
  <c r="F59" i="9"/>
  <c r="B59" i="9"/>
  <c r="F58" i="9"/>
  <c r="B58" i="9"/>
  <c r="F814" i="9"/>
  <c r="B814" i="9"/>
  <c r="F1537" i="9"/>
  <c r="B1537" i="9"/>
  <c r="F792" i="9"/>
  <c r="B792" i="9"/>
  <c r="F49" i="9"/>
  <c r="B49" i="9"/>
  <c r="F53" i="9"/>
  <c r="B53" i="9"/>
  <c r="F54" i="9"/>
  <c r="B54" i="9"/>
  <c r="F50" i="9"/>
  <c r="B50" i="9"/>
  <c r="F47" i="9"/>
  <c r="B47" i="9"/>
  <c r="F2491" i="9"/>
  <c r="B2491" i="9"/>
  <c r="F774" i="9"/>
  <c r="B774" i="9"/>
  <c r="F2207" i="9"/>
  <c r="F110" i="9"/>
  <c r="B110" i="9"/>
  <c r="F3435" i="9"/>
  <c r="B3435" i="9"/>
  <c r="F2210" i="9"/>
  <c r="B2210" i="9"/>
</calcChain>
</file>

<file path=xl/comments1.xml><?xml version="1.0" encoding="utf-8"?>
<comments xmlns="http://schemas.openxmlformats.org/spreadsheetml/2006/main">
  <authors>
    <author>David T Lauchner</author>
    <author>Bruemmer, David M</author>
  </authors>
  <commentList>
    <comment ref="J2" authorId="0" shapeId="0">
      <text>
        <r>
          <rPr>
            <b/>
            <sz val="9"/>
            <color indexed="81"/>
            <rFont val="Tahoma"/>
            <family val="2"/>
          </rPr>
          <t>David T Lauchner:</t>
        </r>
        <r>
          <rPr>
            <sz val="9"/>
            <color indexed="81"/>
            <rFont val="Tahoma"/>
            <family val="2"/>
          </rPr>
          <t xml:space="preserve">
D = Distribution
T = Transmission
G=Gas
E=Energy Center/Power Plant
O = Corporate Office/Local WHQ/Comm Tower/Other
A=AMI</t>
        </r>
      </text>
    </comment>
    <comment ref="A3" authorId="0" shapeId="0">
      <text>
        <r>
          <rPr>
            <b/>
            <sz val="9"/>
            <color indexed="81"/>
            <rFont val="Tahoma"/>
            <family val="2"/>
          </rPr>
          <t>David T Lauchner:</t>
        </r>
        <r>
          <rPr>
            <sz val="9"/>
            <color indexed="81"/>
            <rFont val="Tahoma"/>
            <family val="2"/>
          </rPr>
          <t xml:space="preserve">
Cannot find any documentation or a router for bart - may not actually be in use. I suspect this site is now gone.</t>
        </r>
      </text>
    </comment>
    <comment ref="C3" authorId="0" shapeId="0">
      <text>
        <r>
          <rPr>
            <b/>
            <sz val="9"/>
            <color indexed="81"/>
            <rFont val="Tahoma"/>
            <family val="2"/>
          </rPr>
          <t>David T Lauchner:</t>
        </r>
        <r>
          <rPr>
            <sz val="9"/>
            <color indexed="81"/>
            <rFont val="Tahoma"/>
            <family val="2"/>
          </rPr>
          <t xml:space="preserve">
Cannot find any documentation or a router for bary - may not actually be in use. I suspect this site is now gone.</t>
        </r>
      </text>
    </comment>
    <comment ref="A4" authorId="0" shapeId="0">
      <text>
        <r>
          <rPr>
            <b/>
            <sz val="9"/>
            <color indexed="81"/>
            <rFont val="Tahoma"/>
            <family val="2"/>
          </rPr>
          <t>David T Lauchner:</t>
        </r>
        <r>
          <rPr>
            <sz val="9"/>
            <color indexed="81"/>
            <rFont val="Tahoma"/>
            <family val="2"/>
          </rPr>
          <t xml:space="preserve">
Cannot find any documentation or router for capc - I believe it no longer exists - remove this site ID.</t>
        </r>
      </text>
    </comment>
    <comment ref="C4" authorId="0" shapeId="0">
      <text>
        <r>
          <rPr>
            <b/>
            <sz val="9"/>
            <color indexed="81"/>
            <rFont val="Tahoma"/>
            <family val="2"/>
          </rPr>
          <t>David T Lauchner:</t>
        </r>
        <r>
          <rPr>
            <sz val="9"/>
            <color indexed="81"/>
            <rFont val="Tahoma"/>
            <family val="2"/>
          </rPr>
          <t xml:space="preserve">
Cannot find any documentation or router for capc - I believe it no longer exists - remove this site ID.</t>
        </r>
      </text>
    </comment>
    <comment ref="A5" authorId="0" shapeId="0">
      <text>
        <r>
          <rPr>
            <b/>
            <sz val="9"/>
            <color indexed="81"/>
            <rFont val="Tahoma"/>
            <family val="2"/>
          </rPr>
          <t>David T Lauchner:</t>
        </r>
        <r>
          <rPr>
            <sz val="9"/>
            <color indexed="81"/>
            <rFont val="Tahoma"/>
            <family val="2"/>
          </rPr>
          <t xml:space="preserve">
Duplicate of Charleston South substation - rename Champaign substation site-ID.
Cannot find any documentation or devices with this prefix. 
Need to identify devices &amp; match it up to one of the Champaign substations to determine the site-ID to use.</t>
        </r>
      </text>
    </comment>
    <comment ref="C5" authorId="0" shapeId="0">
      <text>
        <r>
          <rPr>
            <b/>
            <sz val="9"/>
            <color indexed="81"/>
            <rFont val="Tahoma"/>
            <family val="2"/>
          </rPr>
          <t>David T Lauchner:</t>
        </r>
        <r>
          <rPr>
            <sz val="9"/>
            <color indexed="81"/>
            <rFont val="Tahoma"/>
            <family val="2"/>
          </rPr>
          <t xml:space="preserve">
Duplicate of Charleston South substation - rename Champaign substation site-ID.
Cannot find any documentation or devices with this prefix. 
Need to identify devices &amp; match it up to one of the Champaign substations to determine the site-ID to use.</t>
        </r>
      </text>
    </comment>
    <comment ref="A6" authorId="0" shapeId="0">
      <text>
        <r>
          <rPr>
            <b/>
            <sz val="9"/>
            <color indexed="81"/>
            <rFont val="Tahoma"/>
            <family val="2"/>
          </rPr>
          <t>David T Lauchner:</t>
        </r>
        <r>
          <rPr>
            <sz val="9"/>
            <color indexed="81"/>
            <rFont val="Tahoma"/>
            <family val="2"/>
          </rPr>
          <t xml:space="preserve">
Assuming Coffeen CEM is gone remove the cofc site ID.</t>
        </r>
      </text>
    </comment>
    <comment ref="C6" authorId="0" shapeId="0">
      <text>
        <r>
          <rPr>
            <b/>
            <sz val="9"/>
            <color indexed="81"/>
            <rFont val="Tahoma"/>
            <family val="2"/>
          </rPr>
          <t>David T Lauchner:</t>
        </r>
        <r>
          <rPr>
            <sz val="9"/>
            <color indexed="81"/>
            <rFont val="Tahoma"/>
            <family val="2"/>
          </rPr>
          <t xml:space="preserve">
Assuming Coffeen CEM is gone remove the cofc site ID.</t>
        </r>
      </text>
    </comment>
    <comment ref="A7" authorId="0" shapeId="0">
      <text>
        <r>
          <rPr>
            <b/>
            <sz val="9"/>
            <color indexed="81"/>
            <rFont val="Tahoma"/>
            <family val="2"/>
          </rPr>
          <t>David T Lauchner:</t>
        </r>
        <r>
          <rPr>
            <sz val="9"/>
            <color indexed="81"/>
            <rFont val="Tahoma"/>
            <family val="2"/>
          </rPr>
          <t xml:space="preserve">
Don’t believe we have the Cogen (cogn) site anymore. Remove this site ID</t>
        </r>
      </text>
    </comment>
    <comment ref="C7" authorId="0" shapeId="0">
      <text>
        <r>
          <rPr>
            <b/>
            <sz val="9"/>
            <color indexed="81"/>
            <rFont val="Tahoma"/>
            <family val="2"/>
          </rPr>
          <t>David T Lauchner:</t>
        </r>
        <r>
          <rPr>
            <sz val="9"/>
            <color indexed="81"/>
            <rFont val="Tahoma"/>
            <family val="2"/>
          </rPr>
          <t xml:space="preserve">
Don’t believe we have the Cogen (cogn) site anymore. Remove this site ID.</t>
        </r>
      </text>
    </comment>
    <comment ref="A8" authorId="0" shapeId="0">
      <text>
        <r>
          <rPr>
            <b/>
            <sz val="9"/>
            <color indexed="81"/>
            <rFont val="Tahoma"/>
            <family val="2"/>
          </rPr>
          <t>David T Lauchner:</t>
        </r>
        <r>
          <rPr>
            <sz val="9"/>
            <color indexed="81"/>
            <rFont val="Tahoma"/>
            <family val="2"/>
          </rPr>
          <t xml:space="preserve">
Old Collinsville Ameren Energy building - sold to Dynegy - remove</t>
        </r>
      </text>
    </comment>
    <comment ref="C8" authorId="0" shapeId="0">
      <text>
        <r>
          <rPr>
            <b/>
            <sz val="9"/>
            <color indexed="81"/>
            <rFont val="Tahoma"/>
            <family val="2"/>
          </rPr>
          <t>David T Lauchner:</t>
        </r>
        <r>
          <rPr>
            <sz val="9"/>
            <color indexed="81"/>
            <rFont val="Tahoma"/>
            <family val="2"/>
          </rPr>
          <t xml:space="preserve">
Old Collinsville Ameren Energy building - sold to Dynegy - remove</t>
        </r>
      </text>
    </comment>
    <comment ref="A9" authorId="0" shapeId="0">
      <text>
        <r>
          <rPr>
            <b/>
            <sz val="9"/>
            <color indexed="81"/>
            <rFont val="Tahoma"/>
            <family val="2"/>
          </rPr>
          <t>David T Lauchner:</t>
        </r>
        <r>
          <rPr>
            <sz val="9"/>
            <color indexed="81"/>
            <rFont val="Tahoma"/>
            <family val="2"/>
          </rPr>
          <t xml:space="preserve">
Co-located with Crossville W. Change cros site-ID to crsw.</t>
        </r>
      </text>
    </comment>
    <comment ref="A10"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10"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A11" authorId="0" shapeId="0">
      <text>
        <r>
          <rPr>
            <b/>
            <sz val="9"/>
            <color indexed="81"/>
            <rFont val="Tahoma"/>
            <family val="2"/>
          </rPr>
          <t>David T Lauchner:</t>
        </r>
        <r>
          <rPr>
            <sz val="9"/>
            <color indexed="81"/>
            <rFont val="Tahoma"/>
            <family val="2"/>
          </rPr>
          <t xml:space="preserve">
I believe the Effingham AEG DCS office is gone &amp; this site ID can be removed?</t>
        </r>
      </text>
    </comment>
    <comment ref="C11" authorId="0" shapeId="0">
      <text>
        <r>
          <rPr>
            <b/>
            <sz val="9"/>
            <color indexed="81"/>
            <rFont val="Tahoma"/>
            <family val="2"/>
          </rPr>
          <t>David T Lauchner:</t>
        </r>
        <r>
          <rPr>
            <sz val="9"/>
            <color indexed="81"/>
            <rFont val="Tahoma"/>
            <family val="2"/>
          </rPr>
          <t xml:space="preserve">
I believe the Effingham AEG DCS office is gone &amp; this site ID can be removed?</t>
        </r>
      </text>
    </comment>
    <comment ref="A12" authorId="0" shapeId="0">
      <text>
        <r>
          <rPr>
            <b/>
            <sz val="9"/>
            <color indexed="81"/>
            <rFont val="Tahoma"/>
            <family val="2"/>
          </rPr>
          <t>David T Lauchner:</t>
        </r>
        <r>
          <rPr>
            <sz val="9"/>
            <color indexed="81"/>
            <rFont val="Tahoma"/>
            <family val="2"/>
          </rPr>
          <t xml:space="preserve">
I believe the Effingham control center is gone &amp; this site ID can be removed?</t>
        </r>
      </text>
    </comment>
    <comment ref="C12" authorId="0" shapeId="0">
      <text>
        <r>
          <rPr>
            <b/>
            <sz val="9"/>
            <color indexed="81"/>
            <rFont val="Tahoma"/>
            <family val="2"/>
          </rPr>
          <t>David T Lauchner:</t>
        </r>
        <r>
          <rPr>
            <sz val="9"/>
            <color indexed="81"/>
            <rFont val="Tahoma"/>
            <family val="2"/>
          </rPr>
          <t xml:space="preserve">
I believe the Effingham control center is gone &amp; this site ID can be removed?</t>
        </r>
      </text>
    </comment>
    <comment ref="A13" authorId="0" shapeId="0">
      <text>
        <r>
          <rPr>
            <b/>
            <sz val="9"/>
            <color indexed="81"/>
            <rFont val="Tahoma"/>
            <family val="2"/>
          </rPr>
          <t>David T Lauchner:</t>
        </r>
        <r>
          <rPr>
            <sz val="9"/>
            <color indexed="81"/>
            <rFont val="Tahoma"/>
            <family val="2"/>
          </rPr>
          <t xml:space="preserve">
I believe we no longer have this site. If correct, we need to remove these site-IDs</t>
        </r>
      </text>
    </comment>
    <comment ref="C13" authorId="0" shapeId="0">
      <text>
        <r>
          <rPr>
            <b/>
            <sz val="9"/>
            <color indexed="81"/>
            <rFont val="Tahoma"/>
            <family val="2"/>
          </rPr>
          <t>David T Lauchner:</t>
        </r>
        <r>
          <rPr>
            <sz val="9"/>
            <color indexed="81"/>
            <rFont val="Tahoma"/>
            <family val="2"/>
          </rPr>
          <t xml:space="preserve">
I believe we no longer have this site. If correct, we need to remove these site-IDs</t>
        </r>
      </text>
    </comment>
    <comment ref="A14" authorId="0" shapeId="0">
      <text>
        <r>
          <rPr>
            <b/>
            <sz val="9"/>
            <color indexed="81"/>
            <rFont val="Tahoma"/>
            <family val="2"/>
          </rPr>
          <t>David T Lauchner:</t>
        </r>
        <r>
          <rPr>
            <sz val="9"/>
            <color indexed="81"/>
            <rFont val="Tahoma"/>
            <family val="2"/>
          </rPr>
          <t xml:space="preserve">
I believe we no longer have this site. If correct, we need to remove these site-IDs</t>
        </r>
      </text>
    </comment>
    <comment ref="C14" authorId="0" shapeId="0">
      <text>
        <r>
          <rPr>
            <b/>
            <sz val="9"/>
            <color indexed="81"/>
            <rFont val="Tahoma"/>
            <family val="2"/>
          </rPr>
          <t>David T Lauchner:</t>
        </r>
        <r>
          <rPr>
            <sz val="9"/>
            <color indexed="81"/>
            <rFont val="Tahoma"/>
            <family val="2"/>
          </rPr>
          <t xml:space="preserve">
I believe we no longer have this site. If correct, we need to remove these site-IDs</t>
        </r>
      </text>
    </comment>
    <comment ref="A15" authorId="0" shapeId="0">
      <text>
        <r>
          <rPr>
            <b/>
            <sz val="9"/>
            <color indexed="81"/>
            <rFont val="Tahoma"/>
            <family val="2"/>
          </rPr>
          <t>David T Lauchner:</t>
        </r>
        <r>
          <rPr>
            <sz val="9"/>
            <color indexed="81"/>
            <rFont val="Tahoma"/>
            <family val="2"/>
          </rPr>
          <t xml:space="preserve">
I can find no documentation or equipment for this location. I believe this is from the old Fairbury office that is closed. If so, this site ID needs to be removed. If it is for a Fairbury substation,  site-ID needs to change from frby to match the substation.</t>
        </r>
      </text>
    </comment>
    <comment ref="C15" authorId="0" shapeId="0">
      <text>
        <r>
          <rPr>
            <b/>
            <sz val="9"/>
            <color indexed="81"/>
            <rFont val="Tahoma"/>
            <family val="2"/>
          </rPr>
          <t>David T Lauchner:</t>
        </r>
        <r>
          <rPr>
            <sz val="9"/>
            <color indexed="81"/>
            <rFont val="Tahoma"/>
            <family val="2"/>
          </rPr>
          <t xml:space="preserve">
I can find no documentation or equipment for this location. I believe this is from the old Fairbury office that is closed. If so, this site ID needs to be removed. If it is for a Fairbury substation,  site-ID needs to change from frby to match the substation.</t>
        </r>
      </text>
    </comment>
    <comment ref="A16" authorId="0" shapeId="0">
      <text>
        <r>
          <rPr>
            <b/>
            <sz val="9"/>
            <color indexed="81"/>
            <rFont val="Tahoma"/>
            <family val="2"/>
          </rPr>
          <t>David T Lauchner:</t>
        </r>
        <r>
          <rPr>
            <sz val="9"/>
            <color indexed="81"/>
            <rFont val="Tahoma"/>
            <family val="2"/>
          </rPr>
          <t xml:space="preserve">
Is the Fulton training center gone? If so, we need to remove this site-ID.
If not, this site-ID needs to be changed to avoid a duplicaton of the Fulton substation (fult).</t>
        </r>
      </text>
    </comment>
    <comment ref="C16" authorId="0" shapeId="0">
      <text>
        <r>
          <rPr>
            <b/>
            <sz val="9"/>
            <color indexed="81"/>
            <rFont val="Tahoma"/>
            <family val="2"/>
          </rPr>
          <t>David T Lauchner:</t>
        </r>
        <r>
          <rPr>
            <sz val="9"/>
            <color indexed="81"/>
            <rFont val="Tahoma"/>
            <family val="2"/>
          </rPr>
          <t xml:space="preserve">
Is the Fulton training center gone? If so, we need to remove this site-ID.
If not, this site-ID needs to be changed to avoid a duplicaton of the Fulton substation (fult).</t>
        </r>
      </text>
    </comment>
    <comment ref="A17"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17"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A18" authorId="0" shapeId="0">
      <text>
        <r>
          <rPr>
            <b/>
            <sz val="9"/>
            <color indexed="81"/>
            <rFont val="Tahoma"/>
            <family val="2"/>
          </rPr>
          <t>David T Lauchner:</t>
        </r>
        <r>
          <rPr>
            <sz val="9"/>
            <color indexed="81"/>
            <rFont val="Tahoma"/>
            <family val="2"/>
          </rPr>
          <t xml:space="preserve">
Is the Fulton training center gone? If so, we need to remove this site-ID.</t>
        </r>
      </text>
    </comment>
    <comment ref="C18" authorId="0" shapeId="0">
      <text>
        <r>
          <rPr>
            <b/>
            <sz val="9"/>
            <color indexed="81"/>
            <rFont val="Tahoma"/>
            <family val="2"/>
          </rPr>
          <t>David T Lauchner:</t>
        </r>
        <r>
          <rPr>
            <sz val="9"/>
            <color indexed="81"/>
            <rFont val="Tahoma"/>
            <family val="2"/>
          </rPr>
          <t xml:space="preserve">
Is the Fulton training center gone? If so, we need to remove this site-ID.</t>
        </r>
      </text>
    </comment>
    <comment ref="A19" authorId="0" shapeId="0">
      <text>
        <r>
          <rPr>
            <b/>
            <sz val="9"/>
            <color indexed="81"/>
            <rFont val="Tahoma"/>
            <family val="2"/>
          </rPr>
          <t>David T Lauchner:</t>
        </r>
        <r>
          <rPr>
            <sz val="9"/>
            <color indexed="81"/>
            <rFont val="Tahoma"/>
            <family val="2"/>
          </rPr>
          <t xml:space="preserve">
Is this gone?</t>
        </r>
      </text>
    </comment>
    <comment ref="C19" authorId="0" shapeId="0">
      <text>
        <r>
          <rPr>
            <b/>
            <sz val="9"/>
            <color indexed="81"/>
            <rFont val="Tahoma"/>
            <family val="2"/>
          </rPr>
          <t>David T Lauchner:</t>
        </r>
        <r>
          <rPr>
            <sz val="9"/>
            <color indexed="81"/>
            <rFont val="Tahoma"/>
            <family val="2"/>
          </rPr>
          <t xml:space="preserve">
Is this gone?</t>
        </r>
      </text>
    </comment>
    <comment ref="A20"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20"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A21" authorId="0" shapeId="0">
      <text>
        <r>
          <rPr>
            <b/>
            <sz val="9"/>
            <color indexed="81"/>
            <rFont val="Tahoma"/>
            <family val="2"/>
          </rPr>
          <t>David T Lauchner:</t>
        </r>
        <r>
          <rPr>
            <sz val="9"/>
            <color indexed="81"/>
            <rFont val="Tahoma"/>
            <family val="2"/>
          </rPr>
          <t xml:space="preserve">
I find no Herrin Office (herr) site documentation or network equipment. If the office no longer exists, remove this site-ID</t>
        </r>
      </text>
    </comment>
    <comment ref="C21" authorId="0" shapeId="0">
      <text>
        <r>
          <rPr>
            <b/>
            <sz val="9"/>
            <color indexed="81"/>
            <rFont val="Tahoma"/>
            <family val="2"/>
          </rPr>
          <t>David T Lauchner:</t>
        </r>
        <r>
          <rPr>
            <sz val="9"/>
            <color indexed="81"/>
            <rFont val="Tahoma"/>
            <family val="2"/>
          </rPr>
          <t xml:space="preserve">
I find no Herrin Office (herr) site documentation or network equipment. If the office no longer exists, remove this site-ID</t>
        </r>
      </text>
    </comment>
    <comment ref="A22"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22"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A24" authorId="0" shapeId="0">
      <text>
        <r>
          <rPr>
            <b/>
            <sz val="9"/>
            <color indexed="81"/>
            <rFont val="Tahoma"/>
            <family val="2"/>
          </rPr>
          <t>David T Lauchner:</t>
        </r>
        <r>
          <rPr>
            <sz val="9"/>
            <color indexed="81"/>
            <rFont val="Tahoma"/>
            <family val="2"/>
          </rPr>
          <t xml:space="preserve">
Meredosia tower is adjecent to the Meredosia switchyard. The name should be changed to mery to match the switchyard name.</t>
        </r>
      </text>
    </comment>
    <comment ref="A25" authorId="0" shapeId="0">
      <text>
        <r>
          <rPr>
            <b/>
            <sz val="9"/>
            <color indexed="81"/>
            <rFont val="Tahoma"/>
            <family val="2"/>
          </rPr>
          <t>David T Lauchner:</t>
        </r>
        <r>
          <rPr>
            <sz val="9"/>
            <color indexed="81"/>
            <rFont val="Tahoma"/>
            <family val="2"/>
          </rPr>
          <t xml:space="preserve">
Montgomery City office closed</t>
        </r>
      </text>
    </comment>
    <comment ref="C25" authorId="0" shapeId="0">
      <text>
        <r>
          <rPr>
            <b/>
            <sz val="9"/>
            <color indexed="81"/>
            <rFont val="Tahoma"/>
            <family val="2"/>
          </rPr>
          <t>David T Lauchner:</t>
        </r>
        <r>
          <rPr>
            <sz val="9"/>
            <color indexed="81"/>
            <rFont val="Tahoma"/>
            <family val="2"/>
          </rPr>
          <t xml:space="preserve">
Montgomery City office closed</t>
        </r>
      </text>
    </comment>
    <comment ref="A26"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26"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A27" authorId="0" shapeId="0">
      <text>
        <r>
          <rPr>
            <b/>
            <sz val="9"/>
            <color indexed="81"/>
            <rFont val="Tahoma"/>
            <family val="2"/>
          </rPr>
          <t>David T Lauchner:</t>
        </r>
        <r>
          <rPr>
            <sz val="9"/>
            <color indexed="81"/>
            <rFont val="Tahoma"/>
            <family val="2"/>
          </rPr>
          <t xml:space="preserve">
It appears as though the Mt Sterling AMI collector got deployed with the office site ID of mtso instead of the mtss site ID assigned by IT for the substation. The substation site ID is mstx &amp; the mtso AMI collector shold be renamed to use mstx.
The Mt Sterling office location is a standalone facility &amp; should keep it's mtso site ID.
If all this is correct, then the mtss site ID should be removed.</t>
        </r>
      </text>
    </comment>
    <comment ref="A29"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29"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30" authorId="0" shapeId="0">
      <text>
        <r>
          <rPr>
            <b/>
            <sz val="9"/>
            <color indexed="81"/>
            <rFont val="Tahoma"/>
            <family val="2"/>
          </rPr>
          <t>David T Lauchner:</t>
        </r>
        <r>
          <rPr>
            <sz val="9"/>
            <color indexed="81"/>
            <rFont val="Tahoma"/>
            <family val="2"/>
          </rPr>
          <t xml:space="preserve">
Indian Trails Cogen (pekn) site has been shutdown. Remove from the list.</t>
        </r>
      </text>
    </comment>
    <comment ref="A31" authorId="0" shapeId="0">
      <text>
        <r>
          <rPr>
            <b/>
            <sz val="9"/>
            <color indexed="81"/>
            <rFont val="Tahoma"/>
            <family val="2"/>
          </rPr>
          <t>David T Lauchner:</t>
        </r>
        <r>
          <rPr>
            <sz val="9"/>
            <color indexed="81"/>
            <rFont val="Tahoma"/>
            <family val="2"/>
          </rPr>
          <t xml:space="preserve">
All Sciota Gas site IDs (scig, scio &amp; scfs) need to be moved to use the scio site ID to match the substation site ID.</t>
        </r>
      </text>
    </comment>
    <comment ref="A32" authorId="0" shapeId="0">
      <text>
        <r>
          <rPr>
            <b/>
            <sz val="9"/>
            <color indexed="81"/>
            <rFont val="Tahoma"/>
            <family val="2"/>
          </rPr>
          <t>David T Lauchner:</t>
        </r>
        <r>
          <rPr>
            <sz val="9"/>
            <color indexed="81"/>
            <rFont val="Tahoma"/>
            <family val="2"/>
          </rPr>
          <t xml:space="preserve">
All Sciota Gas site IDs (scig, scio &amp; scfs) need to be moved to use the scio site ID to match the substation site ID.</t>
        </r>
      </text>
    </comment>
    <comment ref="A33" authorId="0" shapeId="0">
      <text>
        <r>
          <rPr>
            <b/>
            <sz val="9"/>
            <color indexed="81"/>
            <rFont val="Tahoma"/>
            <family val="2"/>
          </rPr>
          <t>David T Lauchner:</t>
        </r>
        <r>
          <rPr>
            <sz val="9"/>
            <color indexed="81"/>
            <rFont val="Tahoma"/>
            <family val="2"/>
          </rPr>
          <t xml:space="preserve">
ENS locations are generally stand-alone public saftey locations.
However, the "en" site ID for ENS Sentry systems appears to have been replaced with "sent" site-IDs (undocumented). If so, this needs to be removed &amp; something done with the new site-ID (sent is already used by a substation).</t>
        </r>
      </text>
    </comment>
    <comment ref="C33" authorId="0" shapeId="0">
      <text>
        <r>
          <rPr>
            <b/>
            <sz val="9"/>
            <color indexed="81"/>
            <rFont val="Tahoma"/>
            <family val="2"/>
          </rPr>
          <t>David T Lauchner:</t>
        </r>
        <r>
          <rPr>
            <sz val="9"/>
            <color indexed="81"/>
            <rFont val="Tahoma"/>
            <family val="2"/>
          </rPr>
          <t xml:space="preserve">
Is this the same location as another site?
If IT Only, on site with another site ID &amp; not being touched, do we change it or leave it?</t>
        </r>
      </text>
    </comment>
    <comment ref="A34" authorId="0" shapeId="0">
      <text>
        <r>
          <rPr>
            <b/>
            <sz val="9"/>
            <color indexed="81"/>
            <rFont val="Tahoma"/>
            <family val="2"/>
          </rPr>
          <t>David T Lauchner:</t>
        </r>
        <r>
          <rPr>
            <sz val="9"/>
            <color indexed="81"/>
            <rFont val="Tahoma"/>
            <family val="2"/>
          </rPr>
          <t xml:space="preserve">
I believe this SEMO portable storm center was retired years ago.</t>
        </r>
      </text>
    </comment>
    <comment ref="C34" authorId="0" shapeId="0">
      <text>
        <r>
          <rPr>
            <b/>
            <sz val="9"/>
            <color indexed="81"/>
            <rFont val="Tahoma"/>
            <family val="2"/>
          </rPr>
          <t>David T Lauchner:</t>
        </r>
        <r>
          <rPr>
            <sz val="9"/>
            <color indexed="81"/>
            <rFont val="Tahoma"/>
            <family val="2"/>
          </rPr>
          <t xml:space="preserve">
I believe this SEMO portable storm center was retired years ago.</t>
        </r>
      </text>
    </comment>
    <comment ref="A35" authorId="0" shapeId="0">
      <text>
        <r>
          <rPr>
            <b/>
            <sz val="9"/>
            <color indexed="81"/>
            <rFont val="Tahoma"/>
            <family val="2"/>
          </rPr>
          <t>David T Lauchner:</t>
        </r>
        <r>
          <rPr>
            <sz val="9"/>
            <color indexed="81"/>
            <rFont val="Tahoma"/>
            <family val="2"/>
          </rPr>
          <t xml:space="preserve">
Swansea office closed in 2013</t>
        </r>
      </text>
    </comment>
    <comment ref="C35" authorId="0" shapeId="0">
      <text>
        <r>
          <rPr>
            <b/>
            <sz val="9"/>
            <color indexed="81"/>
            <rFont val="Tahoma"/>
            <family val="2"/>
          </rPr>
          <t>David T Lauchner:</t>
        </r>
        <r>
          <rPr>
            <sz val="9"/>
            <color indexed="81"/>
            <rFont val="Tahoma"/>
            <family val="2"/>
          </rPr>
          <t xml:space="preserve">
Swansea office closed in 2013</t>
        </r>
      </text>
    </comment>
    <comment ref="A36" authorId="0" shapeId="0">
      <text>
        <r>
          <rPr>
            <b/>
            <sz val="9"/>
            <color indexed="81"/>
            <rFont val="Tahoma"/>
            <family val="2"/>
          </rPr>
          <t>David T Lauchner:</t>
        </r>
        <r>
          <rPr>
            <sz val="9"/>
            <color indexed="81"/>
            <rFont val="Tahoma"/>
            <family val="2"/>
          </rPr>
          <t xml:space="preserve">
I believe this office is closed &amp; we can delete this site ID</t>
        </r>
      </text>
    </comment>
    <comment ref="C36" authorId="0" shapeId="0">
      <text>
        <r>
          <rPr>
            <b/>
            <sz val="9"/>
            <color indexed="81"/>
            <rFont val="Tahoma"/>
            <family val="2"/>
          </rPr>
          <t>David T Lauchner:</t>
        </r>
        <r>
          <rPr>
            <sz val="9"/>
            <color indexed="81"/>
            <rFont val="Tahoma"/>
            <family val="2"/>
          </rPr>
          <t xml:space="preserve">
I believe this site is closed &amp; we can remove this site ID</t>
        </r>
      </text>
    </comment>
    <comment ref="A38" authorId="0" shapeId="0">
      <text>
        <r>
          <rPr>
            <b/>
            <sz val="9"/>
            <color indexed="81"/>
            <rFont val="Tahoma"/>
            <family val="2"/>
          </rPr>
          <t>David T Lauchner:</t>
        </r>
        <r>
          <rPr>
            <sz val="9"/>
            <color indexed="81"/>
            <rFont val="Tahoma"/>
            <family val="2"/>
          </rPr>
          <t xml:space="preserve">
We apparently have a WHQ in Wellsville. Is this the network site ID for this office or for the Wellsville substation? Either way, I can find no network equipment that uses this site ID. Need to understand what this site ID is for &amp; complete/correct the pertinant data.</t>
        </r>
      </text>
    </comment>
    <comment ref="C38" authorId="0" shapeId="0">
      <text>
        <r>
          <rPr>
            <b/>
            <sz val="9"/>
            <color indexed="81"/>
            <rFont val="Tahoma"/>
            <family val="2"/>
          </rPr>
          <t>David T Lauchner:</t>
        </r>
        <r>
          <rPr>
            <sz val="9"/>
            <color indexed="81"/>
            <rFont val="Tahoma"/>
            <family val="2"/>
          </rPr>
          <t xml:space="preserve">
We apparently have a WHQ in Wellsville. Is this the network site ID for this office or for the Wellsville substation? Either way, I can find no network equipment that uses this site ID. Need to understand what this site ID is for &amp; complete/correct the pertinant data.</t>
        </r>
      </text>
    </comment>
    <comment ref="A39" authorId="0" shapeId="0">
      <text>
        <r>
          <rPr>
            <b/>
            <sz val="9"/>
            <color indexed="81"/>
            <rFont val="Tahoma"/>
            <family val="2"/>
          </rPr>
          <t>David T Lauchner:</t>
        </r>
        <r>
          <rPr>
            <sz val="9"/>
            <color indexed="81"/>
            <rFont val="Tahoma"/>
            <family val="2"/>
          </rPr>
          <t xml:space="preserve">
Wentzville tower is located with the Wentzville office &amp; Callahan substation. The site ID of the tower should be changed from wvmw to clhn to match the substation.</t>
        </r>
      </text>
    </comment>
    <comment ref="A40" authorId="0" shapeId="0">
      <text>
        <r>
          <rPr>
            <b/>
            <sz val="9"/>
            <color indexed="81"/>
            <rFont val="Tahoma"/>
            <family val="2"/>
          </rPr>
          <t>David T Lauchner:</t>
        </r>
        <r>
          <rPr>
            <sz val="9"/>
            <color indexed="81"/>
            <rFont val="Tahoma"/>
            <family val="2"/>
          </rPr>
          <t xml:space="preserve">
I can find no evidence that this site still exists. Confirm &amp; remove.</t>
        </r>
      </text>
    </comment>
    <comment ref="C40" authorId="0" shapeId="0">
      <text>
        <r>
          <rPr>
            <b/>
            <sz val="9"/>
            <color indexed="81"/>
            <rFont val="Tahoma"/>
            <family val="2"/>
          </rPr>
          <t>David T Lauchner:</t>
        </r>
        <r>
          <rPr>
            <sz val="9"/>
            <color indexed="81"/>
            <rFont val="Tahoma"/>
            <family val="2"/>
          </rPr>
          <t xml:space="preserve">
I can find no evidence that this site still exists. Confirm &amp; remove.</t>
        </r>
      </text>
    </comment>
    <comment ref="A41" authorId="0" shapeId="0">
      <text>
        <r>
          <rPr>
            <b/>
            <sz val="9"/>
            <color indexed="81"/>
            <rFont val="Tahoma"/>
            <family val="2"/>
          </rPr>
          <t>David T Lauchner:</t>
        </r>
        <r>
          <rPr>
            <sz val="9"/>
            <color indexed="81"/>
            <rFont val="Tahoma"/>
            <family val="2"/>
          </rPr>
          <t xml:space="preserve">
The West Frankfort tower is located at the West Frankfort substation and should have it's site ID changed from wfra to wfrk to match the substation.</t>
        </r>
      </text>
    </comment>
    <comment ref="A42" authorId="0" shapeId="0">
      <text>
        <r>
          <rPr>
            <b/>
            <sz val="9"/>
            <color indexed="81"/>
            <rFont val="Tahoma"/>
            <family val="2"/>
          </rPr>
          <t>David T Lauchner:</t>
        </r>
        <r>
          <rPr>
            <sz val="9"/>
            <color indexed="81"/>
            <rFont val="Tahoma"/>
            <family val="2"/>
          </rPr>
          <t xml:space="preserve">
Can find no indicator of this site. Assumin it is gone &amp; should be removed.</t>
        </r>
      </text>
    </comment>
    <comment ref="C42" authorId="0" shapeId="0">
      <text>
        <r>
          <rPr>
            <b/>
            <sz val="9"/>
            <color indexed="81"/>
            <rFont val="Tahoma"/>
            <family val="2"/>
          </rPr>
          <t>David T Lauchner:</t>
        </r>
        <r>
          <rPr>
            <sz val="9"/>
            <color indexed="81"/>
            <rFont val="Tahoma"/>
            <family val="2"/>
          </rPr>
          <t xml:space="preserve">
Can find no indicator of this site. Assumin it is gone &amp; should be removed.</t>
        </r>
      </text>
    </comment>
    <comment ref="A43" authorId="0" shapeId="0">
      <text>
        <r>
          <rPr>
            <b/>
            <sz val="9"/>
            <color indexed="81"/>
            <rFont val="Tahoma"/>
            <family val="2"/>
          </rPr>
          <t>David T Lauchner:</t>
        </r>
        <r>
          <rPr>
            <sz val="9"/>
            <color indexed="81"/>
            <rFont val="Tahoma"/>
            <family val="2"/>
          </rPr>
          <t xml:space="preserve">
Standalone AMI Collector</t>
        </r>
      </text>
    </comment>
    <comment ref="A47" authorId="0" shapeId="0">
      <text>
        <r>
          <rPr>
            <b/>
            <sz val="9"/>
            <color indexed="81"/>
            <rFont val="Tahoma"/>
            <family val="2"/>
          </rPr>
          <t>David T Lauchner:</t>
        </r>
        <r>
          <rPr>
            <sz val="9"/>
            <color indexed="81"/>
            <rFont val="Tahoma"/>
            <family val="2"/>
          </rPr>
          <t xml:space="preserve">
Assigned for AMI collectors - should get changed form abds to abin.</t>
        </r>
      </text>
    </comment>
    <comment ref="C48" authorId="0" shapeId="0">
      <text>
        <r>
          <rPr>
            <b/>
            <sz val="9"/>
            <color indexed="81"/>
            <rFont val="Tahoma"/>
            <family val="2"/>
          </rPr>
          <t>David T Lauchner:</t>
        </r>
        <r>
          <rPr>
            <sz val="9"/>
            <color indexed="81"/>
            <rFont val="Tahoma"/>
            <family val="2"/>
          </rPr>
          <t xml:space="preserve">
Need to change IT name for Auburn W to aubw.</t>
        </r>
      </text>
    </comment>
    <comment ref="A54" authorId="0" shapeId="0">
      <text>
        <r>
          <rPr>
            <b/>
            <sz val="9"/>
            <color indexed="81"/>
            <rFont val="Tahoma"/>
            <family val="2"/>
          </rPr>
          <t>David T Lauchner:</t>
        </r>
        <r>
          <rPr>
            <sz val="9"/>
            <color indexed="81"/>
            <rFont val="Tahoma"/>
            <family val="2"/>
          </rPr>
          <t xml:space="preserve">
Assigned for AMI collectors - should get changed from adas to adnx.</t>
        </r>
      </text>
    </comment>
    <comment ref="A57" authorId="0" shapeId="0">
      <text>
        <r>
          <rPr>
            <b/>
            <sz val="9"/>
            <color indexed="81"/>
            <rFont val="Tahoma"/>
            <family val="2"/>
          </rPr>
          <t>David T Lauchner:</t>
        </r>
        <r>
          <rPr>
            <sz val="9"/>
            <color indexed="81"/>
            <rFont val="Tahoma"/>
            <family val="2"/>
          </rPr>
          <t xml:space="preserve">
The Mexico tower (mexm) is located next to the Audrain substation (adrn). 
The site ID of the tower should get changed to adrn to match the substation.</t>
        </r>
      </text>
    </comment>
    <comment ref="A58" authorId="0" shapeId="0">
      <text>
        <r>
          <rPr>
            <b/>
            <sz val="9"/>
            <color indexed="81"/>
            <rFont val="Tahoma"/>
            <family val="2"/>
          </rPr>
          <t>David T Lauchner:</t>
        </r>
        <r>
          <rPr>
            <sz val="9"/>
            <color indexed="81"/>
            <rFont val="Tahoma"/>
            <family val="2"/>
          </rPr>
          <t xml:space="preserve">
Assigned for AMI collectors - should get changed from adrs to adnx.</t>
        </r>
      </text>
    </comment>
    <comment ref="C7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84" authorId="0" shapeId="0">
      <text>
        <r>
          <rPr>
            <b/>
            <sz val="9"/>
            <color indexed="81"/>
            <rFont val="Tahoma"/>
            <family val="2"/>
          </rPr>
          <t>David T Lauchner:</t>
        </r>
        <r>
          <rPr>
            <sz val="9"/>
            <color indexed="81"/>
            <rFont val="Tahoma"/>
            <family val="2"/>
          </rPr>
          <t xml:space="preserve">
Assigned for AMI collectors - need to change from albi to albc to work around the duplication with Albion Industrial Park.</t>
        </r>
      </text>
    </comment>
    <comment ref="C86" authorId="0" shapeId="0">
      <text>
        <r>
          <rPr>
            <b/>
            <sz val="9"/>
            <color indexed="81"/>
            <rFont val="Tahoma"/>
            <family val="2"/>
          </rPr>
          <t>David T Lauchner:</t>
        </r>
        <r>
          <rPr>
            <sz val="9"/>
            <color indexed="81"/>
            <rFont val="Tahoma"/>
            <family val="2"/>
          </rPr>
          <t xml:space="preserve">
Duplicate of Albion AMI collector</t>
        </r>
      </text>
    </comment>
    <comment ref="A88" authorId="0" shapeId="0">
      <text>
        <r>
          <rPr>
            <b/>
            <sz val="9"/>
            <color indexed="81"/>
            <rFont val="Tahoma"/>
            <family val="2"/>
          </rPr>
          <t>David T Lauchner:</t>
        </r>
        <r>
          <rPr>
            <sz val="9"/>
            <color indexed="81"/>
            <rFont val="Tahoma"/>
            <family val="2"/>
          </rPr>
          <t xml:space="preserve">
Substation being added as part of x-low project as albs.
Need to change the tower site from albn to albs.</t>
        </r>
      </text>
    </comment>
    <comment ref="A94" authorId="0" shapeId="0">
      <text>
        <r>
          <rPr>
            <b/>
            <sz val="9"/>
            <color indexed="81"/>
            <rFont val="Tahoma"/>
            <family val="2"/>
          </rPr>
          <t>David T Lauchner:</t>
        </r>
        <r>
          <rPr>
            <sz val="9"/>
            <color indexed="81"/>
            <rFont val="Tahoma"/>
            <family val="2"/>
          </rPr>
          <t xml:space="preserve">
The AMI site survey referred to the Aledo collector as Seaton, but was named alds since it was located at the Aledo substation. The Aledo substation site ID for Aledo is aled and the collector needs to be renamed to use the aled site ID.</t>
        </r>
      </text>
    </comment>
    <comment ref="A96" authorId="0" shapeId="0">
      <text>
        <r>
          <rPr>
            <b/>
            <sz val="9"/>
            <color indexed="81"/>
            <rFont val="Tahoma"/>
            <family val="2"/>
          </rPr>
          <t>David T Lauchner:</t>
        </r>
        <r>
          <rPr>
            <sz val="9"/>
            <color indexed="81"/>
            <rFont val="Tahoma"/>
            <family val="2"/>
          </rPr>
          <t xml:space="preserve">
Duplicate of Alexis - need to change Alexander tower from alex to alet.</t>
        </r>
      </text>
    </comment>
    <comment ref="A97" authorId="0" shapeId="0">
      <text>
        <r>
          <rPr>
            <b/>
            <sz val="9"/>
            <color indexed="81"/>
            <rFont val="Tahoma"/>
            <family val="2"/>
          </rPr>
          <t>David T Lauchner:</t>
        </r>
        <r>
          <rPr>
            <sz val="9"/>
            <color indexed="81"/>
            <rFont val="Tahoma"/>
            <family val="2"/>
          </rPr>
          <t xml:space="preserve">
Assigned for AMI collectors - need to change from alxs to alex after renaming Alexander tower from alex to alet.</t>
        </r>
      </text>
    </comment>
    <comment ref="C97" authorId="0" shapeId="0">
      <text>
        <r>
          <rPr>
            <b/>
            <sz val="9"/>
            <color indexed="81"/>
            <rFont val="Tahoma"/>
            <family val="2"/>
          </rPr>
          <t>David T Lauchner:</t>
        </r>
        <r>
          <rPr>
            <sz val="9"/>
            <color indexed="81"/>
            <rFont val="Tahoma"/>
            <family val="2"/>
          </rPr>
          <t xml:space="preserve">
Duplicate of Alexander tower.</t>
        </r>
      </text>
    </comment>
    <comment ref="C9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02" authorId="0" shapeId="0">
      <text>
        <r>
          <rPr>
            <b/>
            <sz val="9"/>
            <color indexed="81"/>
            <rFont val="Tahoma"/>
            <family val="2"/>
          </rPr>
          <t>David T Lauchner:</t>
        </r>
        <r>
          <rPr>
            <sz val="9"/>
            <color indexed="81"/>
            <rFont val="Tahoma"/>
            <family val="2"/>
          </rPr>
          <t xml:space="preserve">
Assigned for AMI collectors - need to change from apls to alph.</t>
        </r>
      </text>
    </comment>
    <comment ref="A108" authorId="0" shapeId="0">
      <text>
        <r>
          <rPr>
            <b/>
            <sz val="9"/>
            <color indexed="81"/>
            <rFont val="Tahoma"/>
            <family val="2"/>
          </rPr>
          <t>David T Lauchner:</t>
        </r>
        <r>
          <rPr>
            <sz val="9"/>
            <color indexed="81"/>
            <rFont val="Tahoma"/>
            <family val="2"/>
          </rPr>
          <t xml:space="preserve">
Duplicate of Altona - need to change Alto Pass tower from alto to altt.</t>
        </r>
      </text>
    </comment>
    <comment ref="A115" authorId="0" shapeId="0">
      <text>
        <r>
          <rPr>
            <b/>
            <sz val="9"/>
            <color indexed="81"/>
            <rFont val="Tahoma"/>
            <family val="2"/>
          </rPr>
          <t>David T Lauchner:</t>
        </r>
        <r>
          <rPr>
            <sz val="9"/>
            <color indexed="81"/>
            <rFont val="Tahoma"/>
            <family val="2"/>
          </rPr>
          <t xml:space="preserve">
Anna office (anna), tower (anmw) &amp; substation (anna) are all co-located - change name on all of them to anna.</t>
        </r>
      </text>
    </comment>
    <comment ref="A130" authorId="0" shapeId="0">
      <text>
        <r>
          <rPr>
            <b/>
            <sz val="9"/>
            <color indexed="81"/>
            <rFont val="Tahoma"/>
            <family val="2"/>
          </rPr>
          <t>David T Lauchner:</t>
        </r>
        <r>
          <rPr>
            <sz val="9"/>
            <color indexed="81"/>
            <rFont val="Tahoma"/>
            <family val="2"/>
          </rPr>
          <t xml:space="preserve">
Assigned for AMI collectors - need to change from apjs to arpj.</t>
        </r>
      </text>
    </comment>
    <comment ref="A134" authorId="0" shapeId="0">
      <text>
        <r>
          <rPr>
            <b/>
            <sz val="9"/>
            <color indexed="81"/>
            <rFont val="Tahoma"/>
            <family val="2"/>
          </rPr>
          <t>David T Lauchner:</t>
        </r>
        <r>
          <rPr>
            <sz val="9"/>
            <color indexed="81"/>
            <rFont val="Tahoma"/>
            <family val="2"/>
          </rPr>
          <t xml:space="preserve">
Being added as part of x-low project
Duplicate with Ashley MO IT site ID - need to change the IT name for Ashley Mo Sub</t>
        </r>
      </text>
    </comment>
    <comment ref="C134" authorId="0" shapeId="0">
      <text>
        <r>
          <rPr>
            <b/>
            <sz val="9"/>
            <color indexed="81"/>
            <rFont val="Tahoma"/>
            <family val="2"/>
          </rPr>
          <t>David T Lauchner:</t>
        </r>
        <r>
          <rPr>
            <sz val="9"/>
            <color indexed="81"/>
            <rFont val="Tahoma"/>
            <family val="2"/>
          </rPr>
          <t xml:space="preserve">
Duplicate with Ashley MO IT site ID - need to change the IT name for Ashley Mo Sub</t>
        </r>
      </text>
    </comment>
    <comment ref="A135" authorId="0" shapeId="0">
      <text>
        <r>
          <rPr>
            <b/>
            <sz val="9"/>
            <color indexed="81"/>
            <rFont val="Tahoma"/>
            <family val="2"/>
          </rPr>
          <t>David T Lauchner:</t>
        </r>
        <r>
          <rPr>
            <sz val="9"/>
            <color indexed="81"/>
            <rFont val="Tahoma"/>
            <family val="2"/>
          </rPr>
          <t xml:space="preserve">
Consolidate all three (ashm, ashg &amp; asmw) to a common name.</t>
        </r>
      </text>
    </comment>
    <comment ref="H135" authorId="0" shapeId="0">
      <text>
        <r>
          <rPr>
            <b/>
            <sz val="9"/>
            <color indexed="81"/>
            <rFont val="Tahoma"/>
            <family val="2"/>
          </rPr>
          <t>David T Lauchner:</t>
        </r>
        <r>
          <rPr>
            <sz val="9"/>
            <color indexed="81"/>
            <rFont val="Tahoma"/>
            <family val="2"/>
          </rPr>
          <t xml:space="preserve">
IT list said IL-DIVISION 5/6</t>
        </r>
      </text>
    </comment>
    <comment ref="A136" authorId="1" shapeId="0">
      <text>
        <r>
          <rPr>
            <b/>
            <sz val="9"/>
            <color indexed="81"/>
            <rFont val="Tahoma"/>
            <family val="2"/>
          </rPr>
          <t>Bruemmer, David M:</t>
        </r>
        <r>
          <rPr>
            <sz val="9"/>
            <color indexed="81"/>
            <rFont val="Tahoma"/>
            <family val="2"/>
          </rPr>
          <t xml:space="preserve">
Ashmore Mw is located at Ashmore Storage field. I am not see 3 facilities in Ashmore
Consolidate all three (ashm, ashg &amp; asmw) to a common name.</t>
        </r>
      </text>
    </comment>
    <comment ref="A137" authorId="0" shapeId="0">
      <text>
        <r>
          <rPr>
            <b/>
            <sz val="9"/>
            <color indexed="81"/>
            <rFont val="Tahoma"/>
            <family val="2"/>
          </rPr>
          <t>David T Lauchner:</t>
        </r>
        <r>
          <rPr>
            <sz val="9"/>
            <color indexed="81"/>
            <rFont val="Tahoma"/>
            <family val="2"/>
          </rPr>
          <t xml:space="preserve">
Consolidate all three (ashm, ashg &amp; asmw) to a common name.</t>
        </r>
      </text>
    </comment>
    <comment ref="A142" authorId="0" shapeId="0">
      <text>
        <r>
          <rPr>
            <b/>
            <sz val="9"/>
            <color indexed="81"/>
            <rFont val="Tahoma"/>
            <family val="2"/>
          </rPr>
          <t>David T Lauchner:</t>
        </r>
        <r>
          <rPr>
            <sz val="9"/>
            <color indexed="81"/>
            <rFont val="Tahoma"/>
            <family val="2"/>
          </rPr>
          <t xml:space="preserve">
Used for AMI. Change asts site-ID to astx to match substation.</t>
        </r>
      </text>
    </comment>
    <comment ref="A145" authorId="0" shapeId="0">
      <text>
        <r>
          <rPr>
            <b/>
            <sz val="9"/>
            <color indexed="81"/>
            <rFont val="Tahoma"/>
            <family val="2"/>
          </rPr>
          <t>David T Lauchner:</t>
        </r>
        <r>
          <rPr>
            <sz val="9"/>
            <color indexed="81"/>
            <rFont val="Tahoma"/>
            <family val="2"/>
          </rPr>
          <t xml:space="preserve">
Assigned for AMI collectors - need to figure out how to get changed to arpj.</t>
        </r>
      </text>
    </comment>
    <comment ref="A148" authorId="0" shapeId="0">
      <text>
        <r>
          <rPr>
            <b/>
            <sz val="9"/>
            <color indexed="81"/>
            <rFont val="Tahoma"/>
            <family val="2"/>
          </rPr>
          <t>David T Lauchner:</t>
        </r>
        <r>
          <rPr>
            <sz val="9"/>
            <color indexed="81"/>
            <rFont val="Tahoma"/>
            <family val="2"/>
          </rPr>
          <t xml:space="preserve">
Assigned for AMI collectors - need to figure out how to get changed to arpj.</t>
        </r>
      </text>
    </comment>
    <comment ref="A153" authorId="0" shapeId="0">
      <text>
        <r>
          <rPr>
            <b/>
            <sz val="9"/>
            <color indexed="81"/>
            <rFont val="Tahoma"/>
            <family val="2"/>
          </rPr>
          <t>David T Lauchner:</t>
        </r>
        <r>
          <rPr>
            <sz val="9"/>
            <color indexed="81"/>
            <rFont val="Tahoma"/>
            <family val="2"/>
          </rPr>
          <t xml:space="preserve">
Used by AMI. Need to change to aubw.</t>
        </r>
      </text>
    </comment>
    <comment ref="A154" authorId="1" shapeId="0">
      <text>
        <r>
          <rPr>
            <b/>
            <sz val="9"/>
            <color indexed="81"/>
            <rFont val="Tahoma"/>
            <family val="2"/>
          </rPr>
          <t>Bruemmer, David M:</t>
        </r>
        <r>
          <rPr>
            <sz val="9"/>
            <color indexed="81"/>
            <rFont val="Tahoma"/>
            <family val="2"/>
          </rPr>
          <t xml:space="preserve">
Auburn MW is located at Auburn West
Need to change to aubw.</t>
        </r>
      </text>
    </comment>
    <comment ref="A157" authorId="0" shapeId="0">
      <text>
        <r>
          <rPr>
            <b/>
            <sz val="9"/>
            <color indexed="81"/>
            <rFont val="Tahoma"/>
            <family val="2"/>
          </rPr>
          <t>David T Lauchner:</t>
        </r>
        <r>
          <rPr>
            <sz val="9"/>
            <color indexed="81"/>
            <rFont val="Tahoma"/>
            <family val="2"/>
          </rPr>
          <t xml:space="preserve">
Used by AMI. Change agus IT prefix to augx</t>
        </r>
      </text>
    </comment>
    <comment ref="A162" authorId="1" shapeId="0">
      <text>
        <r>
          <rPr>
            <b/>
            <sz val="9"/>
            <color indexed="81"/>
            <rFont val="Tahoma"/>
            <family val="2"/>
          </rPr>
          <t>Bruemmer, David M:</t>
        </r>
        <r>
          <rPr>
            <sz val="9"/>
            <color indexed="81"/>
            <rFont val="Tahoma"/>
            <family val="2"/>
          </rPr>
          <t xml:space="preserve">
Bruemmer, David M:
There is a transmission Sub both states named 
"Ashley" We currently have network at the MO sub.
Change name to match the Ashley Missouri substation site-ID (axxx) as part of x-low.</t>
        </r>
      </text>
    </comment>
    <comment ref="A163" authorId="1" shapeId="0">
      <text>
        <r>
          <rPr>
            <b/>
            <sz val="9"/>
            <color indexed="81"/>
            <rFont val="Tahoma"/>
            <family val="2"/>
          </rPr>
          <t>Bruemmer, David M:</t>
        </r>
        <r>
          <rPr>
            <sz val="9"/>
            <color indexed="81"/>
            <rFont val="Tahoma"/>
            <family val="2"/>
          </rPr>
          <t xml:space="preserve">
There is a transmission Sub both states named 
"Ashley" We currently have network at the MO sub.
Change name to match the Ashley Missouri substation site-ID (axxx)</t>
        </r>
      </text>
    </comment>
    <comment ref="A168" authorId="0" shapeId="0">
      <text>
        <r>
          <rPr>
            <b/>
            <sz val="9"/>
            <color indexed="81"/>
            <rFont val="Tahoma"/>
            <family val="2"/>
          </rPr>
          <t>David T Lauchner:</t>
        </r>
        <r>
          <rPr>
            <sz val="9"/>
            <color indexed="81"/>
            <rFont val="Tahoma"/>
            <family val="2"/>
          </rPr>
          <t xml:space="preserve">
Bailey WHQ is across a side road &amp; RR tracks from the substation. Plan on keeping the bail site ID for both the WHQ &amp; substation</t>
        </r>
      </text>
    </comment>
    <comment ref="A182" authorId="0" shapeId="0">
      <text>
        <r>
          <rPr>
            <b/>
            <sz val="9"/>
            <color indexed="81"/>
            <rFont val="Tahoma"/>
            <family val="2"/>
          </rPr>
          <t>David T Lauchner:</t>
        </r>
        <r>
          <rPr>
            <sz val="9"/>
            <color indexed="81"/>
            <rFont val="Tahoma"/>
            <family val="2"/>
          </rPr>
          <t xml:space="preserve">
Assigned for AMI collectors - need to figure out how to get changed to banx.</t>
        </r>
      </text>
    </comment>
    <comment ref="C18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86" authorId="0" shapeId="0">
      <text>
        <r>
          <rPr>
            <b/>
            <sz val="9"/>
            <color indexed="81"/>
            <rFont val="Tahoma"/>
            <family val="2"/>
          </rPr>
          <t>David T Lauchner:</t>
        </r>
        <r>
          <rPr>
            <sz val="9"/>
            <color indexed="81"/>
            <rFont val="Tahoma"/>
            <family val="2"/>
          </rPr>
          <t xml:space="preserve">
Assigned for AMI collectors - need to figure out how to get changed to barx.</t>
        </r>
      </text>
    </comment>
    <comment ref="C21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30" authorId="0" shapeId="0">
      <text>
        <r>
          <rPr>
            <b/>
            <sz val="9"/>
            <color indexed="81"/>
            <rFont val="Tahoma"/>
            <family val="2"/>
          </rPr>
          <t>David T Lauchner:</t>
        </r>
        <r>
          <rPr>
            <sz val="9"/>
            <color indexed="81"/>
            <rFont val="Tahoma"/>
            <family val="2"/>
          </rPr>
          <t xml:space="preserve">
Brookfield MW is a stand-alone site.</t>
        </r>
      </text>
    </comment>
    <comment ref="A236" authorId="0" shapeId="0">
      <text>
        <r>
          <rPr>
            <b/>
            <sz val="9"/>
            <color indexed="81"/>
            <rFont val="Tahoma"/>
            <family val="2"/>
          </rPr>
          <t>David T Lauchner:</t>
        </r>
        <r>
          <rPr>
            <sz val="9"/>
            <color indexed="81"/>
            <rFont val="Tahoma"/>
            <family val="2"/>
          </rPr>
          <t xml:space="preserve">
Hamilton storeroom is co-located with Bird substation. Change the hamo site-ID to bird to match the substation.</t>
        </r>
      </text>
    </comment>
    <comment ref="C23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38" authorId="0" shapeId="0">
      <text>
        <r>
          <rPr>
            <b/>
            <sz val="9"/>
            <color indexed="81"/>
            <rFont val="Tahoma"/>
            <family val="2"/>
          </rPr>
          <t>David T Lauchner:</t>
        </r>
        <r>
          <rPr>
            <sz val="9"/>
            <color indexed="81"/>
            <rFont val="Tahoma"/>
            <family val="2"/>
          </rPr>
          <t xml:space="preserve">
Used by AMI. Change IT site-ID to bisl.</t>
        </r>
      </text>
    </comment>
    <comment ref="A273" authorId="0" shapeId="0">
      <text>
        <r>
          <rPr>
            <b/>
            <sz val="9"/>
            <color indexed="81"/>
            <rFont val="Tahoma"/>
            <family val="2"/>
          </rPr>
          <t>David T Lauchner:</t>
        </r>
        <r>
          <rPr>
            <sz val="9"/>
            <color indexed="81"/>
            <rFont val="Tahoma"/>
            <family val="2"/>
          </rPr>
          <t xml:space="preserve">
Bland MW is adjacent to Bland Substation. Change bdmw to blan.</t>
        </r>
      </text>
    </comment>
    <comment ref="A276" authorId="0" shapeId="0">
      <text>
        <r>
          <rPr>
            <b/>
            <sz val="9"/>
            <color indexed="81"/>
            <rFont val="Tahoma"/>
            <family val="2"/>
          </rPr>
          <t>David T Lauchner:</t>
        </r>
        <r>
          <rPr>
            <sz val="9"/>
            <color indexed="81"/>
            <rFont val="Tahoma"/>
            <family val="2"/>
          </rPr>
          <t xml:space="preserve">
Used by AMI. Change to blcy as part of x-low</t>
        </r>
      </text>
    </comment>
    <comment ref="A294" authorId="0" shapeId="0">
      <text>
        <r>
          <rPr>
            <b/>
            <sz val="9"/>
            <color indexed="81"/>
            <rFont val="Tahoma"/>
            <family val="2"/>
          </rPr>
          <t>David T Lauchner:</t>
        </r>
        <r>
          <rPr>
            <sz val="9"/>
            <color indexed="81"/>
            <rFont val="Tahoma"/>
            <family val="2"/>
          </rPr>
          <t xml:space="preserve">
Used by AMI. Change from blfs to bluf once the bluf site-id is available fron Bluff City.</t>
        </r>
      </text>
    </comment>
    <comment ref="C294" authorId="0" shapeId="0">
      <text>
        <r>
          <rPr>
            <b/>
            <sz val="9"/>
            <color indexed="81"/>
            <rFont val="Tahoma"/>
            <family val="2"/>
          </rPr>
          <t>David T Lauchner:</t>
        </r>
        <r>
          <rPr>
            <sz val="9"/>
            <color indexed="81"/>
            <rFont val="Tahoma"/>
            <family val="2"/>
          </rPr>
          <t xml:space="preserve">
Duplicate of bluf being changed as part of x-low when Bluff City gets changed.
Still need to rename the IT name for Bluffs.</t>
        </r>
      </text>
    </comment>
    <comment ref="A295" authorId="0" shapeId="0">
      <text>
        <r>
          <rPr>
            <b/>
            <sz val="9"/>
            <color indexed="81"/>
            <rFont val="Tahoma"/>
            <family val="2"/>
          </rPr>
          <t>David T Lauchner:</t>
        </r>
        <r>
          <rPr>
            <sz val="9"/>
            <color indexed="81"/>
            <rFont val="Tahoma"/>
            <family val="2"/>
          </rPr>
          <t xml:space="preserve">
Change IT locations bald &amp; baps to blwn</t>
        </r>
      </text>
    </comment>
    <comment ref="A296" authorId="0" shapeId="0">
      <text>
        <r>
          <rPr>
            <b/>
            <sz val="9"/>
            <color indexed="81"/>
            <rFont val="Tahoma"/>
            <family val="2"/>
          </rPr>
          <t>David T Lauchner:</t>
        </r>
        <r>
          <rPr>
            <sz val="9"/>
            <color indexed="81"/>
            <rFont val="Tahoma"/>
            <family val="2"/>
          </rPr>
          <t xml:space="preserve">
Change IT locations bald &amp; baps to blwn</t>
        </r>
      </text>
    </comment>
    <comment ref="A315" authorId="0" shapeId="0">
      <text>
        <r>
          <rPr>
            <b/>
            <sz val="9"/>
            <color indexed="81"/>
            <rFont val="Tahoma"/>
            <family val="2"/>
          </rPr>
          <t>David T Lauchner:</t>
        </r>
        <r>
          <rPr>
            <sz val="9"/>
            <color indexed="81"/>
            <rFont val="Tahoma"/>
            <family val="2"/>
          </rPr>
          <t xml:space="preserve">
Implemented for AMI. Located at the Benton (bnxx) sub. Need to change the collector site-ID to bnxx.</t>
        </r>
      </text>
    </comment>
    <comment ref="A322" authorId="0" shapeId="0">
      <text>
        <r>
          <rPr>
            <b/>
            <sz val="9"/>
            <color indexed="81"/>
            <rFont val="Tahoma"/>
            <family val="2"/>
          </rPr>
          <t>David T Lauchner:</t>
        </r>
        <r>
          <rPr>
            <sz val="9"/>
            <color indexed="81"/>
            <rFont val="Tahoma"/>
            <family val="2"/>
          </rPr>
          <t xml:space="preserve">
Change to bonv as part of x-low</t>
        </r>
      </text>
    </comment>
    <comment ref="A324" authorId="0" shapeId="0">
      <text>
        <r>
          <rPr>
            <b/>
            <sz val="9"/>
            <color indexed="81"/>
            <rFont val="Tahoma"/>
            <family val="2"/>
          </rPr>
          <t>David T Lauchner:</t>
        </r>
        <r>
          <rPr>
            <sz val="9"/>
            <color indexed="81"/>
            <rFont val="Tahoma"/>
            <family val="2"/>
          </rPr>
          <t xml:space="preserve">
Change IT site-Id on Booneville Office from boon to avoid a duplication with Boonslick.
Change to booo.</t>
        </r>
      </text>
    </comment>
    <comment ref="A326" authorId="0" shapeId="0">
      <text>
        <r>
          <rPr>
            <b/>
            <sz val="9"/>
            <color indexed="81"/>
            <rFont val="Tahoma"/>
            <family val="2"/>
          </rPr>
          <t>David T Lauchner:</t>
        </r>
        <r>
          <rPr>
            <sz val="9"/>
            <color indexed="81"/>
            <rFont val="Tahoma"/>
            <family val="2"/>
          </rPr>
          <t xml:space="preserve">
Change IT site-Id for Bowling Green from bwgn to bowl.</t>
        </r>
      </text>
    </comment>
    <comment ref="A336" authorId="0" shapeId="0">
      <text>
        <r>
          <rPr>
            <b/>
            <sz val="9"/>
            <color indexed="81"/>
            <rFont val="Tahoma"/>
            <family val="2"/>
          </rPr>
          <t>David T Lauchner:</t>
        </r>
        <r>
          <rPr>
            <sz val="9"/>
            <color indexed="81"/>
            <rFont val="Tahoma"/>
            <family val="2"/>
          </rPr>
          <t xml:space="preserve">
IT site-id of brfd for Bradford is a duplicate of the site-ID for Brookfield. Need to change the Bradford prefix to brdf.
However, I see no documentation or router for brfd - it may not exist on the network.</t>
        </r>
      </text>
    </comment>
    <comment ref="C336" authorId="0" shapeId="0">
      <text>
        <r>
          <rPr>
            <b/>
            <sz val="9"/>
            <color indexed="81"/>
            <rFont val="Tahoma"/>
            <family val="2"/>
          </rPr>
          <t>David T Lauchner:</t>
        </r>
        <r>
          <rPr>
            <sz val="9"/>
            <color indexed="81"/>
            <rFont val="Tahoma"/>
            <family val="2"/>
          </rPr>
          <t xml:space="preserve">
IT site-id of brfd for Bradford is a duplicate of the site-ID for Brookfield. Need to change the Bradford prefix to brdf.
However, I see no documentation or router for brfd - it may not exist on the network.</t>
        </r>
      </text>
    </comment>
    <comment ref="A343" authorId="0" shapeId="0">
      <text>
        <r>
          <rPr>
            <b/>
            <sz val="9"/>
            <color indexed="81"/>
            <rFont val="Tahoma"/>
            <family val="2"/>
          </rPr>
          <t>David T Lauchner:</t>
        </r>
        <r>
          <rPr>
            <sz val="9"/>
            <color indexed="81"/>
            <rFont val="Tahoma"/>
            <family val="2"/>
          </rPr>
          <t xml:space="preserve">
Brookfield office appears to be adjacent to Brookfield substation.
Change the bfld prefix to the brfd prefix after renaming or confirming the non-use of the Bradford brfd prefix.</t>
        </r>
      </text>
    </comment>
    <comment ref="C343" authorId="0" shapeId="0">
      <text>
        <r>
          <rPr>
            <b/>
            <sz val="9"/>
            <color indexed="81"/>
            <rFont val="Tahoma"/>
            <family val="2"/>
          </rPr>
          <t>David T Lauchner:</t>
        </r>
        <r>
          <rPr>
            <sz val="9"/>
            <color indexed="81"/>
            <rFont val="Tahoma"/>
            <family val="2"/>
          </rPr>
          <t xml:space="preserve">
Duplicate of Bradford substation</t>
        </r>
      </text>
    </comment>
    <comment ref="A344" authorId="0" shapeId="0">
      <text>
        <r>
          <rPr>
            <b/>
            <sz val="9"/>
            <color indexed="81"/>
            <rFont val="Tahoma"/>
            <family val="2"/>
          </rPr>
          <t>David T Lauchner:</t>
        </r>
        <r>
          <rPr>
            <sz val="9"/>
            <color indexed="81"/>
            <rFont val="Tahoma"/>
            <family val="2"/>
          </rPr>
          <t xml:space="preserve">
Used by AMI. Change IT site-ID to briv.</t>
        </r>
      </text>
    </comment>
    <comment ref="A359" authorId="0" shapeId="0">
      <text>
        <r>
          <rPr>
            <b/>
            <sz val="9"/>
            <color indexed="81"/>
            <rFont val="Tahoma"/>
            <family val="2"/>
          </rPr>
          <t>David T Lauchner:</t>
        </r>
        <r>
          <rPr>
            <sz val="9"/>
            <color indexed="81"/>
            <rFont val="Tahoma"/>
            <family val="2"/>
          </rPr>
          <t xml:space="preserve">
Assigned for AMI collectors. Change site-ID to match substation on site. See note in action required.</t>
        </r>
      </text>
    </comment>
    <comment ref="C359"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A360" authorId="0" shapeId="0">
      <text>
        <r>
          <rPr>
            <b/>
            <sz val="9"/>
            <color indexed="81"/>
            <rFont val="Tahoma"/>
            <family val="2"/>
          </rPr>
          <t>David T Lauchner:</t>
        </r>
        <r>
          <rPr>
            <sz val="9"/>
            <color indexed="81"/>
            <rFont val="Tahoma"/>
            <family val="2"/>
          </rPr>
          <t xml:space="preserve">
Change site-ID to match substation on site. See note in action required.</t>
        </r>
      </text>
    </comment>
    <comment ref="C360"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A361" authorId="0" shapeId="0">
      <text>
        <r>
          <rPr>
            <b/>
            <sz val="9"/>
            <color indexed="81"/>
            <rFont val="Tahoma"/>
            <family val="2"/>
          </rPr>
          <t>David T Lauchner:</t>
        </r>
        <r>
          <rPr>
            <sz val="9"/>
            <color indexed="81"/>
            <rFont val="Tahoma"/>
            <family val="2"/>
          </rPr>
          <t xml:space="preserve">
Change site-ID to match substation on site. See note in action required.</t>
        </r>
      </text>
    </comment>
    <comment ref="C361"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A362" authorId="0" shapeId="0">
      <text>
        <r>
          <rPr>
            <b/>
            <sz val="9"/>
            <color indexed="81"/>
            <rFont val="Tahoma"/>
            <family val="2"/>
          </rPr>
          <t>David T Lauchner:</t>
        </r>
        <r>
          <rPr>
            <sz val="9"/>
            <color indexed="81"/>
            <rFont val="Tahoma"/>
            <family val="2"/>
          </rPr>
          <t xml:space="preserve">
Change site-ID to match substation on site. See note in action required.</t>
        </r>
      </text>
    </comment>
    <comment ref="C362"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A363" authorId="0" shapeId="0">
      <text>
        <r>
          <rPr>
            <b/>
            <sz val="9"/>
            <color indexed="81"/>
            <rFont val="Tahoma"/>
            <family val="2"/>
          </rPr>
          <t>David T Lauchner:</t>
        </r>
        <r>
          <rPr>
            <sz val="9"/>
            <color indexed="81"/>
            <rFont val="Tahoma"/>
            <family val="2"/>
          </rPr>
          <t xml:space="preserve">
Change site-ID to match substation on site. See note in action required.</t>
        </r>
      </text>
    </comment>
    <comment ref="C363"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A364" authorId="0" shapeId="0">
      <text>
        <r>
          <rPr>
            <b/>
            <sz val="9"/>
            <color indexed="81"/>
            <rFont val="Tahoma"/>
            <family val="2"/>
          </rPr>
          <t>David T Lauchner:</t>
        </r>
        <r>
          <rPr>
            <sz val="9"/>
            <color indexed="81"/>
            <rFont val="Tahoma"/>
            <family val="2"/>
          </rPr>
          <t xml:space="preserve">
In use for AMI.
Change site-ID to match substation on site. See note in action required.</t>
        </r>
      </text>
    </comment>
    <comment ref="C364" authorId="0" shapeId="0">
      <text>
        <r>
          <rPr>
            <b/>
            <sz val="9"/>
            <color indexed="81"/>
            <rFont val="Tahoma"/>
            <family val="2"/>
          </rPr>
          <t>David T Lauchner:</t>
        </r>
        <r>
          <rPr>
            <sz val="9"/>
            <color indexed="81"/>
            <rFont val="Tahoma"/>
            <family val="2"/>
          </rPr>
          <t xml:space="preserve">
The BRTN site ID is assigned to both Beardstown Substation &amp; Brighton Substation - one of them needs to be renamed. Byers has BRTN for Beardstown &amp; nothing for Brighton. I would like to suggest we change the Brighton Site ID. How do we do that?</t>
        </r>
      </text>
    </comment>
    <comment ref="C36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41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431" authorId="0" shapeId="0">
      <text>
        <r>
          <rPr>
            <b/>
            <sz val="9"/>
            <color indexed="81"/>
            <rFont val="Tahoma"/>
            <family val="2"/>
          </rPr>
          <t>David T Lauchner:</t>
        </r>
        <r>
          <rPr>
            <sz val="9"/>
            <color indexed="81"/>
            <rFont val="Tahoma"/>
            <family val="2"/>
          </rPr>
          <t xml:space="preserve">
Being added as part of x-low project - need to change Campbell Hill Countly Line to eliminate the duplicate.</t>
        </r>
      </text>
    </comment>
    <comment ref="C433" authorId="0" shapeId="0">
      <text>
        <r>
          <rPr>
            <b/>
            <sz val="9"/>
            <color indexed="81"/>
            <rFont val="Tahoma"/>
            <family val="2"/>
          </rPr>
          <t>David T Lauchner:</t>
        </r>
        <r>
          <rPr>
            <sz val="9"/>
            <color indexed="81"/>
            <rFont val="Tahoma"/>
            <family val="2"/>
          </rPr>
          <t xml:space="preserve">
Duplicate of Canton Office</t>
        </r>
      </text>
    </comment>
    <comment ref="A435" authorId="0" shapeId="0">
      <text>
        <r>
          <rPr>
            <b/>
            <sz val="9"/>
            <color indexed="81"/>
            <rFont val="Tahoma"/>
            <family val="2"/>
          </rPr>
          <t>David T Lauchner:</t>
        </r>
        <r>
          <rPr>
            <sz val="9"/>
            <color indexed="81"/>
            <rFont val="Tahoma"/>
            <family val="2"/>
          </rPr>
          <t xml:space="preserve">
Being added as part of x-low
Cape Minnesota office conflicts with the cape site-ID.</t>
        </r>
      </text>
    </comment>
    <comment ref="C435" authorId="0" shapeId="0">
      <text>
        <r>
          <rPr>
            <b/>
            <sz val="9"/>
            <color indexed="81"/>
            <rFont val="Tahoma"/>
            <family val="2"/>
          </rPr>
          <t>David T Lauchner:</t>
        </r>
        <r>
          <rPr>
            <sz val="9"/>
            <color indexed="81"/>
            <rFont val="Tahoma"/>
            <family val="2"/>
          </rPr>
          <t xml:space="preserve">
Cape Minnesota office conflicts with the cape site-ID.</t>
        </r>
      </text>
    </comment>
    <comment ref="A436" authorId="0" shapeId="0">
      <text>
        <r>
          <rPr>
            <b/>
            <sz val="9"/>
            <color indexed="81"/>
            <rFont val="Tahoma"/>
            <family val="2"/>
          </rPr>
          <t>David T Lauchner:</t>
        </r>
        <r>
          <rPr>
            <sz val="9"/>
            <color indexed="81"/>
            <rFont val="Tahoma"/>
            <family val="2"/>
          </rPr>
          <t xml:space="preserve">
Need to rename Cape Minnesota from the cape site-ID, since this conflicts with the Cape Switch Sta substation site-ID.</t>
        </r>
      </text>
    </comment>
    <comment ref="A439" authorId="0" shapeId="0">
      <text>
        <r>
          <rPr>
            <b/>
            <sz val="9"/>
            <color indexed="81"/>
            <rFont val="Tahoma"/>
            <family val="2"/>
          </rPr>
          <t>David T Lauchner:</t>
        </r>
        <r>
          <rPr>
            <sz val="9"/>
            <color indexed="81"/>
            <rFont val="Tahoma"/>
            <family val="2"/>
          </rPr>
          <t xml:space="preserve">
Co-located with Carbondale office - should have it's site-ID renamed to carb.</t>
        </r>
      </text>
    </comment>
    <comment ref="A442" authorId="0" shapeId="0">
      <text>
        <r>
          <rPr>
            <b/>
            <sz val="9"/>
            <color indexed="81"/>
            <rFont val="Tahoma"/>
            <family val="2"/>
          </rPr>
          <t>David T Lauchner:</t>
        </r>
        <r>
          <rPr>
            <sz val="9"/>
            <color indexed="81"/>
            <rFont val="Tahoma"/>
            <family val="2"/>
          </rPr>
          <t xml:space="preserve">
In use by AMI at Carrollton CIP sub. Need to rename to use the carl site-ID.</t>
        </r>
      </text>
    </comment>
    <comment ref="C44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445" authorId="0" shapeId="0">
      <text>
        <r>
          <rPr>
            <b/>
            <sz val="9"/>
            <color indexed="81"/>
            <rFont val="Tahoma"/>
            <family val="2"/>
          </rPr>
          <t>David T Lauchner:</t>
        </r>
        <r>
          <rPr>
            <sz val="9"/>
            <color indexed="81"/>
            <rFont val="Tahoma"/>
            <family val="2"/>
          </rPr>
          <t xml:space="preserve">
Added for AMI. Duplicate for card site-ID for Cardinal Hill. Need to rename to work-around the duplication.
Change to carr.</t>
        </r>
      </text>
    </comment>
    <comment ref="A448" authorId="0" shapeId="0">
      <text>
        <r>
          <rPr>
            <b/>
            <sz val="9"/>
            <color indexed="81"/>
            <rFont val="Tahoma"/>
            <family val="2"/>
          </rPr>
          <t>David T Lauchner:</t>
        </r>
        <r>
          <rPr>
            <sz val="9"/>
            <color indexed="81"/>
            <rFont val="Tahoma"/>
            <family val="2"/>
          </rPr>
          <t xml:space="preserve">
Used by AMI The CARTHAGE_C185 coordinates map to the Carthage (cart) substation. The name should be changed to the cart site-id.</t>
        </r>
      </text>
    </comment>
    <comment ref="A449" authorId="0" shapeId="0">
      <text>
        <r>
          <rPr>
            <b/>
            <sz val="9"/>
            <color indexed="81"/>
            <rFont val="Tahoma"/>
            <family val="2"/>
          </rPr>
          <t>David T Lauchner:</t>
        </r>
        <r>
          <rPr>
            <sz val="9"/>
            <color indexed="81"/>
            <rFont val="Tahoma"/>
            <family val="2"/>
          </rPr>
          <t xml:space="preserve">
In use for AMI collectors &amp; a firewall is there. (Unsure of the network connectivity.)
Appears to be at the Carlinville (carv) substation. Need to rename this equipment to use the carv site-ID.</t>
        </r>
      </text>
    </comment>
    <comment ref="A453" authorId="0" shapeId="0">
      <text>
        <r>
          <rPr>
            <b/>
            <sz val="9"/>
            <color indexed="81"/>
            <rFont val="Tahoma"/>
            <family val="2"/>
          </rPr>
          <t>David T Lauchner:</t>
        </r>
        <r>
          <rPr>
            <sz val="9"/>
            <color indexed="81"/>
            <rFont val="Tahoma"/>
            <family val="2"/>
          </rPr>
          <t xml:space="preserve">
The Carthage Storeroom/Lineroom (cars) is close to the office (cart) - connected with 100baseSX, about 600ft according to Ken Lindley - need to change the site ID to a new site ID - assigning casr. It has to be changed to work around a duplication with Caruthersville substation.
Need to see if we can get coordinates or an address for the storeroom.</t>
        </r>
      </text>
    </comment>
    <comment ref="C453" authorId="0" shapeId="0">
      <text>
        <r>
          <rPr>
            <b/>
            <sz val="9"/>
            <color indexed="81"/>
            <rFont val="Tahoma"/>
            <family val="2"/>
          </rPr>
          <t>David T Lauchner:</t>
        </r>
        <r>
          <rPr>
            <sz val="9"/>
            <color indexed="81"/>
            <rFont val="Tahoma"/>
            <family val="2"/>
          </rPr>
          <t xml:space="preserve">
The Carthage Storeroom/Lineroom (cars) is close to the office (cart) - connected with 100baseSX, about 600ft according to Ken Lindley - need to change the site ID to a new site ID - assigning casr. It has to be changed to work around a duplication with Caruthersville substation.
Need to see if we can get coordinates or an address for the storeroom.</t>
        </r>
      </text>
    </comment>
    <comment ref="C455" authorId="0" shapeId="0">
      <text>
        <r>
          <rPr>
            <b/>
            <sz val="9"/>
            <color indexed="81"/>
            <rFont val="Tahoma"/>
            <family val="2"/>
          </rPr>
          <t>David T Lauchner:</t>
        </r>
        <r>
          <rPr>
            <sz val="9"/>
            <color indexed="81"/>
            <rFont val="Tahoma"/>
            <family val="2"/>
          </rPr>
          <t xml:space="preserve">
Cast Tech &amp; Castro substations both have cast for their site ID. CastTech hast cast asigned in Byers. Castro has the cast site ID assigned in TransGIS. Castro is being implemented with cast in x-low. I recommend we rename Cast Tech. How do we do this?</t>
        </r>
      </text>
    </comment>
    <comment ref="C456" authorId="0" shapeId="0">
      <text>
        <r>
          <rPr>
            <b/>
            <sz val="9"/>
            <color indexed="81"/>
            <rFont val="Tahoma"/>
            <family val="2"/>
          </rPr>
          <t>David T Lauchner:</t>
        </r>
        <r>
          <rPr>
            <sz val="9"/>
            <color indexed="81"/>
            <rFont val="Tahoma"/>
            <family val="2"/>
          </rPr>
          <t xml:space="preserve">
Cast Tech &amp; Castro substations both have cast for their site ID. CastTech hast cast asigned in Byers. Castro has the cast site ID assigned in TransGIS. Castro is being implemented with cast in x-low. I recommend we rename Cast Tech. How do we do this?</t>
        </r>
      </text>
    </comment>
    <comment ref="C458" authorId="0" shapeId="0">
      <text>
        <r>
          <rPr>
            <b/>
            <sz val="9"/>
            <color indexed="81"/>
            <rFont val="Tahoma"/>
            <family val="2"/>
          </rPr>
          <t>David T Lauchner:</t>
        </r>
        <r>
          <rPr>
            <sz val="9"/>
            <color indexed="81"/>
            <rFont val="Tahoma"/>
            <family val="2"/>
          </rPr>
          <t xml:space="preserve">
Site ID Cat1 is a duplicate of the retired Cat1 site ID. We need to remove the retired site.</t>
        </r>
      </text>
    </comment>
    <comment ref="C459" authorId="0" shapeId="0">
      <text>
        <r>
          <rPr>
            <b/>
            <sz val="9"/>
            <color indexed="81"/>
            <rFont val="Tahoma"/>
            <family val="2"/>
          </rPr>
          <t>David T Lauchner:</t>
        </r>
        <r>
          <rPr>
            <sz val="9"/>
            <color indexed="81"/>
            <rFont val="Tahoma"/>
            <family val="2"/>
          </rPr>
          <t xml:space="preserve">
Is it ok to remove these retired/unused site lines &amp; reuse the site-ID?
Site ID Cat1 is a duplicate of the retired Cat1 site ID. We need to remove the retired site.</t>
        </r>
      </text>
    </comment>
    <comment ref="C463" authorId="0" shapeId="0">
      <text>
        <r>
          <rPr>
            <b/>
            <sz val="9"/>
            <color indexed="81"/>
            <rFont val="Tahoma"/>
            <family val="2"/>
          </rPr>
          <t>David T Lauchner:</t>
        </r>
        <r>
          <rPr>
            <sz val="9"/>
            <color indexed="81"/>
            <rFont val="Tahoma"/>
            <family val="2"/>
          </rPr>
          <t xml:space="preserve">
Is it ok to remove these retired/unused site lines &amp; reuse the site-ID?
Duplicate of Caterville C01</t>
        </r>
      </text>
    </comment>
    <comment ref="A467" authorId="0" shapeId="0">
      <text>
        <r>
          <rPr>
            <b/>
            <sz val="9"/>
            <color indexed="81"/>
            <rFont val="Tahoma"/>
            <family val="2"/>
          </rPr>
          <t>David T Lauchner:</t>
        </r>
        <r>
          <rPr>
            <sz val="9"/>
            <color indexed="81"/>
            <rFont val="Tahoma"/>
            <family val="2"/>
          </rPr>
          <t xml:space="preserve">
Appears to be used on an AMI collector - needs to be renamed to free up the camp prefix for Campbell.</t>
        </r>
      </text>
    </comment>
    <comment ref="C500" authorId="0" shapeId="0">
      <text>
        <r>
          <rPr>
            <b/>
            <sz val="9"/>
            <color indexed="81"/>
            <rFont val="Tahoma"/>
            <family val="2"/>
          </rPr>
          <t>David T Lauchner:</t>
        </r>
        <r>
          <rPr>
            <sz val="9"/>
            <color indexed="81"/>
            <rFont val="Tahoma"/>
            <family val="2"/>
          </rPr>
          <t xml:space="preserve">
Noted as retired &amp; I cannot find it in Byers, but it was not marked out. Can this site ID be removed?</t>
        </r>
      </text>
    </comment>
    <comment ref="C50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0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0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0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0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09"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1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2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52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524" authorId="0" shapeId="0">
      <text>
        <r>
          <rPr>
            <b/>
            <sz val="9"/>
            <color indexed="81"/>
            <rFont val="Tahoma"/>
            <family val="2"/>
          </rPr>
          <t>David T Lauchner:</t>
        </r>
        <r>
          <rPr>
            <sz val="9"/>
            <color indexed="81"/>
            <rFont val="Tahoma"/>
            <family val="2"/>
          </rPr>
          <t xml:space="preserve">
I suspect that cgrv is for an obsolete site or cgrv &amp; cgrt both apply to Camp Grove Tower. Since I can find no documentation of anything at either site, it's difficult to tell. If so, either remove the cgrv site ID or change the cgrv site ID to cgrt.
Either way, Camp Grove Tower appears to be a stand-alone site.</t>
        </r>
      </text>
    </comment>
    <comment ref="A529" authorId="0" shapeId="0">
      <text>
        <r>
          <rPr>
            <b/>
            <sz val="9"/>
            <color indexed="81"/>
            <rFont val="Tahoma"/>
            <family val="2"/>
          </rPr>
          <t>David T Lauchner:</t>
        </r>
        <r>
          <rPr>
            <sz val="9"/>
            <color indexed="81"/>
            <rFont val="Tahoma"/>
            <family val="2"/>
          </rPr>
          <t xml:space="preserve">
Stand alone tower site</t>
        </r>
      </text>
    </comment>
    <comment ref="A530" authorId="0" shapeId="0">
      <text>
        <r>
          <rPr>
            <b/>
            <sz val="9"/>
            <color indexed="81"/>
            <rFont val="Tahoma"/>
            <family val="2"/>
          </rPr>
          <t>David T Lauchner:</t>
        </r>
        <r>
          <rPr>
            <sz val="9"/>
            <color indexed="81"/>
            <rFont val="Tahoma"/>
            <family val="2"/>
          </rPr>
          <t xml:space="preserve">
Charleston office (char), MW (chmw) &amp; 12/34KV substations (char) are call co-located - change all site-IDs to char.</t>
        </r>
      </text>
    </comment>
    <comment ref="A531" authorId="0" shapeId="0">
      <text>
        <r>
          <rPr>
            <b/>
            <sz val="9"/>
            <color indexed="81"/>
            <rFont val="Tahoma"/>
            <family val="2"/>
          </rPr>
          <t>David T Lauchner:</t>
        </r>
        <r>
          <rPr>
            <sz val="9"/>
            <color indexed="81"/>
            <rFont val="Tahoma"/>
            <family val="2"/>
          </rPr>
          <t xml:space="preserve">
Charleston office (char), MW (chmw) &amp; 12/34KV substations (char) are call co-located - change all site-IDs to char.</t>
        </r>
      </text>
    </comment>
    <comment ref="C532" authorId="0" shapeId="0">
      <text>
        <r>
          <rPr>
            <b/>
            <sz val="9"/>
            <color indexed="81"/>
            <rFont val="Tahoma"/>
            <family val="2"/>
          </rPr>
          <t>David T Lauchner:</t>
        </r>
        <r>
          <rPr>
            <sz val="9"/>
            <color indexed="81"/>
            <rFont val="Tahoma"/>
            <family val="2"/>
          </rPr>
          <t xml:space="preserve">
Duplicate of IT name for Champaign Substation.</t>
        </r>
      </text>
    </comment>
    <comment ref="A535" authorId="0" shapeId="0">
      <text>
        <r>
          <rPr>
            <b/>
            <sz val="9"/>
            <color indexed="81"/>
            <rFont val="Tahoma"/>
            <family val="2"/>
          </rPr>
          <t>David T Lauchner:</t>
        </r>
        <r>
          <rPr>
            <sz val="9"/>
            <color indexed="81"/>
            <rFont val="Tahoma"/>
            <family val="2"/>
          </rPr>
          <t xml:space="preserve">
Charleston MW is co-located with Charleston substation. Change site-ID from chim to chax.</t>
        </r>
      </text>
    </comment>
    <comment ref="A537" authorId="0" shapeId="0">
      <text>
        <r>
          <rPr>
            <b/>
            <sz val="9"/>
            <color indexed="81"/>
            <rFont val="Tahoma"/>
            <family val="2"/>
          </rPr>
          <t>David T Lauchner:</t>
        </r>
        <r>
          <rPr>
            <sz val="9"/>
            <color indexed="81"/>
            <rFont val="Tahoma"/>
            <family val="2"/>
          </rPr>
          <t xml:space="preserve">
Used for AMI</t>
        </r>
      </text>
    </comment>
    <comment ref="C543" authorId="0" shapeId="0">
      <text>
        <r>
          <rPr>
            <b/>
            <sz val="9"/>
            <color indexed="81"/>
            <rFont val="Tahoma"/>
            <family val="2"/>
          </rPr>
          <t>David T Lauchner:</t>
        </r>
        <r>
          <rPr>
            <sz val="9"/>
            <color indexed="81"/>
            <rFont val="Tahoma"/>
            <family val="2"/>
          </rPr>
          <t xml:space="preserve">
Duplicate of IT name for Cherryville tower</t>
        </r>
      </text>
    </comment>
    <comment ref="C544" authorId="0" shapeId="0">
      <text>
        <r>
          <rPr>
            <b/>
            <sz val="9"/>
            <color indexed="81"/>
            <rFont val="Tahoma"/>
            <family val="2"/>
          </rPr>
          <t>David T Lauchner:</t>
        </r>
        <r>
          <rPr>
            <sz val="9"/>
            <color indexed="81"/>
            <rFont val="Tahoma"/>
            <family val="2"/>
          </rPr>
          <t xml:space="preserve">
Duplicate of IT site-ID for Chesterville MW</t>
        </r>
      </text>
    </comment>
    <comment ref="A549" authorId="0" shapeId="0">
      <text>
        <r>
          <rPr>
            <b/>
            <sz val="9"/>
            <color indexed="81"/>
            <rFont val="Tahoma"/>
            <family val="2"/>
          </rPr>
          <t>David T Lauchner:</t>
        </r>
        <r>
          <rPr>
            <sz val="9"/>
            <color indexed="81"/>
            <rFont val="Tahoma"/>
            <family val="2"/>
          </rPr>
          <t xml:space="preserve">
Name appears to have been added for AMI, but don’t see it in use yet. 
Need to change name to use the wchl site-ID.</t>
        </r>
      </text>
    </comment>
    <comment ref="C55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563" authorId="0" shapeId="0">
      <text>
        <r>
          <rPr>
            <b/>
            <sz val="9"/>
            <color indexed="81"/>
            <rFont val="Tahoma"/>
            <family val="2"/>
          </rPr>
          <t>David T Lauchner:</t>
        </r>
        <r>
          <rPr>
            <sz val="9"/>
            <color indexed="81"/>
            <rFont val="Tahoma"/>
            <family val="2"/>
          </rPr>
          <t xml:space="preserve">
Duplicate of Cherokee - need to rename Cherryville tower to a new site-ID of chrt</t>
        </r>
      </text>
    </comment>
    <comment ref="A565" authorId="0" shapeId="0">
      <text>
        <r>
          <rPr>
            <b/>
            <sz val="9"/>
            <color indexed="81"/>
            <rFont val="Tahoma"/>
            <family val="2"/>
          </rPr>
          <t>David T Lauchner:</t>
        </r>
        <r>
          <rPr>
            <sz val="9"/>
            <color indexed="81"/>
            <rFont val="Tahoma"/>
            <family val="2"/>
          </rPr>
          <t xml:space="preserve">
Used by AMI.
Need to change site-ID from chrs to chrx.</t>
        </r>
      </text>
    </comment>
    <comment ref="A568" authorId="0" shapeId="0">
      <text>
        <r>
          <rPr>
            <b/>
            <sz val="9"/>
            <color indexed="81"/>
            <rFont val="Tahoma"/>
            <family val="2"/>
          </rPr>
          <t>David T Lauchner:</t>
        </r>
        <r>
          <rPr>
            <sz val="9"/>
            <color indexed="81"/>
            <rFont val="Tahoma"/>
            <family val="2"/>
          </rPr>
          <t xml:space="preserve">
Used for AMI.
Duplicate of Charleston-Main substation - change site-ID for Chester Substation. Change site-ID to chsr to match substation name.</t>
        </r>
      </text>
    </comment>
    <comment ref="C569" authorId="0" shapeId="0">
      <text>
        <r>
          <rPr>
            <b/>
            <sz val="9"/>
            <color indexed="81"/>
            <rFont val="Tahoma"/>
            <family val="2"/>
          </rPr>
          <t>David T Lauchner:</t>
        </r>
        <r>
          <rPr>
            <sz val="9"/>
            <color indexed="81"/>
            <rFont val="Tahoma"/>
            <family val="2"/>
          </rPr>
          <t xml:space="preserve">
Duplicate of Chester Substation</t>
        </r>
      </text>
    </comment>
    <comment ref="A571" authorId="0" shapeId="0">
      <text>
        <r>
          <rPr>
            <b/>
            <sz val="9"/>
            <color indexed="81"/>
            <rFont val="Tahoma"/>
            <family val="2"/>
          </rPr>
          <t>David T Lauchner:</t>
        </r>
        <r>
          <rPr>
            <sz val="9"/>
            <color indexed="81"/>
            <rFont val="Tahoma"/>
            <family val="2"/>
          </rPr>
          <t xml:space="preserve">
Duplicate of Chester B44 (ches) substation - change ches site-ID to chsv.</t>
        </r>
      </text>
    </comment>
    <comment ref="A586" authorId="0" shapeId="0">
      <text>
        <r>
          <rPr>
            <b/>
            <sz val="9"/>
            <color indexed="81"/>
            <rFont val="Tahoma"/>
            <family val="2"/>
          </rPr>
          <t>David T Lauchner:</t>
        </r>
        <r>
          <rPr>
            <sz val="9"/>
            <color indexed="81"/>
            <rFont val="Tahoma"/>
            <family val="2"/>
          </rPr>
          <t xml:space="preserve">
Used by AMI. Need to change site-ID from cchs to clch to match sub.</t>
        </r>
      </text>
    </comment>
    <comment ref="A590" authorId="0" shapeId="0">
      <text>
        <r>
          <rPr>
            <b/>
            <sz val="9"/>
            <color indexed="81"/>
            <rFont val="Tahoma"/>
            <family val="2"/>
          </rPr>
          <t>David T Lauchner:</t>
        </r>
        <r>
          <rPr>
            <sz val="9"/>
            <color indexed="81"/>
            <rFont val="Tahoma"/>
            <family val="2"/>
          </rPr>
          <t xml:space="preserve">
The Wentzville office is located with the Callahan substation. The Wentzville office site ID should be changed from wntz to clhn to match the substation.</t>
        </r>
      </text>
    </comment>
    <comment ref="C59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607" authorId="0" shapeId="0">
      <text>
        <r>
          <rPr>
            <b/>
            <sz val="9"/>
            <color indexed="81"/>
            <rFont val="Tahoma"/>
            <family val="2"/>
          </rPr>
          <t>David T Lauchner:</t>
        </r>
        <r>
          <rPr>
            <sz val="9"/>
            <color indexed="81"/>
            <rFont val="Tahoma"/>
            <family val="2"/>
          </rPr>
          <t xml:space="preserve">
Change Callaway Intake site-ID of clwi to match the main campus IT site-ID of clwy.
However, since they do not conflcit with anything the change is not urgent.</t>
        </r>
      </text>
    </comment>
    <comment ref="A608" authorId="0" shapeId="0">
      <text>
        <r>
          <rPr>
            <b/>
            <sz val="9"/>
            <color indexed="81"/>
            <rFont val="Tahoma"/>
            <family val="2"/>
          </rPr>
          <t>David T Lauchner:</t>
        </r>
        <r>
          <rPr>
            <sz val="9"/>
            <color indexed="81"/>
            <rFont val="Tahoma"/>
            <family val="2"/>
          </rPr>
          <t xml:space="preserve">
The Callaway plant IT site-ID of clwy does not conflcit with anything &amp; is too large to propose changing - keep clwy for the IT site-ID &amp; calx for the substation site-ID.</t>
        </r>
      </text>
    </comment>
    <comment ref="A609" authorId="0" shapeId="0">
      <text>
        <r>
          <rPr>
            <b/>
            <sz val="9"/>
            <color indexed="81"/>
            <rFont val="Tahoma"/>
            <family val="2"/>
          </rPr>
          <t>David T Lauchner:</t>
        </r>
        <r>
          <rPr>
            <sz val="9"/>
            <color indexed="81"/>
            <rFont val="Tahoma"/>
            <family val="2"/>
          </rPr>
          <t xml:space="preserve">
Change Callaway Repeater site-ID of clwr to match the main campus IT site-ID of clwy.
However, since they do not conflcit with anything the change is not urgent.</t>
        </r>
      </text>
    </comment>
    <comment ref="C627" authorId="0" shapeId="0">
      <text>
        <r>
          <rPr>
            <b/>
            <sz val="9"/>
            <color indexed="81"/>
            <rFont val="Tahoma"/>
            <family val="2"/>
          </rPr>
          <t>David T Lauchner:</t>
        </r>
        <r>
          <rPr>
            <sz val="9"/>
            <color indexed="81"/>
            <rFont val="Tahoma"/>
            <family val="2"/>
          </rPr>
          <t xml:space="preserve">
The old IT spreadsheet had cntg listed for Central City, which is a duplicate IT name of Centralia gas. I am assuming it is a spreadsheet mistake &amp; that there is no actual duplication since I can find no indication of any equipment or documentation for anything at Central City. This site should use the site-id of cncy.</t>
        </r>
      </text>
    </comment>
    <comment ref="A630" authorId="0" shapeId="0">
      <text>
        <r>
          <rPr>
            <b/>
            <sz val="9"/>
            <color indexed="81"/>
            <rFont val="Tahoma"/>
            <family val="2"/>
          </rPr>
          <t>David T Lauchner:</t>
        </r>
        <r>
          <rPr>
            <sz val="9"/>
            <color indexed="81"/>
            <rFont val="Tahoma"/>
            <family val="2"/>
          </rPr>
          <t xml:space="preserve">
Change IT site-ID for Centralia Gas from cntg to cngs.</t>
        </r>
      </text>
    </comment>
    <comment ref="A634" authorId="0" shapeId="0">
      <text>
        <r>
          <rPr>
            <b/>
            <sz val="9"/>
            <color indexed="81"/>
            <rFont val="Tahoma"/>
            <family val="2"/>
          </rPr>
          <t>David T Lauchner:</t>
        </r>
        <r>
          <rPr>
            <sz val="9"/>
            <color indexed="81"/>
            <rFont val="Tahoma"/>
            <family val="2"/>
          </rPr>
          <t xml:space="preserve">
Use by AMI. Change Canton N IT prefix of ncns to cnnx.</t>
        </r>
      </text>
    </comment>
    <comment ref="C640" authorId="0" shapeId="0">
      <text>
        <r>
          <rPr>
            <b/>
            <sz val="9"/>
            <color indexed="81"/>
            <rFont val="Tahoma"/>
            <family val="2"/>
          </rPr>
          <t>David T Lauchner:</t>
        </r>
        <r>
          <rPr>
            <sz val="9"/>
            <color indexed="81"/>
            <rFont val="Tahoma"/>
            <family val="2"/>
          </rPr>
          <t xml:space="preserve">
Centralia South Pleasant Street and Canton Spoon River both have cnsp as their substation site ID. Canton Spoon River has this ID assigned in Byers, Centralia South Pleasant Street has no site ID in Byers. One needs to be renamed, how do we do this?</t>
        </r>
      </text>
    </comment>
    <comment ref="C641" authorId="0" shapeId="0">
      <text>
        <r>
          <rPr>
            <b/>
            <sz val="9"/>
            <color indexed="81"/>
            <rFont val="Tahoma"/>
            <family val="2"/>
          </rPr>
          <t>David T Lauchner:</t>
        </r>
        <r>
          <rPr>
            <sz val="9"/>
            <color indexed="81"/>
            <rFont val="Tahoma"/>
            <family val="2"/>
          </rPr>
          <t xml:space="preserve">
Centralia South Pleasant Street and Canton Spoon River both have cnsp as their substation site ID. Canton Spoon River has this ID assigned in Byers, Centralia South Pleasant Street has no site ID in Byers. One needs to be renamed, how do we do this?</t>
        </r>
      </text>
    </comment>
    <comment ref="A643" authorId="0" shapeId="0">
      <text>
        <r>
          <rPr>
            <b/>
            <sz val="9"/>
            <color indexed="81"/>
            <rFont val="Tahoma"/>
            <family val="2"/>
          </rPr>
          <t>David T Lauchner:</t>
        </r>
        <r>
          <rPr>
            <sz val="9"/>
            <color indexed="81"/>
            <rFont val="Tahoma"/>
            <family val="2"/>
          </rPr>
          <t xml:space="preserve">
Canton Microwave is co-located with Canton South substation - change the name to cnsx.</t>
        </r>
      </text>
    </comment>
    <comment ref="A647" authorId="0" shapeId="0">
      <text>
        <r>
          <rPr>
            <b/>
            <sz val="9"/>
            <color indexed="81"/>
            <rFont val="Tahoma"/>
            <family val="2"/>
          </rPr>
          <t>David T Lauchner:</t>
        </r>
        <r>
          <rPr>
            <sz val="9"/>
            <color indexed="81"/>
            <rFont val="Tahoma"/>
            <family val="2"/>
          </rPr>
          <t xml:space="preserve">
Canton IL office is a stand-alone facility. It is not with a substation. The cant site-ID is a duplicate of the Canton 858 substation - need to rename the office.</t>
        </r>
      </text>
    </comment>
    <comment ref="A648" authorId="0" shapeId="0">
      <text>
        <r>
          <rPr>
            <b/>
            <sz val="9"/>
            <color indexed="81"/>
            <rFont val="Tahoma"/>
            <family val="2"/>
          </rPr>
          <t>David T Lauchner:</t>
        </r>
        <r>
          <rPr>
            <sz val="9"/>
            <color indexed="81"/>
            <rFont val="Tahoma"/>
            <family val="2"/>
          </rPr>
          <t xml:space="preserve">
Being changed from cent to cntl as part of x-low</t>
        </r>
      </text>
    </comment>
    <comment ref="A651" authorId="0" shapeId="0">
      <text>
        <r>
          <rPr>
            <b/>
            <sz val="9"/>
            <color indexed="81"/>
            <rFont val="Tahoma"/>
            <family val="2"/>
          </rPr>
          <t>David T Lauchner:</t>
        </r>
        <r>
          <rPr>
            <sz val="9"/>
            <color indexed="81"/>
            <rFont val="Tahoma"/>
            <family val="2"/>
          </rPr>
          <t xml:space="preserve">
Standalone Office</t>
        </r>
      </text>
    </comment>
    <comment ref="A657" authorId="0" shapeId="0">
      <text>
        <r>
          <rPr>
            <b/>
            <sz val="9"/>
            <color indexed="81"/>
            <rFont val="Tahoma"/>
            <family val="2"/>
          </rPr>
          <t>David T Lauchner:</t>
        </r>
        <r>
          <rPr>
            <sz val="9"/>
            <color indexed="81"/>
            <rFont val="Tahoma"/>
            <family val="2"/>
          </rPr>
          <t xml:space="preserve">
Implemented for an AMI collector at the substation. Need to change the name on the collector to the cnxx site-ID.</t>
        </r>
      </text>
    </comment>
    <comment ref="A665" authorId="0" shapeId="0">
      <text>
        <r>
          <rPr>
            <b/>
            <sz val="9"/>
            <color indexed="81"/>
            <rFont val="Tahoma"/>
            <family val="2"/>
          </rPr>
          <t>David T Lauchner:</t>
        </r>
        <r>
          <rPr>
            <sz val="9"/>
            <color indexed="81"/>
            <rFont val="Tahoma"/>
            <family val="2"/>
          </rPr>
          <t xml:space="preserve">
SGCN used frsy for the County Highway 20 substation. The substation ID is CO20. The SGCN devices need to be renamed to use CO20.</t>
        </r>
      </text>
    </comment>
    <comment ref="A671" authorId="0" shapeId="0">
      <text>
        <r>
          <rPr>
            <b/>
            <sz val="9"/>
            <color indexed="81"/>
            <rFont val="Tahoma"/>
            <family val="2"/>
          </rPr>
          <t>David T Lauchner:</t>
        </r>
        <r>
          <rPr>
            <sz val="9"/>
            <color indexed="81"/>
            <rFont val="Tahoma"/>
            <family val="2"/>
          </rPr>
          <t xml:space="preserve">
Don't believe there is anything left with the coff prefix.
If there is anything left with a coff prefix, it should be renamed to match the substation/switching yard prefix where it is located. Otherwise this site ID needs to be removed.</t>
        </r>
      </text>
    </comment>
    <comment ref="C676" authorId="0" shapeId="0">
      <text>
        <r>
          <rPr>
            <b/>
            <sz val="9"/>
            <color indexed="81"/>
            <rFont val="Tahoma"/>
            <family val="2"/>
          </rPr>
          <t>David T Lauchner:</t>
        </r>
        <r>
          <rPr>
            <sz val="9"/>
            <color indexed="81"/>
            <rFont val="Tahoma"/>
            <family val="2"/>
          </rPr>
          <t xml:space="preserve">
Duplicate of the Collinsville IL AIC office IT site-id.</t>
        </r>
      </text>
    </comment>
    <comment ref="A678" authorId="0" shapeId="0">
      <text>
        <r>
          <rPr>
            <b/>
            <sz val="9"/>
            <color indexed="81"/>
            <rFont val="Tahoma"/>
            <family val="2"/>
          </rPr>
          <t>David T Lauchner:</t>
        </r>
        <r>
          <rPr>
            <sz val="9"/>
            <color indexed="81"/>
            <rFont val="Tahoma"/>
            <family val="2"/>
          </rPr>
          <t xml:space="preserve">
Duplicate of Columbia IL Substation site-ID. Change Collinsville from colm to colo.</t>
        </r>
      </text>
    </comment>
    <comment ref="A693" authorId="0" shapeId="0">
      <text>
        <r>
          <rPr>
            <b/>
            <sz val="9"/>
            <color indexed="81"/>
            <rFont val="Tahoma"/>
            <family val="2"/>
          </rPr>
          <t>David T Lauchner:</t>
        </r>
        <r>
          <rPr>
            <sz val="9"/>
            <color indexed="81"/>
            <rFont val="Tahoma"/>
            <family val="2"/>
          </rPr>
          <t xml:space="preserve">
Used for AMI. Need to change from coul t couv to match substation site ID.</t>
        </r>
      </text>
    </comment>
    <comment ref="C69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710" authorId="0" shapeId="0">
      <text>
        <r>
          <rPr>
            <b/>
            <sz val="9"/>
            <color indexed="81"/>
            <rFont val="Tahoma"/>
            <family val="2"/>
          </rPr>
          <t>David T Lauchner:</t>
        </r>
        <r>
          <rPr>
            <sz val="9"/>
            <color indexed="81"/>
            <rFont val="Tahoma"/>
            <family val="2"/>
          </rPr>
          <t xml:space="preserve">
I am assuming Carbide tower is next to Carbide transmission substation, which is also in Iowa and appears to have a tower next to it. I can find no site ID for Carbide substation for us to use.
However, the IT location list also shows Crystal City MW with this same location site-ID of crmw and we need to resolve this duplication. Since Crystal City appears to already have netork equipment deployed, I'm recommending changing the site-ID of Carbide MW from crmw to crbt.</t>
        </r>
      </text>
    </comment>
    <comment ref="C71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713" authorId="0" shapeId="0">
      <text>
        <r>
          <rPr>
            <b/>
            <sz val="9"/>
            <color indexed="81"/>
            <rFont val="Tahoma"/>
            <family val="2"/>
          </rPr>
          <t>David T Lauchner:</t>
        </r>
        <r>
          <rPr>
            <sz val="9"/>
            <color indexed="81"/>
            <rFont val="Tahoma"/>
            <family val="2"/>
          </rPr>
          <t xml:space="preserve">
Can find no devices with crgs prefix. If they exist, they need to be renamed to crgl to match the substation site-ID.</t>
        </r>
      </text>
    </comment>
    <comment ref="A717" authorId="0" shapeId="0">
      <text>
        <r>
          <rPr>
            <b/>
            <sz val="9"/>
            <color indexed="81"/>
            <rFont val="Tahoma"/>
            <family val="2"/>
          </rPr>
          <t>David T Lauchner:</t>
        </r>
        <r>
          <rPr>
            <sz val="9"/>
            <color indexed="81"/>
            <rFont val="Tahoma"/>
            <family val="2"/>
          </rPr>
          <t xml:space="preserve">
Standalone tower site. 
However, the IT location list also shows Carbide MW with this same location site-ID we need to resolve this duplication. Since Crystal City appears to already have netork equipment deployed, I'm recommending changing the site-ID of Carbide MW from crmw crbt.</t>
        </r>
      </text>
    </comment>
    <comment ref="C717" authorId="0" shapeId="0">
      <text>
        <r>
          <rPr>
            <b/>
            <sz val="9"/>
            <color indexed="81"/>
            <rFont val="Tahoma"/>
            <family val="2"/>
          </rPr>
          <t>David T Lauchner:</t>
        </r>
        <r>
          <rPr>
            <sz val="9"/>
            <color indexed="81"/>
            <rFont val="Tahoma"/>
            <family val="2"/>
          </rPr>
          <t xml:space="preserve">
IT location list also shows Carbide MW with this same location site-ID we need to resolve this duplication. Since Crystal City appears to already have netork equipment deployed, I'm recommending changing the site-ID of Carbide MW from crmw crbt.</t>
        </r>
      </text>
    </comment>
    <comment ref="A720" authorId="0" shapeId="0">
      <text>
        <r>
          <rPr>
            <b/>
            <sz val="9"/>
            <color indexed="81"/>
            <rFont val="Tahoma"/>
            <family val="2"/>
          </rPr>
          <t>David T Lauchner:</t>
        </r>
        <r>
          <rPr>
            <sz val="9"/>
            <color indexed="81"/>
            <rFont val="Tahoma"/>
            <family val="2"/>
          </rPr>
          <t xml:space="preserve">
Crab Orchard tower is co-located with the Crab Orchard substation. Need to rename the tower site from "crab" to "crox" to match the substation</t>
        </r>
      </text>
    </comment>
    <comment ref="A723" authorId="0" shapeId="0">
      <text>
        <r>
          <rPr>
            <b/>
            <sz val="9"/>
            <color indexed="81"/>
            <rFont val="Tahoma"/>
            <family val="2"/>
          </rPr>
          <t>David T Lauchner:</t>
        </r>
        <r>
          <rPr>
            <sz val="9"/>
            <color indexed="81"/>
            <rFont val="Tahoma"/>
            <family val="2"/>
          </rPr>
          <t xml:space="preserve">
Used by AMI. Co-located with the Crossville Jct substation. Rename site-ID crsj to match the substation name.</t>
        </r>
      </text>
    </comment>
    <comment ref="A731" authorId="0" shapeId="0">
      <text>
        <r>
          <rPr>
            <b/>
            <sz val="9"/>
            <color indexed="81"/>
            <rFont val="Tahoma"/>
            <family val="2"/>
          </rPr>
          <t>David T Lauchner:</t>
        </r>
        <r>
          <rPr>
            <sz val="9"/>
            <color indexed="81"/>
            <rFont val="Tahoma"/>
            <family val="2"/>
          </rPr>
          <t xml:space="preserve">
AMI site survey spells the substation as Caterville, but the location is Carterville substation. The catr site ID is a duplicate of Catron substation and needs to be changed to crtv to match the Carterville substation</t>
        </r>
      </text>
    </comment>
    <comment ref="C73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737" authorId="0" shapeId="0">
      <text>
        <r>
          <rPr>
            <b/>
            <sz val="9"/>
            <color indexed="81"/>
            <rFont val="Tahoma"/>
            <family val="2"/>
          </rPr>
          <t>David T Lauchner:</t>
        </r>
        <r>
          <rPr>
            <sz val="9"/>
            <color indexed="81"/>
            <rFont val="Tahoma"/>
            <family val="2"/>
          </rPr>
          <t xml:space="preserve">
Used by AMI. Duplicate for card site-ID for Cass. Need to rename to work-around the duplication.</t>
        </r>
      </text>
    </comment>
    <comment ref="A747" authorId="0" shapeId="0">
      <text>
        <r>
          <rPr>
            <b/>
            <sz val="9"/>
            <color indexed="81"/>
            <rFont val="Tahoma"/>
            <family val="2"/>
          </rPr>
          <t>David T Lauchner:</t>
        </r>
        <r>
          <rPr>
            <sz val="9"/>
            <color indexed="81"/>
            <rFont val="Tahoma"/>
            <family val="2"/>
          </rPr>
          <t xml:space="preserve">
Casey MW is co-located with Casey W substation - rename microwave site-ID to csyw.</t>
        </r>
      </text>
    </comment>
    <comment ref="C750" authorId="0" shapeId="0">
      <text>
        <r>
          <rPr>
            <b/>
            <sz val="9"/>
            <color indexed="81"/>
            <rFont val="Tahoma"/>
            <family val="2"/>
          </rPr>
          <t>David T Lauchner:</t>
        </r>
        <r>
          <rPr>
            <sz val="9"/>
            <color indexed="81"/>
            <rFont val="Tahoma"/>
            <family val="2"/>
          </rPr>
          <t xml:space="preserve">
Site ID cftn is a duplicate of the retired cftn site ID. We need to remove the retired site.</t>
        </r>
      </text>
    </comment>
    <comment ref="C751" authorId="0" shapeId="0">
      <text>
        <r>
          <rPr>
            <b/>
            <sz val="9"/>
            <color indexed="81"/>
            <rFont val="Tahoma"/>
            <family val="2"/>
          </rPr>
          <t>David T Lauchner:</t>
        </r>
        <r>
          <rPr>
            <sz val="9"/>
            <color indexed="81"/>
            <rFont val="Tahoma"/>
            <family val="2"/>
          </rPr>
          <t xml:space="preserve">
Is it ok to remove these retired/unused site lines &amp; reuse the site-ID?
Site ID cftn is a duplicate of the retired cftn site ID. We need to remove the retired site.</t>
        </r>
      </text>
    </comment>
    <comment ref="A769" authorId="0" shapeId="0">
      <text>
        <r>
          <rPr>
            <b/>
            <sz val="9"/>
            <color indexed="81"/>
            <rFont val="Tahoma"/>
            <family val="2"/>
          </rPr>
          <t>David T Lauchner:</t>
        </r>
        <r>
          <rPr>
            <sz val="9"/>
            <color indexed="81"/>
            <rFont val="Tahoma"/>
            <family val="2"/>
          </rPr>
          <t xml:space="preserve">
Rename the existing caho prefix network equipment at Cahokia to cxxx at Intelligrid implementation time.</t>
        </r>
      </text>
    </comment>
    <comment ref="A771" authorId="0" shapeId="0">
      <text>
        <r>
          <rPr>
            <b/>
            <sz val="9"/>
            <color indexed="81"/>
            <rFont val="Tahoma"/>
            <family val="2"/>
          </rPr>
          <t>David T Lauchner:</t>
        </r>
        <r>
          <rPr>
            <sz val="9"/>
            <color indexed="81"/>
            <rFont val="Tahoma"/>
            <family val="2"/>
          </rPr>
          <t xml:space="preserve">
decn is a fairly heavily used IT site-ID. We are keeping it for all the NDC/MLK facilities except for the substation which will use the ndec site ID.
The MW tower &amp; Meter shop should be migrated to this site-id over time.</t>
        </r>
      </text>
    </comment>
    <comment ref="C77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806" authorId="0" shapeId="0">
      <text>
        <r>
          <rPr>
            <b/>
            <sz val="9"/>
            <color indexed="81"/>
            <rFont val="Tahoma"/>
            <family val="2"/>
          </rPr>
          <t>David T Lauchner:</t>
        </r>
        <r>
          <rPr>
            <sz val="9"/>
            <color indexed="81"/>
            <rFont val="Tahoma"/>
            <family val="2"/>
          </rPr>
          <t xml:space="preserve">
Too much to change at the Plaza - both names will be kept.</t>
        </r>
      </text>
    </comment>
    <comment ref="A828" authorId="0" shapeId="0">
      <text>
        <r>
          <rPr>
            <b/>
            <sz val="9"/>
            <color indexed="81"/>
            <rFont val="Tahoma"/>
            <family val="2"/>
          </rPr>
          <t>David T Lauchner:</t>
        </r>
        <r>
          <rPr>
            <sz val="9"/>
            <color indexed="81"/>
            <rFont val="Tahoma"/>
            <family val="2"/>
          </rPr>
          <t xml:space="preserve">
Stand alone office</t>
        </r>
      </text>
    </comment>
    <comment ref="A829" authorId="0" shapeId="0">
      <text>
        <r>
          <rPr>
            <b/>
            <sz val="9"/>
            <color indexed="81"/>
            <rFont val="Tahoma"/>
            <family val="2"/>
          </rPr>
          <t>David T Lauchner:</t>
        </r>
        <r>
          <rPr>
            <sz val="9"/>
            <color indexed="81"/>
            <rFont val="Tahoma"/>
            <family val="2"/>
          </rPr>
          <t xml:space="preserve">
Stand alone tower</t>
        </r>
      </text>
    </comment>
    <comment ref="A839" authorId="0" shapeId="0">
      <text>
        <r>
          <rPr>
            <b/>
            <sz val="9"/>
            <color indexed="81"/>
            <rFont val="Tahoma"/>
            <family val="2"/>
          </rPr>
          <t>David T Lauchner:</t>
        </r>
        <r>
          <rPr>
            <sz val="9"/>
            <color indexed="81"/>
            <rFont val="Tahoma"/>
            <family val="2"/>
          </rPr>
          <t xml:space="preserve">
Adjacent to the Decatur MDF (decf) facility. Should be renamed to the decf site-ID over time</t>
        </r>
      </text>
    </comment>
    <comment ref="A840" authorId="0" shapeId="0">
      <text>
        <r>
          <rPr>
            <b/>
            <sz val="9"/>
            <color indexed="81"/>
            <rFont val="Tahoma"/>
            <family val="2"/>
          </rPr>
          <t>David T Lauchner:</t>
        </r>
        <r>
          <rPr>
            <sz val="9"/>
            <color indexed="81"/>
            <rFont val="Tahoma"/>
            <family val="2"/>
          </rPr>
          <t xml:space="preserve">
I can find no documentation or equipment using the decd site-ID. Unless someone can identify it's use, remove it.</t>
        </r>
      </text>
    </comment>
    <comment ref="C840" authorId="0" shapeId="0">
      <text>
        <r>
          <rPr>
            <b/>
            <sz val="9"/>
            <color indexed="81"/>
            <rFont val="Tahoma"/>
            <family val="2"/>
          </rPr>
          <t>David T Lauchner:</t>
        </r>
        <r>
          <rPr>
            <sz val="9"/>
            <color indexed="81"/>
            <rFont val="Tahoma"/>
            <family val="2"/>
          </rPr>
          <t xml:space="preserve">
I can find no documentation or equipment using the decd site-ID. Unless someone can identify it's use, remove it.</t>
        </r>
      </text>
    </comment>
    <comment ref="A841" authorId="0" shapeId="0">
      <text>
        <r>
          <rPr>
            <b/>
            <sz val="9"/>
            <color indexed="81"/>
            <rFont val="Tahoma"/>
            <family val="2"/>
          </rPr>
          <t>David T Lauchner:</t>
        </r>
        <r>
          <rPr>
            <sz val="9"/>
            <color indexed="81"/>
            <rFont val="Tahoma"/>
            <family val="2"/>
          </rPr>
          <t xml:space="preserve">
decn is a fairly heavily used IT site-ID. We are keeping it for all the NDC/MLK facilities except for the substation which will use the ndec site ID.
The MW tower &amp; Meter shop should be migrated to this site-id over time.</t>
        </r>
      </text>
    </comment>
    <comment ref="A842" authorId="0" shapeId="0">
      <text>
        <r>
          <rPr>
            <b/>
            <sz val="9"/>
            <color indexed="81"/>
            <rFont val="Tahoma"/>
            <family val="2"/>
          </rPr>
          <t>David T Lauchner:</t>
        </r>
        <r>
          <rPr>
            <sz val="9"/>
            <color indexed="81"/>
            <rFont val="Tahoma"/>
            <family val="2"/>
          </rPr>
          <t xml:space="preserve">
Change decm site-ID to either ndec to match the substation site-ID or decn to match the MLK building.</t>
        </r>
      </text>
    </comment>
    <comment ref="A843" authorId="0" shapeId="0">
      <text>
        <r>
          <rPr>
            <b/>
            <sz val="9"/>
            <color indexed="81"/>
            <rFont val="Tahoma"/>
            <family val="2"/>
          </rPr>
          <t>David T Lauchner:</t>
        </r>
        <r>
          <rPr>
            <sz val="9"/>
            <color indexed="81"/>
            <rFont val="Tahoma"/>
            <family val="2"/>
          </rPr>
          <t xml:space="preserve">
Rename dcmw site-ID to either ndec to match the substation site-ID or decn to match the MLK building.</t>
        </r>
      </text>
    </comment>
    <comment ref="A844" authorId="0" shapeId="0">
      <text>
        <r>
          <rPr>
            <b/>
            <sz val="9"/>
            <color indexed="81"/>
            <rFont val="Tahoma"/>
            <family val="2"/>
          </rPr>
          <t>David T Lauchner:</t>
        </r>
        <r>
          <rPr>
            <sz val="9"/>
            <color indexed="81"/>
            <rFont val="Tahoma"/>
            <family val="2"/>
          </rPr>
          <t xml:space="preserve">
Too much to change at the Plaza - Keeping the decp prefix.</t>
        </r>
      </text>
    </comment>
    <comment ref="C856" authorId="0" shapeId="0">
      <text>
        <r>
          <rPr>
            <b/>
            <sz val="9"/>
            <color indexed="81"/>
            <rFont val="Tahoma"/>
            <family val="2"/>
          </rPr>
          <t>David T Lauchner:</t>
        </r>
        <r>
          <rPr>
            <sz val="9"/>
            <color indexed="81"/>
            <rFont val="Tahoma"/>
            <family val="2"/>
          </rPr>
          <t xml:space="preserve">
Duplicate of Desoto MW
</t>
        </r>
      </text>
    </comment>
    <comment ref="A857" authorId="0" shapeId="0">
      <text>
        <r>
          <rPr>
            <b/>
            <sz val="9"/>
            <color indexed="81"/>
            <rFont val="Tahoma"/>
            <family val="2"/>
          </rPr>
          <t>David T Lauchner:</t>
        </r>
        <r>
          <rPr>
            <sz val="9"/>
            <color indexed="81"/>
            <rFont val="Tahoma"/>
            <family val="2"/>
          </rPr>
          <t xml:space="preserve">
Standalone tower site.
Duplicate of Desoto-551 substation - change site-ID to dest.</t>
        </r>
      </text>
    </comment>
    <comment ref="A859" authorId="0" shapeId="0">
      <text>
        <r>
          <rPr>
            <b/>
            <sz val="9"/>
            <color indexed="81"/>
            <rFont val="Tahoma"/>
            <family val="2"/>
          </rPr>
          <t>David T Lauchner:</t>
        </r>
        <r>
          <rPr>
            <sz val="9"/>
            <color indexed="81"/>
            <rFont val="Tahoma"/>
            <family val="2"/>
          </rPr>
          <t xml:space="preserve">
Need to change the dext site-ID to work-around duplication with the Dexter-Three Mile Rd substation site-ID.
Appears to be a stand-alone office
Rename to use the dexo site-ID.</t>
        </r>
      </text>
    </comment>
    <comment ref="C860" authorId="0" shapeId="0">
      <text>
        <r>
          <rPr>
            <b/>
            <sz val="9"/>
            <color indexed="81"/>
            <rFont val="Tahoma"/>
            <family val="2"/>
          </rPr>
          <t>David T Lauchner:</t>
        </r>
        <r>
          <rPr>
            <sz val="9"/>
            <color indexed="81"/>
            <rFont val="Tahoma"/>
            <family val="2"/>
          </rPr>
          <t xml:space="preserve">
Duplicate of Dexter office</t>
        </r>
      </text>
    </comment>
    <comment ref="A862" authorId="0" shapeId="0">
      <text>
        <r>
          <rPr>
            <b/>
            <sz val="9"/>
            <color indexed="81"/>
            <rFont val="Tahoma"/>
            <family val="2"/>
          </rPr>
          <t>David T Lauchner:</t>
        </r>
        <r>
          <rPr>
            <sz val="9"/>
            <color indexed="81"/>
            <rFont val="Tahoma"/>
            <family val="2"/>
          </rPr>
          <t xml:space="preserve">
Building sold years ago - IT site-ID should no longer be in use</t>
        </r>
      </text>
    </comment>
    <comment ref="C862" authorId="0" shapeId="0">
      <text>
        <r>
          <rPr>
            <b/>
            <sz val="9"/>
            <color indexed="81"/>
            <rFont val="Tahoma"/>
            <family val="2"/>
          </rPr>
          <t>David T Lauchner:</t>
        </r>
        <r>
          <rPr>
            <sz val="9"/>
            <color indexed="81"/>
            <rFont val="Tahoma"/>
            <family val="2"/>
          </rPr>
          <t xml:space="preserve">
Building sold years ago - IT site-ID should no longer be in use</t>
        </r>
      </text>
    </comment>
    <comment ref="A873" authorId="0" shapeId="0">
      <text>
        <r>
          <rPr>
            <b/>
            <sz val="9"/>
            <color indexed="81"/>
            <rFont val="Tahoma"/>
            <family val="2"/>
          </rPr>
          <t>David T Lauchner:</t>
        </r>
        <r>
          <rPr>
            <sz val="9"/>
            <color indexed="81"/>
            <rFont val="Tahoma"/>
            <family val="2"/>
          </rPr>
          <t xml:space="preserve">
The Moberly office (mbly) is located next to the Dameron substation (dmrn). 
The site ID of the office should get changed to the substation siteID of dmrn</t>
        </r>
      </text>
    </comment>
    <comment ref="C89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91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91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92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952" authorId="0" shapeId="0">
      <text>
        <r>
          <rPr>
            <b/>
            <sz val="9"/>
            <color indexed="81"/>
            <rFont val="Tahoma"/>
            <family val="2"/>
          </rPr>
          <t>David T Lauchner:</t>
        </r>
        <r>
          <rPr>
            <sz val="9"/>
            <color indexed="81"/>
            <rFont val="Tahoma"/>
            <family val="2"/>
          </rPr>
          <t xml:space="preserve">
The AMI collector at the Donnellson substation is named the Sorento collector &amp; uses the site ID of sorn. This collector should be renamed to use the site ID of donn to match the substation. </t>
        </r>
      </text>
    </comment>
    <comment ref="C954" authorId="0" shapeId="0">
      <text>
        <r>
          <rPr>
            <b/>
            <sz val="9"/>
            <color indexed="81"/>
            <rFont val="Tahoma"/>
            <family val="2"/>
          </rPr>
          <t>David T Lauchner:</t>
        </r>
        <r>
          <rPr>
            <sz val="9"/>
            <color indexed="81"/>
            <rFont val="Tahoma"/>
            <family val="2"/>
          </rPr>
          <t xml:space="preserve">
Duplicate of IT site-ID for Dorsett Stores (building E).</t>
        </r>
      </text>
    </comment>
    <comment ref="A956"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57"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58"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59"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60" authorId="0" shapeId="0">
      <text>
        <r>
          <rPr>
            <b/>
            <sz val="9"/>
            <color indexed="81"/>
            <rFont val="Tahoma"/>
            <family val="2"/>
          </rPr>
          <t>David T Lauchner:</t>
        </r>
        <r>
          <rPr>
            <sz val="9"/>
            <color indexed="81"/>
            <rFont val="Tahoma"/>
            <family val="2"/>
          </rPr>
          <t xml:space="preserve">
Duplicate of Doran S substation site-ID. Need to rename Dorsett stores to the new Dorsett campus site-ID of dort.</t>
        </r>
      </text>
    </comment>
    <comment ref="A961"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62"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64"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65" authorId="0" shapeId="0">
      <text>
        <r>
          <rPr>
            <b/>
            <sz val="9"/>
            <color indexed="81"/>
            <rFont val="Tahoma"/>
            <family val="2"/>
          </rPr>
          <t>David T Lauchner:</t>
        </r>
        <r>
          <rPr>
            <sz val="9"/>
            <color indexed="81"/>
            <rFont val="Tahoma"/>
            <family val="2"/>
          </rPr>
          <t xml:space="preserve">
Rename to the campus to use the substation site-ID of dort. This building does not conflict with any other location, so it is a low priority.</t>
        </r>
      </text>
    </comment>
    <comment ref="A976" authorId="0" shapeId="0">
      <text>
        <r>
          <rPr>
            <b/>
            <sz val="9"/>
            <color indexed="81"/>
            <rFont val="Tahoma"/>
            <family val="2"/>
          </rPr>
          <t>David T Lauchner:</t>
        </r>
        <r>
          <rPr>
            <sz val="9"/>
            <color indexed="81"/>
            <rFont val="Tahoma"/>
            <family val="2"/>
          </rPr>
          <t xml:space="preserve">
Too much to change at the Plaza - both names will be kept.</t>
        </r>
      </text>
    </comment>
    <comment ref="A983" authorId="0" shapeId="0">
      <text>
        <r>
          <rPr>
            <b/>
            <sz val="9"/>
            <color indexed="81"/>
            <rFont val="Tahoma"/>
            <family val="2"/>
          </rPr>
          <t>David T Lauchner:</t>
        </r>
        <r>
          <rPr>
            <sz val="9"/>
            <color indexed="81"/>
            <rFont val="Tahoma"/>
            <family val="2"/>
          </rPr>
          <t xml:space="preserve">
Used for AMI. Need to change the site-ID from detr to dtrx to match the substation site-ID</t>
        </r>
      </text>
    </comment>
    <comment ref="A996" authorId="0" shapeId="0">
      <text>
        <r>
          <rPr>
            <b/>
            <sz val="9"/>
            <color indexed="81"/>
            <rFont val="Tahoma"/>
            <family val="2"/>
          </rPr>
          <t>David T Lauchner:</t>
        </r>
        <r>
          <rPr>
            <sz val="9"/>
            <color indexed="81"/>
            <rFont val="Tahoma"/>
            <family val="2"/>
          </rPr>
          <t xml:space="preserve">
Used for AMI. Need to change the site-ID from duqu to duqx.</t>
        </r>
      </text>
    </comment>
    <comment ref="A1020" authorId="0" shapeId="0">
      <text>
        <r>
          <rPr>
            <b/>
            <sz val="9"/>
            <color indexed="81"/>
            <rFont val="Tahoma"/>
            <family val="2"/>
          </rPr>
          <t>David T Lauchner:</t>
        </r>
        <r>
          <rPr>
            <sz val="9"/>
            <color indexed="81"/>
            <rFont val="Tahoma"/>
            <family val="2"/>
          </rPr>
          <t xml:space="preserve">
Appears to be a stand-alone tower site</t>
        </r>
      </text>
    </comment>
    <comment ref="C102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036" authorId="0" shapeId="0">
      <text>
        <r>
          <rPr>
            <b/>
            <sz val="9"/>
            <color indexed="81"/>
            <rFont val="Tahoma"/>
            <family val="2"/>
          </rPr>
          <t>David T Lauchner:</t>
        </r>
        <r>
          <rPr>
            <sz val="9"/>
            <color indexed="81"/>
            <rFont val="Tahoma"/>
            <family val="2"/>
          </rPr>
          <t xml:space="preserve">
Being added as part of x-low project</t>
        </r>
      </text>
    </comment>
    <comment ref="C1036" authorId="0" shapeId="0">
      <text>
        <r>
          <rPr>
            <b/>
            <sz val="9"/>
            <color indexed="81"/>
            <rFont val="Tahoma"/>
            <family val="2"/>
          </rPr>
          <t>David T Lauchner:</t>
        </r>
        <r>
          <rPr>
            <sz val="9"/>
            <color indexed="81"/>
            <rFont val="Tahoma"/>
            <family val="2"/>
          </rPr>
          <t xml:space="preserve">
Duplicate of Eastern office - two different locations</t>
        </r>
      </text>
    </comment>
    <comment ref="A1046" authorId="0" shapeId="0">
      <text>
        <r>
          <rPr>
            <b/>
            <sz val="9"/>
            <color indexed="81"/>
            <rFont val="Tahoma"/>
            <family val="2"/>
          </rPr>
          <t>David T Lauchner:</t>
        </r>
        <r>
          <rPr>
            <sz val="9"/>
            <color indexed="81"/>
            <rFont val="Tahoma"/>
            <family val="2"/>
          </rPr>
          <t xml:space="preserve">
Appears to have been added for AMI, but can't find it in use yet. Need to change it from edls to edel.</t>
        </r>
      </text>
    </comment>
    <comment ref="A1056" authorId="0" shapeId="0">
      <text>
        <r>
          <rPr>
            <b/>
            <sz val="9"/>
            <color indexed="81"/>
            <rFont val="Tahoma"/>
            <family val="2"/>
          </rPr>
          <t>David T Lauchner:</t>
        </r>
        <r>
          <rPr>
            <sz val="9"/>
            <color indexed="81"/>
            <rFont val="Tahoma"/>
            <family val="2"/>
          </rPr>
          <t xml:space="preserve">
Being changed from edwa to edwd as part of x-low</t>
        </r>
      </text>
    </comment>
    <comment ref="A1065" authorId="0" shapeId="0">
      <text>
        <r>
          <rPr>
            <b/>
            <sz val="9"/>
            <color indexed="81"/>
            <rFont val="Tahoma"/>
            <family val="2"/>
          </rPr>
          <t>David T Lauchner:</t>
        </r>
        <r>
          <rPr>
            <sz val="9"/>
            <color indexed="81"/>
            <rFont val="Tahoma"/>
            <family val="2"/>
          </rPr>
          <t xml:space="preserve">
Effingham MW is co-located with the Effingham South substation and should be changed to use the substation site-ID of effs.</t>
        </r>
      </text>
    </comment>
    <comment ref="A1070" authorId="0" shapeId="0">
      <text>
        <r>
          <rPr>
            <b/>
            <sz val="9"/>
            <color indexed="81"/>
            <rFont val="Tahoma"/>
            <family val="2"/>
          </rPr>
          <t>David T Lauchner:</t>
        </r>
        <r>
          <rPr>
            <sz val="9"/>
            <color indexed="81"/>
            <rFont val="Tahoma"/>
            <family val="2"/>
          </rPr>
          <t xml:space="preserve">
Effingham office is co-located with Effingham NW substation - office site-ID should be changed to efnw.</t>
        </r>
      </text>
    </comment>
    <comment ref="A1071" authorId="1" shapeId="0">
      <text>
        <r>
          <rPr>
            <b/>
            <sz val="9"/>
            <color indexed="81"/>
            <rFont val="Tahoma"/>
            <family val="2"/>
          </rPr>
          <t>Bruemmer, David M:</t>
        </r>
        <r>
          <rPr>
            <sz val="9"/>
            <color indexed="81"/>
            <rFont val="Tahoma"/>
            <family val="2"/>
          </rPr>
          <t xml:space="preserve">
East Galesburg Substation is on the same parcel of land as the Office and tower. I believe Sandburg Substation will be adjacent as well.
Change IT site-ID for the substation from gale to egal to match substation &amp; avoid duplication with Gale substation.</t>
        </r>
      </text>
    </comment>
    <comment ref="A1072" authorId="0" shapeId="0">
      <text>
        <r>
          <rPr>
            <b/>
            <sz val="9"/>
            <color indexed="81"/>
            <rFont val="Tahoma"/>
            <family val="2"/>
          </rPr>
          <t>David T Lauchner:</t>
        </r>
        <r>
          <rPr>
            <sz val="9"/>
            <color indexed="81"/>
            <rFont val="Tahoma"/>
            <family val="2"/>
          </rPr>
          <t xml:space="preserve">
East Galesburg Substation is on the same parcel of land as the Office and tower. I believe Sandburg Substation will be adjacent as well.
Should change IT site-ID for the office from galo to egal to match substation.
</t>
        </r>
      </text>
    </comment>
    <comment ref="A1073" authorId="0" shapeId="0">
      <text>
        <r>
          <rPr>
            <b/>
            <sz val="9"/>
            <color indexed="81"/>
            <rFont val="Tahoma"/>
            <family val="2"/>
          </rPr>
          <t>David T Lauchner:</t>
        </r>
        <r>
          <rPr>
            <sz val="9"/>
            <color indexed="81"/>
            <rFont val="Tahoma"/>
            <family val="2"/>
          </rPr>
          <t xml:space="preserve">
East Galesburg Substation is on the same parcel of land as the Office and tower. I believe Sandburg Substation will be adjacent as well.
Change IT site-ID for the tower from galt to egal to match substation.</t>
        </r>
      </text>
    </comment>
    <comment ref="A1088" authorId="0" shapeId="0">
      <text>
        <r>
          <rPr>
            <b/>
            <sz val="9"/>
            <color indexed="81"/>
            <rFont val="Tahoma"/>
            <family val="2"/>
          </rPr>
          <t>David T Lauchner:</t>
        </r>
        <r>
          <rPr>
            <sz val="9"/>
            <color indexed="81"/>
            <rFont val="Tahoma"/>
            <family val="2"/>
          </rPr>
          <t xml:space="preserve">
Assuming this the correct Eldon substation to be paired with this IT site-ID of eldn? If not, it will need to change to work-around a duplication.</t>
        </r>
      </text>
    </comment>
    <comment ref="A1094" authorId="0" shapeId="0">
      <text>
        <r>
          <rPr>
            <b/>
            <sz val="9"/>
            <color indexed="81"/>
            <rFont val="Tahoma"/>
            <family val="2"/>
          </rPr>
          <t>David T Lauchner:</t>
        </r>
        <r>
          <rPr>
            <sz val="9"/>
            <color indexed="81"/>
            <rFont val="Tahoma"/>
            <family val="2"/>
          </rPr>
          <t xml:space="preserve">
Used for AMI. 
Need to change the Elkhart sub site-ID of elks to elkh to match the substation and to work-around a duplication of the Elkhart Switching Station site-ID.</t>
        </r>
      </text>
    </comment>
    <comment ref="C1095" authorId="0" shapeId="0">
      <text>
        <r>
          <rPr>
            <b/>
            <sz val="9"/>
            <color indexed="81"/>
            <rFont val="Tahoma"/>
            <family val="2"/>
          </rPr>
          <t>David T Lauchner:</t>
        </r>
        <r>
          <rPr>
            <sz val="9"/>
            <color indexed="81"/>
            <rFont val="Tahoma"/>
            <family val="2"/>
          </rPr>
          <t xml:space="preserve">
Duplicate of Elkhart sub</t>
        </r>
      </text>
    </comment>
    <comment ref="C109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100" authorId="0" shapeId="0">
      <text>
        <r>
          <rPr>
            <b/>
            <sz val="9"/>
            <color indexed="81"/>
            <rFont val="Tahoma"/>
            <family val="2"/>
          </rPr>
          <t>David T Lauchner:</t>
        </r>
        <r>
          <rPr>
            <sz val="9"/>
            <color indexed="81"/>
            <rFont val="Tahoma"/>
            <family val="2"/>
          </rPr>
          <t xml:space="preserve">
The AMI site ID for St Elmo of slmo should be changed to use the substation site ID of elmo.</t>
        </r>
      </text>
    </comment>
    <comment ref="A1108" authorId="0" shapeId="0">
      <text>
        <r>
          <rPr>
            <b/>
            <sz val="9"/>
            <color indexed="81"/>
            <rFont val="Tahoma"/>
            <family val="2"/>
          </rPr>
          <t>David T Lauchner:</t>
        </r>
        <r>
          <rPr>
            <sz val="9"/>
            <color indexed="81"/>
            <rFont val="Tahoma"/>
            <family val="2"/>
          </rPr>
          <t xml:space="preserve">
Kirksville office is co-located with the Elson substation. The kirk site ID is a duplicate of the Kirksville substation. Rename the Kirksville office from kirk site ID to elsn.
</t>
        </r>
      </text>
    </comment>
    <comment ref="A1109" authorId="0" shapeId="0">
      <text>
        <r>
          <rPr>
            <b/>
            <sz val="9"/>
            <color indexed="81"/>
            <rFont val="Tahoma"/>
            <family val="2"/>
          </rPr>
          <t>David T Lauchner:</t>
        </r>
        <r>
          <rPr>
            <sz val="9"/>
            <color indexed="81"/>
            <rFont val="Tahoma"/>
            <family val="2"/>
          </rPr>
          <t xml:space="preserve">
Ellisville office site-ID (elis) is a duplicate of the Ellisville substation. Need to change the Ellisville office site-ID from elis to elvl.</t>
        </r>
      </text>
    </comment>
    <comment ref="A1111" authorId="0" shapeId="0">
      <text>
        <r>
          <rPr>
            <b/>
            <sz val="9"/>
            <color indexed="81"/>
            <rFont val="Tahoma"/>
            <family val="2"/>
          </rPr>
          <t>David T Lauchner:</t>
        </r>
        <r>
          <rPr>
            <sz val="9"/>
            <color indexed="81"/>
            <rFont val="Tahoma"/>
            <family val="2"/>
          </rPr>
          <t xml:space="preserve">
Used for AMI. Need to change the site-ID of emds to match the substation site-ID of emdn.</t>
        </r>
      </text>
    </comment>
    <comment ref="A1118" authorId="0" shapeId="0">
      <text>
        <r>
          <rPr>
            <b/>
            <sz val="9"/>
            <color indexed="81"/>
            <rFont val="Tahoma"/>
            <family val="2"/>
          </rPr>
          <t>David T Lauchner:</t>
        </r>
        <r>
          <rPr>
            <sz val="9"/>
            <color indexed="81"/>
            <rFont val="Tahoma"/>
            <family val="2"/>
          </rPr>
          <t xml:space="preserve">
Added for AMI</t>
        </r>
      </text>
    </comment>
    <comment ref="A1129" authorId="0" shapeId="0">
      <text>
        <r>
          <rPr>
            <b/>
            <sz val="9"/>
            <color indexed="81"/>
            <rFont val="Tahoma"/>
            <family val="2"/>
          </rPr>
          <t>David T Lauchner:</t>
        </r>
        <r>
          <rPr>
            <sz val="9"/>
            <color indexed="81"/>
            <rFont val="Tahoma"/>
            <family val="2"/>
          </rPr>
          <t xml:space="preserve">
Quincy UE Tower (qumw) is located with the Quncy East Tower (quem) and substation and all should be named with the site ID of qcye to match the substation
Substation is being implemented as qcye as part of x-low</t>
        </r>
      </text>
    </comment>
    <comment ref="A1130" authorId="0" shapeId="0">
      <text>
        <r>
          <rPr>
            <b/>
            <sz val="9"/>
            <color indexed="81"/>
            <rFont val="Tahoma"/>
            <family val="2"/>
          </rPr>
          <t>David T Lauchner:</t>
        </r>
        <r>
          <rPr>
            <sz val="9"/>
            <color indexed="81"/>
            <rFont val="Tahoma"/>
            <family val="2"/>
          </rPr>
          <t xml:space="preserve">
Quincy UE Tower (qumw) is located with the Quncy East Tower (quem) and substation and all should be named with the site ID of qcye to match the substation
Substation is being implemented as qcye as part of x-low</t>
        </r>
      </text>
    </comment>
    <comment ref="A1131" authorId="0" shapeId="0">
      <text>
        <r>
          <rPr>
            <b/>
            <sz val="9"/>
            <color indexed="81"/>
            <rFont val="Tahoma"/>
            <family val="2"/>
          </rPr>
          <t>David T Lauchner:</t>
        </r>
        <r>
          <rPr>
            <sz val="9"/>
            <color indexed="81"/>
            <rFont val="Tahoma"/>
            <family val="2"/>
          </rPr>
          <t xml:space="preserve">
Quincy UE Tower (qumw) is located with the Quncy East Tower (quem) and substation and all should be named with the site ID of qcye to match the substation</t>
        </r>
      </text>
    </comment>
    <comment ref="A1160" authorId="0" shapeId="0">
      <text>
        <r>
          <rPr>
            <b/>
            <sz val="9"/>
            <color indexed="81"/>
            <rFont val="Tahoma"/>
            <family val="2"/>
          </rPr>
          <t>David T Lauchner:</t>
        </r>
        <r>
          <rPr>
            <sz val="9"/>
            <color indexed="81"/>
            <rFont val="Tahoma"/>
            <family val="2"/>
          </rPr>
          <t xml:space="preserve">
Eastern office is a standalone office. 
The site-ID will have to be changed to work around a duplication with Eastern substation (east) - change to new site-ID of estn</t>
        </r>
      </text>
    </comment>
    <comment ref="C1181" authorId="0" shapeId="0">
      <text>
        <r>
          <rPr>
            <b/>
            <sz val="9"/>
            <color indexed="81"/>
            <rFont val="Tahoma"/>
            <family val="2"/>
          </rPr>
          <t>David T Lauchner:</t>
        </r>
        <r>
          <rPr>
            <sz val="9"/>
            <color indexed="81"/>
            <rFont val="Tahoma"/>
            <family val="2"/>
          </rPr>
          <t xml:space="preserve">
Duplicate with Farber office</t>
        </r>
      </text>
    </comment>
    <comment ref="A1184" authorId="0" shapeId="0">
      <text>
        <r>
          <rPr>
            <b/>
            <sz val="9"/>
            <color indexed="81"/>
            <rFont val="Tahoma"/>
            <family val="2"/>
          </rPr>
          <t>David T Lauchner:</t>
        </r>
        <r>
          <rPr>
            <sz val="9"/>
            <color indexed="81"/>
            <rFont val="Tahoma"/>
            <family val="2"/>
          </rPr>
          <t xml:space="preserve">
Used for AMI. Need to rename site-ID to farx to match substation site-ID.</t>
        </r>
      </text>
    </comment>
    <comment ref="A1198" authorId="0" shapeId="0">
      <text>
        <r>
          <rPr>
            <b/>
            <sz val="9"/>
            <color indexed="81"/>
            <rFont val="Tahoma"/>
            <family val="2"/>
          </rPr>
          <t>David T Lauchner:</t>
        </r>
        <r>
          <rPr>
            <sz val="9"/>
            <color indexed="81"/>
            <rFont val="Tahoma"/>
            <family val="2"/>
          </rPr>
          <t xml:space="preserve">
Fairgrounds CTG is co-located with the Fairgrounds substation in Jefferson City. The CTG site-ID of fair needs to be renamed to fgrd to match the substation and to resolve a duplication with the Fairview substation site-ID.</t>
        </r>
      </text>
    </comment>
    <comment ref="A1204" authorId="0" shapeId="0">
      <text>
        <r>
          <rPr>
            <b/>
            <sz val="9"/>
            <color indexed="81"/>
            <rFont val="Tahoma"/>
            <family val="2"/>
          </rPr>
          <t>David T Lauchner:</t>
        </r>
        <r>
          <rPr>
            <sz val="9"/>
            <color indexed="81"/>
            <rFont val="Tahoma"/>
            <family val="2"/>
          </rPr>
          <t xml:space="preserve">
Used for AMI.
The coordinates are a little off (39.11570556 -89.24099917), but close enough to assume this is at the Fillmore sub. If so, the name needs to be changed from the flmr site-ID to the substation site-ID of fill.</t>
        </r>
      </text>
    </comment>
    <comment ref="C1206" authorId="0" shapeId="0">
      <text>
        <r>
          <rPr>
            <b/>
            <sz val="9"/>
            <color indexed="81"/>
            <rFont val="Tahoma"/>
            <family val="2"/>
          </rPr>
          <t>David T Lauchner:</t>
        </r>
        <r>
          <rPr>
            <sz val="9"/>
            <color indexed="81"/>
            <rFont val="Tahoma"/>
            <family val="2"/>
          </rPr>
          <t xml:space="preserve">
Duplicate of Fishook tower</t>
        </r>
      </text>
    </comment>
    <comment ref="C120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M1223" authorId="0" shapeId="0">
      <text>
        <r>
          <rPr>
            <b/>
            <sz val="9"/>
            <color indexed="81"/>
            <rFont val="Tahoma"/>
            <family val="2"/>
          </rPr>
          <t>David T Lauchner:</t>
        </r>
        <r>
          <rPr>
            <sz val="9"/>
            <color indexed="81"/>
            <rFont val="Tahoma"/>
            <family val="2"/>
          </rPr>
          <t xml:space="preserve">
Used the coordinates labelled "Fairmont Race Track"</t>
        </r>
      </text>
    </comment>
    <comment ref="M1224" authorId="0" shapeId="0">
      <text>
        <r>
          <rPr>
            <b/>
            <sz val="9"/>
            <color indexed="81"/>
            <rFont val="Tahoma"/>
            <family val="2"/>
          </rPr>
          <t>David T Lauchner:</t>
        </r>
        <r>
          <rPr>
            <sz val="9"/>
            <color indexed="81"/>
            <rFont val="Tahoma"/>
            <family val="2"/>
          </rPr>
          <t xml:space="preserve">
Guessing on coordinates. Found documentation that it was in Fairmont Street in the Maryville IL territory. Fairmont is a short street &amp; I found a facility on the map on Fairmont street.</t>
        </r>
      </text>
    </comment>
    <comment ref="M1225" authorId="0" shapeId="0">
      <text>
        <r>
          <rPr>
            <b/>
            <sz val="9"/>
            <color indexed="81"/>
            <rFont val="Tahoma"/>
            <family val="2"/>
          </rPr>
          <t>David T Lauchner:</t>
        </r>
        <r>
          <rPr>
            <sz val="9"/>
            <color indexed="81"/>
            <rFont val="Tahoma"/>
            <family val="2"/>
          </rPr>
          <t xml:space="preserve">
Used the coordinates labelled "Fairmont".</t>
        </r>
      </text>
    </comment>
    <comment ref="A1234" authorId="0" shapeId="0">
      <text>
        <r>
          <rPr>
            <b/>
            <sz val="9"/>
            <color indexed="81"/>
            <rFont val="Tahoma"/>
            <family val="2"/>
          </rPr>
          <t>David T Lauchner:</t>
        </r>
        <r>
          <rPr>
            <sz val="9"/>
            <color indexed="81"/>
            <rFont val="Tahoma"/>
            <family val="2"/>
          </rPr>
          <t xml:space="preserve">
Cannot find any network equipment or documentation for fstr. I am assuming it is for the Fosterburg substation. If so, the site-ID needs to be changed from fstr to fosx to match the substation. Otherwise fstr needs to be removed.</t>
        </r>
      </text>
    </comment>
    <comment ref="C123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124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249" authorId="0" shapeId="0">
      <text>
        <r>
          <rPr>
            <b/>
            <sz val="9"/>
            <color indexed="81"/>
            <rFont val="Tahoma"/>
            <family val="2"/>
          </rPr>
          <t>David T Lauchner:</t>
        </r>
        <r>
          <rPr>
            <sz val="9"/>
            <color indexed="81"/>
            <rFont val="Tahoma"/>
            <family val="2"/>
          </rPr>
          <t xml:space="preserve">
Network site ID for Freeburg Gas is frbg. The distribution &amp; gas site ID is fr12. The network site ID should be changed from frbg to fr12 to match gas/distribution.</t>
        </r>
      </text>
    </comment>
    <comment ref="A1250" authorId="0" shapeId="0">
      <text>
        <r>
          <rPr>
            <b/>
            <sz val="9"/>
            <color indexed="81"/>
            <rFont val="Tahoma"/>
            <family val="2"/>
          </rPr>
          <t>David T Lauchner:</t>
        </r>
        <r>
          <rPr>
            <sz val="9"/>
            <color indexed="81"/>
            <rFont val="Tahoma"/>
            <family val="2"/>
          </rPr>
          <t xml:space="preserve">
Used for AMI. Need to change the site-ID from frks to fran to match the substation site-ID.</t>
        </r>
      </text>
    </comment>
    <comment ref="A1253" authorId="0" shapeId="0">
      <text>
        <r>
          <rPr>
            <b/>
            <sz val="9"/>
            <color indexed="81"/>
            <rFont val="Tahoma"/>
            <family val="2"/>
          </rPr>
          <t>David T Lauchner:</t>
        </r>
        <r>
          <rPr>
            <sz val="9"/>
            <color indexed="81"/>
            <rFont val="Tahoma"/>
            <family val="2"/>
          </rPr>
          <t xml:space="preserve">
Farber appears to be a stand-alone office facility. The farb site-ID conflicts with the Farber substation. Rename the office to frbr.</t>
        </r>
      </text>
    </comment>
    <comment ref="A1262" authorId="0" shapeId="0">
      <text>
        <r>
          <rPr>
            <b/>
            <sz val="9"/>
            <color indexed="81"/>
            <rFont val="Tahoma"/>
            <family val="2"/>
          </rPr>
          <t>David T Lauchner:</t>
        </r>
        <r>
          <rPr>
            <sz val="9"/>
            <color indexed="81"/>
            <rFont val="Tahoma"/>
            <family val="2"/>
          </rPr>
          <t xml:space="preserve">
Assigned for AMI collectors - Nothing is showing in ServiceNow as being deployed, but the AMI design sheet shows the location as being with the Fremont Rd sub. We need to get it changed to frem.</t>
        </r>
      </text>
    </comment>
    <comment ref="C1266" authorId="0" shapeId="0">
      <text>
        <r>
          <rPr>
            <b/>
            <sz val="9"/>
            <color indexed="81"/>
            <rFont val="Tahoma"/>
            <family val="2"/>
          </rPr>
          <t>David T Lauchner:</t>
        </r>
        <r>
          <rPr>
            <sz val="9"/>
            <color indexed="81"/>
            <rFont val="Tahoma"/>
            <family val="2"/>
          </rPr>
          <t xml:space="preserve">
Site ID frgr is used for both the Fairgrounds &amp; Fairgrounds-CIL substations. One of these needs to be changed. How do we do that? The C43 substation has this site ID in Byers.</t>
        </r>
      </text>
    </comment>
    <comment ref="C1267" authorId="0" shapeId="0">
      <text>
        <r>
          <rPr>
            <b/>
            <sz val="9"/>
            <color indexed="81"/>
            <rFont val="Tahoma"/>
            <family val="2"/>
          </rPr>
          <t>David T Lauchner:</t>
        </r>
        <r>
          <rPr>
            <sz val="9"/>
            <color indexed="81"/>
            <rFont val="Tahoma"/>
            <family val="2"/>
          </rPr>
          <t xml:space="preserve">
Site ID frgr is used for both the Fairgrounds &amp; Fairgrounds-CIL substations. One of these needs to be changed. How do we do that? The C43 substation has this site ID in Byers.</t>
        </r>
      </text>
    </comment>
    <comment ref="A1270" authorId="0" shapeId="0">
      <text>
        <r>
          <rPr>
            <b/>
            <sz val="9"/>
            <color indexed="81"/>
            <rFont val="Tahoma"/>
            <family val="2"/>
          </rPr>
          <t>David T Lauchner:</t>
        </r>
        <r>
          <rPr>
            <sz val="9"/>
            <color indexed="81"/>
            <rFont val="Tahoma"/>
            <family val="2"/>
          </rPr>
          <t xml:space="preserve">
Franklin office (frnk) appears to be a stand-alone office. The site-ID conflcts with the Danville Franklin Street substation and needs to be changed. Change the office to use frko</t>
        </r>
      </text>
    </comment>
    <comment ref="C1273" authorId="0" shapeId="0">
      <text>
        <r>
          <rPr>
            <b/>
            <sz val="9"/>
            <color indexed="81"/>
            <rFont val="Tahoma"/>
            <family val="2"/>
          </rPr>
          <t>David T Lauchner:</t>
        </r>
        <r>
          <rPr>
            <sz val="9"/>
            <color indexed="81"/>
            <rFont val="Tahoma"/>
            <family val="2"/>
          </rPr>
          <t xml:space="preserve">
Duplicate of Franklin MO office</t>
        </r>
      </text>
    </comment>
    <comment ref="A1283" authorId="0" shapeId="0">
      <text>
        <r>
          <rPr>
            <b/>
            <sz val="9"/>
            <color indexed="81"/>
            <rFont val="Tahoma"/>
            <family val="2"/>
          </rPr>
          <t>David T Lauchner:</t>
        </r>
        <r>
          <rPr>
            <sz val="9"/>
            <color indexed="81"/>
            <rFont val="Tahoma"/>
            <family val="2"/>
          </rPr>
          <t xml:space="preserve">
Standalone tower site.
Site-ID of fish is a duplicate of the Fisher substation. Rename Fishook tower site-ID to fsht</t>
        </r>
      </text>
    </comment>
    <comment ref="A1287" authorId="0" shapeId="0">
      <text>
        <r>
          <rPr>
            <b/>
            <sz val="9"/>
            <color indexed="81"/>
            <rFont val="Tahoma"/>
            <family val="2"/>
          </rPr>
          <t>David T Lauchner:</t>
        </r>
        <r>
          <rPr>
            <sz val="9"/>
            <color indexed="81"/>
            <rFont val="Tahoma"/>
            <family val="2"/>
          </rPr>
          <t xml:space="preserve">
Appears to have been added for AMI, but don’t see anything deployed in ServiceNow yet. 
It appears the AMI spreadsheet match this up to the Fulton substation (in Lacon IL), so the site-ID for the collector needs to be changed from fuls to fult.</t>
        </r>
      </text>
    </comment>
    <comment ref="A1290" authorId="0" shapeId="0">
      <text>
        <r>
          <rPr>
            <b/>
            <sz val="9"/>
            <color indexed="81"/>
            <rFont val="Tahoma"/>
            <family val="2"/>
          </rPr>
          <t>David T Lauchner:</t>
        </r>
        <r>
          <rPr>
            <sz val="9"/>
            <color indexed="81"/>
            <rFont val="Tahoma"/>
            <family val="2"/>
          </rPr>
          <t xml:space="preserve">
Used for AMI. Need to change gals site-ID to gale to match substation.</t>
        </r>
      </text>
    </comment>
    <comment ref="C1290" authorId="0" shapeId="0">
      <text>
        <r>
          <rPr>
            <b/>
            <sz val="9"/>
            <color indexed="81"/>
            <rFont val="Tahoma"/>
            <family val="2"/>
          </rPr>
          <t>David T Lauchner:</t>
        </r>
        <r>
          <rPr>
            <sz val="9"/>
            <color indexed="81"/>
            <rFont val="Tahoma"/>
            <family val="2"/>
          </rPr>
          <t xml:space="preserve">
Duplicate with IT site-ID for Galesburg East.</t>
        </r>
      </text>
    </comment>
    <comment ref="C129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301" authorId="0" shapeId="0">
      <text>
        <r>
          <rPr>
            <b/>
            <sz val="9"/>
            <color indexed="81"/>
            <rFont val="Tahoma"/>
            <family val="2"/>
          </rPr>
          <t>David T Lauchner:</t>
        </r>
        <r>
          <rPr>
            <sz val="9"/>
            <color indexed="81"/>
            <rFont val="Tahoma"/>
            <family val="2"/>
          </rPr>
          <t xml:space="preserve">
Gibson City CTG (gibs) appears to be co-located with the Gibson City Central Soya substation (gbcc). If so, rename the Gibson City CTG site-ID from gibs to gbcc. 
The current site-ID of gibs is a duplicate of the Gibson-457 substation &amp; needs to be resolved.</t>
        </r>
      </text>
    </comment>
    <comment ref="A1303" authorId="0" shapeId="0">
      <text>
        <r>
          <rPr>
            <b/>
            <sz val="9"/>
            <color indexed="81"/>
            <rFont val="Tahoma"/>
            <family val="2"/>
          </rPr>
          <t>David T Lauchner:</t>
        </r>
        <r>
          <rPr>
            <sz val="9"/>
            <color indexed="81"/>
            <rFont val="Tahoma"/>
            <family val="2"/>
          </rPr>
          <t xml:space="preserve">
The Gibson City tower (gibm) is co-located with the Gibson City South substation (gbcs). Rename the Gibson City tower site-ID from gibm to gbcs.
gbcs is being added as part of x-low project</t>
        </r>
      </text>
    </comment>
    <comment ref="C1310" authorId="0" shapeId="0">
      <text>
        <r>
          <rPr>
            <b/>
            <sz val="9"/>
            <color indexed="81"/>
            <rFont val="Tahoma"/>
            <family val="2"/>
          </rPr>
          <t>David T Lauchner:</t>
        </r>
        <r>
          <rPr>
            <sz val="9"/>
            <color indexed="81"/>
            <rFont val="Tahoma"/>
            <family val="2"/>
          </rPr>
          <t xml:space="preserve">
Granite City 17ths Street &amp; Granite City Air Products substations both have the GC17 site ID. One needs to change. Ow do we do that?</t>
        </r>
      </text>
    </comment>
    <comment ref="C1311" authorId="0" shapeId="0">
      <text>
        <r>
          <rPr>
            <b/>
            <sz val="9"/>
            <color indexed="81"/>
            <rFont val="Tahoma"/>
            <family val="2"/>
          </rPr>
          <t>David T Lauchner:</t>
        </r>
        <r>
          <rPr>
            <sz val="9"/>
            <color indexed="81"/>
            <rFont val="Tahoma"/>
            <family val="2"/>
          </rPr>
          <t xml:space="preserve">
Granite City 17ths Street &amp; Granite City Air Products substations both have the GC17 site ID. One needs to change. Ow do we do that?</t>
        </r>
      </text>
    </comment>
    <comment ref="C132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133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368" authorId="0" shapeId="0">
      <text>
        <r>
          <rPr>
            <b/>
            <sz val="9"/>
            <color indexed="81"/>
            <rFont val="Tahoma"/>
            <family val="2"/>
          </rPr>
          <t>David T Lauchner:</t>
        </r>
        <r>
          <rPr>
            <sz val="9"/>
            <color indexed="81"/>
            <rFont val="Tahoma"/>
            <family val="2"/>
          </rPr>
          <t xml:space="preserve">
Cannot find anything with the gldr site-ID on it. Assuming it is the same site at Gerald Tower &amp; anything using it should be changed to gemw &amp; the gldr site IT should be removed. </t>
        </r>
      </text>
    </comment>
    <comment ref="A1369" authorId="0" shapeId="0">
      <text>
        <r>
          <rPr>
            <b/>
            <sz val="9"/>
            <color indexed="81"/>
            <rFont val="Tahoma"/>
            <family val="2"/>
          </rPr>
          <t>David T Lauchner:</t>
        </r>
        <r>
          <rPr>
            <sz val="9"/>
            <color indexed="81"/>
            <rFont val="Tahoma"/>
            <family val="2"/>
          </rPr>
          <t xml:space="preserve">
Gerald Tower is a standalone site</t>
        </r>
      </text>
    </comment>
    <comment ref="C1372" authorId="0" shapeId="0">
      <text>
        <r>
          <rPr>
            <b/>
            <sz val="9"/>
            <color indexed="81"/>
            <rFont val="Tahoma"/>
            <family val="2"/>
          </rPr>
          <t>David T Lauchner:</t>
        </r>
        <r>
          <rPr>
            <sz val="9"/>
            <color indexed="81"/>
            <rFont val="Tahoma"/>
            <family val="2"/>
          </rPr>
          <t xml:space="preserve">
Duplicate of Geraldine office site-ID</t>
        </r>
      </text>
    </comment>
    <comment ref="C1374" authorId="0" shapeId="0">
      <text>
        <r>
          <rPr>
            <b/>
            <sz val="9"/>
            <color indexed="81"/>
            <rFont val="Tahoma"/>
            <family val="2"/>
          </rPr>
          <t>David T Lauchner:</t>
        </r>
        <r>
          <rPr>
            <sz val="9"/>
            <color indexed="81"/>
            <rFont val="Tahoma"/>
            <family val="2"/>
          </rPr>
          <t xml:space="preserve">
Duplicate of Gibson City CTG IT site-ID.</t>
        </r>
      </text>
    </comment>
    <comment ref="A1377" authorId="0" shapeId="0">
      <text>
        <r>
          <rPr>
            <b/>
            <sz val="9"/>
            <color indexed="81"/>
            <rFont val="Tahoma"/>
            <family val="2"/>
          </rPr>
          <t>David T Lauchner:</t>
        </r>
        <r>
          <rPr>
            <sz val="9"/>
            <color indexed="81"/>
            <rFont val="Tahoma"/>
            <family val="2"/>
          </rPr>
          <t xml:space="preserve">
Gilman appears to be a stand-alone office</t>
        </r>
      </text>
    </comment>
    <comment ref="A1378" authorId="0" shapeId="0">
      <text>
        <r>
          <rPr>
            <b/>
            <sz val="9"/>
            <color indexed="81"/>
            <rFont val="Tahoma"/>
            <family val="2"/>
          </rPr>
          <t>David T Lauchner:</t>
        </r>
        <r>
          <rPr>
            <sz val="9"/>
            <color indexed="81"/>
            <rFont val="Tahoma"/>
            <family val="2"/>
          </rPr>
          <t xml:space="preserve">
Gilman tower is co-located with Gilman South sub &amp; should have it's site-ID changed from glmw to gils.
The gils site-ID is being implemented at the sub as part of the x-low project.</t>
        </r>
      </text>
    </comment>
    <comment ref="A1382" authorId="0" shapeId="0">
      <text>
        <r>
          <rPr>
            <b/>
            <sz val="9"/>
            <color indexed="81"/>
            <rFont val="Tahoma"/>
            <family val="2"/>
          </rPr>
          <t>David T Lauchner:</t>
        </r>
        <r>
          <rPr>
            <sz val="9"/>
            <color indexed="81"/>
            <rFont val="Tahoma"/>
            <family val="2"/>
          </rPr>
          <t xml:space="preserve">
The Glasford collector (gfld) is a standalone AMI collector</t>
        </r>
      </text>
    </comment>
    <comment ref="C138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387" authorId="0" shapeId="0">
      <text>
        <r>
          <rPr>
            <b/>
            <sz val="9"/>
            <color indexed="81"/>
            <rFont val="Tahoma"/>
            <family val="2"/>
          </rPr>
          <t>David T Lauchner:</t>
        </r>
        <r>
          <rPr>
            <sz val="9"/>
            <color indexed="81"/>
            <rFont val="Tahoma"/>
            <family val="2"/>
          </rPr>
          <t xml:space="preserve">
Added for AMI. Nothing showing deployed yet in ServiceNow, but AMI design sheets show coordinates &amp; it is not co-located with anything - keep glsl site-ID.</t>
        </r>
      </text>
    </comment>
    <comment ref="A1391" authorId="0" shapeId="0">
      <text>
        <r>
          <rPr>
            <b/>
            <sz val="9"/>
            <color indexed="81"/>
            <rFont val="Tahoma"/>
            <family val="2"/>
          </rPr>
          <t>David T Lauchner:</t>
        </r>
        <r>
          <rPr>
            <sz val="9"/>
            <color indexed="81"/>
            <rFont val="Tahoma"/>
            <family val="2"/>
          </rPr>
          <t xml:space="preserve">
GM-048 does not meet our four character requirement - We have to create our own site-ID of gm48 to use - part of x-low</t>
        </r>
      </text>
    </comment>
    <comment ref="C1391" authorId="0" shapeId="0">
      <text>
        <r>
          <rPr>
            <b/>
            <sz val="9"/>
            <color indexed="81"/>
            <rFont val="Tahoma"/>
            <family val="2"/>
          </rPr>
          <t>David T Lauchner:</t>
        </r>
        <r>
          <rPr>
            <sz val="9"/>
            <color indexed="81"/>
            <rFont val="Tahoma"/>
            <family val="2"/>
          </rPr>
          <t xml:space="preserve">
GM-048 does not meet our four character requirement - We have to create our own site-ID of gm48 to use - part of x-low</t>
        </r>
      </text>
    </comment>
    <comment ref="A1394" authorId="0" shapeId="0">
      <text>
        <r>
          <rPr>
            <b/>
            <sz val="9"/>
            <color indexed="81"/>
            <rFont val="Tahoma"/>
            <family val="2"/>
          </rPr>
          <t>David T Lauchner:</t>
        </r>
        <r>
          <rPr>
            <sz val="9"/>
            <color indexed="81"/>
            <rFont val="Tahoma"/>
            <family val="2"/>
          </rPr>
          <t xml:space="preserve">
Appears to have been assigned as gbrs (for Galesburg Burlington Substation) for AMI collectors. The coordinates indicate it is actually at the Galesburg Monmouth Blvd substation, so the gbrs site ID needs to be changed to gmon to match the Monmouth Blvd substation.
Beling deployed as gmon for x-low</t>
        </r>
      </text>
    </comment>
    <comment ref="A1395" authorId="0" shapeId="0">
      <text>
        <r>
          <rPr>
            <b/>
            <sz val="9"/>
            <color indexed="81"/>
            <rFont val="Tahoma"/>
            <family val="2"/>
          </rPr>
          <t>David T Lauchner:</t>
        </r>
        <r>
          <rPr>
            <sz val="9"/>
            <color indexed="81"/>
            <rFont val="Tahoma"/>
            <family val="2"/>
          </rPr>
          <t xml:space="preserve">
Assigned for AMI collectors - Nothing is showing in ServiceNow as being deployed, but the AMI design sheet shows the location as being with the North Seminary St sub. We need to get it changed to gnsm.</t>
        </r>
      </text>
    </comment>
    <comment ref="A1397" authorId="0" shapeId="0">
      <text>
        <r>
          <rPr>
            <b/>
            <sz val="9"/>
            <color indexed="81"/>
            <rFont val="Tahoma"/>
            <family val="2"/>
          </rPr>
          <t>David T Lauchner:</t>
        </r>
        <r>
          <rPr>
            <sz val="9"/>
            <color indexed="81"/>
            <rFont val="Tahoma"/>
            <family val="2"/>
          </rPr>
          <t xml:space="preserve">
Godfrey Tower (gomw) is co-located with Godfrey substation (gody). Rename tower site-ID to gody.</t>
        </r>
      </text>
    </comment>
    <comment ref="A1399" authorId="0" shapeId="0">
      <text>
        <r>
          <rPr>
            <b/>
            <sz val="9"/>
            <color indexed="81"/>
            <rFont val="Tahoma"/>
            <family val="2"/>
          </rPr>
          <t>David T Lauchner:</t>
        </r>
        <r>
          <rPr>
            <sz val="9"/>
            <color indexed="81"/>
            <rFont val="Tahoma"/>
            <family val="2"/>
          </rPr>
          <t xml:space="preserve">
Standalone AMI collector</t>
        </r>
      </text>
    </comment>
    <comment ref="A1401" authorId="0" shapeId="0">
      <text>
        <r>
          <rPr>
            <b/>
            <sz val="9"/>
            <color indexed="81"/>
            <rFont val="Tahoma"/>
            <family val="2"/>
          </rPr>
          <t>David T Lauchner:</t>
        </r>
        <r>
          <rPr>
            <sz val="9"/>
            <color indexed="81"/>
            <rFont val="Tahoma"/>
            <family val="2"/>
          </rPr>
          <t xml:space="preserve">
Goos Creek CTG (goos &amp; good) are co-located with the Goos Creek substation (gosc). Both should be renamed to use the substation gosc site-ID.
The gosc site-ID will be implemented at the site as part of the x-low project.</t>
        </r>
      </text>
    </comment>
    <comment ref="A1402" authorId="0" shapeId="0">
      <text>
        <r>
          <rPr>
            <b/>
            <sz val="9"/>
            <color indexed="81"/>
            <rFont val="Tahoma"/>
            <family val="2"/>
          </rPr>
          <t>David T Lauchner:</t>
        </r>
        <r>
          <rPr>
            <sz val="9"/>
            <color indexed="81"/>
            <rFont val="Tahoma"/>
            <family val="2"/>
          </rPr>
          <t xml:space="preserve">
Goos Creek CTG (goos &amp; good) are co-located with the Goos Creek substation (gosc). Both should be renamed to use the substation gosc site-ID.
The gosc site-ID will be implemented at the site as part of the x-low project.</t>
        </r>
      </text>
    </comment>
    <comment ref="A1405" authorId="0" shapeId="0">
      <text>
        <r>
          <rPr>
            <b/>
            <sz val="9"/>
            <color indexed="81"/>
            <rFont val="Tahoma"/>
            <family val="2"/>
          </rPr>
          <t>David T Lauchner:</t>
        </r>
        <r>
          <rPr>
            <sz val="9"/>
            <color indexed="81"/>
            <rFont val="Tahoma"/>
            <family val="2"/>
          </rPr>
          <t xml:space="preserve">
Assigned for AMI collectors - Nothing is showing in ServiceNow as being deployed, but the AMI design sheet shows the location as being with the Power House sub. We need to get it changed to gpow.</t>
        </r>
      </text>
    </comment>
    <comment ref="C1417" authorId="0" shapeId="0">
      <text>
        <r>
          <rPr>
            <b/>
            <sz val="9"/>
            <color indexed="81"/>
            <rFont val="Tahoma"/>
            <family val="2"/>
          </rPr>
          <t>David T Lauchner:</t>
        </r>
        <r>
          <rPr>
            <sz val="9"/>
            <color indexed="81"/>
            <rFont val="Tahoma"/>
            <family val="2"/>
          </rPr>
          <t xml:space="preserve">
Duplicate of IT site-ID for Graze Avenue</t>
        </r>
      </text>
    </comment>
    <comment ref="A1419" authorId="0" shapeId="0">
      <text>
        <r>
          <rPr>
            <b/>
            <sz val="9"/>
            <color indexed="81"/>
            <rFont val="Tahoma"/>
            <family val="2"/>
          </rPr>
          <t>David T Lauchner:</t>
        </r>
        <r>
          <rPr>
            <sz val="9"/>
            <color indexed="81"/>
            <rFont val="Tahoma"/>
            <family val="2"/>
          </rPr>
          <t xml:space="preserve">
Implemented for AMI. Need to change the grav site-ID to avoid a duplication with Granville sub. Change grav to graz.</t>
        </r>
      </text>
    </comment>
    <comment ref="A1424" authorId="0" shapeId="0">
      <text>
        <r>
          <rPr>
            <b/>
            <sz val="9"/>
            <color indexed="81"/>
            <rFont val="Tahoma"/>
            <family val="2"/>
          </rPr>
          <t>David T Lauchner:</t>
        </r>
        <r>
          <rPr>
            <sz val="9"/>
            <color indexed="81"/>
            <rFont val="Tahoma"/>
            <family val="2"/>
          </rPr>
          <t xml:space="preserve">
Geraldiine office (gerd) uplicate of Bloomington  G.E. Road. Need to change Geraldine office site-ID to grdo.</t>
        </r>
      </text>
    </comment>
    <comment ref="A1427" authorId="0" shapeId="0">
      <text>
        <r>
          <rPr>
            <b/>
            <sz val="9"/>
            <color indexed="81"/>
            <rFont val="Tahoma"/>
            <family val="2"/>
          </rPr>
          <t>David T Lauchner:</t>
        </r>
        <r>
          <rPr>
            <sz val="9"/>
            <color indexed="81"/>
            <rFont val="Tahoma"/>
            <family val="2"/>
          </rPr>
          <t xml:space="preserve">
Used for AMI.
The grvs site-ID is a duplicate of the Gravois sub site-ID need to change the IT site-ID to gren to match the Greenview substation.</t>
        </r>
      </text>
    </comment>
    <comment ref="A1438" authorId="0" shapeId="0">
      <text>
        <r>
          <rPr>
            <b/>
            <sz val="9"/>
            <color indexed="81"/>
            <rFont val="Tahoma"/>
            <family val="2"/>
          </rPr>
          <t>David T Lauchner:</t>
        </r>
        <r>
          <rPr>
            <sz val="9"/>
            <color indexed="81"/>
            <rFont val="Tahoma"/>
            <family val="2"/>
          </rPr>
          <t xml:space="preserve">
Appears to be a standalone AMI collector.
The grnv site-ID is a duplicate of a retired Greenville sub. For now, we can plan to rename it to leave it as is &amp; remove the retired substation from the list. If we need to rename it we can do so.</t>
        </r>
      </text>
    </comment>
    <comment ref="C1438" authorId="0" shapeId="0">
      <text>
        <r>
          <rPr>
            <b/>
            <sz val="9"/>
            <color indexed="81"/>
            <rFont val="Tahoma"/>
            <family val="2"/>
          </rPr>
          <t>David T Lauchner:</t>
        </r>
        <r>
          <rPr>
            <sz val="9"/>
            <color indexed="81"/>
            <rFont val="Tahoma"/>
            <family val="2"/>
          </rPr>
          <t xml:space="preserve">
The grnv site-ID is a duplicate of a retired Greenville sub. For now, we can plan to rename it to leave it as is &amp; remove the retired substation from the list. If we need to rename it we can do so.</t>
        </r>
      </text>
    </comment>
    <comment ref="C1439" authorId="0" shapeId="0">
      <text>
        <r>
          <rPr>
            <b/>
            <sz val="9"/>
            <color indexed="81"/>
            <rFont val="Tahoma"/>
            <family val="2"/>
          </rPr>
          <t>David T Lauchner:</t>
        </r>
        <r>
          <rPr>
            <sz val="9"/>
            <color indexed="81"/>
            <rFont val="Tahoma"/>
            <family val="2"/>
          </rPr>
          <t xml:space="preserve">
Is it ok to remove these retired/unused site lines &amp; reuse the site-ID?
Duplicate of Greenville collector.</t>
        </r>
      </text>
    </comment>
    <comment ref="C1445" authorId="0" shapeId="0">
      <text>
        <r>
          <rPr>
            <b/>
            <sz val="9"/>
            <color indexed="81"/>
            <rFont val="Tahoma"/>
            <family val="2"/>
          </rPr>
          <t>David T Lauchner:</t>
        </r>
        <r>
          <rPr>
            <sz val="9"/>
            <color indexed="81"/>
            <rFont val="Tahoma"/>
            <family val="2"/>
          </rPr>
          <t xml:space="preserve">
Duplicate of Grayville IT site-ID</t>
        </r>
      </text>
    </comment>
    <comment ref="C1447" authorId="0" shapeId="0">
      <text>
        <r>
          <rPr>
            <b/>
            <sz val="9"/>
            <color indexed="81"/>
            <rFont val="Tahoma"/>
            <family val="2"/>
          </rPr>
          <t>David T Lauchner:</t>
        </r>
        <r>
          <rPr>
            <sz val="9"/>
            <color indexed="81"/>
            <rFont val="Tahoma"/>
            <family val="2"/>
          </rPr>
          <t xml:space="preserve">
Duplicate of Greenview Sub IT site-ID</t>
        </r>
      </text>
    </comment>
    <comment ref="A1450" authorId="0" shapeId="0">
      <text>
        <r>
          <rPr>
            <b/>
            <sz val="9"/>
            <color indexed="81"/>
            <rFont val="Tahoma"/>
            <family val="2"/>
          </rPr>
          <t>David T Lauchner:</t>
        </r>
        <r>
          <rPr>
            <sz val="9"/>
            <color indexed="81"/>
            <rFont val="Tahoma"/>
            <family val="2"/>
          </rPr>
          <t xml:space="preserve">
Added for AMI. Located at Grayville sub.
Duplicate of Groveland site-ID. Need to change the grvl site-ID to gryx to match the substation site-ID &amp; avoid a duplication with Groveland.</t>
        </r>
      </text>
    </comment>
    <comment ref="A1453" authorId="0" shapeId="0">
      <text>
        <r>
          <rPr>
            <b/>
            <sz val="9"/>
            <color indexed="81"/>
            <rFont val="Tahoma"/>
            <family val="2"/>
          </rPr>
          <t>David T Lauchner:</t>
        </r>
        <r>
          <rPr>
            <sz val="9"/>
            <color indexed="81"/>
            <rFont val="Tahoma"/>
            <family val="2"/>
          </rPr>
          <t xml:space="preserve">
Glasford gas storage site-ID of glag should be renamed to match the substation site-ID of gsgl.</t>
        </r>
      </text>
    </comment>
    <comment ref="A1454" authorId="0" shapeId="0">
      <text>
        <r>
          <rPr>
            <b/>
            <sz val="9"/>
            <color indexed="81"/>
            <rFont val="Tahoma"/>
            <family val="2"/>
          </rPr>
          <t>David T Lauchner:</t>
        </r>
        <r>
          <rPr>
            <sz val="9"/>
            <color indexed="81"/>
            <rFont val="Tahoma"/>
            <family val="2"/>
          </rPr>
          <t xml:space="preserve">
Glasford gas storage site-ID of glas should be renamed to match the substation site-ID of gsgl.</t>
        </r>
      </text>
    </comment>
    <comment ref="A1455" authorId="0" shapeId="0">
      <text>
        <r>
          <rPr>
            <b/>
            <sz val="9"/>
            <color indexed="81"/>
            <rFont val="Tahoma"/>
            <family val="2"/>
          </rPr>
          <t>David T Lauchner:</t>
        </r>
        <r>
          <rPr>
            <sz val="9"/>
            <color indexed="81"/>
            <rFont val="Tahoma"/>
            <family val="2"/>
          </rPr>
          <t xml:space="preserve">
The site ID for Lincoln Gas should be changed from ling to gsst to match the substation name.
</t>
        </r>
      </text>
    </comment>
    <comment ref="A1456" authorId="0" shapeId="0">
      <text>
        <r>
          <rPr>
            <b/>
            <sz val="9"/>
            <color indexed="81"/>
            <rFont val="Tahoma"/>
            <family val="2"/>
          </rPr>
          <t>David T Lauchner:</t>
        </r>
        <r>
          <rPr>
            <sz val="9"/>
            <color indexed="81"/>
            <rFont val="Tahoma"/>
            <family val="2"/>
          </rPr>
          <t xml:space="preserve">
Change to gtdy as part of x-low</t>
        </r>
      </text>
    </comment>
    <comment ref="A1457" authorId="0" shapeId="0">
      <text>
        <r>
          <rPr>
            <b/>
            <sz val="9"/>
            <color indexed="81"/>
            <rFont val="Tahoma"/>
            <family val="2"/>
          </rPr>
          <t>David T Lauchner:</t>
        </r>
        <r>
          <rPr>
            <sz val="9"/>
            <color indexed="81"/>
            <rFont val="Tahoma"/>
            <family val="2"/>
          </rPr>
          <t xml:space="preserve">
Grand Tower com tower sits across from the Grand Tower plant/switchyard &amp; down the street a very short distance from the Grand Tower East sub - it might be Ameren property.
I'm proposing we change the gtwm site-ID to gtdy to match the switchyard.</t>
        </r>
      </text>
    </comment>
    <comment ref="A1467" authorId="0" shapeId="0">
      <text>
        <r>
          <rPr>
            <b/>
            <sz val="9"/>
            <color indexed="81"/>
            <rFont val="Tahoma"/>
            <family val="2"/>
          </rPr>
          <t>David T Lauchner:</t>
        </r>
        <r>
          <rPr>
            <sz val="9"/>
            <color indexed="81"/>
            <rFont val="Tahoma"/>
            <family val="2"/>
          </rPr>
          <t xml:space="preserve">
Change from hami to hamx site-ID as part of x-low project</t>
        </r>
      </text>
    </comment>
    <comment ref="C1470" authorId="0" shapeId="0">
      <text>
        <r>
          <rPr>
            <b/>
            <sz val="9"/>
            <color indexed="81"/>
            <rFont val="Tahoma"/>
            <family val="2"/>
          </rPr>
          <t>David T Lauchner:</t>
        </r>
        <r>
          <rPr>
            <sz val="9"/>
            <color indexed="81"/>
            <rFont val="Tahoma"/>
            <family val="2"/>
          </rPr>
          <t xml:space="preserve">
Hanna Steel &amp; Hans substations both use the hans site ID. Hans is a transmission substation that has the site ID in TransGIS. I recommend renaming Hanna Steel. How do we do that?</t>
        </r>
      </text>
    </comment>
    <comment ref="C1471" authorId="0" shapeId="0">
      <text>
        <r>
          <rPr>
            <b/>
            <sz val="9"/>
            <color indexed="81"/>
            <rFont val="Tahoma"/>
            <family val="2"/>
          </rPr>
          <t>David T Lauchner:</t>
        </r>
        <r>
          <rPr>
            <sz val="9"/>
            <color indexed="81"/>
            <rFont val="Tahoma"/>
            <family val="2"/>
          </rPr>
          <t xml:space="preserve">
Hanna Steel &amp; Hans substations both use the hans site ID. Hans is a transmission substation that has the site ID in TransGIS. I recommend renaming Hanna Steel. How do we do that?</t>
        </r>
      </text>
    </comment>
    <comment ref="A1475" authorId="0" shapeId="0">
      <text>
        <r>
          <rPr>
            <b/>
            <sz val="9"/>
            <color indexed="81"/>
            <rFont val="Tahoma"/>
            <family val="2"/>
          </rPr>
          <t>David T Lauchner:</t>
        </r>
        <r>
          <rPr>
            <sz val="9"/>
            <color indexed="81"/>
            <rFont val="Tahoma"/>
            <family val="2"/>
          </rPr>
          <t xml:space="preserve">
Used for AMI. Collector appears to be located at the Hardin (hard) sub. Need to rename the AMI collector site-ID from hrdn to hard.</t>
        </r>
      </text>
    </comment>
    <comment ref="A1478" authorId="0" shapeId="0">
      <text>
        <r>
          <rPr>
            <b/>
            <sz val="9"/>
            <color indexed="81"/>
            <rFont val="Tahoma"/>
            <family val="2"/>
          </rPr>
          <t>David T Lauchner:</t>
        </r>
        <r>
          <rPr>
            <sz val="9"/>
            <color indexed="81"/>
            <rFont val="Tahoma"/>
            <family val="2"/>
          </rPr>
          <t xml:space="preserve">
Appears to be a standalone office</t>
        </r>
      </text>
    </comment>
    <comment ref="C1479" authorId="0" shapeId="0">
      <text>
        <r>
          <rPr>
            <b/>
            <sz val="9"/>
            <color indexed="81"/>
            <rFont val="Tahoma"/>
            <family val="2"/>
          </rPr>
          <t>David T Lauchner:</t>
        </r>
        <r>
          <rPr>
            <sz val="9"/>
            <color indexed="81"/>
            <rFont val="Tahoma"/>
            <family val="2"/>
          </rPr>
          <t xml:space="preserve">
Duplicate of the IT site-ID for Harrisburg sub</t>
        </r>
      </text>
    </comment>
    <comment ref="A1484" authorId="0" shapeId="0">
      <text>
        <r>
          <rPr>
            <b/>
            <sz val="9"/>
            <color indexed="81"/>
            <rFont val="Tahoma"/>
            <family val="2"/>
          </rPr>
          <t>David T Lauchner:</t>
        </r>
        <r>
          <rPr>
            <sz val="9"/>
            <color indexed="81"/>
            <rFont val="Tahoma"/>
            <family val="2"/>
          </rPr>
          <t xml:space="preserve">
Havana office is adjacent to the Havana substation. The site-ID should be changed to match the substation. However, the substation site ID is a duplicate of the Havana Switchyard site ID. I would recommend renaming the Havana (uptown) substation, office &amp; AMI collector to the hava site ID of the office. How would we do that?</t>
        </r>
      </text>
    </comment>
    <comment ref="C1484" authorId="0" shapeId="0">
      <text>
        <r>
          <rPr>
            <b/>
            <sz val="9"/>
            <color indexed="81"/>
            <rFont val="Tahoma"/>
            <family val="2"/>
          </rPr>
          <t>David T Lauchner:</t>
        </r>
        <r>
          <rPr>
            <sz val="9"/>
            <color indexed="81"/>
            <rFont val="Tahoma"/>
            <family val="2"/>
          </rPr>
          <t xml:space="preserve">
Havana office is adjacent to the Havana substation. The site-ID should be changed to match the substation. However, the substation site ID is a duplicate of the Havana Switchyard site ID. I would recommend renaming the Havana (uptown) substation, office &amp; AMI collector to the hava site ID of the office. How would we do that?</t>
        </r>
      </text>
    </comment>
    <comment ref="A1485" authorId="0" shapeId="0">
      <text>
        <r>
          <rPr>
            <b/>
            <sz val="9"/>
            <color indexed="81"/>
            <rFont val="Tahoma"/>
            <family val="2"/>
          </rPr>
          <t>David T Lauchner:</t>
        </r>
        <r>
          <rPr>
            <sz val="9"/>
            <color indexed="81"/>
            <rFont val="Tahoma"/>
            <family val="2"/>
          </rPr>
          <t xml:space="preserve">
The haps site ID is used for AMI and for the plant, but they are two different locations. The coordinates for the collector are aligned with the Havana (Uptown) substation. The collector site ID should be changed from haps to the Havana (uptown) substation site ID. However, the Havana (Uptown) substation &amp; Havana Power Station SWYD both have the same site ID of havx. I recommend using the hava site ID for the office, substation &amp; collector. We need to determine how to change the site ID.
Rename haps IT site-ID for the devices at the Havana Power Station SWYD  to the havx site ID. 
</t>
        </r>
      </text>
    </comment>
    <comment ref="C1485" authorId="0" shapeId="0">
      <text>
        <r>
          <rPr>
            <b/>
            <sz val="9"/>
            <color indexed="81"/>
            <rFont val="Tahoma"/>
            <family val="2"/>
          </rPr>
          <t>David T Lauchner:</t>
        </r>
        <r>
          <rPr>
            <sz val="9"/>
            <color indexed="81"/>
            <rFont val="Tahoma"/>
            <family val="2"/>
          </rPr>
          <t xml:space="preserve">
The haps site ID is used for AMI and for the plant, but they are two different locations. The coordinates for the collector are aligned with the Havana (Uptown) substation. The collector site ID should be changed from haps to the Havana (uptown) substation site ID. However, the Havana (Uptown) substation &amp; Havana Power Station SWYD both have the same site ID of havx. I recommend using the hava site ID for the office, substation &amp; collector. We need to determine how to change the site ID.
Rename haps IT site-ID for the devices at the Havana Power Station SWYD  to the havx site ID. 
</t>
        </r>
      </text>
    </comment>
    <comment ref="A1496" authorId="0" shapeId="0">
      <text>
        <r>
          <rPr>
            <b/>
            <sz val="9"/>
            <color indexed="81"/>
            <rFont val="Tahoma"/>
            <family val="2"/>
          </rPr>
          <t>David T Lauchner:</t>
        </r>
        <r>
          <rPr>
            <sz val="9"/>
            <color indexed="81"/>
            <rFont val="Tahoma"/>
            <family val="2"/>
          </rPr>
          <t xml:space="preserve">
Hillsboro office site-ID of hlbo is a duplicate of the Hillsboro-168 substation. Should rename the office from hlbo to hb05.
The hlbo site ID is also used by AMI, but the coordinates of the collector point to the Hillsboro-N35 substation, which is hlsb. The AMI collector should be renamed to hlsb.</t>
        </r>
      </text>
    </comment>
    <comment ref="A1500" authorId="0" shapeId="0">
      <text>
        <r>
          <rPr>
            <b/>
            <sz val="9"/>
            <color indexed="81"/>
            <rFont val="Tahoma"/>
            <family val="2"/>
          </rPr>
          <t>David T Lauchner:</t>
        </r>
        <r>
          <rPr>
            <sz val="9"/>
            <color indexed="81"/>
            <rFont val="Tahoma"/>
            <family val="2"/>
          </rPr>
          <t xml:space="preserve">
The Hillsboro Gas hlbg site-ID should be renamed from hlbg to hb11 to match the substation name.
</t>
        </r>
      </text>
    </comment>
    <comment ref="A1503" authorId="0" shapeId="0">
      <text>
        <r>
          <rPr>
            <b/>
            <sz val="9"/>
            <color indexed="81"/>
            <rFont val="Tahoma"/>
            <family val="2"/>
          </rPr>
          <t>David T Lauchner:</t>
        </r>
        <r>
          <rPr>
            <sz val="9"/>
            <color indexed="81"/>
            <rFont val="Tahoma"/>
            <family val="2"/>
          </rPr>
          <t xml:space="preserve">
Rename Howard Bend IT site-ID of hows to hdbd to match the substation &amp; switchyard.</t>
        </r>
      </text>
    </comment>
    <comment ref="A1504" authorId="0" shapeId="0">
      <text>
        <r>
          <rPr>
            <b/>
            <sz val="9"/>
            <color indexed="81"/>
            <rFont val="Tahoma"/>
            <family val="2"/>
          </rPr>
          <t>David T Lauchner:</t>
        </r>
        <r>
          <rPr>
            <sz val="9"/>
            <color indexed="81"/>
            <rFont val="Tahoma"/>
            <family val="2"/>
          </rPr>
          <t xml:space="preserve">
Rename Howard Bend IT site-ID of hows to hdbd to match the substation &amp; switchyard.</t>
        </r>
      </text>
    </comment>
    <comment ref="A1515" authorId="0" shapeId="0">
      <text>
        <r>
          <rPr>
            <b/>
            <sz val="9"/>
            <color indexed="81"/>
            <rFont val="Tahoma"/>
            <family val="2"/>
          </rPr>
          <t>David T Lauchner:</t>
        </r>
        <r>
          <rPr>
            <sz val="9"/>
            <color indexed="81"/>
            <rFont val="Tahoma"/>
            <family val="2"/>
          </rPr>
          <t xml:space="preserve">
Change to henn as art of x-low</t>
        </r>
      </text>
    </comment>
    <comment ref="A1520" authorId="0" shapeId="0">
      <text>
        <r>
          <rPr>
            <b/>
            <sz val="9"/>
            <color indexed="81"/>
            <rFont val="Tahoma"/>
            <family val="2"/>
          </rPr>
          <t>David T Lauchner:</t>
        </r>
        <r>
          <rPr>
            <sz val="9"/>
            <color indexed="81"/>
            <rFont val="Tahoma"/>
            <family val="2"/>
          </rPr>
          <t xml:space="preserve">
Used by AMI.
Collector appears to be at the Herrin W substation, so the collector site-ID shuold be changed from hern to herw.</t>
        </r>
      </text>
    </comment>
    <comment ref="A1523" authorId="0" shapeId="0">
      <text>
        <r>
          <rPr>
            <b/>
            <sz val="9"/>
            <color indexed="81"/>
            <rFont val="Tahoma"/>
            <family val="2"/>
          </rPr>
          <t>David T Lauchner:</t>
        </r>
        <r>
          <rPr>
            <sz val="9"/>
            <color indexed="81"/>
            <rFont val="Tahoma"/>
            <family val="2"/>
          </rPr>
          <t xml:space="preserve">
Used for AMI. Heyworth collector located at Heyworth substation. Need to change the collector site-ID of hyws to heyw to match the substation.</t>
        </r>
      </text>
    </comment>
    <comment ref="A1540" authorId="0" shapeId="0">
      <text>
        <r>
          <rPr>
            <b/>
            <sz val="9"/>
            <color indexed="81"/>
            <rFont val="Tahoma"/>
            <family val="2"/>
          </rPr>
          <t>David T Lauchner:</t>
        </r>
        <r>
          <rPr>
            <sz val="9"/>
            <color indexed="81"/>
            <rFont val="Tahoma"/>
            <family val="2"/>
          </rPr>
          <t xml:space="preserve">
Cannot find another site-ID for Hookdale Gas, so we will use the IT site-ID of hkdg.</t>
        </r>
      </text>
    </comment>
    <comment ref="C1542" authorId="0" shapeId="0">
      <text>
        <r>
          <rPr>
            <b/>
            <sz val="9"/>
            <color indexed="81"/>
            <rFont val="Tahoma"/>
            <family val="2"/>
          </rPr>
          <t>David T Lauchner:</t>
        </r>
        <r>
          <rPr>
            <sz val="9"/>
            <color indexed="81"/>
            <rFont val="Tahoma"/>
            <family val="2"/>
          </rPr>
          <t xml:space="preserve">
Duplicate of Hillsboro office</t>
        </r>
      </text>
    </comment>
    <comment ref="A1543" authorId="0" shapeId="0">
      <text>
        <r>
          <rPr>
            <b/>
            <sz val="9"/>
            <color indexed="81"/>
            <rFont val="Tahoma"/>
            <family val="2"/>
          </rPr>
          <t>David T Lauchner:</t>
        </r>
        <r>
          <rPr>
            <sz val="9"/>
            <color indexed="81"/>
            <rFont val="Tahoma"/>
            <family val="2"/>
          </rPr>
          <t xml:space="preserve">
Being changed from hlks to hlck as part of x-low
</t>
        </r>
      </text>
    </comment>
    <comment ref="A1546" authorId="0" shapeId="0">
      <text>
        <r>
          <rPr>
            <b/>
            <sz val="9"/>
            <color indexed="81"/>
            <rFont val="Tahoma"/>
            <family val="2"/>
          </rPr>
          <t>David T Lauchner:</t>
        </r>
        <r>
          <rPr>
            <sz val="9"/>
            <color indexed="81"/>
            <rFont val="Tahoma"/>
            <family val="2"/>
          </rPr>
          <t xml:space="preserve">
Hillsboro office site-ID of hlbo is a duplicate of the Hillsboro-168 substation.
The hlbo site ID is also used by AMI, but the coordinates of the collector point to the Hillsboro-N35 substation, which is hlsb. The AMI collector should be renamed to hlsb.</t>
        </r>
      </text>
    </comment>
    <comment ref="A1551" authorId="0" shapeId="0">
      <text>
        <r>
          <rPr>
            <b/>
            <sz val="9"/>
            <color indexed="81"/>
            <rFont val="Tahoma"/>
            <family val="2"/>
          </rPr>
          <t>David T Lauchner:</t>
        </r>
        <r>
          <rPr>
            <sz val="9"/>
            <color indexed="81"/>
            <rFont val="Tahoma"/>
            <family val="2"/>
          </rPr>
          <t xml:space="preserve">
Used for AMI. Hamilton (hams) AMI collector is labelled at Hamilton 12KV substation (hm12).
Need to change name of Hamilton AMI collector from hams to hm12 site-ID.</t>
        </r>
      </text>
    </comment>
    <comment ref="A1557" authorId="0" shapeId="0">
      <text>
        <r>
          <rPr>
            <b/>
            <sz val="9"/>
            <color indexed="81"/>
            <rFont val="Tahoma"/>
            <family val="2"/>
          </rPr>
          <t>David T Lauchner:</t>
        </r>
        <r>
          <rPr>
            <sz val="9"/>
            <color indexed="81"/>
            <rFont val="Tahoma"/>
            <family val="2"/>
          </rPr>
          <t xml:space="preserve">
Used for AMI. Henry collector is not located at the Henry sub, so the site-ID on the collector needs to be changed to avoid the duplication. Change the Henry collector site-ID to hnrc.</t>
        </r>
      </text>
    </comment>
    <comment ref="C1558" authorId="0" shapeId="0">
      <text>
        <r>
          <rPr>
            <b/>
            <sz val="9"/>
            <color indexed="81"/>
            <rFont val="Tahoma"/>
            <family val="2"/>
          </rPr>
          <t>David T Lauchner:</t>
        </r>
        <r>
          <rPr>
            <sz val="9"/>
            <color indexed="81"/>
            <rFont val="Tahoma"/>
            <family val="2"/>
          </rPr>
          <t xml:space="preserve">
Duplicate of Henry AMI collector</t>
        </r>
      </text>
    </comment>
    <comment ref="A1564" authorId="0" shapeId="0">
      <text>
        <r>
          <rPr>
            <b/>
            <sz val="9"/>
            <color indexed="81"/>
            <rFont val="Tahoma"/>
            <family val="2"/>
          </rPr>
          <t>David T Lauchner:</t>
        </r>
        <r>
          <rPr>
            <sz val="9"/>
            <color indexed="81"/>
            <rFont val="Tahoma"/>
            <family val="2"/>
          </rPr>
          <t xml:space="preserve">
Believe the homr IT site ID was for an old office that is closed now &amp; it can be removed.</t>
        </r>
      </text>
    </comment>
    <comment ref="A1577" authorId="0" shapeId="0">
      <text>
        <r>
          <rPr>
            <b/>
            <sz val="9"/>
            <color indexed="81"/>
            <rFont val="Tahoma"/>
            <family val="2"/>
          </rPr>
          <t>David T Lauchner:</t>
        </r>
        <r>
          <rPr>
            <sz val="9"/>
            <color indexed="81"/>
            <rFont val="Tahoma"/>
            <family val="2"/>
          </rPr>
          <t xml:space="preserve">
Used for AMI. The hars site-ID is a duplication if Harrison-14 sub. Need to change this hars site-ID for AMI to hrbx to match the Harrisburg sub where it is located.</t>
        </r>
      </text>
    </comment>
    <comment ref="A1581" authorId="0" shapeId="0">
      <text>
        <r>
          <rPr>
            <b/>
            <sz val="9"/>
            <color indexed="81"/>
            <rFont val="Tahoma"/>
            <family val="2"/>
          </rPr>
          <t>David T Lauchner:</t>
        </r>
        <r>
          <rPr>
            <sz val="9"/>
            <color indexed="81"/>
            <rFont val="Tahoma"/>
            <family val="2"/>
          </rPr>
          <t xml:space="preserve">
Herman tower appears to have two site-IDs assigned. If this is true, migrate everything to a single site-ID of hrmw &amp; eliminate hrmn.</t>
        </r>
      </text>
    </comment>
    <comment ref="C1581" authorId="0" shapeId="0">
      <text>
        <r>
          <rPr>
            <b/>
            <sz val="9"/>
            <color indexed="81"/>
            <rFont val="Tahoma"/>
            <family val="2"/>
          </rPr>
          <t>David T Lauchner:</t>
        </r>
        <r>
          <rPr>
            <sz val="9"/>
            <color indexed="81"/>
            <rFont val="Tahoma"/>
            <family val="2"/>
          </rPr>
          <t xml:space="preserve">
Herman tower appears to have two site-IDs assigned. If this is true, migrate everything to a single site-ID of hrmw &amp; eliminate hrmn.</t>
        </r>
      </text>
    </comment>
    <comment ref="C160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607" authorId="0" shapeId="0">
      <text>
        <r>
          <rPr>
            <b/>
            <sz val="9"/>
            <color indexed="81"/>
            <rFont val="Tahoma"/>
            <family val="2"/>
          </rPr>
          <t>David T Lauchner:</t>
        </r>
        <r>
          <rPr>
            <sz val="9"/>
            <color indexed="81"/>
            <rFont val="Tahoma"/>
            <family val="2"/>
          </rPr>
          <t xml:space="preserve">
Change Hutsonville Plant from huts to huty as part of x-low.
AMI also used huts site ID for a collector at the Hutsonville substation. The Hutsonville collector should be renamed from huts to hutx to match the substation.</t>
        </r>
      </text>
    </comment>
    <comment ref="A1608" authorId="0" shapeId="0">
      <text>
        <r>
          <rPr>
            <b/>
            <sz val="9"/>
            <color indexed="81"/>
            <rFont val="Tahoma"/>
            <family val="2"/>
          </rPr>
          <t>David T Lauchner:</t>
        </r>
        <r>
          <rPr>
            <sz val="9"/>
            <color indexed="81"/>
            <rFont val="Tahoma"/>
            <family val="2"/>
          </rPr>
          <t xml:space="preserve">
Change Hutsonville Plant from huts to huty as part of x-low.
AMI also used huts site ID for a collector at the Hutsonville substation. The Hutsonville collector should be renamed from huts to hutx to match the substation.</t>
        </r>
      </text>
    </comment>
    <comment ref="A1610" authorId="0" shapeId="0">
      <text>
        <r>
          <rPr>
            <b/>
            <sz val="9"/>
            <color indexed="81"/>
            <rFont val="Tahoma"/>
            <family val="2"/>
          </rPr>
          <t>David T Lauchner:</t>
        </r>
        <r>
          <rPr>
            <sz val="9"/>
            <color indexed="81"/>
            <rFont val="Tahoma"/>
            <family val="2"/>
          </rPr>
          <t xml:space="preserve">
Standalone tower site</t>
        </r>
      </text>
    </comment>
    <comment ref="A1611" authorId="0" shapeId="0">
      <text>
        <r>
          <rPr>
            <b/>
            <sz val="9"/>
            <color indexed="81"/>
            <rFont val="Tahoma"/>
            <family val="2"/>
          </rPr>
          <t>David T Lauchner:</t>
        </r>
        <r>
          <rPr>
            <sz val="9"/>
            <color indexed="81"/>
            <rFont val="Tahoma"/>
            <family val="2"/>
          </rPr>
          <t xml:space="preserve">
Used for AMI. Collector located at Hillview NE substation. The collector site-ID should be changed from hlvw to hvne.</t>
        </r>
      </text>
    </comment>
    <comment ref="C1619" authorId="0" shapeId="0">
      <text>
        <r>
          <rPr>
            <b/>
            <sz val="9"/>
            <color indexed="81"/>
            <rFont val="Tahoma"/>
            <family val="2"/>
          </rPr>
          <t>David T Lauchner:</t>
        </r>
        <r>
          <rPr>
            <sz val="9"/>
            <color indexed="81"/>
            <rFont val="Tahoma"/>
            <family val="2"/>
          </rPr>
          <t xml:space="preserve">
Duplicate of Hayti office site-ID</t>
        </r>
      </text>
    </comment>
    <comment ref="A1620" authorId="0" shapeId="0">
      <text>
        <r>
          <rPr>
            <b/>
            <sz val="9"/>
            <color indexed="81"/>
            <rFont val="Tahoma"/>
            <family val="2"/>
          </rPr>
          <t>David T Lauchner:</t>
        </r>
        <r>
          <rPr>
            <sz val="9"/>
            <color indexed="81"/>
            <rFont val="Tahoma"/>
            <family val="2"/>
          </rPr>
          <t xml:space="preserve">
Hayti office appears to be a standalone site. The hyti site-ID is a duplicate of the Hayti substation. Change the office site-ID to hyto.</t>
        </r>
      </text>
    </comment>
    <comment ref="A1633" authorId="0" shapeId="0">
      <text>
        <r>
          <rPr>
            <b/>
            <sz val="9"/>
            <color indexed="81"/>
            <rFont val="Tahoma"/>
            <family val="2"/>
          </rPr>
          <t>David T Lauchner:</t>
        </r>
        <r>
          <rPr>
            <sz val="9"/>
            <color indexed="81"/>
            <rFont val="Tahoma"/>
            <family val="2"/>
          </rPr>
          <t xml:space="preserve">
Ina tower is co-located with the Ina substation. Rename the inam site-ID to inax to match the substation.
The inax site-ID is being implemented as part of x-low.</t>
        </r>
      </text>
    </comment>
    <comment ref="A1638" authorId="0" shapeId="0">
      <text>
        <r>
          <rPr>
            <b/>
            <sz val="9"/>
            <color indexed="81"/>
            <rFont val="Tahoma"/>
            <family val="2"/>
          </rPr>
          <t>David T Lauchner:</t>
        </r>
        <r>
          <rPr>
            <sz val="9"/>
            <color indexed="81"/>
            <rFont val="Tahoma"/>
            <family val="2"/>
          </rPr>
          <t xml:space="preserve">
The Ipava tower site is co-located with the Ipava &amp; Ipava South substation. Rename the Ipava tower site-ID (ipav) to match the Ipava South substation site-ID (ipvs).
Site-ID ipvs is being added as part of x-low.</t>
        </r>
      </text>
    </comment>
    <comment ref="A1640" authorId="0" shapeId="0">
      <text>
        <r>
          <rPr>
            <b/>
            <sz val="9"/>
            <color indexed="81"/>
            <rFont val="Tahoma"/>
            <family val="2"/>
          </rPr>
          <t>David T Lauchner:</t>
        </r>
        <r>
          <rPr>
            <sz val="9"/>
            <color indexed="81"/>
            <rFont val="Tahoma"/>
            <family val="2"/>
          </rPr>
          <t xml:space="preserve">
Assigned for AMI collectors - Nothing is showing in ServiceNow as being deployed, but the AMI design sheet shows the location as being with the Irwin St sub. We need to get it changed to irwn.</t>
        </r>
      </text>
    </comment>
    <comment ref="A1660" authorId="0" shapeId="0">
      <text>
        <r>
          <rPr>
            <b/>
            <sz val="9"/>
            <color indexed="81"/>
            <rFont val="Tahoma"/>
            <family val="2"/>
          </rPr>
          <t>David T Lauchner:</t>
        </r>
        <r>
          <rPr>
            <sz val="9"/>
            <color indexed="81"/>
            <rFont val="Tahoma"/>
            <family val="2"/>
          </rPr>
          <t xml:space="preserve">
Used for AMI. Should change collector from jkis to jcki to match substation site ID.
Adding jcki as part of x-low</t>
        </r>
      </text>
    </comment>
    <comment ref="A1662" authorId="0" shapeId="0">
      <text>
        <r>
          <rPr>
            <b/>
            <sz val="9"/>
            <color indexed="81"/>
            <rFont val="Tahoma"/>
            <family val="2"/>
          </rPr>
          <t>David T Lauchner:</t>
        </r>
        <r>
          <rPr>
            <sz val="9"/>
            <color indexed="81"/>
            <rFont val="Tahoma"/>
            <family val="2"/>
          </rPr>
          <t xml:space="preserve">
Used for AMI. The jcks site ID is a duplicate of Jacksonville South substation. Change the AMI site ID from jcks to jckp to match the substation.</t>
        </r>
      </text>
    </comment>
    <comment ref="C1663" authorId="0" shapeId="0">
      <text>
        <r>
          <rPr>
            <b/>
            <sz val="9"/>
            <color indexed="81"/>
            <rFont val="Tahoma"/>
            <family val="2"/>
          </rPr>
          <t>David T Lauchner:</t>
        </r>
        <r>
          <rPr>
            <sz val="9"/>
            <color indexed="81"/>
            <rFont val="Tahoma"/>
            <family val="2"/>
          </rPr>
          <t xml:space="preserve">
Duplicate of jcks AMI site ID for Jacksnoville Power Plant sub</t>
        </r>
      </text>
    </comment>
    <comment ref="A1679" authorId="0" shapeId="0">
      <text>
        <r>
          <rPr>
            <b/>
            <sz val="9"/>
            <color indexed="81"/>
            <rFont val="Tahoma"/>
            <family val="2"/>
          </rPr>
          <t>David T Lauchner:</t>
        </r>
        <r>
          <rPr>
            <sz val="9"/>
            <color indexed="81"/>
            <rFont val="Tahoma"/>
            <family val="2"/>
          </rPr>
          <t xml:space="preserve">
Used for AMI. Located at Johnson City substation. Change collector site ID from john to jonc to match substation.</t>
        </r>
      </text>
    </comment>
    <comment ref="A1681" authorId="0" shapeId="0">
      <text>
        <r>
          <rPr>
            <b/>
            <sz val="9"/>
            <color indexed="81"/>
            <rFont val="Tahoma"/>
            <family val="2"/>
          </rPr>
          <t>David T Lauchner:</t>
        </r>
        <r>
          <rPr>
            <sz val="9"/>
            <color indexed="81"/>
            <rFont val="Tahoma"/>
            <family val="2"/>
          </rPr>
          <t xml:space="preserve">
Appears to be the same site as Johnson City Gas (jong) &amp; duplicates the substation ID for Jonesboro. Rename jons at Johnson City to jong.</t>
        </r>
      </text>
    </comment>
    <comment ref="C1682" authorId="0" shapeId="0">
      <text>
        <r>
          <rPr>
            <b/>
            <sz val="9"/>
            <color indexed="81"/>
            <rFont val="Tahoma"/>
            <family val="2"/>
          </rPr>
          <t>David T Lauchner:</t>
        </r>
        <r>
          <rPr>
            <sz val="9"/>
            <color indexed="81"/>
            <rFont val="Tahoma"/>
            <family val="2"/>
          </rPr>
          <t xml:space="preserve">
Duplicate of Johnson City Gas</t>
        </r>
      </text>
    </comment>
    <comment ref="A1689" authorId="0" shapeId="0">
      <text>
        <r>
          <rPr>
            <b/>
            <sz val="9"/>
            <color indexed="81"/>
            <rFont val="Tahoma"/>
            <family val="2"/>
          </rPr>
          <t>David T Lauchner:</t>
        </r>
        <r>
          <rPr>
            <sz val="9"/>
            <color indexed="81"/>
            <rFont val="Tahoma"/>
            <family val="2"/>
          </rPr>
          <t xml:space="preserve">
The jope site ID used at the Joppa Switchyard is a duplicate of the Joppe E substation site ID. The switchyard site ID needs to be changed to jpei.</t>
        </r>
      </text>
    </comment>
    <comment ref="A1690" authorId="0" shapeId="0">
      <text>
        <r>
          <rPr>
            <b/>
            <sz val="9"/>
            <color indexed="81"/>
            <rFont val="Tahoma"/>
            <family val="2"/>
          </rPr>
          <t>David T Lauchner:</t>
        </r>
        <r>
          <rPr>
            <sz val="9"/>
            <color indexed="81"/>
            <rFont val="Tahoma"/>
            <family val="2"/>
          </rPr>
          <t xml:space="preserve">
Joppa tower appears to be adjacent to the Joppa switchyard rather than Joppa South. If so, the name should be changed to jpei to match the switchyard.</t>
        </r>
      </text>
    </comment>
    <comment ref="A1695" authorId="0" shapeId="0">
      <text>
        <r>
          <rPr>
            <b/>
            <sz val="9"/>
            <color indexed="81"/>
            <rFont val="Tahoma"/>
            <family val="2"/>
          </rPr>
          <t>David T Lauchner:</t>
        </r>
        <r>
          <rPr>
            <sz val="9"/>
            <color indexed="81"/>
            <rFont val="Tahoma"/>
            <family val="2"/>
          </rPr>
          <t xml:space="preserve">
I don’t see anything using the jrss site-ID. I am assuming this is for the jrvx Jerseyville sub.</t>
        </r>
      </text>
    </comment>
    <comment ref="A1696" authorId="0" shapeId="0">
      <text>
        <r>
          <rPr>
            <b/>
            <sz val="9"/>
            <color indexed="81"/>
            <rFont val="Tahoma"/>
            <family val="2"/>
          </rPr>
          <t>David T Lauchner:</t>
        </r>
        <r>
          <rPr>
            <sz val="9"/>
            <color indexed="81"/>
            <rFont val="Tahoma"/>
            <family val="2"/>
          </rPr>
          <t xml:space="preserve">
Jerseyville Tower and Storeroom are located across the street from the Jerseyville sub. All of these should probably share a site-ID of the substation - jrvx.</t>
        </r>
      </text>
    </comment>
    <comment ref="A1697" authorId="0" shapeId="0">
      <text>
        <r>
          <rPr>
            <b/>
            <sz val="9"/>
            <color indexed="81"/>
            <rFont val="Tahoma"/>
            <family val="2"/>
          </rPr>
          <t>David T Lauchner:</t>
        </r>
        <r>
          <rPr>
            <sz val="9"/>
            <color indexed="81"/>
            <rFont val="Tahoma"/>
            <family val="2"/>
          </rPr>
          <t xml:space="preserve">
Jerseyville Tower and Storeroom are located across the street from the Jerseyville sub. All of these should probably share a site-ID of the substation - jrvx.</t>
        </r>
      </text>
    </comment>
    <comment ref="C170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1717" authorId="0" shapeId="0">
      <text>
        <r>
          <rPr>
            <b/>
            <sz val="9"/>
            <color indexed="81"/>
            <rFont val="Tahoma"/>
            <family val="2"/>
          </rPr>
          <t>David T Lauchner:</t>
        </r>
        <r>
          <rPr>
            <sz val="9"/>
            <color indexed="81"/>
            <rFont val="Tahoma"/>
            <family val="2"/>
          </rPr>
          <t xml:space="preserve">
Duplicate of Kansas tower site ID</t>
        </r>
      </text>
    </comment>
    <comment ref="A1718" authorId="0" shapeId="0">
      <text>
        <r>
          <rPr>
            <b/>
            <sz val="9"/>
            <color indexed="81"/>
            <rFont val="Tahoma"/>
            <family val="2"/>
          </rPr>
          <t>David T Lauchner:</t>
        </r>
        <r>
          <rPr>
            <sz val="9"/>
            <color indexed="81"/>
            <rFont val="Tahoma"/>
            <family val="2"/>
          </rPr>
          <t xml:space="preserve">
Kansas Tower (kans) is located at the Kansas W substation. The kans site ID also is a duplicate of the Kansas-0B1 &amp; Kansas-X88 substations. Should change the site ID of the Kansas tower from kans to kanw.
Site ID kanw Being added as part of x-low project</t>
        </r>
      </text>
    </comment>
    <comment ref="A1721" authorId="0" shapeId="0">
      <text>
        <r>
          <rPr>
            <b/>
            <sz val="9"/>
            <color indexed="81"/>
            <rFont val="Tahoma"/>
            <family val="2"/>
          </rPr>
          <t>David T Lauchner:</t>
        </r>
        <r>
          <rPr>
            <sz val="9"/>
            <color indexed="81"/>
            <rFont val="Tahoma"/>
            <family val="2"/>
          </rPr>
          <t xml:space="preserve">
Site ID kkps used for an AMI collector needs renamed to the substation site ID of kckp.
Site ID kckp being added as part of x-low project</t>
        </r>
      </text>
    </comment>
    <comment ref="A1733" authorId="0" shapeId="0">
      <text>
        <r>
          <rPr>
            <b/>
            <sz val="9"/>
            <color indexed="81"/>
            <rFont val="Tahoma"/>
            <family val="2"/>
          </rPr>
          <t>David T Lauchner:</t>
        </r>
        <r>
          <rPr>
            <sz val="9"/>
            <color indexed="81"/>
            <rFont val="Tahoma"/>
            <family val="2"/>
          </rPr>
          <t xml:space="preserve">
Change site ID from klso to kelx as part of x-low
</t>
        </r>
      </text>
    </comment>
    <comment ref="C173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1749" authorId="0" shapeId="0">
      <text>
        <r>
          <rPr>
            <b/>
            <sz val="9"/>
            <color indexed="81"/>
            <rFont val="Tahoma"/>
            <family val="2"/>
          </rPr>
          <t>David T Lauchner:</t>
        </r>
        <r>
          <rPr>
            <sz val="9"/>
            <color indexed="81"/>
            <rFont val="Tahoma"/>
            <family val="2"/>
          </rPr>
          <t xml:space="preserve">
Duplicate of the Kirksville office</t>
        </r>
      </text>
    </comment>
    <comment ref="A1753" authorId="0" shapeId="0">
      <text>
        <r>
          <rPr>
            <b/>
            <sz val="9"/>
            <color indexed="81"/>
            <rFont val="Tahoma"/>
            <family val="2"/>
          </rPr>
          <t>David T Lauchner:</t>
        </r>
        <r>
          <rPr>
            <sz val="9"/>
            <color indexed="81"/>
            <rFont val="Tahoma"/>
            <family val="2"/>
          </rPr>
          <t xml:space="preserve">
Rename Kinmundy CT DCS site ID of kind to the CTG/switchyard/substation site ID of KMDY.</t>
        </r>
      </text>
    </comment>
    <comment ref="A1754" authorId="0" shapeId="0">
      <text>
        <r>
          <rPr>
            <b/>
            <sz val="9"/>
            <color indexed="81"/>
            <rFont val="Tahoma"/>
            <family val="2"/>
          </rPr>
          <t>David T Lauchner:</t>
        </r>
        <r>
          <rPr>
            <sz val="9"/>
            <color indexed="81"/>
            <rFont val="Tahoma"/>
            <family val="2"/>
          </rPr>
          <t xml:space="preserve">
Change to kmdy as part of x-low</t>
        </r>
      </text>
    </comment>
    <comment ref="A1762" authorId="0" shapeId="0">
      <text>
        <r>
          <rPr>
            <b/>
            <sz val="9"/>
            <color indexed="81"/>
            <rFont val="Tahoma"/>
            <family val="2"/>
          </rPr>
          <t>David T Lauchner:</t>
        </r>
        <r>
          <rPr>
            <sz val="9"/>
            <color indexed="81"/>
            <rFont val="Tahoma"/>
            <family val="2"/>
          </rPr>
          <t xml:space="preserve">
Assigned for AMI collectors - need to  get changed to knxv.</t>
        </r>
      </text>
    </comment>
    <comment ref="A1776" authorId="0" shapeId="0">
      <text>
        <r>
          <rPr>
            <b/>
            <sz val="9"/>
            <color indexed="81"/>
            <rFont val="Tahoma"/>
            <family val="2"/>
          </rPr>
          <t>David T Lauchner:</t>
        </r>
        <r>
          <rPr>
            <sz val="9"/>
            <color indexed="81"/>
            <rFont val="Tahoma"/>
            <family val="2"/>
          </rPr>
          <t xml:space="preserve">
Change keok site ID to kxxx to match switchyard site ID</t>
        </r>
      </text>
    </comment>
    <comment ref="A1782" authorId="0" shapeId="0">
      <text>
        <r>
          <rPr>
            <b/>
            <sz val="9"/>
            <color indexed="81"/>
            <rFont val="Tahoma"/>
            <family val="2"/>
          </rPr>
          <t>David T Lauchner:</t>
        </r>
        <r>
          <rPr>
            <sz val="9"/>
            <color indexed="81"/>
            <rFont val="Tahoma"/>
            <family val="2"/>
          </rPr>
          <t xml:space="preserve">
Looks like a standalone office. However, distribution has a site ID of LA11 for the Lasalle Service Unit. The site ID of laso should be clanged to la11 if this is the site ID for this location.
Have told AMI to use la11 for the new collector.</t>
        </r>
      </text>
    </comment>
    <comment ref="A1800" authorId="0" shapeId="0">
      <text>
        <r>
          <rPr>
            <b/>
            <sz val="9"/>
            <color indexed="81"/>
            <rFont val="Tahoma"/>
            <family val="2"/>
          </rPr>
          <t>David T Lauchner:</t>
        </r>
        <r>
          <rPr>
            <sz val="9"/>
            <color indexed="81"/>
            <rFont val="Tahoma"/>
            <family val="2"/>
          </rPr>
          <t xml:space="preserve">
Standalone AMI Colector. The lapr site ID is a duplicate of the La Prairie substation. Need to change collector site ID to lapc.</t>
        </r>
      </text>
    </comment>
    <comment ref="A1806" authorId="0" shapeId="0">
      <text>
        <r>
          <rPr>
            <b/>
            <sz val="9"/>
            <color indexed="81"/>
            <rFont val="Tahoma"/>
            <family val="2"/>
          </rPr>
          <t>David T Lauchner:</t>
        </r>
        <r>
          <rPr>
            <sz val="9"/>
            <color indexed="81"/>
            <rFont val="Tahoma"/>
            <family val="2"/>
          </rPr>
          <t xml:space="preserve">
Lawrenceville tower is co-located with Lawrenceville South substation. Change the tower site ID from lawv to lasx.
Site ID lasx being added as part of x-low.
</t>
        </r>
      </text>
    </comment>
    <comment ref="C182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1829"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838" authorId="0" shapeId="0">
      <text>
        <r>
          <rPr>
            <b/>
            <sz val="9"/>
            <color indexed="81"/>
            <rFont val="Tahoma"/>
            <family val="2"/>
          </rPr>
          <t>David T Lauchner:</t>
        </r>
        <r>
          <rPr>
            <sz val="9"/>
            <color indexed="81"/>
            <rFont val="Tahoma"/>
            <family val="2"/>
          </rPr>
          <t xml:space="preserve">
Site ID lwts was used by AMI. This needs to be changed to lewt to match the substation site ID.</t>
        </r>
      </text>
    </comment>
    <comment ref="A1851" authorId="0" shapeId="0">
      <text>
        <r>
          <rPr>
            <b/>
            <sz val="9"/>
            <color indexed="81"/>
            <rFont val="Tahoma"/>
            <family val="2"/>
          </rPr>
          <t>David T Lauchner:</t>
        </r>
        <r>
          <rPr>
            <sz val="9"/>
            <color indexed="81"/>
            <rFont val="Tahoma"/>
            <family val="2"/>
          </rPr>
          <t xml:space="preserve">
The lims site ID used by AMI needs to be changed to limt to match the substation site ID.
</t>
        </r>
      </text>
    </comment>
    <comment ref="A1852" authorId="0" shapeId="0">
      <text>
        <r>
          <rPr>
            <b/>
            <sz val="9"/>
            <color indexed="81"/>
            <rFont val="Tahoma"/>
            <family val="2"/>
          </rPr>
          <t>David T Lauchner:</t>
        </r>
        <r>
          <rPr>
            <sz val="9"/>
            <color indexed="81"/>
            <rFont val="Tahoma"/>
            <family val="2"/>
          </rPr>
          <t xml:space="preserve">
The Lincoln Office site ID (linc) is a duplicate of the Lincoln substation. It needs to be changed. It should be changed to limt to match the substation site ID.
</t>
        </r>
      </text>
    </comment>
    <comment ref="A1853" authorId="0" shapeId="0">
      <text>
        <r>
          <rPr>
            <b/>
            <sz val="9"/>
            <color indexed="81"/>
            <rFont val="Tahoma"/>
            <family val="2"/>
          </rPr>
          <t>David T Lauchner:</t>
        </r>
        <r>
          <rPr>
            <sz val="9"/>
            <color indexed="81"/>
            <rFont val="Tahoma"/>
            <family val="2"/>
          </rPr>
          <t xml:space="preserve">
Standalone tower</t>
        </r>
      </text>
    </comment>
    <comment ref="A1854" authorId="0" shapeId="0">
      <text>
        <r>
          <rPr>
            <b/>
            <sz val="9"/>
            <color indexed="81"/>
            <rFont val="Tahoma"/>
            <family val="2"/>
          </rPr>
          <t>David T Lauchner:</t>
        </r>
        <r>
          <rPr>
            <sz val="9"/>
            <color indexed="81"/>
            <rFont val="Tahoma"/>
            <family val="2"/>
          </rPr>
          <t xml:space="preserve">
The lnbs site ID used by AMI needs to be changed to linb to match the substation site ID.</t>
        </r>
      </text>
    </comment>
    <comment ref="C1858" authorId="0" shapeId="0">
      <text>
        <r>
          <rPr>
            <b/>
            <sz val="9"/>
            <color indexed="81"/>
            <rFont val="Tahoma"/>
            <family val="2"/>
          </rPr>
          <t>David T Lauchner:</t>
        </r>
        <r>
          <rPr>
            <sz val="9"/>
            <color indexed="81"/>
            <rFont val="Tahoma"/>
            <family val="2"/>
          </rPr>
          <t xml:space="preserve">
Litchfield Brake Parts &amp; Litchfield Hydralulics substations both are assigned the lit2 site ID. If they bot exist &amp; are different (they have different location codes), then one of them needs to be changed. How do we do this?</t>
        </r>
      </text>
    </comment>
    <comment ref="C1859" authorId="0" shapeId="0">
      <text>
        <r>
          <rPr>
            <b/>
            <sz val="9"/>
            <color indexed="81"/>
            <rFont val="Tahoma"/>
            <family val="2"/>
          </rPr>
          <t>David T Lauchner:</t>
        </r>
        <r>
          <rPr>
            <sz val="9"/>
            <color indexed="81"/>
            <rFont val="Tahoma"/>
            <family val="2"/>
          </rPr>
          <t xml:space="preserve">
Litchfield Brake Parts &amp; Litchfield Hydralulics substations both are assigned the lit2 site ID. If they bot exist &amp; are different (they have different location codes), then one of them needs to be changed. How do we do this?</t>
        </r>
      </text>
    </comment>
    <comment ref="A1866" authorId="0" shapeId="0">
      <text>
        <r>
          <rPr>
            <b/>
            <sz val="9"/>
            <color indexed="81"/>
            <rFont val="Tahoma"/>
            <family val="2"/>
          </rPr>
          <t>David T Lauchner:</t>
        </r>
        <r>
          <rPr>
            <sz val="9"/>
            <color indexed="81"/>
            <rFont val="Tahoma"/>
            <family val="2"/>
          </rPr>
          <t xml:space="preserve">
Site ID ltch is used by AMI. Site ID should be changed to litc to match the substation.</t>
        </r>
      </text>
    </comment>
    <comment ref="C187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1897" authorId="0" shapeId="0">
      <text>
        <r>
          <rPr>
            <b/>
            <sz val="9"/>
            <color indexed="81"/>
            <rFont val="Tahoma"/>
            <family val="2"/>
          </rPr>
          <t>David T Lauchner:</t>
        </r>
        <r>
          <rPr>
            <sz val="9"/>
            <color indexed="81"/>
            <rFont val="Tahoma"/>
            <family val="2"/>
          </rPr>
          <t xml:space="preserve">
The lous site ID for Louisiana Office is a duplicate of the Louisville S substation. Change the name of the office to louo.</t>
        </r>
      </text>
    </comment>
    <comment ref="A1898" authorId="0" shapeId="0">
      <text>
        <r>
          <rPr>
            <b/>
            <sz val="9"/>
            <color indexed="81"/>
            <rFont val="Tahoma"/>
            <family val="2"/>
          </rPr>
          <t>David T Lauchner:</t>
        </r>
        <r>
          <rPr>
            <sz val="9"/>
            <color indexed="81"/>
            <rFont val="Tahoma"/>
            <family val="2"/>
          </rPr>
          <t xml:space="preserve">
Site ID louv used by AMI 
should be changed to lous as part of x-low</t>
        </r>
      </text>
    </comment>
    <comment ref="C1898" authorId="0" shapeId="0">
      <text>
        <r>
          <rPr>
            <b/>
            <sz val="9"/>
            <color indexed="81"/>
            <rFont val="Tahoma"/>
            <family val="2"/>
          </rPr>
          <t>David T Lauchner:</t>
        </r>
        <r>
          <rPr>
            <sz val="9"/>
            <color indexed="81"/>
            <rFont val="Tahoma"/>
            <family val="2"/>
          </rPr>
          <t xml:space="preserve">
Mismatch fixed as part of x-low.
Need to fix duplicate at Lousiana Office</t>
        </r>
      </text>
    </comment>
    <comment ref="A1899" authorId="0" shapeId="0">
      <text>
        <r>
          <rPr>
            <b/>
            <sz val="9"/>
            <color indexed="81"/>
            <rFont val="Tahoma"/>
            <family val="2"/>
          </rPr>
          <t>David T Lauchner:</t>
        </r>
        <r>
          <rPr>
            <sz val="9"/>
            <color indexed="81"/>
            <rFont val="Tahoma"/>
            <family val="2"/>
          </rPr>
          <t xml:space="preserve">
The Louisville tower is co-located with the Louisville S substation. The lvil site ID should be changed to lous to match the substation.</t>
        </r>
      </text>
    </comment>
    <comment ref="A1903" authorId="0" shapeId="0">
      <text>
        <r>
          <rPr>
            <b/>
            <sz val="9"/>
            <color indexed="81"/>
            <rFont val="Tahoma"/>
            <family val="2"/>
          </rPr>
          <t>David T Lauchner:</t>
        </r>
        <r>
          <rPr>
            <sz val="9"/>
            <color indexed="81"/>
            <rFont val="Tahoma"/>
            <family val="2"/>
          </rPr>
          <t xml:space="preserve">
Should change loos site ID to lscr to match the substation site ID.</t>
        </r>
      </text>
    </comment>
    <comment ref="A1907" authorId="0" shapeId="0">
      <text>
        <r>
          <rPr>
            <b/>
            <sz val="9"/>
            <color indexed="81"/>
            <rFont val="Tahoma"/>
            <family val="2"/>
          </rPr>
          <t>David T Lauchner:</t>
        </r>
        <r>
          <rPr>
            <sz val="9"/>
            <color indexed="81"/>
            <rFont val="Tahoma"/>
            <family val="2"/>
          </rPr>
          <t xml:space="preserve">
The lute site ID used for the Lutesville substation should be renamed to luts to match the substation site ID.</t>
        </r>
      </text>
    </comment>
    <comment ref="A1912" authorId="0" shapeId="0">
      <text>
        <r>
          <rPr>
            <b/>
            <sz val="9"/>
            <color indexed="81"/>
            <rFont val="Tahoma"/>
            <family val="2"/>
          </rPr>
          <t>David T Lauchner:</t>
        </r>
        <r>
          <rPr>
            <sz val="9"/>
            <color indexed="81"/>
            <rFont val="Tahoma"/>
            <family val="2"/>
          </rPr>
          <t xml:space="preserve">
Migrate from labd to lxxx over time during lifecycle replaecments for the Labadie plant</t>
        </r>
      </text>
    </comment>
    <comment ref="C1915" authorId="0" shapeId="0">
      <text>
        <r>
          <rPr>
            <b/>
            <sz val="9"/>
            <color indexed="81"/>
            <rFont val="Tahoma"/>
            <family val="2"/>
          </rPr>
          <t>David T Lauchner:</t>
        </r>
        <r>
          <rPr>
            <sz val="9"/>
            <color indexed="81"/>
            <rFont val="Tahoma"/>
            <family val="2"/>
          </rPr>
          <t xml:space="preserve">
Duplicate of Mackenzie Office</t>
        </r>
      </text>
    </comment>
    <comment ref="A1917" authorId="0" shapeId="0">
      <text>
        <r>
          <rPr>
            <b/>
            <sz val="9"/>
            <color indexed="81"/>
            <rFont val="Tahoma"/>
            <family val="2"/>
          </rPr>
          <t>David T Lauchner:</t>
        </r>
        <r>
          <rPr>
            <sz val="9"/>
            <color indexed="81"/>
            <rFont val="Tahoma"/>
            <family val="2"/>
          </rPr>
          <t xml:space="preserve">
The mack site ID of the Mackenzie office is a duplicate of the Macklind substation. Rename the office to maco.</t>
        </r>
      </text>
    </comment>
    <comment ref="C1921" authorId="0" shapeId="0">
      <text>
        <r>
          <rPr>
            <b/>
            <sz val="9"/>
            <color indexed="81"/>
            <rFont val="Tahoma"/>
            <family val="2"/>
          </rPr>
          <t>David T Lauchner:</t>
        </r>
        <r>
          <rPr>
            <sz val="9"/>
            <color indexed="81"/>
            <rFont val="Tahoma"/>
            <family val="2"/>
          </rPr>
          <t xml:space="preserve">
Duplicate of the Quincy 14th &amp; Madison sub</t>
        </r>
      </text>
    </comment>
    <comment ref="C1936" authorId="0" shapeId="0">
      <text>
        <r>
          <rPr>
            <b/>
            <sz val="9"/>
            <color indexed="81"/>
            <rFont val="Tahoma"/>
            <family val="2"/>
          </rPr>
          <t>David T Lauchner:</t>
        </r>
        <r>
          <rPr>
            <sz val="9"/>
            <color indexed="81"/>
            <rFont val="Tahoma"/>
            <family val="2"/>
          </rPr>
          <t xml:space="preserve">
Duplicate of Marion Comm Shop</t>
        </r>
      </text>
    </comment>
    <comment ref="A1937" authorId="0" shapeId="0">
      <text>
        <r>
          <rPr>
            <b/>
            <sz val="9"/>
            <color indexed="81"/>
            <rFont val="Tahoma"/>
            <family val="2"/>
          </rPr>
          <t>David T Lauchner:</t>
        </r>
        <r>
          <rPr>
            <sz val="9"/>
            <color indexed="81"/>
            <rFont val="Tahoma"/>
            <family val="2"/>
          </rPr>
          <t xml:space="preserve">
Being deployed as mplr part of x-low.
Conflicts with Marion Dispatch &amp; will have to be changed there to avoid the conflict before the name can be corrected to mard.</t>
        </r>
      </text>
    </comment>
    <comment ref="C1937" authorId="0" shapeId="0">
      <text>
        <r>
          <rPr>
            <b/>
            <sz val="9"/>
            <color indexed="81"/>
            <rFont val="Tahoma"/>
            <family val="2"/>
          </rPr>
          <t>David T Lauchner:</t>
        </r>
        <r>
          <rPr>
            <sz val="9"/>
            <color indexed="81"/>
            <rFont val="Tahoma"/>
            <family val="2"/>
          </rPr>
          <t xml:space="preserve">
Being deployed as mplr part of x-low.
Conflicts with Marion Dispatch &amp; will have to be changed there to avoid the conflict before the name can be corrected to mard.</t>
        </r>
      </text>
    </comment>
    <comment ref="C1938" authorId="0" shapeId="0">
      <text>
        <r>
          <rPr>
            <b/>
            <sz val="9"/>
            <color indexed="81"/>
            <rFont val="Tahoma"/>
            <family val="2"/>
          </rPr>
          <t>David T Lauchner:</t>
        </r>
        <r>
          <rPr>
            <sz val="9"/>
            <color indexed="81"/>
            <rFont val="Tahoma"/>
            <family val="2"/>
          </rPr>
          <t xml:space="preserve">
Duplicate of Marion Office</t>
        </r>
      </text>
    </comment>
    <comment ref="C1940" authorId="0" shapeId="0">
      <text>
        <r>
          <rPr>
            <b/>
            <sz val="9"/>
            <color indexed="81"/>
            <rFont val="Tahoma"/>
            <family val="2"/>
          </rPr>
          <t>David T Lauchner:</t>
        </r>
        <r>
          <rPr>
            <sz val="9"/>
            <color indexed="81"/>
            <rFont val="Tahoma"/>
            <family val="2"/>
          </rPr>
          <t xml:space="preserve">
Duplicate of Marion Tower</t>
        </r>
      </text>
    </comment>
    <comment ref="C1941" authorId="0" shapeId="0">
      <text>
        <r>
          <rPr>
            <b/>
            <sz val="9"/>
            <color indexed="81"/>
            <rFont val="Tahoma"/>
            <family val="2"/>
          </rPr>
          <t>David T Lauchner:</t>
        </r>
        <r>
          <rPr>
            <sz val="9"/>
            <color indexed="81"/>
            <rFont val="Tahoma"/>
            <family val="2"/>
          </rPr>
          <t xml:space="preserve">
Duplicate of Marion AMI Collector</t>
        </r>
      </text>
    </comment>
    <comment ref="A1944" authorId="0" shapeId="0">
      <text>
        <r>
          <rPr>
            <b/>
            <sz val="9"/>
            <color indexed="81"/>
            <rFont val="Tahoma"/>
            <family val="2"/>
          </rPr>
          <t>David T Lauchner:</t>
        </r>
        <r>
          <rPr>
            <sz val="9"/>
            <color indexed="81"/>
            <rFont val="Tahoma"/>
            <family val="2"/>
          </rPr>
          <t xml:space="preserve">
Marion South tower (masm) is co-located with Marion South substation. The masm site ID should be renamed to mars.
Site ID mars being added as part of x-low.</t>
        </r>
      </text>
    </comment>
    <comment ref="C1944" authorId="0" shapeId="0">
      <text>
        <r>
          <rPr>
            <b/>
            <sz val="9"/>
            <color indexed="81"/>
            <rFont val="Tahoma"/>
            <family val="2"/>
          </rPr>
          <t>David T Lauchner:</t>
        </r>
        <r>
          <rPr>
            <sz val="9"/>
            <color indexed="81"/>
            <rFont val="Tahoma"/>
            <family val="2"/>
          </rPr>
          <t xml:space="preserve">
Duplicate of Marston Radio</t>
        </r>
      </text>
    </comment>
    <comment ref="A1945" authorId="0" shapeId="0">
      <text>
        <r>
          <rPr>
            <b/>
            <sz val="9"/>
            <color indexed="81"/>
            <rFont val="Tahoma"/>
            <family val="2"/>
          </rPr>
          <t>David T Lauchner:</t>
        </r>
        <r>
          <rPr>
            <sz val="9"/>
            <color indexed="81"/>
            <rFont val="Tahoma"/>
            <family val="2"/>
          </rPr>
          <t xml:space="preserve">
Site ID mari for the Marion office is a duplicate of Marietta and needs to be changed.
Marion Office (mari), Marion Comm Shop (marc), Marion Old Dispatch (mard), Marion Storeroom (masr), Marion Gas (marg) and Marion Tower (marm) are all co-located with the Marion West substation &amp; should be renamed to the marw site ID.</t>
        </r>
      </text>
    </comment>
    <comment ref="A1946" authorId="0" shapeId="0">
      <text>
        <r>
          <rPr>
            <b/>
            <sz val="9"/>
            <color indexed="81"/>
            <rFont val="Tahoma"/>
            <family val="2"/>
          </rPr>
          <t>David T Lauchner:</t>
        </r>
        <r>
          <rPr>
            <sz val="9"/>
            <color indexed="81"/>
            <rFont val="Tahoma"/>
            <family val="2"/>
          </rPr>
          <t xml:space="preserve">
Site ID marc for the Marion Comm Shop is a duplicate of Marion Court St and needs to be changed.
Marion Office (mari), Marion Comm Shop (marc), Marion Old Dispatch (mard), Marion Storeroom (masr), Marion Gas (marg) and Marion Tower (marm) are all co-located with the Marion West substation &amp; should be renamed to the marw site ID.</t>
        </r>
      </text>
    </comment>
    <comment ref="A1947" authorId="0" shapeId="0">
      <text>
        <r>
          <rPr>
            <b/>
            <sz val="9"/>
            <color indexed="81"/>
            <rFont val="Tahoma"/>
            <family val="2"/>
          </rPr>
          <t>David T Lauchner:</t>
        </r>
        <r>
          <rPr>
            <sz val="9"/>
            <color indexed="81"/>
            <rFont val="Tahoma"/>
            <family val="2"/>
          </rPr>
          <t xml:space="preserve">
Marion Office (mari), Marion Comm Shop (marc), Marion Old Dispatch (mard), Marion Storeroom (masr), Marion Gas (marg) and Marion Tower (marm) are all co-located with the Marion West substation &amp; should be renamed to the marw site ID.</t>
        </r>
      </text>
    </comment>
    <comment ref="A1948" authorId="0" shapeId="0">
      <text>
        <r>
          <rPr>
            <b/>
            <sz val="9"/>
            <color indexed="81"/>
            <rFont val="Tahoma"/>
            <family val="2"/>
          </rPr>
          <t>David T Lauchner:</t>
        </r>
        <r>
          <rPr>
            <sz val="9"/>
            <color indexed="81"/>
            <rFont val="Tahoma"/>
            <family val="2"/>
          </rPr>
          <t xml:space="preserve">
Mapleridge is being deployed as part of x-low &amp; conflicts with Marion Dispatch. We will have to change Marion Dispatch.
Site ID mard for the Marion Old Dispatch is a duplicate of Maple Ridge and needs to be changed.
Marion Office (mari), Marion Comm Shop (marc), Marion Old Dispatch (mard), Marion Storeroom (masr), Marion Gas (marg) and Marion Tower (marm) are all co-located with the Marion West substation &amp; should be renamed to the marw site ID.</t>
        </r>
      </text>
    </comment>
    <comment ref="C1948" authorId="0" shapeId="0">
      <text>
        <r>
          <rPr>
            <b/>
            <sz val="9"/>
            <color indexed="81"/>
            <rFont val="Tahoma"/>
            <family val="2"/>
          </rPr>
          <t>David T Lauchner:</t>
        </r>
        <r>
          <rPr>
            <sz val="9"/>
            <color indexed="81"/>
            <rFont val="Tahoma"/>
            <family val="2"/>
          </rPr>
          <t xml:space="preserve">
Mapleridge is being deployed as part of x-low &amp; conflicts with Marion Dispatch. We will have to change Marion Dispatch.</t>
        </r>
      </text>
    </comment>
    <comment ref="A1949" authorId="0" shapeId="0">
      <text>
        <r>
          <rPr>
            <b/>
            <sz val="9"/>
            <color indexed="81"/>
            <rFont val="Tahoma"/>
            <family val="2"/>
          </rPr>
          <t>David T Lauchner:</t>
        </r>
        <r>
          <rPr>
            <sz val="9"/>
            <color indexed="81"/>
            <rFont val="Tahoma"/>
            <family val="2"/>
          </rPr>
          <t xml:space="preserve">
Marion Office (mari), Marion Comm Shop (marc), Marion Old Dispatch (mard), Marion Storeroom (masr), Marion Gas (marg) and Marion Tower (marm) are all co-located with the Marion West substation &amp; should be renamed to the marw site ID.</t>
        </r>
      </text>
    </comment>
    <comment ref="A1950" authorId="0" shapeId="0">
      <text>
        <r>
          <rPr>
            <b/>
            <sz val="9"/>
            <color indexed="81"/>
            <rFont val="Tahoma"/>
            <family val="2"/>
          </rPr>
          <t>David T Lauchner:</t>
        </r>
        <r>
          <rPr>
            <sz val="9"/>
            <color indexed="81"/>
            <rFont val="Tahoma"/>
            <family val="2"/>
          </rPr>
          <t xml:space="preserve">
Site ID marm for the Marion Tower is a duplicate of Marion Center Mall and needs to be changed.
Marion Office (mari), Marion Comm Shop (marc), Marion Old Dispatch (mard), Marion Storeroom (masr), Marion Gas (marg) and Marion Tower (marm) are all co-located with the Marion West substation &amp; should be renamed to the marw site ID.</t>
        </r>
      </text>
    </comment>
    <comment ref="A1951" authorId="0" shapeId="0">
      <text>
        <r>
          <rPr>
            <b/>
            <sz val="9"/>
            <color indexed="81"/>
            <rFont val="Tahoma"/>
            <family val="2"/>
          </rPr>
          <t>David T Lauchner:</t>
        </r>
        <r>
          <rPr>
            <sz val="9"/>
            <color indexed="81"/>
            <rFont val="Tahoma"/>
            <family val="2"/>
          </rPr>
          <t xml:space="preserve">
Site ID marn used by an AMI collector at the Marion-CIP (marx) substation needs to be renamed to use the marx site ID.</t>
        </r>
      </text>
    </comment>
    <comment ref="A1953" authorId="0" shapeId="0">
      <text>
        <r>
          <rPr>
            <b/>
            <sz val="9"/>
            <color indexed="81"/>
            <rFont val="Tahoma"/>
            <family val="2"/>
          </rPr>
          <t>David T Lauchner:</t>
        </r>
        <r>
          <rPr>
            <sz val="9"/>
            <color indexed="81"/>
            <rFont val="Tahoma"/>
            <family val="2"/>
          </rPr>
          <t xml:space="preserve">
Site ID macs used for the Mason City AMI collector is located at the Mason City substation and should be renamed to use site ID masc.</t>
        </r>
      </text>
    </comment>
    <comment ref="C1961" authorId="0" shapeId="0">
      <text>
        <r>
          <rPr>
            <b/>
            <sz val="9"/>
            <color indexed="81"/>
            <rFont val="Tahoma"/>
            <family val="2"/>
          </rPr>
          <t>David T Lauchner:</t>
        </r>
        <r>
          <rPr>
            <sz val="9"/>
            <color indexed="81"/>
            <rFont val="Tahoma"/>
            <family val="2"/>
          </rPr>
          <t xml:space="preserve">
Duplicate of the Mattoon NE Tower </t>
        </r>
      </text>
    </comment>
    <comment ref="C1962" authorId="0" shapeId="0">
      <text>
        <r>
          <rPr>
            <b/>
            <sz val="9"/>
            <color indexed="81"/>
            <rFont val="Tahoma"/>
            <family val="2"/>
          </rPr>
          <t>David T Lauchner:</t>
        </r>
        <r>
          <rPr>
            <sz val="9"/>
            <color indexed="81"/>
            <rFont val="Tahoma"/>
            <family val="2"/>
          </rPr>
          <t xml:space="preserve">
Material Service Corp &amp; Mattoon S substations both have he mats site ID. One of them needs to change. How do we do this?</t>
        </r>
      </text>
    </comment>
    <comment ref="C1963" authorId="0" shapeId="0">
      <text>
        <r>
          <rPr>
            <b/>
            <sz val="9"/>
            <color indexed="81"/>
            <rFont val="Tahoma"/>
            <family val="2"/>
          </rPr>
          <t>David T Lauchner:</t>
        </r>
        <r>
          <rPr>
            <sz val="9"/>
            <color indexed="81"/>
            <rFont val="Tahoma"/>
            <family val="2"/>
          </rPr>
          <t xml:space="preserve">
Duplicate of the Mattoon Storeroom
Material Service Corp &amp; Mattoon S substations both have he mats site ID. One of them needs to change. How do we do this?</t>
        </r>
      </text>
    </comment>
    <comment ref="C1964" authorId="0" shapeId="0">
      <text>
        <r>
          <rPr>
            <b/>
            <sz val="9"/>
            <color indexed="81"/>
            <rFont val="Tahoma"/>
            <family val="2"/>
          </rPr>
          <t>David T Lauchner:</t>
        </r>
        <r>
          <rPr>
            <sz val="9"/>
            <color indexed="81"/>
            <rFont val="Tahoma"/>
            <family val="2"/>
          </rPr>
          <t xml:space="preserve">
Duplicate of Mattoon office</t>
        </r>
      </text>
    </comment>
    <comment ref="A1966" authorId="0" shapeId="0">
      <text>
        <r>
          <rPr>
            <b/>
            <sz val="9"/>
            <color indexed="81"/>
            <rFont val="Tahoma"/>
            <family val="2"/>
          </rPr>
          <t>David T Lauchner:</t>
        </r>
        <r>
          <rPr>
            <sz val="9"/>
            <color indexed="81"/>
            <rFont val="Tahoma"/>
            <family val="2"/>
          </rPr>
          <t xml:space="preserve">
The Mattoon Office site ID matt is a duplicate of the Matthews substation site ID and needs to be changed.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67" authorId="0" shapeId="0">
      <text>
        <r>
          <rPr>
            <b/>
            <sz val="9"/>
            <color indexed="81"/>
            <rFont val="Tahoma"/>
            <family val="2"/>
          </rPr>
          <t>David T Lauchner:</t>
        </r>
        <r>
          <rPr>
            <sz val="9"/>
            <color indexed="81"/>
            <rFont val="Tahoma"/>
            <family val="2"/>
          </rPr>
          <t xml:space="preserve">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68" authorId="0" shapeId="0">
      <text>
        <r>
          <rPr>
            <b/>
            <sz val="9"/>
            <color indexed="81"/>
            <rFont val="Tahoma"/>
            <family val="2"/>
          </rPr>
          <t>David T Lauchner:</t>
        </r>
        <r>
          <rPr>
            <sz val="9"/>
            <color indexed="81"/>
            <rFont val="Tahoma"/>
            <family val="2"/>
          </rPr>
          <t xml:space="preserve">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69" authorId="0" shapeId="0">
      <text>
        <r>
          <rPr>
            <b/>
            <sz val="9"/>
            <color indexed="81"/>
            <rFont val="Tahoma"/>
            <family val="2"/>
          </rPr>
          <t>David T Lauchner:</t>
        </r>
        <r>
          <rPr>
            <sz val="9"/>
            <color indexed="81"/>
            <rFont val="Tahoma"/>
            <family val="2"/>
          </rPr>
          <t xml:space="preserve">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70" authorId="0" shapeId="0">
      <text>
        <r>
          <rPr>
            <b/>
            <sz val="9"/>
            <color indexed="81"/>
            <rFont val="Tahoma"/>
            <family val="2"/>
          </rPr>
          <t>David T Lauchner:</t>
        </r>
        <r>
          <rPr>
            <sz val="9"/>
            <color indexed="81"/>
            <rFont val="Tahoma"/>
            <family val="2"/>
          </rPr>
          <t xml:space="preserve">
The Mattoon storeroom site ID of mats is a duplicate  of the Mattoon S substation &amp; needs to be renamed.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71" authorId="0" shapeId="0">
      <text>
        <r>
          <rPr>
            <b/>
            <sz val="9"/>
            <color indexed="81"/>
            <rFont val="Tahoma"/>
            <family val="2"/>
          </rPr>
          <t>David T Lauchner:</t>
        </r>
        <r>
          <rPr>
            <sz val="9"/>
            <color indexed="81"/>
            <rFont val="Tahoma"/>
            <family val="2"/>
          </rPr>
          <t xml:space="preserve">
The Mattoon Office (matt), Mattoon DDOS (matd), Mattoon Line Crew (matl), Mattoon Service Center (matc), Mattoon Storeroom (mats) and Mattoon Tower (matm) are all co-located with the Mattoon 12th st substation (matx) and should have all their site IDs changed to matx.</t>
        </r>
      </text>
    </comment>
    <comment ref="A1981" authorId="0" shapeId="0">
      <text>
        <r>
          <rPr>
            <b/>
            <sz val="9"/>
            <color indexed="81"/>
            <rFont val="Tahoma"/>
            <family val="2"/>
          </rPr>
          <t>David T Lauchner:</t>
        </r>
        <r>
          <rPr>
            <sz val="9"/>
            <color indexed="81"/>
            <rFont val="Tahoma"/>
            <family val="2"/>
          </rPr>
          <t xml:space="preserve">
The mbss AMI collector it located at the mcbs substation. The name of the collectors should be changed to mcbs to match the substation.</t>
        </r>
      </text>
    </comment>
    <comment ref="A1982" authorId="0" shapeId="0">
      <text>
        <r>
          <rPr>
            <b/>
            <sz val="9"/>
            <color indexed="81"/>
            <rFont val="Tahoma"/>
            <family val="2"/>
          </rPr>
          <t>David T Lauchner:</t>
        </r>
        <r>
          <rPr>
            <sz val="9"/>
            <color indexed="81"/>
            <rFont val="Tahoma"/>
            <family val="2"/>
          </rPr>
          <t xml:space="preserve">
The mdns AMI collector is located at the Macomb WIU substation. The name should be changed to mcbu to match the substation.</t>
        </r>
      </text>
    </comment>
    <comment ref="A1983" authorId="0" shapeId="0">
      <text>
        <r>
          <rPr>
            <b/>
            <sz val="9"/>
            <color indexed="81"/>
            <rFont val="Tahoma"/>
            <family val="2"/>
          </rPr>
          <t>David T Lauchner:</t>
        </r>
        <r>
          <rPr>
            <sz val="9"/>
            <color indexed="81"/>
            <rFont val="Tahoma"/>
            <family val="2"/>
          </rPr>
          <t xml:space="preserve">
Macomb W tower is co-located with the Macomb W substation. The tower site ID should be changed to mcbw to match the substation.
The mcbw is being implemented at the substation as part of x-low.</t>
        </r>
      </text>
    </comment>
    <comment ref="A1984" authorId="0" shapeId="0">
      <text>
        <r>
          <rPr>
            <b/>
            <sz val="9"/>
            <color indexed="81"/>
            <rFont val="Tahoma"/>
            <family val="2"/>
          </rPr>
          <t>David T Lauchner:</t>
        </r>
        <r>
          <rPr>
            <sz val="9"/>
            <color indexed="81"/>
            <rFont val="Tahoma"/>
            <family val="2"/>
          </rPr>
          <t xml:space="preserve">
West Piper AMI collector is at the Macomb West substation. Change the collector site ID from wpis to mcbw to match the substation site ID.</t>
        </r>
      </text>
    </comment>
    <comment ref="C2008" authorId="0" shapeId="0">
      <text>
        <r>
          <rPr>
            <b/>
            <sz val="9"/>
            <color indexed="81"/>
            <rFont val="Tahoma"/>
            <family val="2"/>
          </rPr>
          <t>David T Lauchner:</t>
        </r>
        <r>
          <rPr>
            <sz val="9"/>
            <color indexed="81"/>
            <rFont val="Tahoma"/>
            <family val="2"/>
          </rPr>
          <t xml:space="preserve">
Duplicate of the Meredosia plant/switchyard.</t>
        </r>
      </text>
    </comment>
    <comment ref="A2021" authorId="0" shapeId="0">
      <text>
        <r>
          <rPr>
            <b/>
            <sz val="9"/>
            <color indexed="81"/>
            <rFont val="Tahoma"/>
            <family val="2"/>
          </rPr>
          <t>David T Lauchner:</t>
        </r>
        <r>
          <rPr>
            <sz val="9"/>
            <color indexed="81"/>
            <rFont val="Tahoma"/>
            <family val="2"/>
          </rPr>
          <t xml:space="preserve">
Migrate Meramec from mera to merx over time with lifecycle replacements.</t>
        </r>
      </text>
    </comment>
    <comment ref="A2022" authorId="0" shapeId="0">
      <text>
        <r>
          <rPr>
            <b/>
            <sz val="9"/>
            <color indexed="81"/>
            <rFont val="Tahoma"/>
            <family val="2"/>
          </rPr>
          <t>David T Lauchner:</t>
        </r>
        <r>
          <rPr>
            <sz val="9"/>
            <color indexed="81"/>
            <rFont val="Tahoma"/>
            <family val="2"/>
          </rPr>
          <t xml:space="preserve">
The mdos IT site ID of Meredosia plant/switchyard is a duplicate of the Meredosia substation. The IT site ID name should be changed from mdos to mery to match the switchyard name.</t>
        </r>
      </text>
    </comment>
    <comment ref="A2025" authorId="0" shapeId="0">
      <text>
        <r>
          <rPr>
            <b/>
            <sz val="9"/>
            <color indexed="81"/>
            <rFont val="Tahoma"/>
            <family val="2"/>
          </rPr>
          <t>David T Lauchner:</t>
        </r>
        <r>
          <rPr>
            <sz val="9"/>
            <color indexed="81"/>
            <rFont val="Tahoma"/>
            <family val="2"/>
          </rPr>
          <t xml:space="preserve">
The metg site ID should be changed to metc to match the main training center cite ID.</t>
        </r>
      </text>
    </comment>
    <comment ref="A2029" authorId="0" shapeId="0">
      <text>
        <r>
          <rPr>
            <b/>
            <sz val="9"/>
            <color indexed="81"/>
            <rFont val="Tahoma"/>
            <family val="2"/>
          </rPr>
          <t>David T Lauchner:</t>
        </r>
        <r>
          <rPr>
            <sz val="9"/>
            <color indexed="81"/>
            <rFont val="Tahoma"/>
            <family val="2"/>
          </rPr>
          <t xml:space="preserve">
Mexico CTG is co-located with the Mexico substation. The CTG site ID should be renamed from mexc to mexx to match the substation site ID.</t>
        </r>
      </text>
    </comment>
    <comment ref="G2034" authorId="0" shapeId="0">
      <text>
        <r>
          <rPr>
            <b/>
            <sz val="9"/>
            <color indexed="81"/>
            <rFont val="Tahoma"/>
            <family val="2"/>
          </rPr>
          <t>David T Lauchner:</t>
        </r>
        <r>
          <rPr>
            <sz val="9"/>
            <color indexed="81"/>
            <rFont val="Tahoma"/>
            <family val="2"/>
          </rPr>
          <t xml:space="preserve">
Ameren Missouri Development and Resource Center
POSTC
Ameren DRC (Development Resource Center)</t>
        </r>
      </text>
    </comment>
    <comment ref="C204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056" authorId="0" shapeId="0">
      <text>
        <r>
          <rPr>
            <b/>
            <sz val="9"/>
            <color indexed="81"/>
            <rFont val="Tahoma"/>
            <family val="2"/>
          </rPr>
          <t>David T Lauchner:</t>
        </r>
        <r>
          <rPr>
            <sz val="9"/>
            <color indexed="81"/>
            <rFont val="Tahoma"/>
            <family val="2"/>
          </rPr>
          <t xml:space="preserve">
Should rename the mlks site ID to mlkx to match the substation site ID.</t>
        </r>
      </text>
    </comment>
    <comment ref="A2065" authorId="0" shapeId="0">
      <text>
        <r>
          <rPr>
            <b/>
            <sz val="9"/>
            <color indexed="81"/>
            <rFont val="Tahoma"/>
            <family val="2"/>
          </rPr>
          <t>David T Lauchner:</t>
        </r>
        <r>
          <rPr>
            <sz val="9"/>
            <color indexed="81"/>
            <rFont val="Tahoma"/>
            <family val="2"/>
          </rPr>
          <t xml:space="preserve">
Rename Mound Substation AMI collector from mous sites ID to mndx.</t>
        </r>
      </text>
    </comment>
    <comment ref="A2082" authorId="0" shapeId="0">
      <text>
        <r>
          <rPr>
            <b/>
            <sz val="9"/>
            <color indexed="81"/>
            <rFont val="Tahoma"/>
            <family val="2"/>
          </rPr>
          <t>David T Lauchner:</t>
        </r>
        <r>
          <rPr>
            <sz val="9"/>
            <color indexed="81"/>
            <rFont val="Tahoma"/>
            <family val="2"/>
          </rPr>
          <t xml:space="preserve">
Mound City tower is located with the Mound City W substation &amp; shuold be renamed from site ID moun to site ID mocw.</t>
        </r>
      </text>
    </comment>
    <comment ref="A2086" authorId="0" shapeId="0">
      <text>
        <r>
          <rPr>
            <b/>
            <sz val="9"/>
            <color indexed="81"/>
            <rFont val="Tahoma"/>
            <family val="2"/>
          </rPr>
          <t>David T Lauchner:</t>
        </r>
        <r>
          <rPr>
            <sz val="9"/>
            <color indexed="81"/>
            <rFont val="Tahoma"/>
            <family val="2"/>
          </rPr>
          <t xml:space="preserve">
Assigned for AMI collectors - need change to monh.</t>
        </r>
      </text>
    </comment>
    <comment ref="A2088" authorId="0" shapeId="0">
      <text>
        <r>
          <rPr>
            <b/>
            <sz val="9"/>
            <color indexed="81"/>
            <rFont val="Tahoma"/>
            <family val="2"/>
          </rPr>
          <t>David T Lauchner:</t>
        </r>
        <r>
          <rPr>
            <sz val="9"/>
            <color indexed="81"/>
            <rFont val="Tahoma"/>
            <family val="2"/>
          </rPr>
          <t xml:space="preserve">
Assigned for AMI collectors - need to figure out how to get changed to monm.
</t>
        </r>
      </text>
    </comment>
    <comment ref="C2090" authorId="0" shapeId="0">
      <text>
        <r>
          <rPr>
            <b/>
            <sz val="9"/>
            <color indexed="81"/>
            <rFont val="Tahoma"/>
            <family val="2"/>
          </rPr>
          <t>David T Lauchner:</t>
        </r>
        <r>
          <rPr>
            <sz val="9"/>
            <color indexed="81"/>
            <rFont val="Tahoma"/>
            <family val="2"/>
          </rPr>
          <t xml:space="preserve">
Duplicate with Montgomery tower</t>
        </r>
      </text>
    </comment>
    <comment ref="C2096" authorId="0" shapeId="0">
      <text>
        <r>
          <rPr>
            <b/>
            <sz val="9"/>
            <color indexed="81"/>
            <rFont val="Tahoma"/>
            <family val="2"/>
          </rPr>
          <t>David T Lauchner:</t>
        </r>
        <r>
          <rPr>
            <sz val="9"/>
            <color indexed="81"/>
            <rFont val="Tahoma"/>
            <family val="2"/>
          </rPr>
          <t xml:space="preserve">
Duplicate of Morrisonville substation</t>
        </r>
      </text>
    </comment>
    <comment ref="A2098" authorId="0" shapeId="0">
      <text>
        <r>
          <rPr>
            <b/>
            <sz val="9"/>
            <color indexed="81"/>
            <rFont val="Tahoma"/>
            <family val="2"/>
          </rPr>
          <t>David T Lauchner:</t>
        </r>
        <r>
          <rPr>
            <sz val="9"/>
            <color indexed="81"/>
            <rFont val="Tahoma"/>
            <family val="2"/>
          </rPr>
          <t xml:space="preserve">
Site ID more is used for the Moreau CTG. The moru site ID is assignedo all three substations on site and being used as part of x-low. Rename the CTG to use the moru site ID of the local substations.</t>
        </r>
      </text>
    </comment>
    <comment ref="A2101" authorId="0" shapeId="0">
      <text>
        <r>
          <rPr>
            <b/>
            <sz val="9"/>
            <color indexed="81"/>
            <rFont val="Tahoma"/>
            <family val="2"/>
          </rPr>
          <t>David T Lauchner:</t>
        </r>
        <r>
          <rPr>
            <sz val="9"/>
            <color indexed="81"/>
            <rFont val="Tahoma"/>
            <family val="2"/>
          </rPr>
          <t xml:space="preserve">
Site ID mowq used by an AMI collector. Should be changed to use site ID mown to match the substation.</t>
        </r>
      </text>
    </comment>
    <comment ref="A2103" authorId="0" shapeId="0">
      <text>
        <r>
          <rPr>
            <b/>
            <sz val="9"/>
            <color indexed="81"/>
            <rFont val="Tahoma"/>
            <family val="2"/>
          </rPr>
          <t>David T Lauchner:</t>
        </r>
        <r>
          <rPr>
            <sz val="9"/>
            <color indexed="81"/>
            <rFont val="Tahoma"/>
            <family val="2"/>
          </rPr>
          <t xml:space="preserve">
Mount Pleasant tower appears to be in Iowa, so I am assuming it is a standalone tower site.</t>
        </r>
      </text>
    </comment>
    <comment ref="C210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105" authorId="0" shapeId="0">
      <text>
        <r>
          <rPr>
            <b/>
            <sz val="9"/>
            <color indexed="81"/>
            <rFont val="Tahoma"/>
            <family val="2"/>
          </rPr>
          <t>David T Lauchner:</t>
        </r>
        <r>
          <rPr>
            <sz val="9"/>
            <color indexed="81"/>
            <rFont val="Tahoma"/>
            <family val="2"/>
          </rPr>
          <t xml:space="preserve">
Marblehead tower (marb) is co-located with the Marblehead Noth substation. The tower should be renamed to mrbn to match the substation name.
Site ID mrbn being added as part of x-low project.</t>
        </r>
      </text>
    </comment>
    <comment ref="A2135" authorId="0" shapeId="0">
      <text>
        <r>
          <rPr>
            <b/>
            <sz val="9"/>
            <color indexed="81"/>
            <rFont val="Tahoma"/>
            <family val="2"/>
          </rPr>
          <t>David T Lauchner:</t>
        </r>
        <r>
          <rPr>
            <sz val="9"/>
            <color indexed="81"/>
            <rFont val="Tahoma"/>
            <family val="2"/>
          </rPr>
          <t xml:space="preserve">
Site ID mors used for AMI collector.
Need to change the mors site ID to mrsn to match the substation and to avoid a duplication with Marion Ord Plant South Substation</t>
        </r>
      </text>
    </comment>
    <comment ref="A2136" authorId="0" shapeId="0">
      <text>
        <r>
          <rPr>
            <b/>
            <sz val="9"/>
            <color indexed="81"/>
            <rFont val="Tahoma"/>
            <family val="2"/>
          </rPr>
          <t>David T Lauchner:</t>
        </r>
        <r>
          <rPr>
            <sz val="9"/>
            <color indexed="81"/>
            <rFont val="Tahoma"/>
            <family val="2"/>
          </rPr>
          <t xml:space="preserve">
Marston tower appears to be a standalone site. The mars site ID is a duplciate of the Marion South substation &amp; needs to be changed to mrso.</t>
        </r>
      </text>
    </comment>
    <comment ref="A2165" authorId="0" shapeId="0">
      <text>
        <r>
          <rPr>
            <b/>
            <sz val="9"/>
            <color indexed="81"/>
            <rFont val="Tahoma"/>
            <family val="2"/>
          </rPr>
          <t>David T Lauchner:</t>
        </r>
        <r>
          <rPr>
            <sz val="9"/>
            <color indexed="81"/>
            <rFont val="Tahoma"/>
            <family val="2"/>
          </rPr>
          <t xml:space="preserve">
It appears as though the Mt Sterling AMI collector got deployed with the office site ID of mtso instead of the mtss site ID assigned by IT for the substation. The substation site ID is mstx &amp; the mtso AMI collector shold be renamed to use mstx.
The Mt Sterling office location is a standalone facility &amp; should keep it's mtso site ID.
If all this is correct, then the mtss site ID should be removed.</t>
        </r>
      </text>
    </comment>
    <comment ref="A2172" authorId="0" shapeId="0">
      <text>
        <r>
          <rPr>
            <b/>
            <sz val="9"/>
            <color indexed="81"/>
            <rFont val="Tahoma"/>
            <family val="2"/>
          </rPr>
          <t>David T Lauchner:</t>
        </r>
        <r>
          <rPr>
            <sz val="9"/>
            <color indexed="81"/>
            <rFont val="Tahoma"/>
            <family val="2"/>
          </rPr>
          <t xml:space="preserve">
Standalone Office</t>
        </r>
      </text>
    </comment>
    <comment ref="A2173" authorId="0" shapeId="0">
      <text>
        <r>
          <rPr>
            <b/>
            <sz val="9"/>
            <color indexed="81"/>
            <rFont val="Tahoma"/>
            <family val="2"/>
          </rPr>
          <t>David T Lauchner:</t>
        </r>
        <r>
          <rPr>
            <sz val="9"/>
            <color indexed="81"/>
            <rFont val="Tahoma"/>
            <family val="2"/>
          </rPr>
          <t xml:space="preserve">
The Mattoon NE Tower site ID of matn is a duplicate of the Mattoon N substation and needs to be changed.
Mattoon NE tower (matn) is located at the Mattoon E 138KV substation &amp; should have it's site ID renamed to mte8 to match the substation site ID.
The mte8 site-ID is being  used for the x-low project.</t>
        </r>
      </text>
    </comment>
    <comment ref="A2175" authorId="0" shapeId="0">
      <text>
        <r>
          <rPr>
            <b/>
            <sz val="9"/>
            <color indexed="81"/>
            <rFont val="Tahoma"/>
            <family val="2"/>
          </rPr>
          <t>David T Lauchner:</t>
        </r>
        <r>
          <rPr>
            <sz val="9"/>
            <color indexed="81"/>
            <rFont val="Tahoma"/>
            <family val="2"/>
          </rPr>
          <t xml:space="preserve">
Montgomery radio is co-located with Mongomery sub. Need to rename the site-ID to mtgy to work around a duplication with Monticello</t>
        </r>
      </text>
    </comment>
    <comment ref="A2183" authorId="0" shapeId="0">
      <text>
        <r>
          <rPr>
            <b/>
            <sz val="9"/>
            <color indexed="81"/>
            <rFont val="Tahoma"/>
            <family val="2"/>
          </rPr>
          <t>David T Lauchner:</t>
        </r>
        <r>
          <rPr>
            <sz val="9"/>
            <color indexed="81"/>
            <rFont val="Tahoma"/>
            <family val="2"/>
          </rPr>
          <t xml:space="preserve">
AMI used mtvn for the collector at the Mt Vernon substation. The name should be changed to use the mtvr site ID of the substation.</t>
        </r>
      </text>
    </comment>
    <comment ref="A2194" authorId="0" shapeId="0">
      <text>
        <r>
          <rPr>
            <b/>
            <sz val="9"/>
            <color indexed="81"/>
            <rFont val="Tahoma"/>
            <family val="2"/>
          </rPr>
          <t>David T Lauchner:</t>
        </r>
        <r>
          <rPr>
            <sz val="9"/>
            <color indexed="81"/>
            <rFont val="Tahoma"/>
            <family val="2"/>
          </rPr>
          <t xml:space="preserve">
The Mt Vernon office site ID of mtvo should be changed to match the Mt Vernon 27th St substation site ID of mv27. Not using the mv04 site ID.</t>
        </r>
      </text>
    </comment>
    <comment ref="C2194" authorId="0" shapeId="0">
      <text>
        <r>
          <rPr>
            <b/>
            <sz val="9"/>
            <color indexed="81"/>
            <rFont val="Tahoma"/>
            <family val="2"/>
          </rPr>
          <t>David T Lauchner:</t>
        </r>
        <r>
          <rPr>
            <sz val="9"/>
            <color indexed="81"/>
            <rFont val="Tahoma"/>
            <family val="2"/>
          </rPr>
          <t xml:space="preserve">
The Mt Vernon office site ID of mtvo should be changed to match the Mt Vernon 27th St substation site ID of mv27. Not using the mv04 site ID.</t>
        </r>
      </text>
    </comment>
    <comment ref="A2197" authorId="0" shapeId="0">
      <text>
        <r>
          <rPr>
            <b/>
            <sz val="9"/>
            <color indexed="81"/>
            <rFont val="Tahoma"/>
            <family val="2"/>
          </rPr>
          <t>David T Lauchner:</t>
        </r>
        <r>
          <rPr>
            <sz val="9"/>
            <color indexed="81"/>
            <rFont val="Tahoma"/>
            <family val="2"/>
          </rPr>
          <t xml:space="preserve">
The Mt Vernon office site ID of mtvo should be changed to match the Mt Vernon 27th St substation site ID of mv27.</t>
        </r>
      </text>
    </comment>
    <comment ref="C221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21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217" authorId="0" shapeId="0">
      <text>
        <r>
          <rPr>
            <b/>
            <sz val="9"/>
            <color indexed="81"/>
            <rFont val="Tahoma"/>
            <family val="2"/>
          </rPr>
          <t>David T Lauchner:</t>
        </r>
        <r>
          <rPr>
            <sz val="9"/>
            <color indexed="81"/>
            <rFont val="Tahoma"/>
            <family val="2"/>
          </rPr>
          <t xml:space="preserve">
I believe the Maryville Tower is located at the Maryville office &amp; should have it's site ID changed from mrmw to mryo to mathe the office site ID.</t>
        </r>
      </text>
    </comment>
    <comment ref="A2221" authorId="0" shapeId="0">
      <text>
        <r>
          <rPr>
            <b/>
            <sz val="9"/>
            <color indexed="81"/>
            <rFont val="Tahoma"/>
            <family val="2"/>
          </rPr>
          <t>David T Lauchner:</t>
        </r>
        <r>
          <rPr>
            <sz val="9"/>
            <color indexed="81"/>
            <rFont val="Tahoma"/>
            <family val="2"/>
          </rPr>
          <t xml:space="preserve">
Change to n27d as part of x-low
</t>
        </r>
      </text>
    </comment>
    <comment ref="C2229" authorId="0" shapeId="0">
      <text>
        <r>
          <rPr>
            <b/>
            <sz val="9"/>
            <color indexed="81"/>
            <rFont val="Tahoma"/>
            <family val="2"/>
          </rPr>
          <t>David T Lauchner:</t>
        </r>
        <r>
          <rPr>
            <sz val="9"/>
            <color indexed="81"/>
            <rFont val="Tahoma"/>
            <family val="2"/>
          </rPr>
          <t xml:space="preserve">
Duplicate of Nashville</t>
        </r>
      </text>
    </comment>
    <comment ref="A2236" authorId="0" shapeId="0">
      <text>
        <r>
          <rPr>
            <b/>
            <sz val="9"/>
            <color indexed="81"/>
            <rFont val="Tahoma"/>
            <family val="2"/>
          </rPr>
          <t>David T Lauchner:</t>
        </r>
        <r>
          <rPr>
            <sz val="9"/>
            <color indexed="81"/>
            <rFont val="Tahoma"/>
            <family val="2"/>
          </rPr>
          <t xml:space="preserve">
Used by AMI</t>
        </r>
      </text>
    </comment>
    <comment ref="A2237" authorId="0" shapeId="0">
      <text>
        <r>
          <rPr>
            <b/>
            <sz val="9"/>
            <color indexed="81"/>
            <rFont val="Tahoma"/>
            <family val="2"/>
          </rPr>
          <t>David T Lauchner:</t>
        </r>
        <r>
          <rPr>
            <sz val="9"/>
            <color indexed="81"/>
            <rFont val="Tahoma"/>
            <family val="2"/>
          </rPr>
          <t xml:space="preserve">
Site ID nbrl is used by AMI &amp; should be changed to nber to match the substation where it is located.</t>
        </r>
      </text>
    </comment>
    <comment ref="A2249" authorId="0" shapeId="0">
      <text>
        <r>
          <rPr>
            <b/>
            <sz val="9"/>
            <color indexed="81"/>
            <rFont val="Tahoma"/>
            <family val="2"/>
          </rPr>
          <t>David T Lauchner:</t>
        </r>
        <r>
          <rPr>
            <sz val="9"/>
            <color indexed="81"/>
            <rFont val="Tahoma"/>
            <family val="2"/>
          </rPr>
          <t xml:space="preserve">
Change current IT site ID of North Decatur substation from decs to ndec to match the substation site ID.
Site ID ndec being added as part of x-low</t>
        </r>
      </text>
    </comment>
    <comment ref="A2254" authorId="0" shapeId="0">
      <text>
        <r>
          <rPr>
            <b/>
            <sz val="9"/>
            <color indexed="81"/>
            <rFont val="Tahoma"/>
            <family val="2"/>
          </rPr>
          <t>David T Lauchner:</t>
        </r>
        <r>
          <rPr>
            <sz val="9"/>
            <color indexed="81"/>
            <rFont val="Tahoma"/>
            <family val="2"/>
          </rPr>
          <t xml:space="preserve">
Site ID negs being added as part of x-low project. 
Neoga tower (neog) which is located at Neoga S substation is a duplicate of the Neoga substation site ID &amp; needs to be renamed using the negs site ID.</t>
        </r>
      </text>
    </comment>
    <comment ref="C2257" authorId="0" shapeId="0">
      <text>
        <r>
          <rPr>
            <b/>
            <sz val="9"/>
            <color indexed="81"/>
            <rFont val="Tahoma"/>
            <family val="2"/>
          </rPr>
          <t>David T Lauchner:</t>
        </r>
        <r>
          <rPr>
            <sz val="9"/>
            <color indexed="81"/>
            <rFont val="Tahoma"/>
            <family val="2"/>
          </rPr>
          <t xml:space="preserve">
Duplicate of Neoga Tower</t>
        </r>
      </text>
    </comment>
    <comment ref="A2268" authorId="0" shapeId="0">
      <text>
        <r>
          <rPr>
            <b/>
            <sz val="9"/>
            <color indexed="81"/>
            <rFont val="Tahoma"/>
            <family val="2"/>
          </rPr>
          <t>David T Lauchner:</t>
        </r>
        <r>
          <rPr>
            <sz val="9"/>
            <color indexed="81"/>
            <rFont val="Tahoma"/>
            <family val="2"/>
          </rPr>
          <t xml:space="preserve">
Standalone tower site</t>
        </r>
      </text>
    </comment>
    <comment ref="A2271" authorId="0" shapeId="0">
      <text>
        <r>
          <rPr>
            <b/>
            <sz val="9"/>
            <color indexed="81"/>
            <rFont val="Tahoma"/>
            <family val="2"/>
          </rPr>
          <t>David T Lauchner:</t>
        </r>
        <r>
          <rPr>
            <sz val="9"/>
            <color indexed="81"/>
            <rFont val="Tahoma"/>
            <family val="2"/>
          </rPr>
          <t xml:space="preserve">
Niota tower (niom) is located at the Niota substation &amp; should be renamed to use the niot site ID.
Site ID niot being added as part of x-low project.</t>
        </r>
      </text>
    </comment>
    <comment ref="A2272" authorId="0" shapeId="0">
      <text>
        <r>
          <rPr>
            <b/>
            <sz val="9"/>
            <color indexed="81"/>
            <rFont val="Tahoma"/>
            <family val="2"/>
          </rPr>
          <t>David T Lauchner:</t>
        </r>
        <r>
          <rPr>
            <sz val="9"/>
            <color indexed="81"/>
            <rFont val="Tahoma"/>
            <family val="2"/>
          </rPr>
          <t xml:space="preserve">
Decatur Jasper Street office (deco) and Gas SCADA office (decg) are located with the N Japser substation &amp; should have their site ID changed to njsp to match the substation.</t>
        </r>
      </text>
    </comment>
    <comment ref="A2273" authorId="0" shapeId="0">
      <text>
        <r>
          <rPr>
            <b/>
            <sz val="9"/>
            <color indexed="81"/>
            <rFont val="Tahoma"/>
            <family val="2"/>
          </rPr>
          <t>David T Lauchner:</t>
        </r>
        <r>
          <rPr>
            <sz val="9"/>
            <color indexed="81"/>
            <rFont val="Tahoma"/>
            <family val="2"/>
          </rPr>
          <t xml:space="preserve">
Decatur Jasper Street office (deco) and Gas SCADA office (decg) are located with the N Japser substation &amp; should have their site ID changed to njsp to match the substation.</t>
        </r>
      </text>
    </comment>
    <comment ref="A2280" authorId="0" shapeId="0">
      <text>
        <r>
          <rPr>
            <b/>
            <sz val="9"/>
            <color indexed="81"/>
            <rFont val="Tahoma"/>
            <family val="2"/>
          </rPr>
          <t>David T Lauchner:</t>
        </r>
        <r>
          <rPr>
            <sz val="9"/>
            <color indexed="81"/>
            <rFont val="Tahoma"/>
            <family val="2"/>
          </rPr>
          <t xml:space="preserve">
Standalone tower site</t>
        </r>
      </text>
    </comment>
    <comment ref="A2312" authorId="0" shapeId="0">
      <text>
        <r>
          <rPr>
            <b/>
            <sz val="9"/>
            <color indexed="81"/>
            <rFont val="Tahoma"/>
            <family val="2"/>
          </rPr>
          <t>David T Lauchner:</t>
        </r>
        <r>
          <rPr>
            <sz val="9"/>
            <color indexed="81"/>
            <rFont val="Tahoma"/>
            <family val="2"/>
          </rPr>
          <t xml:space="preserve">
Site ID nors used by AMI needs to be changed to use the substation site ID of norc.</t>
        </r>
      </text>
    </comment>
    <comment ref="A2315" authorId="0" shapeId="0">
      <text>
        <r>
          <rPr>
            <b/>
            <sz val="9"/>
            <color indexed="81"/>
            <rFont val="Tahoma"/>
            <family val="2"/>
          </rPr>
          <t>David T Lauchner:</t>
        </r>
        <r>
          <rPr>
            <sz val="9"/>
            <color indexed="81"/>
            <rFont val="Tahoma"/>
            <family val="2"/>
          </rPr>
          <t xml:space="preserve">
Norris City N Tower site ID of norr should be changed to norn to match the adjacent substation Site ID.
Site ID norn being added as part of x-low project</t>
        </r>
      </text>
    </comment>
    <comment ref="A2333" authorId="0" shapeId="0">
      <text>
        <r>
          <rPr>
            <b/>
            <sz val="9"/>
            <color indexed="81"/>
            <rFont val="Tahoma"/>
            <family val="2"/>
          </rPr>
          <t>David T Lauchner:</t>
        </r>
        <r>
          <rPr>
            <sz val="9"/>
            <color indexed="81"/>
            <rFont val="Tahoma"/>
            <family val="2"/>
          </rPr>
          <t xml:space="preserve">
AMI used nash for it's collector at Nashville substation. This site ID is a duplicate of the Hash Road substation and needs to be changed to nshv to match the substation site ID.</t>
        </r>
      </text>
    </comment>
    <comment ref="A2350" authorId="0" shapeId="0">
      <text>
        <r>
          <rPr>
            <b/>
            <sz val="9"/>
            <color indexed="81"/>
            <rFont val="Tahoma"/>
            <family val="2"/>
          </rPr>
          <t>David T Lauchner:</t>
        </r>
        <r>
          <rPr>
            <sz val="9"/>
            <color indexed="81"/>
            <rFont val="Tahoma"/>
            <family val="2"/>
          </rPr>
          <t xml:space="preserve">
The Newton Junction MW was retired years ago. Any equipment at the site should now use the nwtj site ID going forward</t>
        </r>
      </text>
    </comment>
    <comment ref="A2351" authorId="0" shapeId="0">
      <text>
        <r>
          <rPr>
            <b/>
            <sz val="9"/>
            <color indexed="81"/>
            <rFont val="Tahoma"/>
            <family val="2"/>
          </rPr>
          <t>David T Lauchner:</t>
        </r>
        <r>
          <rPr>
            <sz val="9"/>
            <color indexed="81"/>
            <rFont val="Tahoma"/>
            <family val="2"/>
          </rPr>
          <t xml:space="preserve">
Need to change site ID nwtn to nwty as part of x-low.</t>
        </r>
      </text>
    </comment>
    <comment ref="A2352" authorId="0" shapeId="0">
      <text>
        <r>
          <rPr>
            <b/>
            <sz val="9"/>
            <color indexed="81"/>
            <rFont val="Tahoma"/>
            <family val="2"/>
          </rPr>
          <t>David T Lauchner:</t>
        </r>
        <r>
          <rPr>
            <sz val="9"/>
            <color indexed="81"/>
            <rFont val="Tahoma"/>
            <family val="2"/>
          </rPr>
          <t xml:space="preserve">
Newton tower (newm) is located at the Newton plant. The newm site ID should be renamed to use the nwty site ID to match the switchyard,</t>
        </r>
      </text>
    </comment>
    <comment ref="A2361" authorId="0" shapeId="0">
      <text>
        <r>
          <rPr>
            <b/>
            <sz val="9"/>
            <color indexed="81"/>
            <rFont val="Tahoma"/>
            <family val="2"/>
          </rPr>
          <t>David T Lauchner:</t>
        </r>
        <r>
          <rPr>
            <sz val="9"/>
            <color indexed="81"/>
            <rFont val="Tahoma"/>
            <family val="2"/>
          </rPr>
          <t xml:space="preserve">
There appears to be no T&amp;D facilities near Odessa, so I assume this is a standalone site. However, I can find no coordinates for it to add to the data.</t>
        </r>
      </text>
    </comment>
    <comment ref="A2380" authorId="0" shapeId="0">
      <text>
        <r>
          <rPr>
            <b/>
            <sz val="9"/>
            <color indexed="81"/>
            <rFont val="Tahoma"/>
            <family val="2"/>
          </rPr>
          <t>David T Lauchner:</t>
        </r>
        <r>
          <rPr>
            <sz val="9"/>
            <color indexed="81"/>
            <rFont val="Tahoma"/>
            <family val="2"/>
          </rPr>
          <t xml:space="preserve">
Standalone Okawville AMI collector uses the okaw site ID which is a duplicate of the Okawville substation. Need to change the site ID of the AMI collector to okac to avoid the duplication.</t>
        </r>
      </text>
    </comment>
    <comment ref="C2381" authorId="0" shapeId="0">
      <text>
        <r>
          <rPr>
            <b/>
            <sz val="9"/>
            <color indexed="81"/>
            <rFont val="Tahoma"/>
            <family val="2"/>
          </rPr>
          <t>David T Lauchner:</t>
        </r>
        <r>
          <rPr>
            <sz val="9"/>
            <color indexed="81"/>
            <rFont val="Tahoma"/>
            <family val="2"/>
          </rPr>
          <t xml:space="preserve">
Duplicate of Okawville AMI collector</t>
        </r>
      </text>
    </comment>
    <comment ref="C2390" authorId="0" shapeId="0">
      <text>
        <r>
          <rPr>
            <b/>
            <sz val="9"/>
            <color indexed="81"/>
            <rFont val="Tahoma"/>
            <family val="2"/>
          </rPr>
          <t>David T Lauchner:</t>
        </r>
        <r>
          <rPr>
            <sz val="9"/>
            <color indexed="81"/>
            <rFont val="Tahoma"/>
            <family val="2"/>
          </rPr>
          <t xml:space="preserve">
Duplicate of the Onley S AMI collector</t>
        </r>
      </text>
    </comment>
    <comment ref="A2391" authorId="0" shapeId="0">
      <text>
        <r>
          <rPr>
            <b/>
            <sz val="9"/>
            <color indexed="81"/>
            <rFont val="Tahoma"/>
            <family val="2"/>
          </rPr>
          <t>David T Lauchner:</t>
        </r>
        <r>
          <rPr>
            <sz val="9"/>
            <color indexed="81"/>
            <rFont val="Tahoma"/>
            <family val="2"/>
          </rPr>
          <t xml:space="preserve">
Olney Tower (olnm) is located at the Olney N substation and should have it's name changed to reflect the substation site ID of olnn.
Site ID olnn being added as part of x-low project.</t>
        </r>
      </text>
    </comment>
    <comment ref="A2392" authorId="0" shapeId="0">
      <text>
        <r>
          <rPr>
            <b/>
            <sz val="9"/>
            <color indexed="81"/>
            <rFont val="Tahoma"/>
            <family val="2"/>
          </rPr>
          <t>David T Lauchner:</t>
        </r>
        <r>
          <rPr>
            <sz val="9"/>
            <color indexed="81"/>
            <rFont val="Tahoma"/>
            <family val="2"/>
          </rPr>
          <t xml:space="preserve">
AMI collector used olne, which is a duplciate of the Oleny substation, but it is located at the Olney S substation. Need to change the name ti use olns to match the Olney S substation &amp; avoid the duplication with the Olney substation.</t>
        </r>
      </text>
    </comment>
    <comment ref="C239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404" authorId="0" shapeId="0">
      <text>
        <r>
          <rPr>
            <b/>
            <sz val="9"/>
            <color indexed="81"/>
            <rFont val="Tahoma"/>
            <family val="2"/>
          </rPr>
          <t>David T Lauchner:</t>
        </r>
        <r>
          <rPr>
            <sz val="9"/>
            <color indexed="81"/>
            <rFont val="Tahoma"/>
            <family val="2"/>
          </rPr>
          <t xml:space="preserve">
Assigned for AMI collectors - need to figure out how to get changed to oqua.</t>
        </r>
      </text>
    </comment>
    <comment ref="C2412" authorId="0" shapeId="0">
      <text>
        <r>
          <rPr>
            <b/>
            <sz val="9"/>
            <color indexed="81"/>
            <rFont val="Tahoma"/>
            <family val="2"/>
          </rPr>
          <t>David T Lauchner:</t>
        </r>
        <r>
          <rPr>
            <sz val="9"/>
            <color indexed="81"/>
            <rFont val="Tahoma"/>
            <family val="2"/>
          </rPr>
          <t xml:space="preserve">
Duplicate of Osage plant</t>
        </r>
      </text>
    </comment>
    <comment ref="C2432" authorId="0" shapeId="0">
      <text>
        <r>
          <rPr>
            <b/>
            <sz val="9"/>
            <color indexed="81"/>
            <rFont val="Tahoma"/>
            <family val="2"/>
          </rPr>
          <t>David T Lauchner:</t>
        </r>
        <r>
          <rPr>
            <sz val="9"/>
            <color indexed="81"/>
            <rFont val="Tahoma"/>
            <family val="2"/>
          </rPr>
          <t xml:space="preserve">
The otta site ID is duplicated between the Danville Ottawa Rd and Ottawa substations. The Ottawa substation is using otta for x-low. I suggest we rename Ottawa Rd.</t>
        </r>
      </text>
    </comment>
    <comment ref="C2433" authorId="0" shapeId="0">
      <text>
        <r>
          <rPr>
            <b/>
            <sz val="9"/>
            <color indexed="81"/>
            <rFont val="Tahoma"/>
            <family val="2"/>
          </rPr>
          <t>David T Lauchner:</t>
        </r>
        <r>
          <rPr>
            <sz val="9"/>
            <color indexed="81"/>
            <rFont val="Tahoma"/>
            <family val="2"/>
          </rPr>
          <t xml:space="preserve">
The otta site ID is duplicated between the Danville Ottawa Rd and Ottawa substations. The Ottawa substation is using otta for x-low. I suggest we rename Ottawa Rd.</t>
        </r>
      </text>
    </comment>
    <comment ref="C243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438" authorId="0" shapeId="0">
      <text>
        <r>
          <rPr>
            <b/>
            <sz val="9"/>
            <color indexed="81"/>
            <rFont val="Tahoma"/>
            <family val="2"/>
          </rPr>
          <t>David T Lauchner:</t>
        </r>
        <r>
          <rPr>
            <sz val="9"/>
            <color indexed="81"/>
            <rFont val="Tahoma"/>
            <family val="2"/>
          </rPr>
          <t xml:space="preserve">
The Overton Tower (over) is located next to the Overton 69KV substation (ovrt) which has the ovrt site ID. However, ther Overton (over) substation is right across the street from both of them. We are keeping the over site ID for the microwave to keep from adding extra work.
Site ID over being used as part of x-low project.</t>
        </r>
      </text>
    </comment>
    <comment ref="A2439" authorId="0" shapeId="0">
      <text>
        <r>
          <rPr>
            <b/>
            <sz val="9"/>
            <color indexed="81"/>
            <rFont val="Tahoma"/>
            <family val="2"/>
          </rPr>
          <t>David T Lauchner:</t>
        </r>
        <r>
          <rPr>
            <sz val="9"/>
            <color indexed="81"/>
            <rFont val="Tahoma"/>
            <family val="2"/>
          </rPr>
          <t xml:space="preserve">
The Overton Tower (over) is located next to the Overton 69KV substation (ovrt) which has the ovrt site ID. However, ther Overton (over) substation is right across the street from both of them. We are keeping the over site ID for the microwave to keep from adding extra work.</t>
        </r>
      </text>
    </comment>
    <comment ref="A2443" authorId="0" shapeId="0">
      <text>
        <r>
          <rPr>
            <b/>
            <sz val="9"/>
            <color indexed="81"/>
            <rFont val="Tahoma"/>
            <family val="2"/>
          </rPr>
          <t>David T Lauchner:</t>
        </r>
        <r>
          <rPr>
            <sz val="9"/>
            <color indexed="81"/>
            <rFont val="Tahoma"/>
            <family val="2"/>
          </rPr>
          <t xml:space="preserve">
Osage plant (osag), switchyard, 34KV, 138/161KV, Lakeside office (osal) and tower (osmw) are all on the same campus and should share a site ID of oxxx to match the substations/switchyard site ID.
The Osage plant site ID of osag is a duplciate of the Osage-D92 substation and needs to be changed to avoid this duplication.
Site ID oxxx is being added as part of x-low.</t>
        </r>
      </text>
    </comment>
    <comment ref="A2444" authorId="0" shapeId="0">
      <text>
        <r>
          <rPr>
            <b/>
            <sz val="9"/>
            <color indexed="81"/>
            <rFont val="Tahoma"/>
            <family val="2"/>
          </rPr>
          <t>David T Lauchner:</t>
        </r>
        <r>
          <rPr>
            <sz val="9"/>
            <color indexed="81"/>
            <rFont val="Tahoma"/>
            <family val="2"/>
          </rPr>
          <t xml:space="preserve">
Osage plant (osag), switchyard, 34KV, 138/161KV, Lakeside office (osal) and tower (osmw) are all on the same campus and should share a site ID of oxxx to match the substations/switchyard site ID.</t>
        </r>
      </text>
    </comment>
    <comment ref="A2445" authorId="0" shapeId="0">
      <text>
        <r>
          <rPr>
            <b/>
            <sz val="9"/>
            <color indexed="81"/>
            <rFont val="Tahoma"/>
            <family val="2"/>
          </rPr>
          <t>David T Lauchner:</t>
        </r>
        <r>
          <rPr>
            <sz val="9"/>
            <color indexed="81"/>
            <rFont val="Tahoma"/>
            <family val="2"/>
          </rPr>
          <t xml:space="preserve">
Osage plant (osag), switchyard, 34KV, 138/161KV, Lakeside office (osal) and tower (osmw) are all on the same campus and should share a site ID of oxxx to match the substations/switchyard site ID.</t>
        </r>
      </text>
    </comment>
    <comment ref="A2452" authorId="0" shapeId="0">
      <text>
        <r>
          <rPr>
            <b/>
            <sz val="9"/>
            <color indexed="81"/>
            <rFont val="Tahoma"/>
            <family val="2"/>
          </rPr>
          <t>David T Lauchner:</t>
        </r>
        <r>
          <rPr>
            <sz val="9"/>
            <color indexed="81"/>
            <rFont val="Tahoma"/>
            <family val="2"/>
          </rPr>
          <t xml:space="preserve">
Site ID pals being used for the AMI collector at the Palestine substation. The AMI site ID should be renamed to pale to match the substation.</t>
        </r>
      </text>
    </comment>
    <comment ref="C2457" authorId="0" shapeId="0">
      <text>
        <r>
          <rPr>
            <b/>
            <sz val="9"/>
            <color indexed="81"/>
            <rFont val="Tahoma"/>
            <family val="2"/>
          </rPr>
          <t>David T Lauchner:</t>
        </r>
        <r>
          <rPr>
            <sz val="9"/>
            <color indexed="81"/>
            <rFont val="Tahoma"/>
            <family val="2"/>
          </rPr>
          <t xml:space="preserve">
Duplicate of Pana office</t>
        </r>
      </text>
    </comment>
    <comment ref="A2479" authorId="0" shapeId="0">
      <text>
        <r>
          <rPr>
            <b/>
            <sz val="9"/>
            <color indexed="81"/>
            <rFont val="Tahoma"/>
            <family val="2"/>
          </rPr>
          <t>David T Lauchner:</t>
        </r>
        <r>
          <rPr>
            <sz val="9"/>
            <color indexed="81"/>
            <rFont val="Tahoma"/>
            <family val="2"/>
          </rPr>
          <t xml:space="preserve">
AMI Vernon collector uses the vern site ID &amp; is located at the Patoka substation. The collector site ID should be renamed to sue the pato site ID.</t>
        </r>
      </text>
    </comment>
    <comment ref="A2482" authorId="0" shapeId="0">
      <text>
        <r>
          <rPr>
            <b/>
            <sz val="9"/>
            <color indexed="81"/>
            <rFont val="Tahoma"/>
            <family val="2"/>
          </rPr>
          <t>David T Lauchner:</t>
        </r>
        <r>
          <rPr>
            <sz val="9"/>
            <color indexed="81"/>
            <rFont val="Tahoma"/>
            <family val="2"/>
          </rPr>
          <t xml:space="preserve">
Pawnee Gas Training (pawg) is at the same site as Pawnee Call Center Office (pawn) and should be changed to use the pawn site ID.</t>
        </r>
      </text>
    </comment>
    <comment ref="A2483" authorId="0" shapeId="0">
      <text>
        <r>
          <rPr>
            <b/>
            <sz val="9"/>
            <color indexed="81"/>
            <rFont val="Tahoma"/>
            <family val="2"/>
          </rPr>
          <t>David T Lauchner:</t>
        </r>
        <r>
          <rPr>
            <sz val="9"/>
            <color indexed="81"/>
            <rFont val="Tahoma"/>
            <family val="2"/>
          </rPr>
          <t xml:space="preserve">
Change pnws to paww as part of x-low
</t>
        </r>
      </text>
    </comment>
    <comment ref="C2487" authorId="0" shapeId="0">
      <text>
        <r>
          <rPr>
            <b/>
            <sz val="9"/>
            <color indexed="81"/>
            <rFont val="Tahoma"/>
            <family val="2"/>
          </rPr>
          <t>David T Lauchner:</t>
        </r>
        <r>
          <rPr>
            <sz val="9"/>
            <color indexed="81"/>
            <rFont val="Tahoma"/>
            <family val="2"/>
          </rPr>
          <t xml:space="preserve">
Duplicate of Paxton office</t>
        </r>
      </text>
    </comment>
    <comment ref="C2495"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49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50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519" authorId="0" shapeId="0">
      <text>
        <r>
          <rPr>
            <b/>
            <sz val="9"/>
            <color indexed="81"/>
            <rFont val="Tahoma"/>
            <family val="2"/>
          </rPr>
          <t>David T Lauchner:</t>
        </r>
        <r>
          <rPr>
            <sz val="9"/>
            <color indexed="81"/>
            <rFont val="Tahoma"/>
            <family val="2"/>
          </rPr>
          <t xml:space="preserve">
Is this the same location as another site?</t>
        </r>
      </text>
    </comment>
    <comment ref="C2529" authorId="0" shapeId="0">
      <text>
        <r>
          <rPr>
            <b/>
            <sz val="9"/>
            <color indexed="81"/>
            <rFont val="Tahoma"/>
            <family val="2"/>
          </rPr>
          <t>David T Lauchner:</t>
        </r>
        <r>
          <rPr>
            <sz val="9"/>
            <color indexed="81"/>
            <rFont val="Tahoma"/>
            <family val="2"/>
          </rPr>
          <t xml:space="preserve">
Duplicate of Piasa Junction</t>
        </r>
      </text>
    </comment>
    <comment ref="C2531" authorId="0" shapeId="0">
      <text>
        <r>
          <rPr>
            <b/>
            <sz val="9"/>
            <color indexed="81"/>
            <rFont val="Tahoma"/>
            <family val="2"/>
          </rPr>
          <t>David T Lauchner:</t>
        </r>
        <r>
          <rPr>
            <sz val="9"/>
            <color indexed="81"/>
            <rFont val="Tahoma"/>
            <family val="2"/>
          </rPr>
          <t xml:space="preserve">
Duplicate of Pittsfield storeroom</t>
        </r>
      </text>
    </comment>
    <comment ref="C2537" authorId="0" shapeId="0">
      <text>
        <r>
          <rPr>
            <b/>
            <sz val="9"/>
            <color indexed="81"/>
            <rFont val="Tahoma"/>
            <family val="2"/>
          </rPr>
          <t>David T Lauchner:</t>
        </r>
        <r>
          <rPr>
            <sz val="9"/>
            <color indexed="81"/>
            <rFont val="Tahoma"/>
            <family val="2"/>
          </rPr>
          <t xml:space="preserve">
Pinckneyville CTG uses pkny site ID. The switchyard uses the site ID of pnky, but this is a duplicate of Pinckneyville substation. Keep pkny as the site ID for the switch yard.</t>
        </r>
      </text>
    </comment>
    <comment ref="E2537" authorId="0" shapeId="0">
      <text>
        <r>
          <rPr>
            <b/>
            <sz val="9"/>
            <color indexed="81"/>
            <rFont val="Tahoma"/>
            <family val="2"/>
          </rPr>
          <t>David T Lauchner:</t>
        </r>
        <r>
          <rPr>
            <sz val="9"/>
            <color indexed="81"/>
            <rFont val="Tahoma"/>
            <family val="2"/>
          </rPr>
          <t xml:space="preserve">
The switchyard uses the site ID of pnky, but this is a duplicate of Pinckneyville substation. Keep pkny as the site ID for the switch yard.</t>
        </r>
      </text>
    </comment>
    <comment ref="A2560" authorId="0" shapeId="0">
      <text>
        <r>
          <rPr>
            <b/>
            <sz val="9"/>
            <color indexed="81"/>
            <rFont val="Tahoma"/>
            <family val="2"/>
          </rPr>
          <t>David T Lauchner:</t>
        </r>
        <r>
          <rPr>
            <sz val="9"/>
            <color indexed="81"/>
            <rFont val="Tahoma"/>
            <family val="2"/>
          </rPr>
          <t xml:space="preserve">
Standalone tower</t>
        </r>
      </text>
    </comment>
    <comment ref="A2564" authorId="0" shapeId="0">
      <text>
        <r>
          <rPr>
            <b/>
            <sz val="9"/>
            <color indexed="81"/>
            <rFont val="Tahoma"/>
            <family val="2"/>
          </rPr>
          <t>David T Lauchner:</t>
        </r>
        <r>
          <rPr>
            <sz val="9"/>
            <color indexed="81"/>
            <rFont val="Tahoma"/>
            <family val="2"/>
          </rPr>
          <t xml:space="preserve">
Standalone AMI collector</t>
        </r>
      </text>
    </comment>
    <comment ref="A2565" authorId="0" shapeId="0">
      <text>
        <r>
          <rPr>
            <b/>
            <sz val="9"/>
            <color indexed="81"/>
            <rFont val="Tahoma"/>
            <family val="2"/>
          </rPr>
          <t>David T Lauchner:</t>
        </r>
        <r>
          <rPr>
            <sz val="9"/>
            <color indexed="81"/>
            <rFont val="Tahoma"/>
            <family val="2"/>
          </rPr>
          <t xml:space="preserve">
Standalone office</t>
        </r>
      </text>
    </comment>
    <comment ref="A2581" authorId="0" shapeId="0">
      <text>
        <r>
          <rPr>
            <b/>
            <sz val="9"/>
            <color indexed="81"/>
            <rFont val="Tahoma"/>
            <family val="2"/>
          </rPr>
          <t>David T Lauchner:</t>
        </r>
        <r>
          <rPr>
            <sz val="9"/>
            <color indexed="81"/>
            <rFont val="Tahoma"/>
            <family val="2"/>
          </rPr>
          <t xml:space="preserve">
Standalone AMI collector</t>
        </r>
      </text>
    </comment>
    <comment ref="C259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60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659" authorId="0" shapeId="0">
      <text>
        <r>
          <rPr>
            <b/>
            <sz val="9"/>
            <color indexed="81"/>
            <rFont val="Tahoma"/>
            <family val="2"/>
          </rPr>
          <t>David T Lauchner:</t>
        </r>
        <r>
          <rPr>
            <sz val="9"/>
            <color indexed="81"/>
            <rFont val="Tahoma"/>
            <family val="2"/>
          </rPr>
          <t xml:space="preserve">
The mads site ID is a duplicate of the Madison State St sub. The mads site ID is used by the AMI collector at the Quincy 14th &amp; Madison substation should be changed to use the q14m site ID of the substation.
</t>
        </r>
      </text>
    </comment>
    <comment ref="A2662" authorId="0" shapeId="0">
      <text>
        <r>
          <rPr>
            <b/>
            <sz val="9"/>
            <color indexed="81"/>
            <rFont val="Tahoma"/>
            <family val="2"/>
          </rPr>
          <t>David T Lauchner:</t>
        </r>
        <r>
          <rPr>
            <sz val="9"/>
            <color indexed="81"/>
            <rFont val="Tahoma"/>
            <family val="2"/>
          </rPr>
          <t xml:space="preserve">
The AMI collector for the Wells substation uses the site ID of wels. It is located at the Quincy 16th &amp; Wells substation that has a site ID of q16w. The collector should have it's name changed to use te q16w site ID.</t>
        </r>
      </text>
    </comment>
    <comment ref="A2665" authorId="0" shapeId="0">
      <text>
        <r>
          <rPr>
            <b/>
            <sz val="9"/>
            <color indexed="81"/>
            <rFont val="Tahoma"/>
            <family val="2"/>
          </rPr>
          <t>David T Lauchner:</t>
        </r>
        <r>
          <rPr>
            <sz val="9"/>
            <color indexed="81"/>
            <rFont val="Tahoma"/>
            <family val="2"/>
          </rPr>
          <t xml:space="preserve">
Used by AMI. Change site-ID to q24c to match substation name.</t>
        </r>
      </text>
    </comment>
    <comment ref="A2669" authorId="0" shapeId="0">
      <text>
        <r>
          <rPr>
            <b/>
            <sz val="9"/>
            <color indexed="81"/>
            <rFont val="Tahoma"/>
            <family val="2"/>
          </rPr>
          <t>David T Lauchner:</t>
        </r>
        <r>
          <rPr>
            <sz val="9"/>
            <color indexed="81"/>
            <rFont val="Tahoma"/>
            <family val="2"/>
          </rPr>
          <t xml:space="preserve">
AMI collector for the Weiss substation uses a site ID of wess. It is located at the Quincy 30th &amp; Weiss substation which has a site ID of q30W. The collector site ID should be changed to q30w to match the substation site ID.</t>
        </r>
      </text>
    </comment>
    <comment ref="A2673" authorId="0" shapeId="0">
      <text>
        <r>
          <rPr>
            <b/>
            <sz val="9"/>
            <color indexed="81"/>
            <rFont val="Tahoma"/>
            <family val="2"/>
          </rPr>
          <t>David T Lauchner:</t>
        </r>
        <r>
          <rPr>
            <sz val="9"/>
            <color indexed="81"/>
            <rFont val="Tahoma"/>
            <family val="2"/>
          </rPr>
          <t xml:space="preserve">
Used by AMI.
Change cols IT prefix to Q42C substation site-ID</t>
        </r>
      </text>
    </comment>
    <comment ref="A2677" authorId="0" shapeId="0">
      <text>
        <r>
          <rPr>
            <b/>
            <sz val="9"/>
            <color indexed="81"/>
            <rFont val="Tahoma"/>
            <family val="2"/>
          </rPr>
          <t>David T Lauchner:</t>
        </r>
        <r>
          <rPr>
            <sz val="9"/>
            <color indexed="81"/>
            <rFont val="Tahoma"/>
            <family val="2"/>
          </rPr>
          <t xml:space="preserve">
Assigned for AMI collectors - need to figure out how to get changed to qbho.</t>
        </r>
      </text>
    </comment>
    <comment ref="A2687" authorId="0" shapeId="0">
      <text>
        <r>
          <rPr>
            <b/>
            <sz val="9"/>
            <color indexed="81"/>
            <rFont val="Tahoma"/>
            <family val="2"/>
          </rPr>
          <t>David T Lauchner:</t>
        </r>
        <r>
          <rPr>
            <sz val="9"/>
            <color indexed="81"/>
            <rFont val="Tahoma"/>
            <family val="2"/>
          </rPr>
          <t xml:space="preserve">
Site ID qufs is used by IT for Quincy Front Street Office. The Front Street office is next to the Front Street substation, so the Front Street office should be renamed from site ID qufs to qcyf.</t>
        </r>
      </text>
    </comment>
    <comment ref="A2693" authorId="0" shapeId="0">
      <text>
        <r>
          <rPr>
            <b/>
            <sz val="9"/>
            <color indexed="81"/>
            <rFont val="Tahoma"/>
            <family val="2"/>
          </rPr>
          <t>David T Lauchner:</t>
        </r>
        <r>
          <rPr>
            <sz val="9"/>
            <color indexed="81"/>
            <rFont val="Tahoma"/>
            <family val="2"/>
          </rPr>
          <t xml:space="preserve">
Quincy 7th street tower uses site ID quim. The tower is located at the Quincy 7th street office and should be renamed to use the quin site ID.</t>
        </r>
      </text>
    </comment>
    <comment ref="A2694" authorId="0" shapeId="0">
      <text>
        <r>
          <rPr>
            <b/>
            <sz val="9"/>
            <color indexed="81"/>
            <rFont val="Tahoma"/>
            <family val="2"/>
          </rPr>
          <t>David T Lauchner:</t>
        </r>
        <r>
          <rPr>
            <sz val="9"/>
            <color indexed="81"/>
            <rFont val="Tahoma"/>
            <family val="2"/>
          </rPr>
          <t xml:space="preserve">
Quincy Meter shop is on the same property as the 7th Street office. The Meter Shop site ID should be changed from qums to quin to match 7th Street.</t>
        </r>
      </text>
    </comment>
    <comment ref="A2695" authorId="0" shapeId="0">
      <text>
        <r>
          <rPr>
            <b/>
            <sz val="9"/>
            <color indexed="81"/>
            <rFont val="Tahoma"/>
            <family val="2"/>
          </rPr>
          <t>David T Lauchner:</t>
        </r>
        <r>
          <rPr>
            <sz val="9"/>
            <color indexed="81"/>
            <rFont val="Tahoma"/>
            <family val="2"/>
          </rPr>
          <t xml:space="preserve">
Quincy Jersey Street is a standalone office</t>
        </r>
      </text>
    </comment>
    <comment ref="A2707" authorId="0" shapeId="0">
      <text>
        <r>
          <rPr>
            <b/>
            <sz val="9"/>
            <color indexed="81"/>
            <rFont val="Tahoma"/>
            <family val="2"/>
          </rPr>
          <t>David T Lauchner:</t>
        </r>
        <r>
          <rPr>
            <sz val="9"/>
            <color indexed="81"/>
            <rFont val="Tahoma"/>
            <family val="2"/>
          </rPr>
          <t xml:space="preserve">
Ray Avenue is a standalone site that is being closed soon.</t>
        </r>
      </text>
    </comment>
    <comment ref="C2707" authorId="0" shapeId="0">
      <text>
        <r>
          <rPr>
            <b/>
            <sz val="9"/>
            <color indexed="81"/>
            <rFont val="Tahoma"/>
            <family val="2"/>
          </rPr>
          <t>David T Lauchner:</t>
        </r>
        <r>
          <rPr>
            <sz val="9"/>
            <color indexed="81"/>
            <rFont val="Tahoma"/>
            <family val="2"/>
          </rPr>
          <t xml:space="preserve">
Ray Avenue is a standalone site that is being closed soon.</t>
        </r>
      </text>
    </comment>
    <comment ref="A2714" authorId="0" shapeId="0">
      <text>
        <r>
          <rPr>
            <b/>
            <sz val="9"/>
            <color indexed="81"/>
            <rFont val="Tahoma"/>
            <family val="2"/>
          </rPr>
          <t>David T Lauchner:</t>
        </r>
        <r>
          <rPr>
            <sz val="9"/>
            <color indexed="81"/>
            <rFont val="Tahoma"/>
            <family val="2"/>
          </rPr>
          <t xml:space="preserve">
Robinson tower appears to be a standalone tower, but the site ID of robm conflicts with the Robinson Marathon substation and needs to be changed from robm to rbnt.</t>
        </r>
      </text>
    </comment>
    <comment ref="A2721" authorId="0" shapeId="0">
      <text>
        <r>
          <rPr>
            <b/>
            <sz val="9"/>
            <color indexed="81"/>
            <rFont val="Tahoma"/>
            <family val="2"/>
          </rPr>
          <t>David T Lauchner:</t>
        </r>
        <r>
          <rPr>
            <sz val="9"/>
            <color indexed="81"/>
            <rFont val="Tahoma"/>
            <family val="2"/>
          </rPr>
          <t xml:space="preserve">
Riverside tower is visibly located next to some substations, but since it is Iowa and I can find no nearby transmission substation I assume they are not Ameren's. Therefore I think its safe to keep the rdmw site ID.</t>
        </r>
      </text>
    </comment>
    <comment ref="C2729"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732" authorId="0" shapeId="0">
      <text>
        <r>
          <rPr>
            <b/>
            <sz val="9"/>
            <color indexed="81"/>
            <rFont val="Tahoma"/>
            <family val="2"/>
          </rPr>
          <t>David T Lauchner:</t>
        </r>
        <r>
          <rPr>
            <sz val="9"/>
            <color indexed="81"/>
            <rFont val="Tahoma"/>
            <family val="2"/>
          </rPr>
          <t xml:space="preserve">
Can't find much about it other than being a P25 repeater site. Is it located with another facility or standalone?</t>
        </r>
      </text>
    </comment>
    <comment ref="C2732" authorId="0" shapeId="0">
      <text>
        <r>
          <rPr>
            <b/>
            <sz val="9"/>
            <color indexed="81"/>
            <rFont val="Tahoma"/>
            <family val="2"/>
          </rPr>
          <t>David T Lauchner:</t>
        </r>
        <r>
          <rPr>
            <sz val="9"/>
            <color indexed="81"/>
            <rFont val="Tahoma"/>
            <family val="2"/>
          </rPr>
          <t xml:space="preserve">
Can't find much about it other than being a P25 repeater site. Is it located with another facility or standalone?</t>
        </r>
      </text>
    </comment>
    <comment ref="A2744" authorId="0" shapeId="0">
      <text>
        <r>
          <rPr>
            <b/>
            <sz val="9"/>
            <color indexed="81"/>
            <rFont val="Tahoma"/>
            <family val="2"/>
          </rPr>
          <t>David T Lauchner:</t>
        </r>
        <r>
          <rPr>
            <sz val="9"/>
            <color indexed="81"/>
            <rFont val="Tahoma"/>
            <family val="2"/>
          </rPr>
          <t xml:space="preserve">
Rivermines office os located with Rivermine substation and should have its site ID of rmns changed to rivx to match the substation.
Site ID rivx being added as part of x-low
</t>
        </r>
      </text>
    </comment>
    <comment ref="C274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749"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754" authorId="0" shapeId="0">
      <text>
        <r>
          <rPr>
            <b/>
            <sz val="9"/>
            <color indexed="81"/>
            <rFont val="Tahoma"/>
            <family val="2"/>
          </rPr>
          <t>David T Lauchner:</t>
        </r>
        <r>
          <rPr>
            <sz val="9"/>
            <color indexed="81"/>
            <rFont val="Tahoma"/>
            <family val="2"/>
          </rPr>
          <t xml:space="preserve">
Being added as part of x-low</t>
        </r>
      </text>
    </comment>
    <comment ref="C2754" authorId="0" shapeId="0">
      <text>
        <r>
          <rPr>
            <b/>
            <sz val="9"/>
            <color indexed="81"/>
            <rFont val="Tahoma"/>
            <family val="2"/>
          </rPr>
          <t>David T Lauchner:</t>
        </r>
        <r>
          <rPr>
            <sz val="9"/>
            <color indexed="81"/>
            <rFont val="Tahoma"/>
            <family val="2"/>
          </rPr>
          <t xml:space="preserve">
Duplicate of Robinson microwave - two different locations
</t>
        </r>
      </text>
    </comment>
    <comment ref="C2755" authorId="0" shapeId="0">
      <text>
        <r>
          <rPr>
            <b/>
            <sz val="9"/>
            <color indexed="81"/>
            <rFont val="Tahoma"/>
            <family val="2"/>
          </rPr>
          <t>David T Lauchner:</t>
        </r>
        <r>
          <rPr>
            <sz val="9"/>
            <color indexed="81"/>
            <rFont val="Tahoma"/>
            <family val="2"/>
          </rPr>
          <t xml:space="preserve">
Duplicate of Robinson office - two different locations</t>
        </r>
      </text>
    </comment>
    <comment ref="A2756" authorId="0" shapeId="0">
      <text>
        <r>
          <rPr>
            <b/>
            <sz val="9"/>
            <color indexed="81"/>
            <rFont val="Tahoma"/>
            <family val="2"/>
          </rPr>
          <t>David T Lauchner:</t>
        </r>
        <r>
          <rPr>
            <sz val="9"/>
            <color indexed="81"/>
            <rFont val="Tahoma"/>
            <family val="2"/>
          </rPr>
          <t xml:space="preserve">
Robinson office appears to be a standalone office, but the site ID of robn conflicts with the Robinson North substation and needs to be changed from robn to robo.</t>
        </r>
      </text>
    </comment>
    <comment ref="A2760" authorId="0" shapeId="0">
      <text>
        <r>
          <rPr>
            <b/>
            <sz val="9"/>
            <color indexed="81"/>
            <rFont val="Tahoma"/>
            <family val="2"/>
          </rPr>
          <t>David T Lauchner:</t>
        </r>
        <r>
          <rPr>
            <sz val="9"/>
            <color indexed="81"/>
            <rFont val="Tahoma"/>
            <family val="2"/>
          </rPr>
          <t xml:space="preserve">
Rochester substation AMI site ID of rchs should be changed to roch to match the substation site ID.</t>
        </r>
      </text>
    </comment>
    <comment ref="A2763" authorId="0" shapeId="0">
      <text>
        <r>
          <rPr>
            <b/>
            <sz val="9"/>
            <color indexed="81"/>
            <rFont val="Tahoma"/>
            <family val="2"/>
          </rPr>
          <t>David T Lauchner:</t>
        </r>
        <r>
          <rPr>
            <sz val="9"/>
            <color indexed="81"/>
            <rFont val="Tahoma"/>
            <family val="2"/>
          </rPr>
          <t xml:space="preserve">
I believe the IT list had this incorrectly entered as rdwh instead of rdhw, which is an AMI collector site ID. I can find no usage or rdwh. The description of Roadhouse West Substation also is assumed to be incorrect and should be Roodhouse West, based on the coordinates and the absense of any Roadhouse West substation that I can find.
The rdhw (rdwh) site ID should be changed to rodw to match the substation site ID.</t>
        </r>
      </text>
    </comment>
    <comment ref="A2764" authorId="0" shapeId="0">
      <text>
        <r>
          <rPr>
            <b/>
            <sz val="9"/>
            <color indexed="81"/>
            <rFont val="Tahoma"/>
            <family val="2"/>
          </rPr>
          <t>David T Lauchner:</t>
        </r>
        <r>
          <rPr>
            <sz val="9"/>
            <color indexed="81"/>
            <rFont val="Tahoma"/>
            <family val="2"/>
          </rPr>
          <t xml:space="preserve">
Site ID rood is used for Roodhouse tower. It is located at Roodhouse W substation and is a duplicate of the Roodhouse site ID. Roodhouse tower needs to be renamed from rood to rodw to match the Roodhouse W substation.</t>
        </r>
      </text>
    </comment>
    <comment ref="M2765" authorId="0" shapeId="0">
      <text>
        <r>
          <rPr>
            <b/>
            <sz val="9"/>
            <color indexed="81"/>
            <rFont val="Tahoma"/>
            <family val="2"/>
          </rPr>
          <t>David T Lauchner:</t>
        </r>
        <r>
          <rPr>
            <sz val="9"/>
            <color indexed="81"/>
            <rFont val="Tahoma"/>
            <family val="2"/>
          </rPr>
          <t xml:space="preserve">
Can't clearly find the building on Google - not sure of the coordinates. Using closest possible looking builing.</t>
        </r>
      </text>
    </comment>
    <comment ref="A2768" authorId="0" shapeId="0">
      <text>
        <r>
          <rPr>
            <b/>
            <sz val="9"/>
            <color indexed="81"/>
            <rFont val="Tahoma"/>
            <family val="2"/>
          </rPr>
          <t>David T Lauchner:</t>
        </r>
        <r>
          <rPr>
            <sz val="9"/>
            <color indexed="81"/>
            <rFont val="Tahoma"/>
            <family val="2"/>
          </rPr>
          <t xml:space="preserve">
The Roanoke tower coordinates map to the Roanoke substation. The tower site ID should be changed from ront to ronk to match the substation.</t>
        </r>
      </text>
    </comment>
    <comment ref="A2783" authorId="0" shapeId="0">
      <text>
        <r>
          <rPr>
            <b/>
            <sz val="9"/>
            <color indexed="81"/>
            <rFont val="Tahoma"/>
            <family val="2"/>
          </rPr>
          <t>David T Lauchner:</t>
        </r>
        <r>
          <rPr>
            <sz val="9"/>
            <color indexed="81"/>
            <rFont val="Tahoma"/>
            <family val="2"/>
          </rPr>
          <t xml:space="preserve">
Site ID rsvs used by AMI is a duplicate of Rossville S substation. The AMI collector site ID needs to be changed to rshv to match the substation.</t>
        </r>
      </text>
    </comment>
    <comment ref="C2785" authorId="0" shapeId="0">
      <text>
        <r>
          <rPr>
            <b/>
            <sz val="9"/>
            <color indexed="81"/>
            <rFont val="Tahoma"/>
            <family val="2"/>
          </rPr>
          <t>David T Lauchner:</t>
        </r>
        <r>
          <rPr>
            <sz val="9"/>
            <color indexed="81"/>
            <rFont val="Tahoma"/>
            <family val="2"/>
          </rPr>
          <t xml:space="preserve">
Duplicate of Rushville substation</t>
        </r>
      </text>
    </comment>
    <comment ref="A2799" authorId="0" shapeId="0">
      <text>
        <r>
          <rPr>
            <b/>
            <sz val="9"/>
            <color indexed="81"/>
            <rFont val="Tahoma"/>
            <family val="2"/>
          </rPr>
          <t>David T Lauchner:</t>
        </r>
        <r>
          <rPr>
            <sz val="9"/>
            <color indexed="81"/>
            <rFont val="Tahoma"/>
            <family val="2"/>
          </rPr>
          <t xml:space="preserve">
Migrate Rush Island from rush to rxxx over time with lifecycle replacement.</t>
        </r>
      </text>
    </comment>
    <comment ref="A2803" authorId="0" shapeId="0">
      <text>
        <r>
          <rPr>
            <b/>
            <sz val="9"/>
            <color indexed="81"/>
            <rFont val="Tahoma"/>
            <family val="2"/>
          </rPr>
          <t>David T Lauchner:</t>
        </r>
        <r>
          <rPr>
            <sz val="9"/>
            <color indexed="81"/>
            <rFont val="Tahoma"/>
            <family val="2"/>
          </rPr>
          <t xml:space="preserve">
AMI used salm for the Salmaville collector, which is located at the Salem World Color substation. The site ID salm is also a duplicate of the Salem-Q83 site ID. The AMI collector needs to be renamed to sue the sal3 site ID of the substation.</t>
        </r>
      </text>
    </comment>
    <comment ref="A2804" authorId="0" shapeId="0">
      <text>
        <r>
          <rPr>
            <b/>
            <sz val="9"/>
            <color indexed="81"/>
            <rFont val="Tahoma"/>
            <family val="2"/>
          </rPr>
          <t>David T Lauchner:</t>
        </r>
        <r>
          <rPr>
            <sz val="9"/>
            <color indexed="81"/>
            <rFont val="Tahoma"/>
            <family val="2"/>
          </rPr>
          <t xml:space="preserve">
AMI used site ID of sale for the Salem-Q83 substattion. This should be changed to salm to match the substation.</t>
        </r>
      </text>
    </comment>
    <comment ref="C2804" authorId="0" shapeId="0">
      <text>
        <r>
          <rPr>
            <b/>
            <sz val="9"/>
            <color indexed="81"/>
            <rFont val="Tahoma"/>
            <family val="2"/>
          </rPr>
          <t>David T Lauchner:</t>
        </r>
        <r>
          <rPr>
            <sz val="9"/>
            <color indexed="81"/>
            <rFont val="Tahoma"/>
            <family val="2"/>
          </rPr>
          <t xml:space="preserve">
Duplicate of Salmaville</t>
        </r>
      </text>
    </comment>
    <comment ref="A2817" authorId="0" shapeId="0">
      <text>
        <r>
          <rPr>
            <b/>
            <sz val="9"/>
            <color indexed="81"/>
            <rFont val="Tahoma"/>
            <family val="2"/>
          </rPr>
          <t>David T Lauchner:</t>
        </r>
        <r>
          <rPr>
            <sz val="9"/>
            <color indexed="81"/>
            <rFont val="Tahoma"/>
            <family val="2"/>
          </rPr>
          <t xml:space="preserve">
Assuming this is the South Bloomington sub and there is actually equipment there, it should be changed to sblm. However, I can find no documentation of anything with a blos prefix, so I don’t know if it is use.
South Bloomington sub is being deployed as part of x-low as sblm.</t>
        </r>
      </text>
    </comment>
    <comment ref="A2818" authorId="0" shapeId="0">
      <text>
        <r>
          <rPr>
            <b/>
            <sz val="9"/>
            <color indexed="81"/>
            <rFont val="Tahoma"/>
            <family val="2"/>
          </rPr>
          <t>David T Lauchner:</t>
        </r>
        <r>
          <rPr>
            <sz val="9"/>
            <color indexed="81"/>
            <rFont val="Tahoma"/>
            <family val="2"/>
          </rPr>
          <t xml:space="preserve">
Bloomington office is co-located with South Bloominton sub should change name to sblm.</t>
        </r>
      </text>
    </comment>
    <comment ref="C282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83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836" authorId="0" shapeId="0">
      <text>
        <r>
          <rPr>
            <b/>
            <sz val="9"/>
            <color indexed="81"/>
            <rFont val="Tahoma"/>
            <family val="2"/>
          </rPr>
          <t>David T Lauchner:</t>
        </r>
        <r>
          <rPr>
            <sz val="9"/>
            <color indexed="81"/>
            <rFont val="Tahoma"/>
            <family val="2"/>
          </rPr>
          <t xml:space="preserve">
All Sciota Gas site IDs (scig, scio &amp; scfs) need to be moved to use the scio site ID to match the substation site ID.</t>
        </r>
      </text>
    </comment>
    <comment ref="A2837" authorId="0" shapeId="0">
      <text>
        <r>
          <rPr>
            <b/>
            <sz val="9"/>
            <color indexed="81"/>
            <rFont val="Tahoma"/>
            <family val="2"/>
          </rPr>
          <t>David T Lauchner:</t>
        </r>
        <r>
          <rPr>
            <sz val="9"/>
            <color indexed="81"/>
            <rFont val="Tahoma"/>
            <family val="2"/>
          </rPr>
          <t xml:space="preserve">
Site ID scls for South Clinton is defined, but can't find anything using it. If it is not in use, it needs to be removed. If it is in use, the site ID needs to be change to sclt to match the substation.</t>
        </r>
      </text>
    </comment>
    <comment ref="A2852" authorId="0" shapeId="0">
      <text>
        <r>
          <rPr>
            <b/>
            <sz val="9"/>
            <color indexed="81"/>
            <rFont val="Tahoma"/>
            <family val="2"/>
          </rPr>
          <t>David T Lauchner:</t>
        </r>
        <r>
          <rPr>
            <sz val="9"/>
            <color indexed="81"/>
            <rFont val="Tahoma"/>
            <family val="2"/>
          </rPr>
          <t xml:space="preserve">
Site ID nrss (North Seaton Substation) used by AMI needs to be renamed to use the seat site ID of the substation.</t>
        </r>
      </text>
    </comment>
    <comment ref="C2857" authorId="0" shapeId="0">
      <text>
        <r>
          <rPr>
            <b/>
            <sz val="9"/>
            <color indexed="81"/>
            <rFont val="Tahoma"/>
            <family val="2"/>
          </rPr>
          <t>David T Lauchner:</t>
        </r>
        <r>
          <rPr>
            <sz val="9"/>
            <color indexed="81"/>
            <rFont val="Tahoma"/>
            <family val="2"/>
          </rPr>
          <t xml:space="preserve">
There appears to be an undocumented IT site-ID of sent used for the Callaway Sentry network.</t>
        </r>
      </text>
    </comment>
    <comment ref="C286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871"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87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287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884" authorId="0" shapeId="0">
      <text>
        <r>
          <rPr>
            <b/>
            <sz val="9"/>
            <color indexed="81"/>
            <rFont val="Tahoma"/>
            <family val="2"/>
          </rPr>
          <t>David T Lauchner:</t>
        </r>
        <r>
          <rPr>
            <sz val="9"/>
            <color indexed="81"/>
            <rFont val="Tahoma"/>
            <family val="2"/>
          </rPr>
          <t xml:space="preserve">
The Gerald office (gera) is co-located with the Springfield sub (sfld). The office site-ID should be renamed to match the substation.</t>
        </r>
      </text>
    </comment>
    <comment ref="A2887" authorId="0" shapeId="0">
      <text>
        <r>
          <rPr>
            <b/>
            <sz val="9"/>
            <color indexed="81"/>
            <rFont val="Tahoma"/>
            <family val="2"/>
          </rPr>
          <t>David T Lauchner:</t>
        </r>
        <r>
          <rPr>
            <sz val="9"/>
            <color indexed="81"/>
            <rFont val="Tahoma"/>
            <family val="2"/>
          </rPr>
          <t xml:space="preserve">
Assigned for AMI collectors - Nothing is showing in ServiceNow as being deployed, but the AMI design sheet shows the location as being with the South Farnham St sub. We need to get it changed to sfrn.</t>
        </r>
      </text>
    </comment>
    <comment ref="A2920" authorId="0" shapeId="0">
      <text>
        <r>
          <rPr>
            <b/>
            <sz val="9"/>
            <color indexed="81"/>
            <rFont val="Tahoma"/>
            <family val="2"/>
          </rPr>
          <t>David T Lauchner:</t>
        </r>
        <r>
          <rPr>
            <sz val="9"/>
            <color indexed="81"/>
            <rFont val="Tahoma"/>
            <family val="2"/>
          </rPr>
          <t xml:space="preserve">
Sibley tower site ID is sibm. Sibley tower is located at the Sibley substation. The tower site ID should be changed from sibm to sibl to match the substation.</t>
        </r>
      </text>
    </comment>
    <comment ref="E2925" authorId="0" shapeId="0">
      <text>
        <r>
          <rPr>
            <b/>
            <sz val="9"/>
            <color indexed="81"/>
            <rFont val="Tahoma"/>
            <family val="2"/>
          </rPr>
          <t>David T Lauchner:</t>
        </r>
        <r>
          <rPr>
            <sz val="9"/>
            <color indexed="81"/>
            <rFont val="Tahoma"/>
            <family val="2"/>
          </rPr>
          <t xml:space="preserve">
Byers shows a site ID of SINB for the Sinnock 34KV substation.</t>
        </r>
      </text>
    </comment>
    <comment ref="C2926" authorId="0" shapeId="0">
      <text>
        <r>
          <rPr>
            <b/>
            <sz val="9"/>
            <color indexed="81"/>
            <rFont val="Tahoma"/>
            <family val="2"/>
          </rPr>
          <t>David T Lauchner:</t>
        </r>
        <r>
          <rPr>
            <sz val="9"/>
            <color indexed="81"/>
            <rFont val="Tahoma"/>
            <family val="2"/>
          </rPr>
          <t xml:space="preserve">
Sauget Area and Reddick substations both show a site ID of site. I cannot find anything additional on either substation. Is this possibly a placeholder? If not, one of them has to be changed. How do we handle this?</t>
        </r>
      </text>
    </comment>
    <comment ref="C2927" authorId="0" shapeId="0">
      <text>
        <r>
          <rPr>
            <b/>
            <sz val="9"/>
            <color indexed="81"/>
            <rFont val="Tahoma"/>
            <family val="2"/>
          </rPr>
          <t>David T Lauchner:</t>
        </r>
        <r>
          <rPr>
            <sz val="9"/>
            <color indexed="81"/>
            <rFont val="Tahoma"/>
            <family val="2"/>
          </rPr>
          <t xml:space="preserve">
Sauget Area and Reddick substations both show a site ID of site. I cannot find anything additional on either substation. Is this possibly a placeholder? If not, one of them has to be changed. How do we handle this?</t>
        </r>
      </text>
    </comment>
    <comment ref="C293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936" authorId="0" shapeId="0">
      <text>
        <r>
          <rPr>
            <b/>
            <sz val="9"/>
            <color indexed="81"/>
            <rFont val="Tahoma"/>
            <family val="2"/>
          </rPr>
          <t>David T Lauchner:</t>
        </r>
        <r>
          <rPr>
            <sz val="9"/>
            <color indexed="81"/>
            <rFont val="Tahoma"/>
            <family val="2"/>
          </rPr>
          <t xml:space="preserve">
AMI used site ID slms for Salem-D96. This should be changed to slem to match the substation.</t>
        </r>
      </text>
    </comment>
    <comment ref="A2937" authorId="0" shapeId="0">
      <text>
        <r>
          <rPr>
            <b/>
            <sz val="9"/>
            <color indexed="81"/>
            <rFont val="Tahoma"/>
            <family val="2"/>
          </rPr>
          <t>David T Lauchner:</t>
        </r>
        <r>
          <rPr>
            <sz val="9"/>
            <color indexed="81"/>
            <rFont val="Tahoma"/>
            <family val="2"/>
          </rPr>
          <t xml:space="preserve">
Yate City tower is located at Salem substation. The Yates City site ID of ycty should be renamed to sue the slem site ID of the substation.</t>
        </r>
      </text>
    </comment>
    <comment ref="A2939" authorId="0" shapeId="0">
      <text>
        <r>
          <rPr>
            <b/>
            <sz val="9"/>
            <color indexed="81"/>
            <rFont val="Tahoma"/>
            <family val="2"/>
          </rPr>
          <t>David T Lauchner:</t>
        </r>
        <r>
          <rPr>
            <sz val="9"/>
            <color indexed="81"/>
            <rFont val="Tahoma"/>
            <family val="2"/>
          </rPr>
          <t xml:space="preserve">
The site ID for the Sparta office is spao. The office is located with the Sparta North Market Substation. The office should have its site ID change to smkt to match the substation.</t>
        </r>
      </text>
    </comment>
    <comment ref="A2946" authorId="0" shapeId="0">
      <text>
        <r>
          <rPr>
            <b/>
            <sz val="9"/>
            <color indexed="81"/>
            <rFont val="Tahoma"/>
            <family val="2"/>
          </rPr>
          <t>David T Lauchner:</t>
        </r>
        <r>
          <rPr>
            <sz val="9"/>
            <color indexed="81"/>
            <rFont val="Tahoma"/>
            <family val="2"/>
          </rPr>
          <t xml:space="preserve">
Co-located with E Galesburg substation, office &amp; tower, but being given new name - leave as snbg.</t>
        </r>
      </text>
    </comment>
    <comment ref="C294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2956" authorId="0" shapeId="0">
      <text>
        <r>
          <rPr>
            <b/>
            <sz val="9"/>
            <color indexed="81"/>
            <rFont val="Tahoma"/>
            <family val="2"/>
          </rPr>
          <t>David T Lauchner:</t>
        </r>
        <r>
          <rPr>
            <sz val="9"/>
            <color indexed="81"/>
            <rFont val="Tahoma"/>
            <family val="2"/>
          </rPr>
          <t xml:space="preserve">
Assigned for AMI collectors - Name says ADM. No devices deployed in ServiceNow, but AMI design sheets show this as a standalone collector - not at any substation. </t>
        </r>
      </text>
    </comment>
    <comment ref="A2973" authorId="0" shapeId="0">
      <text>
        <r>
          <rPr>
            <b/>
            <sz val="9"/>
            <color indexed="81"/>
            <rFont val="Tahoma"/>
            <family val="2"/>
          </rPr>
          <t>David T Lauchner:</t>
        </r>
        <r>
          <rPr>
            <sz val="9"/>
            <color indexed="81"/>
            <rFont val="Tahoma"/>
            <family val="2"/>
          </rPr>
          <t xml:space="preserve">
Cannot find anything using the spar site ID designated in the IT list for the Sparta Substation. If it is in use, I am assuming it is being used for the Sparta substation that also uses the spar site ID &amp; no change is required.</t>
        </r>
      </text>
    </comment>
    <comment ref="A2977" authorId="0" shapeId="0">
      <text>
        <r>
          <rPr>
            <b/>
            <sz val="9"/>
            <color indexed="81"/>
            <rFont val="Tahoma"/>
            <family val="2"/>
          </rPr>
          <t>David T Lauchner:</t>
        </r>
        <r>
          <rPr>
            <sz val="9"/>
            <color indexed="81"/>
            <rFont val="Tahoma"/>
            <family val="2"/>
          </rPr>
          <t xml:space="preserve">
This is Audrain CTG. It is co-located with the Spencer Creek (spck) substation. The name should be changed to the spck site ID.</t>
        </r>
      </text>
    </comment>
    <comment ref="A2978" authorId="1" shapeId="0">
      <text>
        <r>
          <rPr>
            <b/>
            <sz val="9"/>
            <color indexed="81"/>
            <rFont val="Tahoma"/>
            <family val="2"/>
          </rPr>
          <t>Bruemmer, David M:</t>
        </r>
        <r>
          <rPr>
            <sz val="9"/>
            <color indexed="81"/>
            <rFont val="Tahoma"/>
            <family val="2"/>
          </rPr>
          <t xml:space="preserve">
This is Audrain CTG. It is co-located with the Spencer Creek (spck) substation. The name should be changed to the spck site ID.
</t>
        </r>
      </text>
    </comment>
    <comment ref="A2980" authorId="0" shapeId="0">
      <text>
        <r>
          <rPr>
            <b/>
            <sz val="9"/>
            <color indexed="81"/>
            <rFont val="Tahoma"/>
            <family val="2"/>
          </rPr>
          <t>David T Lauchner:</t>
        </r>
        <r>
          <rPr>
            <sz val="9"/>
            <color indexed="81"/>
            <rFont val="Tahoma"/>
            <family val="2"/>
          </rPr>
          <t xml:space="preserve">
Used for AMI.
Being implemented as spfl for x-low
</t>
        </r>
      </text>
    </comment>
    <comment ref="A2986" authorId="0" shapeId="0">
      <text>
        <r>
          <rPr>
            <b/>
            <sz val="9"/>
            <color indexed="81"/>
            <rFont val="Tahoma"/>
            <family val="2"/>
          </rPr>
          <t>David T Lauchner:</t>
        </r>
        <r>
          <rPr>
            <sz val="9"/>
            <color indexed="81"/>
            <rFont val="Tahoma"/>
            <family val="2"/>
          </rPr>
          <t xml:space="preserve">
The Sparland AMI collector uses a site ID of sprl, which is a duplicate of the Spring Lake substation. The collector needs it's site ID changed to sprc.</t>
        </r>
      </text>
    </comment>
    <comment ref="A2989" authorId="0" shapeId="0">
      <text>
        <r>
          <rPr>
            <b/>
            <sz val="9"/>
            <color indexed="81"/>
            <rFont val="Tahoma"/>
            <family val="2"/>
          </rPr>
          <t>David T Lauchner:</t>
        </r>
        <r>
          <rPr>
            <sz val="9"/>
            <color indexed="81"/>
            <rFont val="Tahoma"/>
            <family val="2"/>
          </rPr>
          <t xml:space="preserve">
The AMI site ID for the Spring Lake Substation is spls. The substation site ID is sprl &amp; the AM collector shold be changed to match the substation.</t>
        </r>
      </text>
    </comment>
    <comment ref="C2989" authorId="0" shapeId="0">
      <text>
        <r>
          <rPr>
            <b/>
            <sz val="9"/>
            <color indexed="81"/>
            <rFont val="Tahoma"/>
            <family val="2"/>
          </rPr>
          <t>David T Lauchner:</t>
        </r>
        <r>
          <rPr>
            <sz val="9"/>
            <color indexed="81"/>
            <rFont val="Tahoma"/>
            <family val="2"/>
          </rPr>
          <t xml:space="preserve">
Duplicate of Sparland collector</t>
        </r>
      </text>
    </comment>
    <comment ref="A2990" authorId="0" shapeId="0">
      <text>
        <r>
          <rPr>
            <b/>
            <sz val="9"/>
            <color indexed="81"/>
            <rFont val="Tahoma"/>
            <family val="2"/>
          </rPr>
          <t>David T Lauchner:</t>
        </r>
        <r>
          <rPr>
            <sz val="9"/>
            <color indexed="81"/>
            <rFont val="Tahoma"/>
            <family val="2"/>
          </rPr>
          <t xml:space="preserve">
AMI site ID of stnt for Stauton needs to be changed to sprs for the Staunton Spring Street substation where it is located</t>
        </r>
      </text>
    </comment>
    <comment ref="C2998"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000" authorId="0" shapeId="0">
      <text>
        <r>
          <rPr>
            <b/>
            <sz val="9"/>
            <color indexed="81"/>
            <rFont val="Tahoma"/>
            <family val="2"/>
          </rPr>
          <t>David T Lauchner:</t>
        </r>
        <r>
          <rPr>
            <sz val="9"/>
            <color indexed="81"/>
            <rFont val="Tahoma"/>
            <family val="2"/>
          </rPr>
          <t xml:space="preserve">
Qunicy South tower (qusm) is located with Quincy South substation and should have it's name changed to use the sqin site ID to match the substation.
X-low is implementing the sqin site ID at the substation.</t>
        </r>
      </text>
    </comment>
    <comment ref="C301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3018" authorId="0" shapeId="0">
      <text>
        <r>
          <rPr>
            <b/>
            <sz val="9"/>
            <color indexed="81"/>
            <rFont val="Tahoma"/>
            <family val="2"/>
          </rPr>
          <t>David T Lauchner:</t>
        </r>
        <r>
          <rPr>
            <sz val="9"/>
            <color indexed="81"/>
            <rFont val="Tahoma"/>
            <family val="2"/>
          </rPr>
          <t xml:space="preserve">
Duplicate of St Charlse office</t>
        </r>
      </text>
    </comment>
    <comment ref="A3020" authorId="0" shapeId="0">
      <text>
        <r>
          <rPr>
            <b/>
            <sz val="9"/>
            <color indexed="81"/>
            <rFont val="Tahoma"/>
            <family val="2"/>
          </rPr>
          <t>David T Lauchner:</t>
        </r>
        <r>
          <rPr>
            <sz val="9"/>
            <color indexed="81"/>
            <rFont val="Tahoma"/>
            <family val="2"/>
          </rPr>
          <t xml:space="preserve">
St Charles site ID of stch is a duplicate of the St Charles substation &amp; needs to be renaemd to stco.</t>
        </r>
      </text>
    </comment>
    <comment ref="C3020" authorId="0" shapeId="0">
      <text>
        <r>
          <rPr>
            <b/>
            <sz val="9"/>
            <color indexed="81"/>
            <rFont val="Tahoma"/>
            <family val="2"/>
          </rPr>
          <t>David T Lauchner:</t>
        </r>
        <r>
          <rPr>
            <sz val="9"/>
            <color indexed="81"/>
            <rFont val="Tahoma"/>
            <family val="2"/>
          </rPr>
          <t xml:space="preserve">
Is this the same location as another site?</t>
        </r>
      </text>
    </comment>
    <comment ref="A3021" authorId="0" shapeId="0">
      <text>
        <r>
          <rPr>
            <b/>
            <sz val="9"/>
            <color indexed="81"/>
            <rFont val="Tahoma"/>
            <family val="2"/>
          </rPr>
          <t>David T Lauchner:</t>
        </r>
        <r>
          <rPr>
            <sz val="9"/>
            <color indexed="81"/>
            <rFont val="Tahoma"/>
            <family val="2"/>
          </rPr>
          <t xml:space="preserve">
The Steeleville AMI collector used a site ID of stlv. The Gilster Mary Lee substation it is located at uses a site ID of ste3. The collector should be renamed to use the ste3 site ID.</t>
        </r>
      </text>
    </comment>
    <comment ref="C3023" authorId="0" shapeId="0">
      <text>
        <r>
          <rPr>
            <b/>
            <sz val="9"/>
            <color indexed="81"/>
            <rFont val="Tahoma"/>
            <family val="2"/>
          </rPr>
          <t>David T Lauchner:</t>
        </r>
        <r>
          <rPr>
            <sz val="9"/>
            <color indexed="81"/>
            <rFont val="Tahoma"/>
            <family val="2"/>
          </rPr>
          <t xml:space="preserve">
Duplicate of St Elmo Tower</t>
        </r>
      </text>
    </comment>
    <comment ref="A3024" authorId="0" shapeId="0">
      <text>
        <r>
          <rPr>
            <b/>
            <sz val="9"/>
            <color indexed="81"/>
            <rFont val="Tahoma"/>
            <family val="2"/>
          </rPr>
          <t>David T Lauchner:</t>
        </r>
        <r>
          <rPr>
            <sz val="9"/>
            <color indexed="81"/>
            <rFont val="Tahoma"/>
            <family val="2"/>
          </rPr>
          <t xml:space="preserve">
Site ID stel for St Elmo tower is a duplicate of the site ID for Steele substation. Rename the St Elmo tower site to use the stet site ID.</t>
        </r>
      </text>
    </comment>
    <comment ref="C3026" authorId="0" shapeId="0">
      <text>
        <r>
          <rPr>
            <b/>
            <sz val="9"/>
            <color indexed="81"/>
            <rFont val="Tahoma"/>
            <family val="2"/>
          </rPr>
          <t>David T Lauchner:</t>
        </r>
        <r>
          <rPr>
            <sz val="9"/>
            <color indexed="81"/>
            <rFont val="Tahoma"/>
            <family val="2"/>
          </rPr>
          <t xml:space="preserve">
Stallings being moved from stlg to stgs to avoid a duplication with the IT site ID for St Louis GOB</t>
        </r>
      </text>
    </comment>
    <comment ref="E3026" authorId="0" shapeId="0">
      <text>
        <r>
          <rPr>
            <b/>
            <sz val="9"/>
            <color indexed="81"/>
            <rFont val="Tahoma"/>
            <family val="2"/>
          </rPr>
          <t>David T Lauchner:</t>
        </r>
        <r>
          <rPr>
            <sz val="9"/>
            <color indexed="81"/>
            <rFont val="Tahoma"/>
            <family val="2"/>
          </rPr>
          <t xml:space="preserve">
Stallings being moved from stlg to stgs to avoid a duplication with the IT site ID for St Louis GOB</t>
        </r>
      </text>
    </comment>
    <comment ref="A3031" authorId="0" shapeId="0">
      <text>
        <r>
          <rPr>
            <b/>
            <sz val="9"/>
            <color indexed="81"/>
            <rFont val="Tahoma"/>
            <family val="2"/>
          </rPr>
          <t>David T Lauchner:</t>
        </r>
        <r>
          <rPr>
            <sz val="9"/>
            <color indexed="81"/>
            <rFont val="Tahoma"/>
            <family val="2"/>
          </rPr>
          <t xml:space="preserve">
Changing all the St Louis GOB campus site IDs to stlg.</t>
        </r>
      </text>
    </comment>
    <comment ref="A3032" authorId="0" shapeId="0">
      <text>
        <r>
          <rPr>
            <b/>
            <sz val="9"/>
            <color indexed="81"/>
            <rFont val="Tahoma"/>
            <family val="2"/>
          </rPr>
          <t>David T Lauchner:</t>
        </r>
        <r>
          <rPr>
            <sz val="9"/>
            <color indexed="81"/>
            <rFont val="Tahoma"/>
            <family val="2"/>
          </rPr>
          <t xml:space="preserve">
Plan to rename all of GOB campus to use the stlg site ID</t>
        </r>
      </text>
    </comment>
    <comment ref="C3033" authorId="0" shapeId="0">
      <text>
        <r>
          <rPr>
            <b/>
            <sz val="9"/>
            <color indexed="81"/>
            <rFont val="Tahoma"/>
            <family val="2"/>
          </rPr>
          <t>David T Lauchner:</t>
        </r>
        <r>
          <rPr>
            <sz val="9"/>
            <color indexed="81"/>
            <rFont val="Tahoma"/>
            <family val="2"/>
          </rPr>
          <t xml:space="preserve">
Duplicate of Stallings substation - Stallings is getting a new site ID.</t>
        </r>
      </text>
    </comment>
    <comment ref="A3034" authorId="0" shapeId="0">
      <text>
        <r>
          <rPr>
            <b/>
            <sz val="9"/>
            <color indexed="81"/>
            <rFont val="Tahoma"/>
            <family val="2"/>
          </rPr>
          <t>David T Lauchner:</t>
        </r>
        <r>
          <rPr>
            <sz val="9"/>
            <color indexed="81"/>
            <rFont val="Tahoma"/>
            <family val="2"/>
          </rPr>
          <t xml:space="preserve">
Plan to rename all of GOB campus to use the stlg site ID</t>
        </r>
      </text>
    </comment>
    <comment ref="A3035" authorId="0" shapeId="0">
      <text>
        <r>
          <rPr>
            <b/>
            <sz val="9"/>
            <color indexed="81"/>
            <rFont val="Tahoma"/>
            <family val="2"/>
          </rPr>
          <t>David T Lauchner:</t>
        </r>
        <r>
          <rPr>
            <sz val="9"/>
            <color indexed="81"/>
            <rFont val="Tahoma"/>
            <family val="2"/>
          </rPr>
          <t xml:space="preserve">
Plan to rename all of GOB campus to use the stlg site ID.</t>
        </r>
      </text>
    </comment>
    <comment ref="A3036" authorId="0" shapeId="0">
      <text>
        <r>
          <rPr>
            <b/>
            <sz val="9"/>
            <color indexed="81"/>
            <rFont val="Tahoma"/>
            <family val="2"/>
          </rPr>
          <t>David T Lauchner:</t>
        </r>
        <r>
          <rPr>
            <sz val="9"/>
            <color indexed="81"/>
            <rFont val="Tahoma"/>
            <family val="2"/>
          </rPr>
          <t xml:space="preserve">
Duplicate with St Louis Rd. Plan to rename all of GOB campus to use the stlg site ID. Need to to Ryder building sooner to work around the duplicate site ID conflict.</t>
        </r>
      </text>
    </comment>
    <comment ref="A3037" authorId="0" shapeId="0">
      <text>
        <r>
          <rPr>
            <b/>
            <sz val="9"/>
            <color indexed="81"/>
            <rFont val="Tahoma"/>
            <family val="2"/>
          </rPr>
          <t>David T Lauchner:</t>
        </r>
        <r>
          <rPr>
            <sz val="9"/>
            <color indexed="81"/>
            <rFont val="Tahoma"/>
            <family val="2"/>
          </rPr>
          <t xml:space="preserve">
Plan to rename all of GOB campus to use the stlg site ID.</t>
        </r>
      </text>
    </comment>
    <comment ref="A3038" authorId="0" shapeId="0">
      <text>
        <r>
          <rPr>
            <b/>
            <sz val="9"/>
            <color indexed="81"/>
            <rFont val="Tahoma"/>
            <family val="2"/>
          </rPr>
          <t>David T Lauchner:</t>
        </r>
        <r>
          <rPr>
            <sz val="9"/>
            <color indexed="81"/>
            <rFont val="Tahoma"/>
            <family val="2"/>
          </rPr>
          <t xml:space="preserve">
Plan to rename all of GOB campus to use the stlg site ID.</t>
        </r>
      </text>
    </comment>
    <comment ref="A3049" authorId="0" shapeId="0">
      <text>
        <r>
          <rPr>
            <b/>
            <sz val="9"/>
            <color indexed="81"/>
            <rFont val="Tahoma"/>
            <family val="2"/>
          </rPr>
          <t>David T Lauchner:</t>
        </r>
        <r>
          <rPr>
            <sz val="9"/>
            <color indexed="81"/>
            <rFont val="Tahoma"/>
            <family val="2"/>
          </rPr>
          <t xml:space="preserve">
Assigned for AMI collectors - need to figure out how to get changed to strh.</t>
        </r>
      </text>
    </comment>
    <comment ref="A3050" authorId="0" shapeId="0">
      <text>
        <r>
          <rPr>
            <b/>
            <sz val="9"/>
            <color indexed="81"/>
            <rFont val="Tahoma"/>
            <family val="2"/>
          </rPr>
          <t>David T Lauchner:</t>
        </r>
        <r>
          <rPr>
            <sz val="9"/>
            <color indexed="81"/>
            <rFont val="Tahoma"/>
            <family val="2"/>
          </rPr>
          <t xml:space="preserve">
AMI site ID of strs for Stark substation needs to be changed to strk to match the substation.</t>
        </r>
      </text>
    </comment>
    <comment ref="A3056" authorId="0" shapeId="0">
      <text>
        <r>
          <rPr>
            <b/>
            <sz val="9"/>
            <color indexed="81"/>
            <rFont val="Tahoma"/>
            <family val="2"/>
          </rPr>
          <t>David T Lauchner:</t>
        </r>
        <r>
          <rPr>
            <sz val="9"/>
            <color indexed="81"/>
            <rFont val="Tahoma"/>
            <family val="2"/>
          </rPr>
          <t xml:space="preserve">
AMI used prns for the Princeville substation collector. The substation name is Stevens &amp; the site ID is stvn. The AMI collector should be renamed to use the stvn site ID.</t>
        </r>
      </text>
    </comment>
    <comment ref="A3066" authorId="0" shapeId="0">
      <text>
        <r>
          <rPr>
            <b/>
            <sz val="9"/>
            <color indexed="81"/>
            <rFont val="Tahoma"/>
            <family val="2"/>
          </rPr>
          <t>David T Lauchner:</t>
        </r>
        <r>
          <rPr>
            <sz val="9"/>
            <color indexed="81"/>
            <rFont val="Tahoma"/>
            <family val="2"/>
          </rPr>
          <t xml:space="preserve">
The Viburnum tower uses the site ID of vibu. It is located at the South Viburnum substation &amp; should have it's name changed to use the svib site ID.</t>
        </r>
      </text>
    </comment>
    <comment ref="C3068" authorId="0" shapeId="0">
      <text>
        <r>
          <rPr>
            <b/>
            <sz val="9"/>
            <color indexed="81"/>
            <rFont val="Tahoma"/>
            <family val="2"/>
          </rPr>
          <t>David T Lauchner:</t>
        </r>
        <r>
          <rPr>
            <sz val="9"/>
            <color indexed="81"/>
            <rFont val="Tahoma"/>
            <family val="2"/>
          </rPr>
          <t xml:space="preserve">
Site ID swan is a duplicate of Swansea office which was closed</t>
        </r>
      </text>
    </comment>
    <comment ref="A3069" authorId="0" shapeId="0">
      <text>
        <r>
          <rPr>
            <b/>
            <sz val="9"/>
            <color indexed="81"/>
            <rFont val="Tahoma"/>
            <family val="2"/>
          </rPr>
          <t>David T Lauchner:</t>
        </r>
        <r>
          <rPr>
            <sz val="9"/>
            <color indexed="81"/>
            <rFont val="Tahoma"/>
            <family val="2"/>
          </rPr>
          <t xml:space="preserve">
swcp being added as part of x-low. 
Chsw is already in use &amp; should be changed to swcp to match the substation.</t>
        </r>
      </text>
    </comment>
    <comment ref="C3073"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081" authorId="0" shapeId="0">
      <text>
        <r>
          <rPr>
            <b/>
            <sz val="9"/>
            <color indexed="81"/>
            <rFont val="Tahoma"/>
            <family val="2"/>
          </rPr>
          <t>David T Lauchner:</t>
        </r>
        <r>
          <rPr>
            <sz val="9"/>
            <color indexed="81"/>
            <rFont val="Tahoma"/>
            <family val="2"/>
          </rPr>
          <t xml:space="preserve">
Migrate the Sioux plant from the siou to sxxx site ID over time during lifecycle replacements.</t>
        </r>
      </text>
    </comment>
    <comment ref="A3114" authorId="0" shapeId="0">
      <text>
        <r>
          <rPr>
            <b/>
            <sz val="9"/>
            <color indexed="81"/>
            <rFont val="Tahoma"/>
            <family val="2"/>
          </rPr>
          <t>David T Lauchner:</t>
        </r>
        <r>
          <rPr>
            <sz val="9"/>
            <color indexed="81"/>
            <rFont val="Tahoma"/>
            <family val="2"/>
          </rPr>
          <t xml:space="preserve">
Change to tkhl as part of x-low</t>
        </r>
      </text>
    </comment>
    <comment ref="A3115" authorId="0" shapeId="0">
      <text>
        <r>
          <rPr>
            <b/>
            <sz val="9"/>
            <color indexed="81"/>
            <rFont val="Tahoma"/>
            <family val="2"/>
          </rPr>
          <t>David T Lauchner:</t>
        </r>
        <r>
          <rPr>
            <sz val="9"/>
            <color indexed="81"/>
            <rFont val="Tahoma"/>
            <family val="2"/>
          </rPr>
          <t xml:space="preserve">
Site ID tilg is used by IT for Tilden Gas Storage. The distribution site ID for the Tilden Gas Compressor station at the gas storage field it tld3. The gas storage field should be renamed from tilg to tld3 to match.</t>
        </r>
      </text>
    </comment>
    <comment ref="C312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140" authorId="0" shapeId="0">
      <text>
        <r>
          <rPr>
            <b/>
            <sz val="9"/>
            <color indexed="81"/>
            <rFont val="Tahoma"/>
            <family val="2"/>
          </rPr>
          <t>David T Lauchner:</t>
        </r>
        <r>
          <rPr>
            <sz val="9"/>
            <color indexed="81"/>
            <rFont val="Tahoma"/>
            <family val="2"/>
          </rPr>
          <t xml:space="preserve">
IT site ID for the Troy office is troy. This is a duplicate for the Troy 4KV substation. The office is located with the Trojan substation, so it should be renamed to use the torj site ID.</t>
        </r>
      </text>
    </comment>
    <comment ref="C3141" authorId="0" shapeId="0">
      <text>
        <r>
          <rPr>
            <b/>
            <sz val="9"/>
            <color indexed="81"/>
            <rFont val="Tahoma"/>
            <family val="2"/>
          </rPr>
          <t>David T Lauchner:</t>
        </r>
        <r>
          <rPr>
            <sz val="9"/>
            <color indexed="81"/>
            <rFont val="Tahoma"/>
            <family val="2"/>
          </rPr>
          <t xml:space="preserve">
Duplicate of Troy office</t>
        </r>
      </text>
    </comment>
    <comment ref="A3145" authorId="0" shapeId="0">
      <text>
        <r>
          <rPr>
            <b/>
            <sz val="9"/>
            <color indexed="81"/>
            <rFont val="Tahoma"/>
            <family val="2"/>
          </rPr>
          <t>David T Lauchner:</t>
        </r>
        <r>
          <rPr>
            <sz val="9"/>
            <color indexed="81"/>
            <rFont val="Tahoma"/>
            <family val="2"/>
          </rPr>
          <t xml:space="preserve">
Migrate all of Taum Sauk site IDs to tsxx over time with lifecycle replacement</t>
        </r>
      </text>
    </comment>
    <comment ref="A3146" authorId="0" shapeId="0">
      <text>
        <r>
          <rPr>
            <b/>
            <sz val="9"/>
            <color indexed="81"/>
            <rFont val="Tahoma"/>
            <family val="2"/>
          </rPr>
          <t>David T Lauchner:</t>
        </r>
        <r>
          <rPr>
            <sz val="9"/>
            <color indexed="81"/>
            <rFont val="Tahoma"/>
            <family val="2"/>
          </rPr>
          <t xml:space="preserve">
Migrate all of Taum Sauk site IDs to tsxx over time with lifecycle replacement.
Using tsxx for the x-low project.</t>
        </r>
      </text>
    </comment>
    <comment ref="A3147" authorId="0" shapeId="0">
      <text>
        <r>
          <rPr>
            <b/>
            <sz val="9"/>
            <color indexed="81"/>
            <rFont val="Tahoma"/>
            <family val="2"/>
          </rPr>
          <t>David T Lauchner:</t>
        </r>
        <r>
          <rPr>
            <sz val="9"/>
            <color indexed="81"/>
            <rFont val="Tahoma"/>
            <family val="2"/>
          </rPr>
          <t xml:space="preserve">
Migrate all of Taum Sauk site IDs to tsxx over time with lifecycle replacement</t>
        </r>
      </text>
    </comment>
    <comment ref="A3148" authorId="0" shapeId="0">
      <text>
        <r>
          <rPr>
            <b/>
            <sz val="9"/>
            <color indexed="81"/>
            <rFont val="Tahoma"/>
            <family val="2"/>
          </rPr>
          <t>David T Lauchner:</t>
        </r>
        <r>
          <rPr>
            <sz val="9"/>
            <color indexed="81"/>
            <rFont val="Tahoma"/>
            <family val="2"/>
          </rPr>
          <t xml:space="preserve">
Migrate all of Taum Sauk site IDs to tsxx over time with lifecycle replacement</t>
        </r>
      </text>
    </comment>
    <comment ref="A3149" authorId="0" shapeId="0">
      <text>
        <r>
          <rPr>
            <b/>
            <sz val="9"/>
            <color indexed="81"/>
            <rFont val="Tahoma"/>
            <family val="2"/>
          </rPr>
          <t>David T Lauchner:</t>
        </r>
        <r>
          <rPr>
            <sz val="9"/>
            <color indexed="81"/>
            <rFont val="Tahoma"/>
            <family val="2"/>
          </rPr>
          <t xml:space="preserve">
Migrate all of Taum Sauk site IDs to tsxx over time with lifecycle replacement</t>
        </r>
      </text>
    </comment>
    <comment ref="A3156" authorId="0" shapeId="0">
      <text>
        <r>
          <rPr>
            <b/>
            <sz val="9"/>
            <color indexed="81"/>
            <rFont val="Tahoma"/>
            <family val="2"/>
          </rPr>
          <t>David T Lauchner:</t>
        </r>
        <r>
          <rPr>
            <sz val="9"/>
            <color indexed="81"/>
            <rFont val="Tahoma"/>
            <family val="2"/>
          </rPr>
          <t xml:space="preserve">
Site ID tusm is sued by IT for the Tuscola W tower. It is located at the Tuscola W substation and should have its name changed to use the tusw site ID.
The tusw site ID is being implemented at the substation for x-low.</t>
        </r>
      </text>
    </comment>
    <comment ref="A3181" authorId="0" shapeId="0">
      <text>
        <r>
          <rPr>
            <b/>
            <sz val="9"/>
            <color indexed="81"/>
            <rFont val="Tahoma"/>
            <family val="2"/>
          </rPr>
          <t>David T Lauchner:</t>
        </r>
        <r>
          <rPr>
            <sz val="9"/>
            <color indexed="81"/>
            <rFont val="Tahoma"/>
            <family val="2"/>
          </rPr>
          <t xml:space="preserve">
AMI site ID of urss should be changed to ursa to match the substation</t>
        </r>
      </text>
    </comment>
    <comment ref="A3202" authorId="0" shapeId="0">
      <text>
        <r>
          <rPr>
            <b/>
            <sz val="9"/>
            <color indexed="81"/>
            <rFont val="Tahoma"/>
            <family val="2"/>
          </rPr>
          <t>David T Lauchner:</t>
        </r>
        <r>
          <rPr>
            <sz val="9"/>
            <color indexed="81"/>
            <rFont val="Tahoma"/>
            <family val="2"/>
          </rPr>
          <t xml:space="preserve">
IT uses site ID of veni for the Venice CTG plant. The plant site ID is venp, but the switchyard has a site ID of vxxx that is aprt of x-low. We are standardizing on vxxx for the site ID</t>
        </r>
      </text>
    </comment>
    <comment ref="A3204" authorId="0" shapeId="0">
      <text>
        <r>
          <rPr>
            <b/>
            <sz val="9"/>
            <color indexed="81"/>
            <rFont val="Tahoma"/>
            <family val="2"/>
          </rPr>
          <t>David T Lauchner:</t>
        </r>
        <r>
          <rPr>
            <sz val="9"/>
            <color indexed="81"/>
            <rFont val="Tahoma"/>
            <family val="2"/>
          </rPr>
          <t xml:space="preserve">
Site ID vers used for the Versailles office is a duplicate of the Versailles substation, which is a ver sort distance away, but there is a water tower between the two. Therefore the office should be renamed from the vers site ID to the vero site ID to eliminate the duplication.</t>
        </r>
      </text>
    </comment>
    <comment ref="C3205" authorId="0" shapeId="0">
      <text>
        <r>
          <rPr>
            <b/>
            <sz val="9"/>
            <color indexed="81"/>
            <rFont val="Tahoma"/>
            <family val="2"/>
          </rPr>
          <t>David T Lauchner:</t>
        </r>
        <r>
          <rPr>
            <sz val="9"/>
            <color indexed="81"/>
            <rFont val="Tahoma"/>
            <family val="2"/>
          </rPr>
          <t xml:space="preserve">
Duplicate of the Versailles office</t>
        </r>
      </text>
    </comment>
    <comment ref="A3215" authorId="0" shapeId="0">
      <text>
        <r>
          <rPr>
            <b/>
            <sz val="9"/>
            <color indexed="81"/>
            <rFont val="Tahoma"/>
            <family val="2"/>
          </rPr>
          <t>David T Lauchner:</t>
        </r>
        <r>
          <rPr>
            <sz val="9"/>
            <color indexed="81"/>
            <rFont val="Tahoma"/>
            <family val="2"/>
          </rPr>
          <t xml:space="preserve">
Viola AMI collector should be renamed from the vlas site ID to the Viola substation site ID of viol.</t>
        </r>
      </text>
    </comment>
    <comment ref="A3216" authorId="0" shapeId="0">
      <text>
        <r>
          <rPr>
            <b/>
            <sz val="9"/>
            <color indexed="81"/>
            <rFont val="Tahoma"/>
            <family val="2"/>
          </rPr>
          <t>David T Lauchner:</t>
        </r>
        <r>
          <rPr>
            <sz val="9"/>
            <color indexed="81"/>
            <rFont val="Tahoma"/>
            <family val="2"/>
          </rPr>
          <t xml:space="preserve">
AMI site ID of vrdn for the Virden substation does not match the substation site ID of vird &amp; shuold be changed to match.</t>
        </r>
      </text>
    </comment>
    <comment ref="C3216" authorId="0" shapeId="0">
      <text>
        <r>
          <rPr>
            <b/>
            <sz val="9"/>
            <color indexed="81"/>
            <rFont val="Tahoma"/>
            <family val="2"/>
          </rPr>
          <t>David T Lauchner:</t>
        </r>
        <r>
          <rPr>
            <sz val="9"/>
            <color indexed="81"/>
            <rFont val="Tahoma"/>
            <family val="2"/>
          </rPr>
          <t xml:space="preserve">
Duplicate of Virden office</t>
        </r>
      </text>
    </comment>
    <comment ref="A3217" authorId="0" shapeId="0">
      <text>
        <r>
          <rPr>
            <b/>
            <sz val="9"/>
            <color indexed="81"/>
            <rFont val="Tahoma"/>
            <family val="2"/>
          </rPr>
          <t>David T Lauchner:</t>
        </r>
        <r>
          <rPr>
            <sz val="9"/>
            <color indexed="81"/>
            <rFont val="Tahoma"/>
            <family val="2"/>
          </rPr>
          <t xml:space="preserve">
AMI site ID for Virginia of virs is a duplicate of the Virden S substation and needs to be changed to virg to match the substation &amp; remove the duplication.</t>
        </r>
      </text>
    </comment>
    <comment ref="A3218" authorId="0" shapeId="0">
      <text>
        <r>
          <rPr>
            <b/>
            <sz val="9"/>
            <color indexed="81"/>
            <rFont val="Tahoma"/>
            <family val="2"/>
          </rPr>
          <t>David T Lauchner:</t>
        </r>
        <r>
          <rPr>
            <sz val="9"/>
            <color indexed="81"/>
            <rFont val="Tahoma"/>
            <family val="2"/>
          </rPr>
          <t xml:space="preserve">
Virden office site ID of vird is a duplicate of the Virden substation site ID &amp; needs to be changed to viro to resolve the duplication.</t>
        </r>
      </text>
    </comment>
    <comment ref="C3219" authorId="0" shapeId="0">
      <text>
        <r>
          <rPr>
            <b/>
            <sz val="9"/>
            <color indexed="81"/>
            <rFont val="Tahoma"/>
            <family val="2"/>
          </rPr>
          <t>David T Lauchner:</t>
        </r>
        <r>
          <rPr>
            <sz val="9"/>
            <color indexed="81"/>
            <rFont val="Tahoma"/>
            <family val="2"/>
          </rPr>
          <t xml:space="preserve">
Duplicate of Virginia substation</t>
        </r>
      </text>
    </comment>
    <comment ref="A3224" authorId="0" shapeId="0">
      <text>
        <r>
          <rPr>
            <b/>
            <sz val="9"/>
            <color indexed="81"/>
            <rFont val="Tahoma"/>
            <family val="2"/>
          </rPr>
          <t>David T Lauchner:</t>
        </r>
        <r>
          <rPr>
            <sz val="9"/>
            <color indexed="81"/>
            <rFont val="Tahoma"/>
            <family val="2"/>
          </rPr>
          <t xml:space="preserve">
AMI site ID of vcls should be changed to vncl to match the substation</t>
        </r>
      </text>
    </comment>
    <comment ref="A3233" authorId="0" shapeId="0">
      <text>
        <r>
          <rPr>
            <b/>
            <sz val="9"/>
            <color indexed="81"/>
            <rFont val="Tahoma"/>
            <family val="2"/>
          </rPr>
          <t>David T Lauchner:</t>
        </r>
        <r>
          <rPr>
            <sz val="9"/>
            <color indexed="81"/>
            <rFont val="Tahoma"/>
            <family val="2"/>
          </rPr>
          <t xml:space="preserve">
AMI collector site ID of vrms should be changed to vrmt to match the substation site ID</t>
        </r>
      </text>
    </comment>
    <comment ref="A3238" authorId="0" shapeId="0">
      <text>
        <r>
          <rPr>
            <b/>
            <sz val="9"/>
            <color indexed="81"/>
            <rFont val="Tahoma"/>
            <family val="2"/>
          </rPr>
          <t>David T Lauchner:</t>
        </r>
        <r>
          <rPr>
            <sz val="9"/>
            <color indexed="81"/>
            <rFont val="Tahoma"/>
            <family val="2"/>
          </rPr>
          <t xml:space="preserve">
IT uses site ID of veni for the Venice CTG plant. The plant site ID is venp, but the switchyard has a site ID of vxxx that is aprt of x-low. We are standardizing on vxxx for the site ID</t>
        </r>
      </text>
    </comment>
    <comment ref="A3241" authorId="0" shapeId="0">
      <text>
        <r>
          <rPr>
            <b/>
            <sz val="9"/>
            <color indexed="81"/>
            <rFont val="Tahoma"/>
            <family val="2"/>
          </rPr>
          <t>David T Lauchner:</t>
        </r>
        <r>
          <rPr>
            <sz val="9"/>
            <color indexed="81"/>
            <rFont val="Tahoma"/>
            <family val="2"/>
          </rPr>
          <t xml:space="preserve">
AMI collector site ID of wgns for Waggoner Jct does not match the substation site ID &amp; should be changed to wagj to match.</t>
        </r>
      </text>
    </comment>
    <comment ref="C324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3252"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254" authorId="0" shapeId="0">
      <text>
        <r>
          <rPr>
            <b/>
            <sz val="9"/>
            <color indexed="81"/>
            <rFont val="Tahoma"/>
            <family val="2"/>
          </rPr>
          <t>David T Lauchner:</t>
        </r>
        <r>
          <rPr>
            <sz val="9"/>
            <color indexed="81"/>
            <rFont val="Tahoma"/>
            <family val="2"/>
          </rPr>
          <t xml:space="preserve">
Watseka tower has a site ID of wats. It is located at the Watseka substation that has a site Id of watk. The tower site should be renamed to used the watk site ID to match the substation.
The watk site ID is being implemented at te substation as part of x-low.</t>
        </r>
      </text>
    </comment>
    <comment ref="C3255" authorId="0" shapeId="0">
      <text>
        <r>
          <rPr>
            <b/>
            <sz val="9"/>
            <color indexed="81"/>
            <rFont val="Tahoma"/>
            <family val="2"/>
          </rPr>
          <t>David T Lauchner:</t>
        </r>
        <r>
          <rPr>
            <sz val="9"/>
            <color indexed="81"/>
            <rFont val="Tahoma"/>
            <family val="2"/>
          </rPr>
          <t xml:space="preserve">
Duplicate of Waterloo tower</t>
        </r>
      </text>
    </comment>
    <comment ref="A3256" authorId="0" shapeId="0">
      <text>
        <r>
          <rPr>
            <b/>
            <sz val="9"/>
            <color indexed="81"/>
            <rFont val="Tahoma"/>
            <family val="2"/>
          </rPr>
          <t>David T Lauchner:</t>
        </r>
        <r>
          <rPr>
            <sz val="9"/>
            <color indexed="81"/>
            <rFont val="Tahoma"/>
            <family val="2"/>
          </rPr>
          <t xml:space="preserve">
The Waterloo tower site Id of watr is a duplicate of the Waterford substation and needs to be changed tp watt to avoid the duplication.</t>
        </r>
      </text>
    </comment>
    <comment ref="A3258" authorId="0" shapeId="0">
      <text>
        <r>
          <rPr>
            <b/>
            <sz val="9"/>
            <color indexed="81"/>
            <rFont val="Tahoma"/>
            <family val="2"/>
          </rPr>
          <t>David T Lauchner:</t>
        </r>
        <r>
          <rPr>
            <sz val="9"/>
            <color indexed="81"/>
            <rFont val="Tahoma"/>
            <family val="2"/>
          </rPr>
          <t xml:space="preserve">
Watson office site ID of wtsn does not match the Watson substation where the office is located. The office should be renamed to reflect the substation site ID of watx.</t>
        </r>
      </text>
    </comment>
    <comment ref="A3259" authorId="0" shapeId="0">
      <text>
        <r>
          <rPr>
            <b/>
            <sz val="9"/>
            <color indexed="81"/>
            <rFont val="Tahoma"/>
            <family val="2"/>
          </rPr>
          <t>David T Lauchner:</t>
        </r>
        <r>
          <rPr>
            <sz val="9"/>
            <color indexed="81"/>
            <rFont val="Tahoma"/>
            <family val="2"/>
          </rPr>
          <t xml:space="preserve">
The Waverly AMI collector site ID of wave does not match the site ID of the substation where it is located. The AMI collector should be renamed to use the wavr site ID of the substation.</t>
        </r>
      </text>
    </comment>
    <comment ref="A3263" authorId="0" shapeId="0">
      <text>
        <r>
          <rPr>
            <b/>
            <sz val="9"/>
            <color indexed="81"/>
            <rFont val="Tahoma"/>
            <family val="2"/>
          </rPr>
          <t>David T Lauchner:</t>
        </r>
        <r>
          <rPr>
            <sz val="9"/>
            <color indexed="81"/>
            <rFont val="Tahoma"/>
            <family val="2"/>
          </rPr>
          <t xml:space="preserve">
Cannot find the wchs site ID in use. If it isn't, it needs to be removed. If it is, the devices should be changed from using the wchs site ID to use the wchl site ID of the substation.</t>
        </r>
      </text>
    </comment>
    <comment ref="A3269" authorId="0" shapeId="0">
      <text>
        <r>
          <rPr>
            <b/>
            <sz val="9"/>
            <color indexed="81"/>
            <rFont val="Tahoma"/>
            <family val="2"/>
          </rPr>
          <t>David T Lauchner:</t>
        </r>
        <r>
          <rPr>
            <sz val="9"/>
            <color indexed="81"/>
            <rFont val="Tahoma"/>
            <family val="2"/>
          </rPr>
          <t xml:space="preserve">
The IT site ID for Woodhall substation is wood. This site ID is a duplicate of the Woodson substation stire ID. The substation site ID is wdhl. The network equipment needs to be renamed from the site ID of wood to wdhl.</t>
        </r>
      </text>
    </comment>
    <comment ref="A3278" authorId="0" shapeId="0">
      <text>
        <r>
          <rPr>
            <b/>
            <sz val="9"/>
            <color indexed="81"/>
            <rFont val="Tahoma"/>
            <family val="2"/>
          </rPr>
          <t>David T Lauchner:</t>
        </r>
        <r>
          <rPr>
            <sz val="9"/>
            <color indexed="81"/>
            <rFont val="Tahoma"/>
            <family val="2"/>
          </rPr>
          <t xml:space="preserve">
The IT site ID for Wood River power station switchyard is wrps. This needs to be changed to wdrv to match the switchyard site ID.</t>
        </r>
      </text>
    </comment>
    <comment ref="A3306" authorId="0" shapeId="0">
      <text>
        <r>
          <rPr>
            <b/>
            <sz val="9"/>
            <color indexed="81"/>
            <rFont val="Tahoma"/>
            <family val="2"/>
          </rPr>
          <t>David T Lauchner:</t>
        </r>
        <r>
          <rPr>
            <sz val="9"/>
            <color indexed="81"/>
            <rFont val="Tahoma"/>
            <family val="2"/>
          </rPr>
          <t xml:space="preserve">
The IT site ID of wfnk for West Frankfort should be changed to wfrk to match the substation.</t>
        </r>
      </text>
    </comment>
    <comment ref="A3310" authorId="0" shapeId="0">
      <text>
        <r>
          <rPr>
            <b/>
            <sz val="9"/>
            <color indexed="81"/>
            <rFont val="Tahoma"/>
            <family val="2"/>
          </rPr>
          <t>David T Lauchner:</t>
        </r>
        <r>
          <rPr>
            <sz val="9"/>
            <color indexed="81"/>
            <rFont val="Tahoma"/>
            <family val="2"/>
          </rPr>
          <t xml:space="preserve">
AMI used whll as the site ID for the Whitehill collector. The site ID for the Whitehill substation where it is located is whal. The collector should be renamed from whll to whal site ID.</t>
        </r>
      </text>
    </comment>
    <comment ref="A3315" authorId="0" shapeId="0">
      <text>
        <r>
          <rPr>
            <b/>
            <sz val="9"/>
            <color indexed="81"/>
            <rFont val="Tahoma"/>
            <family val="2"/>
          </rPr>
          <t>David T Lauchner:</t>
        </r>
        <r>
          <rPr>
            <sz val="9"/>
            <color indexed="81"/>
            <rFont val="Tahoma"/>
            <family val="2"/>
          </rPr>
          <t xml:space="preserve">
AMI used whtl for the Whitehall substation. The collector's site ID should be changed to whth to match the substation site ID.</t>
        </r>
      </text>
    </comment>
    <comment ref="C3316"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3317"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C332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331" authorId="0" shapeId="0">
      <text>
        <r>
          <rPr>
            <b/>
            <sz val="9"/>
            <color indexed="81"/>
            <rFont val="Tahoma"/>
            <family val="2"/>
          </rPr>
          <t>David T Lauchner:</t>
        </r>
        <r>
          <rPr>
            <sz val="9"/>
            <color indexed="81"/>
            <rFont val="Tahoma"/>
            <family val="2"/>
          </rPr>
          <t xml:space="preserve">
AMI used whit for the Whittington Jct substation collector. The substation site ID is witj. The collector should be renamed from the whit site ID to the witj site ID.</t>
        </r>
      </text>
    </comment>
    <comment ref="C3344"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360" authorId="0" shapeId="0">
      <text>
        <r>
          <rPr>
            <b/>
            <sz val="9"/>
            <color indexed="81"/>
            <rFont val="Tahoma"/>
            <family val="2"/>
          </rPr>
          <t>David T Lauchner:</t>
        </r>
        <r>
          <rPr>
            <sz val="9"/>
            <color indexed="81"/>
            <rFont val="Tahoma"/>
            <family val="2"/>
          </rPr>
          <t xml:space="preserve">
The AMI site ID of wind for the Windsor collector is a duplicate of the site ID for the Windsor substation, which is a different location. The collector site ID needs to be changed from wind to wndc.</t>
        </r>
      </text>
    </comment>
    <comment ref="C3365" authorId="0" shapeId="0">
      <text>
        <r>
          <rPr>
            <b/>
            <sz val="9"/>
            <color indexed="81"/>
            <rFont val="Tahoma"/>
            <family val="2"/>
          </rPr>
          <t>David T Lauchner:</t>
        </r>
        <r>
          <rPr>
            <sz val="9"/>
            <color indexed="81"/>
            <rFont val="Tahoma"/>
            <family val="2"/>
          </rPr>
          <t xml:space="preserve">
Duplicate of Woodhall substation</t>
        </r>
      </text>
    </comment>
    <comment ref="G3371" authorId="0" shapeId="0">
      <text>
        <r>
          <rPr>
            <b/>
            <sz val="9"/>
            <color indexed="81"/>
            <rFont val="Tahoma"/>
            <family val="2"/>
          </rPr>
          <t>David T Lauchner:</t>
        </r>
        <r>
          <rPr>
            <sz val="9"/>
            <color indexed="81"/>
            <rFont val="Tahoma"/>
            <family val="2"/>
          </rPr>
          <t xml:space="preserve">
AMI site survey said this was at the West Poplar substation in Cobden &amp; I can find no such substation nor any other substation nearby - leaving this as a standalone collector.</t>
        </r>
      </text>
    </comment>
    <comment ref="C3450" authorId="0" shapeId="0">
      <text>
        <r>
          <rPr>
            <b/>
            <sz val="9"/>
            <color indexed="81"/>
            <rFont val="Tahoma"/>
            <family val="2"/>
          </rPr>
          <t>David T Lauchner:</t>
        </r>
        <r>
          <rPr>
            <sz val="9"/>
            <color indexed="81"/>
            <rFont val="Tahoma"/>
            <family val="2"/>
          </rPr>
          <t xml:space="preserve">
Is it ok to remove these retired/unused site lines &amp; reuse the site-ID?</t>
        </r>
      </text>
    </comment>
    <comment ref="A3463" authorId="0" shapeId="0">
      <text>
        <r>
          <rPr>
            <b/>
            <sz val="9"/>
            <color indexed="81"/>
            <rFont val="Tahoma"/>
            <family val="2"/>
          </rPr>
          <t>David T Lauchner:</t>
        </r>
        <r>
          <rPr>
            <sz val="9"/>
            <color indexed="81"/>
            <rFont val="Tahoma"/>
            <family val="2"/>
          </rPr>
          <t xml:space="preserve">
Raccoon Creek CTG is located with the Xenia substation. The Raccoon Creek CTG sit IDs of racd (for the DCS) and racc (for the CTG) should be cahnged to xena to match the substation.</t>
        </r>
      </text>
    </comment>
    <comment ref="A3464" authorId="0" shapeId="0">
      <text>
        <r>
          <rPr>
            <b/>
            <sz val="9"/>
            <color indexed="81"/>
            <rFont val="Tahoma"/>
            <family val="2"/>
          </rPr>
          <t>David T Lauchner:</t>
        </r>
        <r>
          <rPr>
            <sz val="9"/>
            <color indexed="81"/>
            <rFont val="Tahoma"/>
            <family val="2"/>
          </rPr>
          <t xml:space="preserve">
Raccoon Creek CTG is located with the Xenia substation. The Raccoon Creek CTG sit IDs of racd (for the DCS) and racc (for the CTG) should be cahnged to xena to match the substation.</t>
        </r>
      </text>
    </comment>
    <comment ref="A3473" authorId="0" shapeId="0">
      <text>
        <r>
          <rPr>
            <b/>
            <sz val="9"/>
            <color indexed="81"/>
            <rFont val="Tahoma"/>
            <family val="2"/>
          </rPr>
          <t>David T Lauchner:</t>
        </r>
        <r>
          <rPr>
            <sz val="9"/>
            <color indexed="81"/>
            <rFont val="Tahoma"/>
            <family val="2"/>
          </rPr>
          <t xml:space="preserve">
Can't find anything about a Benton office. I assume it does not exist anymore.
Cannot find any documentation or a router for bent - may not actually be in use. 
If not for the Benton 12KV substation, then it needs to be changed to work around the duplicate site-ID.</t>
        </r>
      </text>
    </comment>
    <comment ref="C3473" authorId="0" shapeId="0">
      <text>
        <r>
          <rPr>
            <b/>
            <sz val="9"/>
            <color indexed="81"/>
            <rFont val="Tahoma"/>
            <family val="2"/>
          </rPr>
          <t>David T Lauchner:</t>
        </r>
        <r>
          <rPr>
            <sz val="9"/>
            <color indexed="81"/>
            <rFont val="Tahoma"/>
            <family val="2"/>
          </rPr>
          <t xml:space="preserve">
Can't find anything about a Benton office. I assume it does not exist anymore.
Cannot find any documentation or a router for bent - may not actually be in use. 
If not for the Benton 12KV substation, then it needs to be changed to work around the duplicate site-ID.</t>
        </r>
      </text>
    </comment>
    <comment ref="A3474" authorId="0" shapeId="0">
      <text>
        <r>
          <rPr>
            <b/>
            <sz val="9"/>
            <color indexed="81"/>
            <rFont val="Tahoma"/>
            <family val="2"/>
          </rPr>
          <t>David T Lauchner:</t>
        </r>
        <r>
          <rPr>
            <sz val="9"/>
            <color indexed="81"/>
            <rFont val="Tahoma"/>
            <family val="2"/>
          </rPr>
          <t xml:space="preserve">
There appears to be a site ID of sent that was not in the IT list for the Callaway Sentry network. This is a duplicate of the Senath substation &amp; should be changed.</t>
        </r>
      </text>
    </comment>
    <comment ref="A3475" authorId="0" shapeId="0">
      <text>
        <r>
          <rPr>
            <b/>
            <sz val="9"/>
            <color indexed="81"/>
            <rFont val="Tahoma"/>
            <family val="2"/>
          </rPr>
          <t>David T Lauchner:</t>
        </r>
        <r>
          <rPr>
            <sz val="9"/>
            <color indexed="81"/>
            <rFont val="Tahoma"/>
            <family val="2"/>
          </rPr>
          <t xml:space="preserve">
Believe this is from the old Fenton office that is closed. If so, it needs to be removed. If not, and it is still relevant it needs to be matched to it's correct site &amp; updated if appropriate.</t>
        </r>
      </text>
    </comment>
    <comment ref="C3475" authorId="0" shapeId="0">
      <text>
        <r>
          <rPr>
            <b/>
            <sz val="9"/>
            <color indexed="81"/>
            <rFont val="Tahoma"/>
            <family val="2"/>
          </rPr>
          <t>David T Lauchner:</t>
        </r>
        <r>
          <rPr>
            <sz val="9"/>
            <color indexed="81"/>
            <rFont val="Tahoma"/>
            <family val="2"/>
          </rPr>
          <t xml:space="preserve">
Believe this is from the old Fenton office that is closed. If so, it needs to be removed. If not, and it is still relevant it needs to be matched to it's correct site &amp; updated if appropriate.</t>
        </r>
      </text>
    </comment>
    <comment ref="A3476" authorId="0" shapeId="0">
      <text>
        <r>
          <rPr>
            <b/>
            <sz val="9"/>
            <color indexed="81"/>
            <rFont val="Tahoma"/>
            <family val="2"/>
          </rPr>
          <t>David T Lauchner:</t>
        </r>
        <r>
          <rPr>
            <sz val="9"/>
            <color indexed="81"/>
            <rFont val="Tahoma"/>
            <family val="2"/>
          </rPr>
          <t xml:space="preserve">
Site ID frbn appears to be for the same site as North Freeburg Tower (nfgm). If there are any devices still using frbn they need to be changed to nfgm &amp; this site ID removed.</t>
        </r>
      </text>
    </comment>
    <comment ref="C3476" authorId="0" shapeId="0">
      <text>
        <r>
          <rPr>
            <b/>
            <sz val="9"/>
            <color indexed="81"/>
            <rFont val="Tahoma"/>
            <family val="2"/>
          </rPr>
          <t>David T Lauchner:</t>
        </r>
        <r>
          <rPr>
            <sz val="9"/>
            <color indexed="81"/>
            <rFont val="Tahoma"/>
            <family val="2"/>
          </rPr>
          <t xml:space="preserve">
Site ID frbn appears to be for the same site as North Freeburg Tower (nfgm). If there are any devices still using frbn they need to be changed to nfgm &amp; this site ID removed.</t>
        </r>
      </text>
    </comment>
    <comment ref="A3477" authorId="0" shapeId="0">
      <text>
        <r>
          <rPr>
            <b/>
            <sz val="9"/>
            <color indexed="81"/>
            <rFont val="Tahoma"/>
            <family val="2"/>
          </rPr>
          <t>David T Lauchner:</t>
        </r>
        <r>
          <rPr>
            <sz val="9"/>
            <color indexed="81"/>
            <rFont val="Tahoma"/>
            <family val="2"/>
          </rPr>
          <t xml:space="preserve">
Site ID frbs appears to be for the same site as South Freeburg Tower (sfgm). If there are any devices still using frbn they need to be changed to nfgm &amp; this site ID removed.</t>
        </r>
      </text>
    </comment>
    <comment ref="C3477" authorId="0" shapeId="0">
      <text>
        <r>
          <rPr>
            <b/>
            <sz val="9"/>
            <color indexed="81"/>
            <rFont val="Tahoma"/>
            <family val="2"/>
          </rPr>
          <t>David T Lauchner:</t>
        </r>
        <r>
          <rPr>
            <sz val="9"/>
            <color indexed="81"/>
            <rFont val="Tahoma"/>
            <family val="2"/>
          </rPr>
          <t xml:space="preserve">
Site ID frbs appears to be for the same site as South Freeburg Tower (sfgm). If there are any devices still using frbn they need to be changed to nfgm &amp; this site ID removed.</t>
        </r>
      </text>
    </comment>
    <comment ref="A3478" authorId="0" shapeId="0">
      <text>
        <r>
          <rPr>
            <b/>
            <sz val="9"/>
            <color indexed="81"/>
            <rFont val="Tahoma"/>
            <family val="2"/>
          </rPr>
          <t>David T Lauchner:</t>
        </r>
        <r>
          <rPr>
            <sz val="9"/>
            <color indexed="81"/>
            <rFont val="Tahoma"/>
            <family val="2"/>
          </rPr>
          <t xml:space="preserve">
I believe the Macomb office &amp; Electric/Gas Utility building are on th same site. If so, both should use the same site ID of mcmb. However, the Macomb office is in the process of moving &amp; this site ID will probably be retired soon.</t>
        </r>
      </text>
    </comment>
    <comment ref="C3478" authorId="0" shapeId="0">
      <text>
        <r>
          <rPr>
            <b/>
            <sz val="9"/>
            <color indexed="81"/>
            <rFont val="Tahoma"/>
            <family val="2"/>
          </rPr>
          <t>David T Lauchner:</t>
        </r>
        <r>
          <rPr>
            <sz val="9"/>
            <color indexed="81"/>
            <rFont val="Tahoma"/>
            <family val="2"/>
          </rPr>
          <t xml:space="preserve">
I believe the Macomb office &amp; Electric/Gas Utility building are on th same site. If so, both should use the same site ID of mcmb. However, the Macomb office is in the process of moving &amp; this site ID will probably be retired soon.</t>
        </r>
      </text>
    </comment>
    <comment ref="A3479" authorId="0" shapeId="0">
      <text>
        <r>
          <rPr>
            <b/>
            <sz val="9"/>
            <color indexed="81"/>
            <rFont val="Tahoma"/>
            <family val="2"/>
          </rPr>
          <t>David T Lauchner:</t>
        </r>
        <r>
          <rPr>
            <sz val="9"/>
            <color indexed="81"/>
            <rFont val="Tahoma"/>
            <family val="2"/>
          </rPr>
          <t xml:space="preserve">
Site ID sena appears to be for an old office that no longer exists.</t>
        </r>
      </text>
    </comment>
    <comment ref="C3479" authorId="0" shapeId="0">
      <text>
        <r>
          <rPr>
            <b/>
            <sz val="9"/>
            <color indexed="81"/>
            <rFont val="Tahoma"/>
            <family val="2"/>
          </rPr>
          <t>David T Lauchner:</t>
        </r>
        <r>
          <rPr>
            <sz val="9"/>
            <color indexed="81"/>
            <rFont val="Tahoma"/>
            <family val="2"/>
          </rPr>
          <t xml:space="preserve">
Site ID sena appears to be for an old office that no longer exists. </t>
        </r>
      </text>
    </comment>
    <comment ref="A3480" authorId="0" shapeId="0">
      <text>
        <r>
          <rPr>
            <b/>
            <sz val="9"/>
            <color indexed="81"/>
            <rFont val="Tahoma"/>
            <family val="2"/>
          </rPr>
          <t>David T Lauchner:</t>
        </r>
        <r>
          <rPr>
            <sz val="9"/>
            <color indexed="81"/>
            <rFont val="Tahoma"/>
            <family val="2"/>
          </rPr>
          <t xml:space="preserve">
The Springfield Gas spfg site ID should be getting phased out as it moves to Decatur. If there is any left it needs to be changed to spfd to match the rest of the building. However, the rest of the building is supposed to be getting vacated in the same time frame.</t>
        </r>
      </text>
    </comment>
    <comment ref="C3480" authorId="0" shapeId="0">
      <text>
        <r>
          <rPr>
            <b/>
            <sz val="9"/>
            <color indexed="81"/>
            <rFont val="Tahoma"/>
            <family val="2"/>
          </rPr>
          <t>David T Lauchner:</t>
        </r>
        <r>
          <rPr>
            <sz val="9"/>
            <color indexed="81"/>
            <rFont val="Tahoma"/>
            <family val="2"/>
          </rPr>
          <t xml:space="preserve">
The Springfield Adams office building is getting phased out &amp; will be retired shortly.</t>
        </r>
      </text>
    </comment>
    <comment ref="A3481" authorId="0" shapeId="0">
      <text>
        <r>
          <rPr>
            <b/>
            <sz val="9"/>
            <color indexed="81"/>
            <rFont val="Tahoma"/>
            <family val="2"/>
          </rPr>
          <t>David T Lauchner:</t>
        </r>
        <r>
          <rPr>
            <sz val="9"/>
            <color indexed="81"/>
            <rFont val="Tahoma"/>
            <family val="2"/>
          </rPr>
          <t xml:space="preserve">
The Springfield Adams office building is getting phased out &amp; will be retired shortly.</t>
        </r>
      </text>
    </comment>
    <comment ref="C3481" authorId="0" shapeId="0">
      <text>
        <r>
          <rPr>
            <b/>
            <sz val="9"/>
            <color indexed="81"/>
            <rFont val="Tahoma"/>
            <family val="2"/>
          </rPr>
          <t>David T Lauchner:</t>
        </r>
        <r>
          <rPr>
            <sz val="9"/>
            <color indexed="81"/>
            <rFont val="Tahoma"/>
            <family val="2"/>
          </rPr>
          <t xml:space="preserve">
The Springfield Adams office building is getting phased out &amp; will be retired shortly.</t>
        </r>
      </text>
    </comment>
  </commentList>
</comments>
</file>

<file path=xl/sharedStrings.xml><?xml version="1.0" encoding="utf-8"?>
<sst xmlns="http://schemas.openxmlformats.org/spreadsheetml/2006/main" count="35560" uniqueCount="11217">
  <si>
    <t>Scope:</t>
  </si>
  <si>
    <t>Intelligrid Fiber Naming Convention Standard</t>
  </si>
  <si>
    <t>Site ID</t>
  </si>
  <si>
    <t>Location</t>
  </si>
  <si>
    <t>Device Type</t>
  </si>
  <si>
    <t>Device Number</t>
  </si>
  <si>
    <t>SSSS</t>
  </si>
  <si>
    <t>LLLL</t>
  </si>
  <si>
    <t>DDD</t>
  </si>
  <si>
    <t>Standard:</t>
  </si>
  <si>
    <t>Site ID:</t>
  </si>
  <si>
    <t>Location:</t>
  </si>
  <si>
    <t>Device Type:</t>
  </si>
  <si>
    <t>Device Number:</t>
  </si>
  <si>
    <t>Examples:</t>
  </si>
  <si>
    <t>(4 Character) Refers to the physical  location within the work site where the device is. Make reference to the 'Location' tab for a list of location.</t>
  </si>
  <si>
    <t>(3 Character) Refers to the type optical device. Make reference to the 'Device Type' tab for a list of device types.</t>
  </si>
  <si>
    <t>OPGW</t>
  </si>
  <si>
    <t>###</t>
  </si>
  <si>
    <t>C</t>
  </si>
  <si>
    <t>HERL</t>
  </si>
  <si>
    <t>Indoor</t>
  </si>
  <si>
    <t>Outdoor</t>
  </si>
  <si>
    <t>Single-Mode</t>
  </si>
  <si>
    <t>Multi-Mode</t>
  </si>
  <si>
    <t>Long Description</t>
  </si>
  <si>
    <t>Building / Housing</t>
  </si>
  <si>
    <t>Control House</t>
  </si>
  <si>
    <t>Cabinet</t>
  </si>
  <si>
    <t>Transmission</t>
  </si>
  <si>
    <t>Distribution</t>
  </si>
  <si>
    <t>Voltage (kV)</t>
  </si>
  <si>
    <t>N/A</t>
  </si>
  <si>
    <t>CB##</t>
  </si>
  <si>
    <t>Main Closet</t>
  </si>
  <si>
    <t>Intermediate Closet</t>
  </si>
  <si>
    <t>MC##</t>
  </si>
  <si>
    <t>CD13</t>
  </si>
  <si>
    <t>CD34</t>
  </si>
  <si>
    <t>CDNA</t>
  </si>
  <si>
    <t>CT15</t>
  </si>
  <si>
    <t>CT13</t>
  </si>
  <si>
    <t>CT16</t>
  </si>
  <si>
    <t>CT23</t>
  </si>
  <si>
    <t>CT34</t>
  </si>
  <si>
    <t>CTNA</t>
  </si>
  <si>
    <t>Example 1.</t>
  </si>
  <si>
    <t>Example 2.</t>
  </si>
  <si>
    <t>Service</t>
  </si>
  <si>
    <t>Underground</t>
  </si>
  <si>
    <t>Strand</t>
  </si>
  <si>
    <t>Tube</t>
  </si>
  <si>
    <t>OS1</t>
  </si>
  <si>
    <t>OS2</t>
  </si>
  <si>
    <t>OM1</t>
  </si>
  <si>
    <t>OM2</t>
  </si>
  <si>
    <t>OM3</t>
  </si>
  <si>
    <t>OM4</t>
  </si>
  <si>
    <t>Ethernet</t>
  </si>
  <si>
    <t>CAT5</t>
  </si>
  <si>
    <t>CAT6</t>
  </si>
  <si>
    <t>CAT6a</t>
  </si>
  <si>
    <t>CAT7</t>
  </si>
  <si>
    <t>CAT7a</t>
  </si>
  <si>
    <t>Copper</t>
  </si>
  <si>
    <t>Twisted Pair</t>
  </si>
  <si>
    <t>RS-232</t>
  </si>
  <si>
    <t>Serial</t>
  </si>
  <si>
    <t>Cable Type</t>
  </si>
  <si>
    <t>Cable Style</t>
  </si>
  <si>
    <t>RS-485</t>
  </si>
  <si>
    <t>Blue</t>
  </si>
  <si>
    <t>Orange</t>
  </si>
  <si>
    <t>Green</t>
  </si>
  <si>
    <t>Brown</t>
  </si>
  <si>
    <t>White</t>
  </si>
  <si>
    <t>Red</t>
  </si>
  <si>
    <t>Black</t>
  </si>
  <si>
    <t>Yellow</t>
  </si>
  <si>
    <t>Violet</t>
  </si>
  <si>
    <t>Rose</t>
  </si>
  <si>
    <t>Aqua</t>
  </si>
  <si>
    <t>C6A</t>
  </si>
  <si>
    <t>CT5</t>
  </si>
  <si>
    <t>CT6</t>
  </si>
  <si>
    <t>CT7</t>
  </si>
  <si>
    <t>C7A</t>
  </si>
  <si>
    <t>TWP</t>
  </si>
  <si>
    <t>Bundle</t>
  </si>
  <si>
    <t>OBB</t>
  </si>
  <si>
    <t>OBO</t>
  </si>
  <si>
    <t>OBG</t>
  </si>
  <si>
    <t>OBN</t>
  </si>
  <si>
    <t>OBE</t>
  </si>
  <si>
    <t>OBW</t>
  </si>
  <si>
    <t>OBR</t>
  </si>
  <si>
    <t>OBK</t>
  </si>
  <si>
    <t>OBY</t>
  </si>
  <si>
    <t>OBS</t>
  </si>
  <si>
    <t>OBA</t>
  </si>
  <si>
    <t>OBV</t>
  </si>
  <si>
    <t>OGB</t>
  </si>
  <si>
    <t>OGO</t>
  </si>
  <si>
    <t>OGG</t>
  </si>
  <si>
    <t>OGN</t>
  </si>
  <si>
    <t>OGE</t>
  </si>
  <si>
    <t>OGW</t>
  </si>
  <si>
    <t>OGR</t>
  </si>
  <si>
    <t>OGK</t>
  </si>
  <si>
    <t>OGY</t>
  </si>
  <si>
    <t>OGV</t>
  </si>
  <si>
    <t>OGS</t>
  </si>
  <si>
    <t>OGA</t>
  </si>
  <si>
    <t>OOB</t>
  </si>
  <si>
    <t>OOO</t>
  </si>
  <si>
    <t>OOG</t>
  </si>
  <si>
    <t>OON</t>
  </si>
  <si>
    <t>OOE</t>
  </si>
  <si>
    <t>OOW</t>
  </si>
  <si>
    <t>OOY</t>
  </si>
  <si>
    <t>OOV</t>
  </si>
  <si>
    <t>OOS</t>
  </si>
  <si>
    <t>OOA</t>
  </si>
  <si>
    <t>OOR</t>
  </si>
  <si>
    <t>OOK</t>
  </si>
  <si>
    <t>ONB</t>
  </si>
  <si>
    <t>ONO</t>
  </si>
  <si>
    <t>ONG</t>
  </si>
  <si>
    <t>ONN</t>
  </si>
  <si>
    <t>ONE</t>
  </si>
  <si>
    <t>ONW</t>
  </si>
  <si>
    <t>ONR</t>
  </si>
  <si>
    <t>ONK</t>
  </si>
  <si>
    <t>ONY</t>
  </si>
  <si>
    <t>ONV</t>
  </si>
  <si>
    <t>ONS</t>
  </si>
  <si>
    <t>ONA</t>
  </si>
  <si>
    <t>UBB</t>
  </si>
  <si>
    <t>UBO</t>
  </si>
  <si>
    <t>UBG</t>
  </si>
  <si>
    <t>UBN</t>
  </si>
  <si>
    <t>UBE</t>
  </si>
  <si>
    <t>UBW</t>
  </si>
  <si>
    <t>UBR</t>
  </si>
  <si>
    <t>UBK</t>
  </si>
  <si>
    <t>UBY</t>
  </si>
  <si>
    <t>UBV</t>
  </si>
  <si>
    <t>UBS</t>
  </si>
  <si>
    <t>UBA</t>
  </si>
  <si>
    <t>UOB</t>
  </si>
  <si>
    <t>UOO</t>
  </si>
  <si>
    <t>UOG</t>
  </si>
  <si>
    <t>UON</t>
  </si>
  <si>
    <t>UOE</t>
  </si>
  <si>
    <t>UOW</t>
  </si>
  <si>
    <t>UOR</t>
  </si>
  <si>
    <t>UOK</t>
  </si>
  <si>
    <t>UOY</t>
  </si>
  <si>
    <t>UOV</t>
  </si>
  <si>
    <t>UOS</t>
  </si>
  <si>
    <t>UOA</t>
  </si>
  <si>
    <t>UGB</t>
  </si>
  <si>
    <t>UGO</t>
  </si>
  <si>
    <t>UGG</t>
  </si>
  <si>
    <t>UGN</t>
  </si>
  <si>
    <t>UGE</t>
  </si>
  <si>
    <t>UGW</t>
  </si>
  <si>
    <t>UGR</t>
  </si>
  <si>
    <t>UGK</t>
  </si>
  <si>
    <t>UGY</t>
  </si>
  <si>
    <t>UGV</t>
  </si>
  <si>
    <t>UGS</t>
  </si>
  <si>
    <t>UGA</t>
  </si>
  <si>
    <t>UNB</t>
  </si>
  <si>
    <t>UNO</t>
  </si>
  <si>
    <t>UNG</t>
  </si>
  <si>
    <t>UNN</t>
  </si>
  <si>
    <t>UNE</t>
  </si>
  <si>
    <t>UNW</t>
  </si>
  <si>
    <t>UNR</t>
  </si>
  <si>
    <t>UNK</t>
  </si>
  <si>
    <t>UNY</t>
  </si>
  <si>
    <t>UNV</t>
  </si>
  <si>
    <t>UNS</t>
  </si>
  <si>
    <t>UNA</t>
  </si>
  <si>
    <t>XX</t>
  </si>
  <si>
    <t>Detail (optional)</t>
  </si>
  <si>
    <t>Example 3.</t>
  </si>
  <si>
    <t>MTVW</t>
  </si>
  <si>
    <t>Notations:</t>
  </si>
  <si>
    <t>Version 1 Last updated 03/21/2016</t>
  </si>
  <si>
    <t>Twin Ax</t>
  </si>
  <si>
    <t>TWA</t>
  </si>
  <si>
    <t>Legacy:</t>
  </si>
  <si>
    <t>Version 2 Last updated 04/27/2016</t>
  </si>
  <si>
    <t>CD69</t>
  </si>
  <si>
    <t>Communications House</t>
  </si>
  <si>
    <t>COMM</t>
  </si>
  <si>
    <t>## should indicate main closet number in the primary building (not covered by one of the other predefined location codes) from 01 to 99 and/or AA to ZZ (Example: an office building)</t>
  </si>
  <si>
    <t>## should indicate a cabinet number from 01 to 99. (Note: intended for substation cabinet number, but can be used for other types of sites as well, assuming the name format meets the site needs.)</t>
  </si>
  <si>
    <t>A microwave or other communications tower building.</t>
  </si>
  <si>
    <t>Ameren Network Device Naming Convention Standard</t>
  </si>
  <si>
    <t>Ameren Intelligrid Cabling Naming Convention Standard</t>
  </si>
  <si>
    <t>Version 1 Last updated 05/11/2016</t>
  </si>
  <si>
    <t>adt</t>
  </si>
  <si>
    <t>Adtran</t>
  </si>
  <si>
    <t>bot</t>
  </si>
  <si>
    <t>Netbotz/Environment Monitor</t>
  </si>
  <si>
    <t>brg</t>
  </si>
  <si>
    <t>Anolog circuit bridge</t>
  </si>
  <si>
    <t>cam</t>
  </si>
  <si>
    <t>Security/Weather/IP Camera</t>
  </si>
  <si>
    <t>cel</t>
  </si>
  <si>
    <t>Cellular station</t>
  </si>
  <si>
    <t>chg</t>
  </si>
  <si>
    <t>Eltek Charger</t>
  </si>
  <si>
    <t>clk</t>
  </si>
  <si>
    <t>Clock</t>
  </si>
  <si>
    <t>cnl</t>
  </si>
  <si>
    <t>Security- Control Panel for Access Control System</t>
  </si>
  <si>
    <t>cnv</t>
  </si>
  <si>
    <t>Converter (substations)</t>
  </si>
  <si>
    <t>con</t>
  </si>
  <si>
    <t>Console Server</t>
  </si>
  <si>
    <t>Cisco Prime Infrastructure Appliance</t>
  </si>
  <si>
    <t>crd</t>
  </si>
  <si>
    <t>Security - Access Card Swipe</t>
  </si>
  <si>
    <t>cs3</t>
  </si>
  <si>
    <t>CSU/DSU, T3</t>
  </si>
  <si>
    <t>csd</t>
  </si>
  <si>
    <t>Maacom CSD?????</t>
  </si>
  <si>
    <t>css</t>
  </si>
  <si>
    <t>Load Balancer/Content Switch - Cisco 11500</t>
  </si>
  <si>
    <t>csu</t>
  </si>
  <si>
    <t>CSU/DSU, T1</t>
  </si>
  <si>
    <t xml:space="preserve">ctl </t>
  </si>
  <si>
    <t>MAAcom Control????</t>
  </si>
  <si>
    <t>dac</t>
  </si>
  <si>
    <t>DACS</t>
  </si>
  <si>
    <t>dfr</t>
  </si>
  <si>
    <t>Digital Fault Recorder</t>
  </si>
  <si>
    <t>dig</t>
  </si>
  <si>
    <t>DigiBoard Terminal Server</t>
  </si>
  <si>
    <t>dmw</t>
  </si>
  <si>
    <t>Digital Microwave</t>
  </si>
  <si>
    <t>dvr</t>
  </si>
  <si>
    <t>Digital Video Recorder</t>
  </si>
  <si>
    <t>env</t>
  </si>
  <si>
    <t>Environmentl Monitor</t>
  </si>
  <si>
    <t>ets</t>
  </si>
  <si>
    <t>Ethernet Transceiver</t>
  </si>
  <si>
    <t>fnc</t>
  </si>
  <si>
    <t>FAN Router/Collector</t>
  </si>
  <si>
    <t>fnr</t>
  </si>
  <si>
    <t>FAN Repeater/Router</t>
  </si>
  <si>
    <t>fwd</t>
  </si>
  <si>
    <t>Firewall, DCS</t>
  </si>
  <si>
    <t>fwe</t>
  </si>
  <si>
    <t>Firewall, Extranet</t>
  </si>
  <si>
    <t>fwi</t>
  </si>
  <si>
    <t>Firewall, Internet</t>
  </si>
  <si>
    <t>fwm</t>
  </si>
  <si>
    <t>Firewall, Misc.</t>
  </si>
  <si>
    <t>fws</t>
  </si>
  <si>
    <t>Firewall, Simulator</t>
  </si>
  <si>
    <t>fwu</t>
  </si>
  <si>
    <t>Firewall, Unidirectional Gateway (Behind DataDiode)</t>
  </si>
  <si>
    <t>gen</t>
  </si>
  <si>
    <t>Generator Web configuration interface</t>
  </si>
  <si>
    <t>gwy</t>
  </si>
  <si>
    <t>Gateway for VoIP Phone Systems</t>
  </si>
  <si>
    <t>hmc</t>
  </si>
  <si>
    <t>Mainframe Hardware Console</t>
  </si>
  <si>
    <t>ksk</t>
  </si>
  <si>
    <t>Kiosk</t>
  </si>
  <si>
    <t>kvm</t>
  </si>
  <si>
    <t>KVM Switch</t>
  </si>
  <si>
    <t>lsp</t>
  </si>
  <si>
    <t>VoIP Phone System LSP</t>
  </si>
  <si>
    <t>ltm</t>
  </si>
  <si>
    <t>Local traffic manager/load balancer</t>
  </si>
  <si>
    <t>m13</t>
  </si>
  <si>
    <t>Multiplexer, M13</t>
  </si>
  <si>
    <t>mds</t>
  </si>
  <si>
    <t>MDS Master Radio Monitoring System</t>
  </si>
  <si>
    <t>met</t>
  </si>
  <si>
    <t>Multiplexer, Ethernet</t>
  </si>
  <si>
    <t>mux</t>
  </si>
  <si>
    <t>Multiplexer, T1</t>
  </si>
  <si>
    <t>nam</t>
  </si>
  <si>
    <t>Network Analysis Module</t>
  </si>
  <si>
    <t>ntg</t>
  </si>
  <si>
    <t>Net Guardian alarm monitor</t>
  </si>
  <si>
    <t>ntp</t>
  </si>
  <si>
    <t>Network Time Protocol Clocks/Stratum Clocks</t>
  </si>
  <si>
    <t>opt</t>
  </si>
  <si>
    <t>Optimizer for WAN</t>
  </si>
  <si>
    <t>orb</t>
  </si>
  <si>
    <t>GE Orbit Unlicensed 900 MHZ Radio</t>
  </si>
  <si>
    <t>osa</t>
  </si>
  <si>
    <t>Mainframe OSA Adapter</t>
  </si>
  <si>
    <t>pdu</t>
  </si>
  <si>
    <t>Power Distribution Unit</t>
  </si>
  <si>
    <t>per</t>
  </si>
  <si>
    <t>Peribit (Juniper) compression device</t>
  </si>
  <si>
    <t>pmu</t>
  </si>
  <si>
    <t>Phase Measurement Unit</t>
  </si>
  <si>
    <t>prt</t>
  </si>
  <si>
    <t>Printer - Non network</t>
  </si>
  <si>
    <t>rco</t>
  </si>
  <si>
    <t>Router, Core</t>
  </si>
  <si>
    <t>rdi</t>
  </si>
  <si>
    <t>Router, Distribution</t>
  </si>
  <si>
    <t>rec</t>
  </si>
  <si>
    <t>Rectifier, Power</t>
  </si>
  <si>
    <t>rex</t>
  </si>
  <si>
    <t>Router, Extranet</t>
  </si>
  <si>
    <t>rin</t>
  </si>
  <si>
    <t>Router, Internet</t>
  </si>
  <si>
    <t>rla</t>
  </si>
  <si>
    <t>Router, LAN</t>
  </si>
  <si>
    <t>rly</t>
  </si>
  <si>
    <t>Relay Device</t>
  </si>
  <si>
    <t>rtac</t>
  </si>
  <si>
    <t>Real-Time Automation Controller</t>
  </si>
  <si>
    <t>rtu</t>
  </si>
  <si>
    <t>Remote Terminal Unit</t>
  </si>
  <si>
    <t>rvg</t>
  </si>
  <si>
    <t>Router, Voice Gateway</t>
  </si>
  <si>
    <t>rvp</t>
  </si>
  <si>
    <t>Router, VPN</t>
  </si>
  <si>
    <t>rwa</t>
  </si>
  <si>
    <t>Router, WAN</t>
  </si>
  <si>
    <t>sbc</t>
  </si>
  <si>
    <t>Session Border Controller</t>
  </si>
  <si>
    <t>sda</t>
  </si>
  <si>
    <t>Secure Digital Adapter (MDS Radio)</t>
  </si>
  <si>
    <t>sdm</t>
  </si>
  <si>
    <t>SD Master Radio</t>
  </si>
  <si>
    <t>sdr</t>
  </si>
  <si>
    <t>SD Remote Radio</t>
  </si>
  <si>
    <t>sfc</t>
  </si>
  <si>
    <t>Switch Fiber Channel</t>
  </si>
  <si>
    <t>sin</t>
  </si>
  <si>
    <t>Switch, Interconnect</t>
  </si>
  <si>
    <t>smp</t>
  </si>
  <si>
    <t>(Digital) Signage Media Processor</t>
  </si>
  <si>
    <t>snf</t>
  </si>
  <si>
    <t>Sniffer</t>
  </si>
  <si>
    <t>son</t>
  </si>
  <si>
    <t>Sonet node</t>
  </si>
  <si>
    <t>spm</t>
  </si>
  <si>
    <t>Speednet Master Radio</t>
  </si>
  <si>
    <t>swa</t>
  </si>
  <si>
    <t>Switch, Access</t>
  </si>
  <si>
    <t>swc</t>
  </si>
  <si>
    <t>Switch, Core</t>
  </si>
  <si>
    <t>swd</t>
  </si>
  <si>
    <t>Switch, Distribution</t>
  </si>
  <si>
    <t>swf</t>
  </si>
  <si>
    <t>Switch, Firewall</t>
  </si>
  <si>
    <t>swi</t>
  </si>
  <si>
    <t>Switch, Isolation</t>
  </si>
  <si>
    <t>swm</t>
  </si>
  <si>
    <t>Switch, Misc.</t>
  </si>
  <si>
    <t>sws</t>
  </si>
  <si>
    <t>Switch, SAN</t>
  </si>
  <si>
    <t>sww</t>
  </si>
  <si>
    <t>Switch, WAN</t>
  </si>
  <si>
    <t>swz</t>
  </si>
  <si>
    <t>Switch, ICS or ICS DMZ</t>
  </si>
  <si>
    <t>tdm</t>
  </si>
  <si>
    <t>T1 Router (ex. ASR901 series)</t>
  </si>
  <si>
    <t>toi</t>
  </si>
  <si>
    <t>TDM-over-IP device</t>
  </si>
  <si>
    <t>ups</t>
  </si>
  <si>
    <t>UPS</t>
  </si>
  <si>
    <t>vcs</t>
  </si>
  <si>
    <t>Video Control Server</t>
  </si>
  <si>
    <t>vid</t>
  </si>
  <si>
    <t>Video Conferencing Unit</t>
  </si>
  <si>
    <t>wap</t>
  </si>
  <si>
    <t>Wireless Access Point</t>
  </si>
  <si>
    <t>wbr</t>
  </si>
  <si>
    <t>Wireless Bridge</t>
  </si>
  <si>
    <t>wgb</t>
  </si>
  <si>
    <t>Wireless Workgroup Bridge</t>
  </si>
  <si>
    <t>wlc</t>
  </si>
  <si>
    <t>Wireless LAN Controller</t>
  </si>
  <si>
    <t>wmb</t>
  </si>
  <si>
    <t>WiMax Base Station</t>
  </si>
  <si>
    <t>wms</t>
  </si>
  <si>
    <t>WiMax Subscriber Station</t>
  </si>
  <si>
    <t>Description</t>
  </si>
  <si>
    <t>cpr</t>
  </si>
  <si>
    <t>Application Delivery Controller (ltm, apm,gtm, etc.)</t>
  </si>
  <si>
    <t>adc</t>
  </si>
  <si>
    <t>The following 14 character case-insensitive device code should be used at all new installation sites with the following character fields:</t>
  </si>
  <si>
    <t>(3 Character) Refers to the network infrastructure device type. Make reference to the 'Device Type' tab for a list of device types.</t>
  </si>
  <si>
    <t xml:space="preserve">Location Detail </t>
  </si>
  <si>
    <t xml:space="preserve">EXAMPLES: </t>
  </si>
  <si>
    <t xml:space="preserve"> The device type is WAN router (rwa per Attachment 1).  The device # is 01 so the name would be:</t>
  </si>
  <si>
    <r>
      <t>The St. Louis GOB 2</t>
    </r>
    <r>
      <rPr>
        <vertAlign val="superscript"/>
        <sz val="11"/>
        <rFont val="Calibri"/>
        <family val="2"/>
        <scheme val="minor"/>
      </rPr>
      <t>nd</t>
    </r>
    <r>
      <rPr>
        <sz val="11"/>
        <rFont val="Calibri"/>
        <family val="2"/>
        <scheme val="minor"/>
      </rPr>
      <t xml:space="preserve"> floor B closet switch #1:</t>
    </r>
  </si>
  <si>
    <r>
      <t xml:space="preserve">The location code is </t>
    </r>
    <r>
      <rPr>
        <b/>
        <sz val="11"/>
        <rFont val="Calibri"/>
        <family val="2"/>
        <scheme val="minor"/>
      </rPr>
      <t>stlg</t>
    </r>
    <r>
      <rPr>
        <sz val="11"/>
        <rFont val="Calibri"/>
        <family val="2"/>
        <scheme val="minor"/>
      </rPr>
      <t xml:space="preserve">.  The closet is an intermediate closet so the room number is </t>
    </r>
    <r>
      <rPr>
        <b/>
        <sz val="11"/>
        <rFont val="Calibri"/>
        <family val="2"/>
        <scheme val="minor"/>
      </rPr>
      <t>ic2b</t>
    </r>
    <r>
      <rPr>
        <sz val="11"/>
        <rFont val="Calibri"/>
        <family val="2"/>
        <scheme val="minor"/>
      </rPr>
      <t>.  The device type is access switch (</t>
    </r>
    <r>
      <rPr>
        <b/>
        <sz val="11"/>
        <rFont val="Calibri"/>
        <family val="2"/>
        <scheme val="minor"/>
      </rPr>
      <t>swa</t>
    </r>
    <r>
      <rPr>
        <sz val="11"/>
        <rFont val="Calibri"/>
        <family val="2"/>
        <scheme val="minor"/>
      </rPr>
      <t>), and the device number is 01:</t>
    </r>
  </si>
  <si>
    <t>stlgic2bswa01</t>
  </si>
  <si>
    <t>St. Louis GOB core switch number #2:</t>
  </si>
  <si>
    <r>
      <t xml:space="preserve">The location code is </t>
    </r>
    <r>
      <rPr>
        <b/>
        <sz val="11"/>
        <rFont val="Calibri"/>
        <family val="2"/>
        <scheme val="minor"/>
      </rPr>
      <t>stlg</t>
    </r>
    <r>
      <rPr>
        <sz val="11"/>
        <rFont val="Calibri"/>
        <family val="2"/>
        <scheme val="minor"/>
      </rPr>
      <t xml:space="preserve">.  The device is located in the main network room so the sub-location is </t>
    </r>
    <r>
      <rPr>
        <b/>
        <sz val="11"/>
        <rFont val="Calibri"/>
        <family val="2"/>
        <scheme val="minor"/>
      </rPr>
      <t>mc01</t>
    </r>
    <r>
      <rPr>
        <sz val="11"/>
        <rFont val="Calibri"/>
        <family val="2"/>
        <scheme val="minor"/>
      </rPr>
      <t>.  The device type is core switch (</t>
    </r>
    <r>
      <rPr>
        <b/>
        <sz val="11"/>
        <rFont val="Calibri"/>
        <family val="2"/>
        <scheme val="minor"/>
      </rPr>
      <t>swc</t>
    </r>
    <r>
      <rPr>
        <sz val="11"/>
        <rFont val="Calibri"/>
        <family val="2"/>
        <scheme val="minor"/>
      </rPr>
      <t xml:space="preserve">), and the device number is </t>
    </r>
    <r>
      <rPr>
        <b/>
        <sz val="11"/>
        <rFont val="Calibri"/>
        <family val="2"/>
        <scheme val="minor"/>
      </rPr>
      <t>02</t>
    </r>
    <r>
      <rPr>
        <sz val="11"/>
        <rFont val="Calibri"/>
        <family val="2"/>
        <scheme val="minor"/>
      </rPr>
      <t>:</t>
    </r>
  </si>
  <si>
    <t>stlgmc01swc02</t>
  </si>
  <si>
    <t xml:space="preserve">The Network Device naming convention standard should cover any communications network infrastructure devices. This includes routers, switches, wireless access points, firewalls, microwave, sonet, etc. The device names produced from this standard should be used as the internal &amp; DNS hostname of the device as well as in any documentation and drawings. The given names from this standard should be printed and labeled onto the face of each device. The naming convention will be in effect from this date going forward and will not be retroactive. It is however, highly recommended that if an opportunity arises to re-name a legacy device to the new convention, it should be done. </t>
  </si>
  <si>
    <t>(optional, variable length) This optional field allows for more location detail. This will typically be used for data center devices to provide floor grid location or for access points to provide a more descriptive location. where need.  Other common applications are P or S for primary or secondary devices in an firewall HA pairing, A or B for a HA cluster pairing, etc.</t>
  </si>
  <si>
    <t>Cape Minnesota WAN router #1:</t>
  </si>
  <si>
    <r>
      <t xml:space="preserve">The location code for Springfield is </t>
    </r>
    <r>
      <rPr>
        <b/>
        <sz val="11"/>
        <rFont val="Calibri"/>
        <family val="2"/>
        <scheme val="minor"/>
      </rPr>
      <t>capm</t>
    </r>
    <r>
      <rPr>
        <sz val="11"/>
        <rFont val="Calibri"/>
        <family val="2"/>
        <scheme val="minor"/>
      </rPr>
      <t xml:space="preserve">.  The Telephone Room where the router is located is considered the “main closet” so the sub-location is </t>
    </r>
    <r>
      <rPr>
        <b/>
        <sz val="11"/>
        <rFont val="Calibri"/>
        <family val="2"/>
        <scheme val="minor"/>
      </rPr>
      <t>mc01</t>
    </r>
    <r>
      <rPr>
        <sz val="11"/>
        <rFont val="Calibri"/>
        <family val="2"/>
        <scheme val="minor"/>
      </rPr>
      <t xml:space="preserve">. </t>
    </r>
  </si>
  <si>
    <t>capmmc01rwa01</t>
  </si>
  <si>
    <t>Ameren - Network Locations, Substations / Switchyards, &amp; Plants (Electric &amp; Gas Storage)</t>
  </si>
  <si>
    <t>Legacy IT Location</t>
  </si>
  <si>
    <t>IT Prefix Issue</t>
  </si>
  <si>
    <t>Action Required</t>
  </si>
  <si>
    <t>Urgency  of Action</t>
  </si>
  <si>
    <t>Site-ID</t>
  </si>
  <si>
    <t>Site-ID Duplicate</t>
  </si>
  <si>
    <t>Location Name</t>
  </si>
  <si>
    <t>Division</t>
  </si>
  <si>
    <t>Owning Co.</t>
  </si>
  <si>
    <t>Asset Type</t>
  </si>
  <si>
    <t>Latitude</t>
  </si>
  <si>
    <t>Longitude</t>
  </si>
  <si>
    <t>Address/Location Notes</t>
  </si>
  <si>
    <t>Fmors</t>
  </si>
  <si>
    <t>Loc ID</t>
  </si>
  <si>
    <t>Primavera Dist/Regn Code</t>
  </si>
  <si>
    <t>None Needed</t>
  </si>
  <si>
    <t>None</t>
  </si>
  <si>
    <t>MX36</t>
  </si>
  <si>
    <t>A B CHANCE</t>
  </si>
  <si>
    <t>MO-BOONE TRAILS</t>
  </si>
  <si>
    <t>AUE</t>
  </si>
  <si>
    <t>D</t>
  </si>
  <si>
    <t>6M-MEXICO</t>
  </si>
  <si>
    <t>WT83</t>
  </si>
  <si>
    <t>A G EDWARDS</t>
  </si>
  <si>
    <t>MO-ARCHVIEW</t>
  </si>
  <si>
    <t>15-S MET,EA</t>
  </si>
  <si>
    <t>AMLR</t>
  </si>
  <si>
    <t>A MILLER &amp; CO</t>
  </si>
  <si>
    <t>IL-DIVISION 1</t>
  </si>
  <si>
    <t>AIC</t>
  </si>
  <si>
    <t>E56</t>
  </si>
  <si>
    <t>CILCO NORTH</t>
  </si>
  <si>
    <t>ED IL-PEORIA OH</t>
  </si>
  <si>
    <t>MX16</t>
  </si>
  <si>
    <t>A P GREEN REFRACTORIES</t>
  </si>
  <si>
    <t>Remove</t>
  </si>
  <si>
    <t>D021</t>
  </si>
  <si>
    <t>A E STALEY CO-GEN (Retired)</t>
  </si>
  <si>
    <t>IL-DIVISION 1</t>
  </si>
  <si>
    <r>
      <rPr>
        <strike/>
        <sz val="11"/>
        <color rgb="FF323232"/>
        <rFont val="Calibri"/>
        <family val="2"/>
        <scheme val="minor"/>
      </rPr>
      <t>D021</t>
    </r>
  </si>
  <si>
    <t>J00</t>
  </si>
  <si>
    <t>IP-GALESBURG</t>
  </si>
  <si>
    <t>ED IL-GALESBURG</t>
  </si>
  <si>
    <t>PC08</t>
  </si>
  <si>
    <t>A224 BY FOUNDARY</t>
  </si>
  <si>
    <t>6X-BOWL GRN</t>
  </si>
  <si>
    <t>abds</t>
  </si>
  <si>
    <t>Change IT</t>
  </si>
  <si>
    <t>Low</t>
  </si>
  <si>
    <t>ABIN</t>
  </si>
  <si>
    <t>ABINGDON</t>
  </si>
  <si>
    <t>D, A</t>
  </si>
  <si>
    <r>
      <rPr>
        <sz val="11"/>
        <color rgb="FF323232"/>
        <rFont val="Calibri"/>
        <family val="2"/>
        <scheme val="minor"/>
      </rPr>
      <t>ABIN</t>
    </r>
  </si>
  <si>
    <t>J01</t>
  </si>
  <si>
    <t>ED IL-GALESBURG</t>
  </si>
  <si>
    <t>adir</t>
  </si>
  <si>
    <t>None, X-Low</t>
  </si>
  <si>
    <t>ADIR</t>
  </si>
  <si>
    <t>ADAIR</t>
  </si>
  <si>
    <t>6C-KIRKSVILE</t>
  </si>
  <si>
    <t>adas</t>
  </si>
  <si>
    <t>ADNX</t>
  </si>
  <si>
    <t>ADAIR N</t>
  </si>
  <si>
    <t>IL-DIVISION 2</t>
  </si>
  <si>
    <r>
      <rPr>
        <sz val="11"/>
        <color rgb="FF323232"/>
        <rFont val="Calibri"/>
        <family val="2"/>
        <scheme val="minor"/>
      </rPr>
      <t>ADN</t>
    </r>
  </si>
  <si>
    <t>U01</t>
  </si>
  <si>
    <t>GREAT RIVERS</t>
  </si>
  <si>
    <t>ED IL-BEARDSTOWN</t>
  </si>
  <si>
    <t>ADMS</t>
  </si>
  <si>
    <t>ADAMS</t>
  </si>
  <si>
    <t>B27</t>
  </si>
  <si>
    <t>ADAM</t>
  </si>
  <si>
    <t>ADAMS-A</t>
  </si>
  <si>
    <t>MO-CENTRAL OZARKS</t>
  </si>
  <si>
    <t>6J-JEFF CITY</t>
  </si>
  <si>
    <t>D057</t>
  </si>
  <si>
    <t>ADM EAST PLANT &amp; SUBS</t>
  </si>
  <si>
    <t>IL-DIVISION 3</t>
  </si>
  <si>
    <r>
      <rPr>
        <sz val="11"/>
        <color rgb="FF323232"/>
        <rFont val="Calibri"/>
        <family val="2"/>
        <scheme val="minor"/>
      </rPr>
      <t>D057</t>
    </r>
  </si>
  <si>
    <t>J02</t>
  </si>
  <si>
    <t>IP-DECATUR</t>
  </si>
  <si>
    <t>ED IL-DECATUR</t>
  </si>
  <si>
    <t>HIRM</t>
  </si>
  <si>
    <t>ADM HIRAM</t>
  </si>
  <si>
    <t>T</t>
  </si>
  <si>
    <t>HE9</t>
  </si>
  <si>
    <t>D102</t>
  </si>
  <si>
    <t>ADM VITAMIN PLANT (TEMP)</t>
  </si>
  <si>
    <r>
      <rPr>
        <sz val="11"/>
        <color rgb="FF323232"/>
        <rFont val="Calibri"/>
        <family val="2"/>
        <scheme val="minor"/>
      </rPr>
      <t>D102</t>
    </r>
  </si>
  <si>
    <t>J03</t>
  </si>
  <si>
    <t>adrs</t>
  </si>
  <si>
    <t>ADRX</t>
  </si>
  <si>
    <t>ADRAIN</t>
  </si>
  <si>
    <t>ADR</t>
  </si>
  <si>
    <t>U02</t>
  </si>
  <si>
    <t>AFTN</t>
  </si>
  <si>
    <t>AFFTON</t>
  </si>
  <si>
    <t>15-S MET,CE</t>
  </si>
  <si>
    <t>AIRX</t>
  </si>
  <si>
    <t>AIRPORT</t>
  </si>
  <si>
    <t>IL-DIVISION 6N</t>
  </si>
  <si>
    <t>AIR</t>
  </si>
  <si>
    <t>3A-EAST STL</t>
  </si>
  <si>
    <t>ED IL-EAST STL</t>
  </si>
  <si>
    <t>ALB1</t>
  </si>
  <si>
    <t>ALBERS MONTEREY COAL</t>
  </si>
  <si>
    <r>
      <rPr>
        <sz val="11"/>
        <color rgb="FF323232"/>
        <rFont val="Calibri"/>
        <family val="2"/>
        <scheme val="minor"/>
      </rPr>
      <t>ALB1</t>
    </r>
  </si>
  <si>
    <t>J04</t>
  </si>
  <si>
    <t>IP-BELLVILE</t>
  </si>
  <si>
    <t>ED IL-BELLEVILLE</t>
  </si>
  <si>
    <t>ALBA</t>
  </si>
  <si>
    <t>ALBION ASHLAND OIL</t>
  </si>
  <si>
    <t>IL-DIVISION 4S</t>
  </si>
  <si>
    <t>X01</t>
  </si>
  <si>
    <t>CIPS-OLN</t>
  </si>
  <si>
    <t>ED IL-OLNEY</t>
  </si>
  <si>
    <t>albi</t>
  </si>
  <si>
    <t>albc</t>
  </si>
  <si>
    <t>Albion Collector</t>
  </si>
  <si>
    <t>IL-Division 4S</t>
  </si>
  <si>
    <t>A</t>
  </si>
  <si>
    <t>298 S 4th St, Albion, IL 62806</t>
  </si>
  <si>
    <t>ALBE</t>
  </si>
  <si>
    <t>ALBION ELM ST</t>
  </si>
  <si>
    <t>X02</t>
  </si>
  <si>
    <t>Fix IT Duplicate</t>
  </si>
  <si>
    <t>ALBI</t>
  </si>
  <si>
    <t>ALBION INDUSTRIAL PARK</t>
  </si>
  <si>
    <t>T42</t>
  </si>
  <si>
    <t>ALBO</t>
  </si>
  <si>
    <t>ALBION OIL FIELD</t>
  </si>
  <si>
    <t>X03</t>
  </si>
  <si>
    <t>albn</t>
  </si>
  <si>
    <t>X-Low</t>
  </si>
  <si>
    <t>ALBS</t>
  </si>
  <si>
    <t>ALBION S</t>
  </si>
  <si>
    <t>T, D</t>
  </si>
  <si>
    <t>X04</t>
  </si>
  <si>
    <t>ALBW</t>
  </si>
  <si>
    <t>ALBION WAYNE WHITE</t>
  </si>
  <si>
    <t>X05</t>
  </si>
  <si>
    <t>ALBY</t>
  </si>
  <si>
    <t>IL-DIVISION 5</t>
  </si>
  <si>
    <t>3C-ALTON</t>
  </si>
  <si>
    <t>ED IL-ALTON</t>
  </si>
  <si>
    <t>ALDX</t>
  </si>
  <si>
    <t>ALDINE</t>
  </si>
  <si>
    <t>ALD</t>
  </si>
  <si>
    <t>14-N MET,EA</t>
  </si>
  <si>
    <t>aldr</t>
  </si>
  <si>
    <t>Aldridge Road</t>
  </si>
  <si>
    <t>IL-Division 6</t>
  </si>
  <si>
    <t>ALDO</t>
  </si>
  <si>
    <r>
      <rPr>
        <sz val="11"/>
        <color rgb="FF323232"/>
        <rFont val="Calibri"/>
        <family val="2"/>
        <scheme val="minor"/>
      </rPr>
      <t>ALDO</t>
    </r>
  </si>
  <si>
    <t>HD1</t>
  </si>
  <si>
    <t>alds</t>
  </si>
  <si>
    <t>ALED</t>
  </si>
  <si>
    <t>ALEDO (Seaton Collector)</t>
  </si>
  <si>
    <r>
      <rPr>
        <sz val="11"/>
        <color rgb="FF323232"/>
        <rFont val="Calibri"/>
        <family val="2"/>
        <scheme val="minor"/>
      </rPr>
      <t>ALED</t>
    </r>
  </si>
  <si>
    <t>J05</t>
  </si>
  <si>
    <t>alex</t>
  </si>
  <si>
    <t>alet</t>
  </si>
  <si>
    <t>Alexander Tower</t>
  </si>
  <si>
    <t>IL-Division 1/2</t>
  </si>
  <si>
    <t>O</t>
  </si>
  <si>
    <t>alxs</t>
  </si>
  <si>
    <t>Change IT, Fix IT Duplicate</t>
  </si>
  <si>
    <t>ALEX</t>
  </si>
  <si>
    <t>ALEXIS</t>
  </si>
  <si>
    <r>
      <rPr>
        <sz val="11"/>
        <color rgb="FF323232"/>
        <rFont val="Calibri"/>
        <family val="2"/>
        <scheme val="minor"/>
      </rPr>
      <t>ALEX</t>
    </r>
  </si>
  <si>
    <t>J06</t>
  </si>
  <si>
    <t>ALGO</t>
  </si>
  <si>
    <t>ALGOA (RETIRED)</t>
  </si>
  <si>
    <t>MO-CENTRAL OZARKS</t>
  </si>
  <si>
    <t>6J-JEFF CITY</t>
  </si>
  <si>
    <t>ALEN</t>
  </si>
  <si>
    <t>ALLEN-382</t>
  </si>
  <si>
    <t>MO-GATEWAY</t>
  </si>
  <si>
    <t>14-N MET,CE</t>
  </si>
  <si>
    <t>ALLN</t>
  </si>
  <si>
    <t>ALLEN-A91</t>
  </si>
  <si>
    <t>A91</t>
  </si>
  <si>
    <t>ALOR</t>
  </si>
  <si>
    <t>ALORTON</t>
  </si>
  <si>
    <t>alps</t>
  </si>
  <si>
    <t>ALPH</t>
  </si>
  <si>
    <t>ALPHA</t>
  </si>
  <si>
    <r>
      <rPr>
        <sz val="11"/>
        <color rgb="FF323232"/>
        <rFont val="Calibri"/>
        <family val="2"/>
        <scheme val="minor"/>
      </rPr>
      <t>ALPH</t>
    </r>
  </si>
  <si>
    <t>J07</t>
  </si>
  <si>
    <t>AL01</t>
  </si>
  <si>
    <t>ALT JEFFERSON SMURFIT WTP</t>
  </si>
  <si>
    <t>AL10</t>
  </si>
  <si>
    <t>ALT MENTAL HEALTH CENTER</t>
  </si>
  <si>
    <t>AL02</t>
  </si>
  <si>
    <t>ALT PACK-MAIN PLANT</t>
  </si>
  <si>
    <t>ALTA</t>
  </si>
  <si>
    <t>ALTA-351</t>
  </si>
  <si>
    <t>ALTP</t>
  </si>
  <si>
    <t>ALTA-B01</t>
  </si>
  <si>
    <t>B01</t>
  </si>
  <si>
    <t>ALTM</t>
  </si>
  <si>
    <t>ALTAMONT MARATHON</t>
  </si>
  <si>
    <t>X06</t>
  </si>
  <si>
    <t>almw</t>
  </si>
  <si>
    <t>Altamont Tower</t>
  </si>
  <si>
    <t>alto</t>
  </si>
  <si>
    <t>altt</t>
  </si>
  <si>
    <t>Alto Pass Tower</t>
  </si>
  <si>
    <t>IL-Division 5/6</t>
  </si>
  <si>
    <t>AL15</t>
  </si>
  <si>
    <t>ALTON DAM</t>
  </si>
  <si>
    <t>AL18</t>
  </si>
  <si>
    <t>ALTON MEMORIAL HOSPITAL</t>
  </si>
  <si>
    <t>S23</t>
  </si>
  <si>
    <t>altn</t>
  </si>
  <si>
    <t>Alton Office (ED - IL ALTON OH)</t>
  </si>
  <si>
    <t>700 Oakwood, Alton, IL 62002</t>
  </si>
  <si>
    <t>ALTO</t>
  </si>
  <si>
    <t>ALTONA</t>
  </si>
  <si>
    <t>J08</t>
  </si>
  <si>
    <t>IP-KEWANEE</t>
  </si>
  <si>
    <t>ED IL-KEWANEE</t>
  </si>
  <si>
    <t>DO45</t>
  </si>
  <si>
    <t>AMER COMMERCIAL BARGE</t>
  </si>
  <si>
    <t>JC05</t>
  </si>
  <si>
    <t>AMERESCO GENERATING</t>
  </si>
  <si>
    <t>JT70</t>
  </si>
  <si>
    <t>AMERICAN CAN (HEIZER AEROSPACE)</t>
  </si>
  <si>
    <t>MO-MERAMEC VALLEY</t>
  </si>
  <si>
    <t>2F-JEFF CNTY</t>
  </si>
  <si>
    <t>DO28</t>
  </si>
  <si>
    <t>AMERICAN ELEC DIV (ITT BLKBURN) (Retired)</t>
  </si>
  <si>
    <t>UEC</t>
  </si>
  <si>
    <t>GC09</t>
  </si>
  <si>
    <t>AMERICAN STEEL #3 TRANSFORMER</t>
  </si>
  <si>
    <r>
      <rPr>
        <sz val="11"/>
        <color rgb="FF323232"/>
        <rFont val="Calibri"/>
        <family val="2"/>
        <scheme val="minor"/>
      </rPr>
      <t>GC09</t>
    </r>
  </si>
  <si>
    <t>J09</t>
  </si>
  <si>
    <t>IP-GRAN CITY</t>
  </si>
  <si>
    <t>ED IL-GRANITE CITY</t>
  </si>
  <si>
    <t>EX22</t>
  </si>
  <si>
    <t>AMERICAN-ITALIAN PASTA</t>
  </si>
  <si>
    <t>6E-EXCELSIOR</t>
  </si>
  <si>
    <t>KV12</t>
  </si>
  <si>
    <t>AMOCO PIPELINE-MEDILL</t>
  </si>
  <si>
    <t>ORM1</t>
  </si>
  <si>
    <t>AMOCO PIPELINE-ORMONDE</t>
  </si>
  <si>
    <r>
      <rPr>
        <sz val="11"/>
        <color rgb="FF323232"/>
        <rFont val="Calibri"/>
        <family val="2"/>
        <scheme val="minor"/>
      </rPr>
      <t>ORM1</t>
    </r>
  </si>
  <si>
    <t>J10</t>
  </si>
  <si>
    <t>KV04</t>
  </si>
  <si>
    <t>AMOCO PIPELINE-ROTHVILLE</t>
  </si>
  <si>
    <t>AMCO</t>
  </si>
  <si>
    <t>AMOCO SERVICE PIPELINE</t>
  </si>
  <si>
    <t>Not sure of coordinates</t>
  </si>
  <si>
    <t>D65</t>
  </si>
  <si>
    <t>ANDR</t>
  </si>
  <si>
    <t>ANDERSON GRAIN</t>
  </si>
  <si>
    <t>IL-DIVISION 4N</t>
  </si>
  <si>
    <r>
      <rPr>
        <sz val="11"/>
        <color rgb="FF323232"/>
        <rFont val="Calibri"/>
        <family val="2"/>
        <scheme val="minor"/>
      </rPr>
      <t>ANDR</t>
    </r>
  </si>
  <si>
    <t>J11</t>
  </si>
  <si>
    <t>IP-CHAMPAIGN</t>
  </si>
  <si>
    <t>ED IL-CHAMPAIGN</t>
  </si>
  <si>
    <t>anna</t>
  </si>
  <si>
    <t>ANNA</t>
  </si>
  <si>
    <t>Anna Office, substation &amp; Tower (ED - IL ANNA OH)</t>
  </si>
  <si>
    <t>IL-DIVISION 6S</t>
  </si>
  <si>
    <t>D, A, O</t>
  </si>
  <si>
    <t>513 E Vienna St, Anna, IL 62906</t>
  </si>
  <si>
    <t>S01</t>
  </si>
  <si>
    <t>CIPS-SOUTH</t>
  </si>
  <si>
    <t>ED IL-MARION</t>
  </si>
  <si>
    <t>anmw</t>
  </si>
  <si>
    <t>Anna Office, substation &amp; Tower (ED - IL ANNA OH) (Anna Tower)</t>
  </si>
  <si>
    <t>ANAD</t>
  </si>
  <si>
    <t>ANNADA</t>
  </si>
  <si>
    <t>ANNS</t>
  </si>
  <si>
    <t>ANNISTON</t>
  </si>
  <si>
    <t>MO-SEMO</t>
  </si>
  <si>
    <t>5R-S EAST</t>
  </si>
  <si>
    <t>apch</t>
  </si>
  <si>
    <t>APCH</t>
  </si>
  <si>
    <t>APACHE FLATS</t>
  </si>
  <si>
    <t>WV44</t>
  </si>
  <si>
    <t>APC LABS</t>
  </si>
  <si>
    <t>6V-WENTZVILE</t>
  </si>
  <si>
    <t>DO60</t>
  </si>
  <si>
    <t>APEX OIL BLDG</t>
  </si>
  <si>
    <t>appa</t>
  </si>
  <si>
    <t>APPA</t>
  </si>
  <si>
    <t>APPANOOSE AMOCO PIPELINE</t>
  </si>
  <si>
    <t>V91</t>
  </si>
  <si>
    <t>ARBM</t>
  </si>
  <si>
    <t>ARBYRD-MAIN</t>
  </si>
  <si>
    <t>ARCO</t>
  </si>
  <si>
    <t>C93</t>
  </si>
  <si>
    <t>ARCX</t>
  </si>
  <si>
    <t>ARCOLA</t>
  </si>
  <si>
    <t>ARC</t>
  </si>
  <si>
    <t>X08</t>
  </si>
  <si>
    <t>CIPS-MAT</t>
  </si>
  <si>
    <t>ED IL-MATTOON</t>
  </si>
  <si>
    <t>ARCE</t>
  </si>
  <si>
    <t>ARCOLA E</t>
  </si>
  <si>
    <t>Z50</t>
  </si>
  <si>
    <t>ARCN</t>
  </si>
  <si>
    <t>ARCOLA N</t>
  </si>
  <si>
    <t>X09</t>
  </si>
  <si>
    <t>ARGT</t>
  </si>
  <si>
    <t>ARGENTA</t>
  </si>
  <si>
    <r>
      <rPr>
        <sz val="11"/>
        <color rgb="FF323232"/>
        <rFont val="Calibri"/>
        <family val="2"/>
        <scheme val="minor"/>
      </rPr>
      <t>ARGT</t>
    </r>
  </si>
  <si>
    <t>J12</t>
  </si>
  <si>
    <t>arno</t>
  </si>
  <si>
    <t>ARNO</t>
  </si>
  <si>
    <t>ARNOLD</t>
  </si>
  <si>
    <t>apjs</t>
  </si>
  <si>
    <t>ARPJ</t>
  </si>
  <si>
    <t>ARPEE JUNCTION</t>
  </si>
  <si>
    <r>
      <rPr>
        <sz val="11"/>
        <color rgb="FF323232"/>
        <rFont val="Calibri"/>
        <family val="2"/>
        <scheme val="minor"/>
      </rPr>
      <t>ARPJ</t>
    </r>
  </si>
  <si>
    <t>J13</t>
  </si>
  <si>
    <t>AROW</t>
  </si>
  <si>
    <t>ARROWHEAD</t>
  </si>
  <si>
    <t>ARWD</t>
  </si>
  <si>
    <t>ARROWWOOD</t>
  </si>
  <si>
    <t>ARTX</t>
  </si>
  <si>
    <t>ARTHUR</t>
  </si>
  <si>
    <t>ART</t>
  </si>
  <si>
    <t>X12</t>
  </si>
  <si>
    <t>ASBY</t>
  </si>
  <si>
    <t>ASHBY</t>
  </si>
  <si>
    <t>ASHX</t>
  </si>
  <si>
    <t>ASHLAND</t>
  </si>
  <si>
    <t>ASH</t>
  </si>
  <si>
    <t>U03</t>
  </si>
  <si>
    <t>ASHN</t>
  </si>
  <si>
    <t>ASHLAND N</t>
  </si>
  <si>
    <t>U04</t>
  </si>
  <si>
    <t>ashs</t>
  </si>
  <si>
    <t>AXXX</t>
  </si>
  <si>
    <t>ASHLEY-287</t>
  </si>
  <si>
    <t>ashl</t>
  </si>
  <si>
    <t>High, X-Low</t>
  </si>
  <si>
    <t>axxx</t>
  </si>
  <si>
    <t>ASHLEY-287 (Ashley Substation (VPN to contractor))</t>
  </si>
  <si>
    <t>MO-UEM</t>
  </si>
  <si>
    <t>ASHL</t>
  </si>
  <si>
    <t>ASHLEY-J14</t>
  </si>
  <si>
    <r>
      <rPr>
        <sz val="11"/>
        <color rgb="FF323232"/>
        <rFont val="Calibri"/>
        <family val="2"/>
        <scheme val="minor"/>
      </rPr>
      <t>ASHL</t>
    </r>
  </si>
  <si>
    <t>J14</t>
  </si>
  <si>
    <t>IP-MT VERNON</t>
  </si>
  <si>
    <t>ED IL-MT VERNON</t>
  </si>
  <si>
    <t>ashg</t>
  </si>
  <si>
    <t>ashm</t>
  </si>
  <si>
    <t>ASHMORE GAS STORAGE</t>
  </si>
  <si>
    <t>G, O</t>
  </si>
  <si>
    <t>24818 E Co Rd 850 N, Ashmore, IL 61912</t>
  </si>
  <si>
    <t>asmw</t>
  </si>
  <si>
    <t>ASHMORE GAS STORAGE (Ashmore Tower)</t>
  </si>
  <si>
    <t>ASUX</t>
  </si>
  <si>
    <t>ASSUMPTION</t>
  </si>
  <si>
    <t>ASU</t>
  </si>
  <si>
    <t>X13</t>
  </si>
  <si>
    <t>asue</t>
  </si>
  <si>
    <t>ASUE</t>
  </si>
  <si>
    <t>ASSUMPTION E</t>
  </si>
  <si>
    <t>Z33</t>
  </si>
  <si>
    <t>asts</t>
  </si>
  <si>
    <t>ASTX</t>
  </si>
  <si>
    <t>ASTORIA</t>
  </si>
  <si>
    <t>AST</t>
  </si>
  <si>
    <t>U05</t>
  </si>
  <si>
    <t>DO52</t>
  </si>
  <si>
    <t>AT&amp;T COMMUNICATION</t>
  </si>
  <si>
    <t>aths</t>
  </si>
  <si>
    <t>ATHX</t>
  </si>
  <si>
    <t>ATHENS</t>
  </si>
  <si>
    <t>ATH</t>
  </si>
  <si>
    <t>U06</t>
  </si>
  <si>
    <t>ATK6</t>
  </si>
  <si>
    <t>ATKINSON RTE 6</t>
  </si>
  <si>
    <r>
      <rPr>
        <sz val="11"/>
        <color rgb="FF323232"/>
        <rFont val="Calibri"/>
        <family val="2"/>
        <scheme val="minor"/>
      </rPr>
      <t>ATK6</t>
    </r>
  </si>
  <si>
    <t>J15</t>
  </si>
  <si>
    <t>ATKT</t>
  </si>
  <si>
    <t>ATKINSON TECHNICAL SERVICES</t>
  </si>
  <si>
    <t>J16</t>
  </si>
  <si>
    <t>atmw</t>
  </si>
  <si>
    <t>Atlanta Tower</t>
  </si>
  <si>
    <t>MO-UEW</t>
  </si>
  <si>
    <t>atls</t>
  </si>
  <si>
    <t>ATLA</t>
  </si>
  <si>
    <t>ATLANTA-C10</t>
  </si>
  <si>
    <t>C10</t>
  </si>
  <si>
    <t>CILCO SOUTH</t>
  </si>
  <si>
    <t>ED IL-SPRINGFIELD</t>
  </si>
  <si>
    <t>AUBP</t>
  </si>
  <si>
    <t>AU BON PAIN</t>
  </si>
  <si>
    <t>aubn</t>
  </si>
  <si>
    <t>AUBN</t>
  </si>
  <si>
    <t>AUBURN N</t>
  </si>
  <si>
    <t>U08</t>
  </si>
  <si>
    <t>abrn</t>
  </si>
  <si>
    <t>AUBW</t>
  </si>
  <si>
    <t>AUBURN W substation &amp; tower</t>
  </si>
  <si>
    <t>U09</t>
  </si>
  <si>
    <t>aubm</t>
  </si>
  <si>
    <t>aubw</t>
  </si>
  <si>
    <t>AUBURN W substation &amp; tower (Auburn Tower)</t>
  </si>
  <si>
    <t>IL-Divistion 1/2</t>
  </si>
  <si>
    <t>ABRN</t>
  </si>
  <si>
    <t>AUBURN-691</t>
  </si>
  <si>
    <t>AUBX</t>
  </si>
  <si>
    <t>AUBURN-U07</t>
  </si>
  <si>
    <t>AUB</t>
  </si>
  <si>
    <t>U07</t>
  </si>
  <si>
    <t>ADRN</t>
  </si>
  <si>
    <t>AUDRAIN &amp; AUDRAIN-12 &amp; Mexico Tower</t>
  </si>
  <si>
    <t>D, O</t>
  </si>
  <si>
    <t>787/791</t>
  </si>
  <si>
    <t>mexm</t>
  </si>
  <si>
    <t>adrn</t>
  </si>
  <si>
    <t>AUDRAIN &amp; AUDRAIN-12 &amp; Mexico Tower (Mexico Tower)</t>
  </si>
  <si>
    <t>audr</t>
  </si>
  <si>
    <t>SPCK</t>
  </si>
  <si>
    <t>Audrain CTG - AUDRAIN ENERGY CENTER - SPENCER CREEK (AUDRAIN) sub</t>
  </si>
  <si>
    <t>T, E</t>
  </si>
  <si>
    <t>audd</t>
  </si>
  <si>
    <t>spck</t>
  </si>
  <si>
    <t>Audrain CTG - AUDRAIN ENERGY CENTER - SPENCER CREEK (AUDRAIN) sub (Audrain CTG DCS)</t>
  </si>
  <si>
    <t>AUDB</t>
  </si>
  <si>
    <t>AUDUBON</t>
  </si>
  <si>
    <t>agus</t>
  </si>
  <si>
    <t>AUGX</t>
  </si>
  <si>
    <t>AUGUSTA</t>
  </si>
  <si>
    <t>AUG</t>
  </si>
  <si>
    <t>U10</t>
  </si>
  <si>
    <t>AUST</t>
  </si>
  <si>
    <t>AUSTIN</t>
  </si>
  <si>
    <t>ITC</t>
  </si>
  <si>
    <t>0A7</t>
  </si>
  <si>
    <t>NAT4</t>
  </si>
  <si>
    <t>AUTO STOVE</t>
  </si>
  <si>
    <r>
      <rPr>
        <sz val="11"/>
        <color rgb="FF323232"/>
        <rFont val="Calibri"/>
        <family val="2"/>
        <scheme val="minor"/>
      </rPr>
      <t>NAT4</t>
    </r>
  </si>
  <si>
    <t>J17</t>
  </si>
  <si>
    <t>avnx</t>
  </si>
  <si>
    <t>AVNX</t>
  </si>
  <si>
    <t>AVENA</t>
  </si>
  <si>
    <t>AVN</t>
  </si>
  <si>
    <t>X15</t>
  </si>
  <si>
    <t>AVNN</t>
  </si>
  <si>
    <t>AVENA N</t>
  </si>
  <si>
    <t>X16</t>
  </si>
  <si>
    <t>avis</t>
  </si>
  <si>
    <t>AVIS</t>
  </si>
  <si>
    <t>AVISTON</t>
  </si>
  <si>
    <r>
      <rPr>
        <sz val="11"/>
        <color rgb="FF323232"/>
        <rFont val="Calibri"/>
        <family val="2"/>
        <scheme val="minor"/>
      </rPr>
      <t>AVIS</t>
    </r>
  </si>
  <si>
    <t>J18</t>
  </si>
  <si>
    <t>AL19</t>
  </si>
  <si>
    <t>AZCON METAL SHREDDER</t>
  </si>
  <si>
    <t>T26</t>
  </si>
  <si>
    <t>AL09</t>
  </si>
  <si>
    <t>AZCON SCRAP</t>
  </si>
  <si>
    <t>BFGR</t>
  </si>
  <si>
    <t>B.F. GOODRICH</t>
  </si>
  <si>
    <t>B59</t>
  </si>
  <si>
    <t>BABX</t>
  </si>
  <si>
    <t>BABLER</t>
  </si>
  <si>
    <t>BAB</t>
  </si>
  <si>
    <t>15-S MET,WE</t>
  </si>
  <si>
    <t>BADX</t>
  </si>
  <si>
    <t>BADEN</t>
  </si>
  <si>
    <t>BAD</t>
  </si>
  <si>
    <t>bail</t>
  </si>
  <si>
    <t>Investigate</t>
  </si>
  <si>
    <t>BAIL</t>
  </si>
  <si>
    <t>BAILEY</t>
  </si>
  <si>
    <t>BAKR</t>
  </si>
  <si>
    <t>BAKER</t>
  </si>
  <si>
    <t>bamw</t>
  </si>
  <si>
    <t>Bakerville Tower</t>
  </si>
  <si>
    <t>MO-UES</t>
  </si>
  <si>
    <t>BAL6</t>
  </si>
  <si>
    <t>BALDWIN AIR MONITORING</t>
  </si>
  <si>
    <r>
      <rPr>
        <sz val="11"/>
        <color rgb="FF323232"/>
        <rFont val="Calibri"/>
        <family val="2"/>
        <scheme val="minor"/>
      </rPr>
      <t>BAL6</t>
    </r>
  </si>
  <si>
    <t>J19</t>
  </si>
  <si>
    <t>IP-SPARTA</t>
  </si>
  <si>
    <t>ED IL-SPARTA</t>
  </si>
  <si>
    <t>BALC</t>
  </si>
  <si>
    <t>BALDWIN CITY</t>
  </si>
  <si>
    <r>
      <rPr>
        <sz val="11"/>
        <color rgb="FF323232"/>
        <rFont val="Calibri"/>
        <family val="2"/>
        <scheme val="minor"/>
      </rPr>
      <t>BALC</t>
    </r>
  </si>
  <si>
    <t>J20</t>
  </si>
  <si>
    <t>BA11</t>
  </si>
  <si>
    <t>BALDWIN CO2 PLANT</t>
  </si>
  <si>
    <r>
      <rPr>
        <sz val="11"/>
        <color rgb="FF323232"/>
        <rFont val="Calibri"/>
        <family val="2"/>
        <scheme val="minor"/>
      </rPr>
      <t>BA11</t>
    </r>
  </si>
  <si>
    <t>J21</t>
  </si>
  <si>
    <t>BAL3</t>
  </si>
  <si>
    <t>BALDWIN GRANGRIT EAST</t>
  </si>
  <si>
    <r>
      <rPr>
        <sz val="11"/>
        <color rgb="FF323232"/>
        <rFont val="Calibri"/>
        <family val="2"/>
        <scheme val="minor"/>
      </rPr>
      <t>BAL3</t>
    </r>
  </si>
  <si>
    <t>J22</t>
  </si>
  <si>
    <t>BAL7</t>
  </si>
  <si>
    <t>BALDWIN GRANGRIT WEST</t>
  </si>
  <si>
    <r>
      <rPr>
        <sz val="11"/>
        <color rgb="FF323232"/>
        <rFont val="Calibri"/>
        <family val="2"/>
        <scheme val="minor"/>
      </rPr>
      <t>BAL7</t>
    </r>
  </si>
  <si>
    <t>J23</t>
  </si>
  <si>
    <t>BAL9</t>
  </si>
  <si>
    <t>BALDWIN POWER PLANT FLY ASH</t>
  </si>
  <si>
    <r>
      <rPr>
        <sz val="11"/>
        <color rgb="FF323232"/>
        <rFont val="Calibri"/>
        <family val="2"/>
        <scheme val="minor"/>
      </rPr>
      <t>BAL9</t>
    </r>
  </si>
  <si>
    <t>J24</t>
  </si>
  <si>
    <t>BAL4</t>
  </si>
  <si>
    <t>BALDWIN POWER PLANT LIGHTING</t>
  </si>
  <si>
    <r>
      <rPr>
        <sz val="11"/>
        <color rgb="FF323232"/>
        <rFont val="Calibri"/>
        <family val="2"/>
        <scheme val="minor"/>
      </rPr>
      <t>BAL4</t>
    </r>
  </si>
  <si>
    <t>J25</t>
  </si>
  <si>
    <t>bald</t>
  </si>
  <si>
    <t>High</t>
  </si>
  <si>
    <t>blwn</t>
  </si>
  <si>
    <t>BALDWIN POWER STATION SWYD</t>
  </si>
  <si>
    <t>baps</t>
  </si>
  <si>
    <t>BLWN</t>
  </si>
  <si>
    <r>
      <rPr>
        <sz val="11"/>
        <color rgb="FF323232"/>
        <rFont val="Calibri"/>
        <family val="2"/>
        <scheme val="minor"/>
      </rPr>
      <t>BLWN</t>
    </r>
  </si>
  <si>
    <t>J26</t>
  </si>
  <si>
    <t>BAL8</t>
  </si>
  <si>
    <t>BALDWIN WAREHOUSE</t>
  </si>
  <si>
    <r>
      <rPr>
        <sz val="11"/>
        <color rgb="FF323232"/>
        <rFont val="Calibri"/>
        <family val="2"/>
        <scheme val="minor"/>
      </rPr>
      <t>BAL8</t>
    </r>
  </si>
  <si>
    <t>J27</t>
  </si>
  <si>
    <t>BA10</t>
  </si>
  <si>
    <t>BALDWIN WASTE TREATMENT</t>
  </si>
  <si>
    <r>
      <rPr>
        <sz val="11"/>
        <color rgb="FF323232"/>
        <rFont val="Calibri"/>
        <family val="2"/>
        <scheme val="minor"/>
      </rPr>
      <t>BA10</t>
    </r>
  </si>
  <si>
    <t>J28</t>
  </si>
  <si>
    <t>BAL2</t>
  </si>
  <si>
    <t>BALDWIN WATER PUMP</t>
  </si>
  <si>
    <r>
      <rPr>
        <sz val="11"/>
        <color rgb="FF323232"/>
        <rFont val="Calibri"/>
        <family val="2"/>
        <scheme val="minor"/>
      </rPr>
      <t>BAL2</t>
    </r>
  </si>
  <si>
    <t>J29</t>
  </si>
  <si>
    <t>BALX</t>
  </si>
  <si>
    <t>BALLAS</t>
  </si>
  <si>
    <t>BAL</t>
  </si>
  <si>
    <t>BALT</t>
  </si>
  <si>
    <t>BALTIMORE</t>
  </si>
  <si>
    <t>BNKO</t>
  </si>
  <si>
    <t>BANKONE</t>
  </si>
  <si>
    <t>A03</t>
  </si>
  <si>
    <t>bnrs</t>
  </si>
  <si>
    <t>BANX</t>
  </si>
  <si>
    <t>BANNER</t>
  </si>
  <si>
    <t>BAN</t>
  </si>
  <si>
    <t>U11</t>
  </si>
  <si>
    <t>BARG</t>
  </si>
  <si>
    <t>BARING</t>
  </si>
  <si>
    <t>BARN</t>
  </si>
  <si>
    <t>BARNETT (RETIRED)</t>
  </si>
  <si>
    <t>6K-ELDON</t>
  </si>
  <si>
    <t>BRST</t>
  </si>
  <si>
    <t>BARRETT STATION</t>
  </si>
  <si>
    <t>bary</t>
  </si>
  <si>
    <t>BARX</t>
  </si>
  <si>
    <t>BARRY</t>
  </si>
  <si>
    <t>BAR</t>
  </si>
  <si>
    <t>U12</t>
  </si>
  <si>
    <t>BART</t>
  </si>
  <si>
    <t>BARTON</t>
  </si>
  <si>
    <t>BRTV</t>
  </si>
  <si>
    <t>BARTONVILLE</t>
  </si>
  <si>
    <t>A17</t>
  </si>
  <si>
    <t>bart</t>
  </si>
  <si>
    <t/>
  </si>
  <si>
    <t>Bartonville Power Plant Training</t>
  </si>
  <si>
    <t>BASX</t>
  </si>
  <si>
    <t>BASCO</t>
  </si>
  <si>
    <t>BAS</t>
  </si>
  <si>
    <t>U13</t>
  </si>
  <si>
    <t>BATE</t>
  </si>
  <si>
    <t>BATES</t>
  </si>
  <si>
    <t>baum</t>
  </si>
  <si>
    <t>BAUM</t>
  </si>
  <si>
    <t>BAUMGARTNER</t>
  </si>
  <si>
    <t>BAXX</t>
  </si>
  <si>
    <t>BAXTER</t>
  </si>
  <si>
    <t>BAX</t>
  </si>
  <si>
    <t>BAYX</t>
  </si>
  <si>
    <t>BAYLIS</t>
  </si>
  <si>
    <t>BAY</t>
  </si>
  <si>
    <t>U14</t>
  </si>
  <si>
    <t>BT15</t>
  </si>
  <si>
    <t>BEARDSTOWN 15 ST</t>
  </si>
  <si>
    <t>U16</t>
  </si>
  <si>
    <t>btdt</t>
  </si>
  <si>
    <t>Beardstown Downtown Office (ED - IL BEARDSTOWN OH)</t>
  </si>
  <si>
    <t>203 S State St, Beardstown, IL 62618</t>
  </si>
  <si>
    <t>BTOM</t>
  </si>
  <si>
    <t>BEARDSTOWN OM</t>
  </si>
  <si>
    <t>U19</t>
  </si>
  <si>
    <t>BTSX</t>
  </si>
  <si>
    <t>BEARDSTOWN S</t>
  </si>
  <si>
    <t>BTS</t>
  </si>
  <si>
    <t>U17</t>
  </si>
  <si>
    <t>btns</t>
  </si>
  <si>
    <t>Fix Duplicate Site ID</t>
  </si>
  <si>
    <t>BRTN</t>
  </si>
  <si>
    <t>BEARDSTOWN substation &amp; Campus</t>
  </si>
  <si>
    <t>U15</t>
  </si>
  <si>
    <t>btcr</t>
  </si>
  <si>
    <t>brtn</t>
  </si>
  <si>
    <t>BEARDSTOWN substation &amp; Campus (Beardstown Comm Room)</t>
  </si>
  <si>
    <t>btrt</t>
  </si>
  <si>
    <t>BEARDSTOWN substation &amp; Campus (Beardstown Relay Building)</t>
  </si>
  <si>
    <t>btsr</t>
  </si>
  <si>
    <t>BEARDSTOWN substation &amp; Campus (Beardstown Storeroom)</t>
  </si>
  <si>
    <t>btwn</t>
  </si>
  <si>
    <t>BEARDSTOWN substation &amp; Campus (Beardstown)</t>
  </si>
  <si>
    <t>bvrc</t>
  </si>
  <si>
    <t>Beaver Creek</t>
  </si>
  <si>
    <t>IL-Division 5</t>
  </si>
  <si>
    <t>BVLN</t>
  </si>
  <si>
    <t>BEAVERVILLE N</t>
  </si>
  <si>
    <t>Z61</t>
  </si>
  <si>
    <t>CIPS-PAX</t>
  </si>
  <si>
    <t>ED IL-PAXTON</t>
  </si>
  <si>
    <t>BVIL</t>
  </si>
  <si>
    <t>BEAVERVILLE (Retired)</t>
  </si>
  <si>
    <t>IL-DIVISION 4N</t>
  </si>
  <si>
    <t>X17</t>
  </si>
  <si>
    <t>ED IL-PAXTON</t>
  </si>
  <si>
    <t>BECK</t>
  </si>
  <si>
    <t>BECKEMEYER</t>
  </si>
  <si>
    <r>
      <rPr>
        <sz val="11"/>
        <color rgb="FF323232"/>
        <rFont val="Calibri"/>
        <family val="2"/>
        <scheme val="minor"/>
      </rPr>
      <t>BECK</t>
    </r>
  </si>
  <si>
    <t>J30</t>
  </si>
  <si>
    <t>BLGR</t>
  </si>
  <si>
    <t>BELGRADE</t>
  </si>
  <si>
    <t>2H-ST FRAN</t>
  </si>
  <si>
    <t>BLLE</t>
  </si>
  <si>
    <t>BELLE</t>
  </si>
  <si>
    <t>6H-LINN</t>
  </si>
  <si>
    <t>blrv</t>
  </si>
  <si>
    <t>BRIV</t>
  </si>
  <si>
    <t>BELLE RIVE</t>
  </si>
  <si>
    <t>S02</t>
  </si>
  <si>
    <t>BELR</t>
  </si>
  <si>
    <t>BELLE RURAL</t>
  </si>
  <si>
    <t>BELL</t>
  </si>
  <si>
    <t>BELLE CITY (RETIRED)</t>
  </si>
  <si>
    <t>belu</t>
  </si>
  <si>
    <t>BELU</t>
  </si>
  <si>
    <t>BELLEAU</t>
  </si>
  <si>
    <t>2E-ST CHARLE</t>
  </si>
  <si>
    <t>BLFT</t>
  </si>
  <si>
    <t>BELLEFOUNTAINE</t>
  </si>
  <si>
    <t>BE17</t>
  </si>
  <si>
    <t>Belleville - BV 17TH ST</t>
  </si>
  <si>
    <r>
      <rPr>
        <sz val="11"/>
        <color rgb="FF323232"/>
        <rFont val="Calibri"/>
        <family val="2"/>
        <scheme val="minor"/>
      </rPr>
      <t>BE17</t>
    </r>
  </si>
  <si>
    <t>J82</t>
  </si>
  <si>
    <t>BE44</t>
  </si>
  <si>
    <t>Belleville - BV 44TH ST</t>
  </si>
  <si>
    <r>
      <rPr>
        <sz val="11"/>
        <color rgb="FF323232"/>
        <rFont val="Calibri"/>
        <family val="2"/>
        <scheme val="minor"/>
      </rPr>
      <t>BE44</t>
    </r>
  </si>
  <si>
    <t>J83</t>
  </si>
  <si>
    <t>BE65</t>
  </si>
  <si>
    <t>Belleville - BV 65TH ST</t>
  </si>
  <si>
    <r>
      <rPr>
        <sz val="11"/>
        <color rgb="FF323232"/>
        <rFont val="Calibri"/>
        <family val="2"/>
        <scheme val="minor"/>
      </rPr>
      <t>BE65</t>
    </r>
  </si>
  <si>
    <t>J84</t>
  </si>
  <si>
    <t>BE74</t>
  </si>
  <si>
    <t>Belleville - BV 74TH ST</t>
  </si>
  <si>
    <r>
      <rPr>
        <sz val="11"/>
        <color rgb="FF323232"/>
        <rFont val="Calibri"/>
        <family val="2"/>
        <scheme val="minor"/>
      </rPr>
      <t>BE74</t>
    </r>
  </si>
  <si>
    <t>J85</t>
  </si>
  <si>
    <t>BE88</t>
  </si>
  <si>
    <t>Belleville - BV 88TH ST</t>
  </si>
  <si>
    <r>
      <rPr>
        <sz val="11"/>
        <color rgb="FF323232"/>
        <rFont val="Calibri"/>
        <family val="2"/>
        <scheme val="minor"/>
      </rPr>
      <t>BE88</t>
    </r>
  </si>
  <si>
    <t>J86</t>
  </si>
  <si>
    <t>BE08</t>
  </si>
  <si>
    <t>Belleville - BV 8TH ST</t>
  </si>
  <si>
    <r>
      <rPr>
        <sz val="11"/>
        <color rgb="FF323232"/>
        <rFont val="Calibri"/>
        <family val="2"/>
        <scheme val="minor"/>
      </rPr>
      <t>BE08</t>
    </r>
  </si>
  <si>
    <t>J87</t>
  </si>
  <si>
    <t>BEBV</t>
  </si>
  <si>
    <t>Belleville - BV BELLE VALLEY</t>
  </si>
  <si>
    <r>
      <rPr>
        <sz val="11"/>
        <color rgb="FF323232"/>
        <rFont val="Calibri"/>
        <family val="2"/>
        <scheme val="minor"/>
      </rPr>
      <t>BEBV</t>
    </r>
  </si>
  <si>
    <t>J88</t>
  </si>
  <si>
    <t>BCST</t>
  </si>
  <si>
    <t>Belleville - BV C ST</t>
  </si>
  <si>
    <r>
      <rPr>
        <sz val="11"/>
        <color rgb="FF323232"/>
        <rFont val="Calibri"/>
        <family val="2"/>
        <scheme val="minor"/>
      </rPr>
      <t>BCST</t>
    </r>
  </si>
  <si>
    <t>J89</t>
  </si>
  <si>
    <t>BV29</t>
  </si>
  <si>
    <t>Belleville - BV CENTURIAN NO 1-2 &amp; 3</t>
  </si>
  <si>
    <r>
      <rPr>
        <sz val="11"/>
        <color rgb="FF323232"/>
        <rFont val="Calibri"/>
        <family val="2"/>
        <scheme val="minor"/>
      </rPr>
      <t>BV29</t>
    </r>
  </si>
  <si>
    <t>J90</t>
  </si>
  <si>
    <t>BV15</t>
  </si>
  <si>
    <t>Belleville - BV EMPIRE STOVE CO</t>
  </si>
  <si>
    <r>
      <rPr>
        <sz val="11"/>
        <color rgb="FF323232"/>
        <rFont val="Calibri"/>
        <family val="2"/>
        <scheme val="minor"/>
      </rPr>
      <t>BV15</t>
    </r>
  </si>
  <si>
    <t>J91</t>
  </si>
  <si>
    <t>BV23</t>
  </si>
  <si>
    <t>Belleville - BV EXCELSIOR</t>
  </si>
  <si>
    <r>
      <rPr>
        <sz val="11"/>
        <color rgb="FF323232"/>
        <rFont val="Calibri"/>
        <family val="2"/>
        <scheme val="minor"/>
      </rPr>
      <t>BV23</t>
    </r>
  </si>
  <si>
    <t>J92</t>
  </si>
  <si>
    <t>BV19</t>
  </si>
  <si>
    <t>Belleville - BV FLOOD PUMPING STA</t>
  </si>
  <si>
    <r>
      <rPr>
        <sz val="11"/>
        <color rgb="FF323232"/>
        <rFont val="Calibri"/>
        <family val="2"/>
        <scheme val="minor"/>
      </rPr>
      <t>BV19</t>
    </r>
  </si>
  <si>
    <t>J93</t>
  </si>
  <si>
    <t>BV24</t>
  </si>
  <si>
    <t>Belleville - BV JUNIOR COLLEGE</t>
  </si>
  <si>
    <r>
      <rPr>
        <sz val="11"/>
        <color rgb="FF323232"/>
        <rFont val="Calibri"/>
        <family val="2"/>
        <scheme val="minor"/>
      </rPr>
      <t>BV24</t>
    </r>
  </si>
  <si>
    <t>J94</t>
  </si>
  <si>
    <t>BV18</t>
  </si>
  <si>
    <t>Belleville - BV LADY OF SNOWS</t>
  </si>
  <si>
    <r>
      <rPr>
        <sz val="11"/>
        <color rgb="FF323232"/>
        <rFont val="Calibri"/>
        <family val="2"/>
        <scheme val="minor"/>
      </rPr>
      <t>BV18</t>
    </r>
  </si>
  <si>
    <t>J95</t>
  </si>
  <si>
    <t>LAML</t>
  </si>
  <si>
    <t>Belleville - BV LAMASK LANE</t>
  </si>
  <si>
    <r>
      <rPr>
        <sz val="11"/>
        <color rgb="FF323232"/>
        <rFont val="Calibri"/>
        <family val="2"/>
        <scheme val="minor"/>
      </rPr>
      <t>LAML</t>
    </r>
  </si>
  <si>
    <t>J96</t>
  </si>
  <si>
    <t>LEBA</t>
  </si>
  <si>
    <t>Belleville - BV LEBANON AVE</t>
  </si>
  <si>
    <r>
      <rPr>
        <sz val="11"/>
        <color rgb="FF323232"/>
        <rFont val="Calibri"/>
        <family val="2"/>
        <scheme val="minor"/>
      </rPr>
      <t>LEBA</t>
    </r>
  </si>
  <si>
    <t>J97</t>
  </si>
  <si>
    <t>LNST</t>
  </si>
  <si>
    <t>Belleville - BV LINCOLN ST</t>
  </si>
  <si>
    <r>
      <rPr>
        <sz val="11"/>
        <color rgb="FF323232"/>
        <rFont val="Calibri"/>
        <family val="2"/>
        <scheme val="minor"/>
      </rPr>
      <t>LNST</t>
    </r>
  </si>
  <si>
    <t>J98</t>
  </si>
  <si>
    <t>MRNL</t>
  </si>
  <si>
    <t>Belleville - BV MARIKNOLL</t>
  </si>
  <si>
    <r>
      <rPr>
        <sz val="11"/>
        <color rgb="FF323232"/>
        <rFont val="Calibri"/>
        <family val="2"/>
        <scheme val="minor"/>
      </rPr>
      <t>MRNL</t>
    </r>
  </si>
  <si>
    <t>J99</t>
  </si>
  <si>
    <t>BV35</t>
  </si>
  <si>
    <t>Belleville - BV MEMORIAL HOSPITAL</t>
  </si>
  <si>
    <r>
      <rPr>
        <sz val="11"/>
        <color rgb="FF323232"/>
        <rFont val="Calibri"/>
        <family val="2"/>
        <scheme val="minor"/>
      </rPr>
      <t>BV35</t>
    </r>
  </si>
  <si>
    <t>K00</t>
  </si>
  <si>
    <t>BESH</t>
  </si>
  <si>
    <t>Belleville - BV NORTH SHRINE</t>
  </si>
  <si>
    <t>HG8</t>
  </si>
  <si>
    <t>PONT</t>
  </si>
  <si>
    <t>Belleville - BV PONTIAC</t>
  </si>
  <si>
    <r>
      <rPr>
        <sz val="11"/>
        <color rgb="FF323232"/>
        <rFont val="Calibri"/>
        <family val="2"/>
        <scheme val="minor"/>
      </rPr>
      <t>PONT</t>
    </r>
  </si>
  <si>
    <t>K01</t>
  </si>
  <si>
    <t>BV26</t>
  </si>
  <si>
    <t>Belleville - BV ROESCH ENAMEL</t>
  </si>
  <si>
    <r>
      <rPr>
        <sz val="11"/>
        <color rgb="FF323232"/>
        <rFont val="Calibri"/>
        <family val="2"/>
        <scheme val="minor"/>
      </rPr>
      <t>BV26</t>
    </r>
  </si>
  <si>
    <t>K02</t>
  </si>
  <si>
    <t>BV27</t>
  </si>
  <si>
    <t>Belleville - BV ST. ELIZABETH HOSPITAL</t>
  </si>
  <si>
    <r>
      <rPr>
        <sz val="11"/>
        <color rgb="FF323232"/>
        <rFont val="Calibri"/>
        <family val="2"/>
        <scheme val="minor"/>
      </rPr>
      <t>BV27</t>
    </r>
  </si>
  <si>
    <t>K03</t>
  </si>
  <si>
    <t>trky</t>
  </si>
  <si>
    <t>TKHL</t>
  </si>
  <si>
    <t>Belleville - BV TURKEY HILL</t>
  </si>
  <si>
    <r>
      <rPr>
        <sz val="11"/>
        <color rgb="FF323232"/>
        <rFont val="Calibri"/>
        <family val="2"/>
        <scheme val="minor"/>
      </rPr>
      <t>TKHL</t>
    </r>
  </si>
  <si>
    <t>K04</t>
  </si>
  <si>
    <t>BWHV</t>
  </si>
  <si>
    <t>Belleville - BV WEST HAVEN</t>
  </si>
  <si>
    <r>
      <rPr>
        <sz val="11"/>
        <color rgb="FF323232"/>
        <rFont val="Calibri"/>
        <family val="2"/>
        <scheme val="minor"/>
      </rPr>
      <t>BWHV</t>
    </r>
  </si>
  <si>
    <t>K05/HD5</t>
  </si>
  <si>
    <t>BV33</t>
  </si>
  <si>
    <t>Belleville - BV WEYERHAEUSER</t>
  </si>
  <si>
    <r>
      <rPr>
        <sz val="11"/>
        <color rgb="FF323232"/>
        <rFont val="Calibri"/>
        <family val="2"/>
        <scheme val="minor"/>
      </rPr>
      <t>BV33</t>
    </r>
  </si>
  <si>
    <t>K06</t>
  </si>
  <si>
    <t>ebel</t>
  </si>
  <si>
    <t>EBEL</t>
  </si>
  <si>
    <t>Belleville - EAST BELLEVILLE</t>
  </si>
  <si>
    <r>
      <rPr>
        <sz val="11"/>
        <color rgb="FF323232"/>
        <rFont val="Calibri"/>
        <family val="2"/>
        <scheme val="minor"/>
      </rPr>
      <t>EBEL</t>
    </r>
  </si>
  <si>
    <t>L93</t>
  </si>
  <si>
    <t>sbel</t>
  </si>
  <si>
    <t>SBEL</t>
  </si>
  <si>
    <t>Belleville - SOUTH BELLEVILLE</t>
  </si>
  <si>
    <r>
      <rPr>
        <sz val="11"/>
        <color rgb="FF323232"/>
        <rFont val="Calibri"/>
        <family val="2"/>
        <scheme val="minor"/>
      </rPr>
      <t>SBEL</t>
    </r>
  </si>
  <si>
    <t>R00</t>
  </si>
  <si>
    <t>COCO</t>
  </si>
  <si>
    <t>Belleville CONCORDIA</t>
  </si>
  <si>
    <t>HC9</t>
  </si>
  <si>
    <t>belo</t>
  </si>
  <si>
    <t>Belleville Office - ED - IL BELLEVILLE OH</t>
  </si>
  <si>
    <t>1050 West Blvd, Belleville, IL 62221</t>
  </si>
  <si>
    <t>bela</t>
  </si>
  <si>
    <t>Belleville Office Annex</t>
  </si>
  <si>
    <t>BELT</t>
  </si>
  <si>
    <t>BELT LINE</t>
  </si>
  <si>
    <t>BMNT</t>
  </si>
  <si>
    <t>BEMENT</t>
  </si>
  <si>
    <t>G50</t>
  </si>
  <si>
    <t>BMTF</t>
  </si>
  <si>
    <t>BEMENT FRANKLIN ST CAP STA</t>
  </si>
  <si>
    <r>
      <rPr>
        <sz val="11"/>
        <color rgb="FF323232"/>
        <rFont val="Calibri"/>
        <family val="2"/>
        <scheme val="minor"/>
      </rPr>
      <t>BMTF</t>
    </r>
  </si>
  <si>
    <t>J31</t>
  </si>
  <si>
    <t>BMT4</t>
  </si>
  <si>
    <t>BEMENT TEXACO CITIES SERVICE</t>
  </si>
  <si>
    <r>
      <rPr>
        <sz val="11"/>
        <color rgb="FF323232"/>
        <rFont val="Calibri"/>
        <family val="2"/>
        <scheme val="minor"/>
      </rPr>
      <t>BMT4</t>
    </r>
  </si>
  <si>
    <t>J32</t>
  </si>
  <si>
    <t>BENL</t>
  </si>
  <si>
    <t>BENLD</t>
  </si>
  <si>
    <r>
      <rPr>
        <sz val="11"/>
        <color rgb="FF323232"/>
        <rFont val="Calibri"/>
        <family val="2"/>
        <scheme val="minor"/>
      </rPr>
      <t>BENL</t>
    </r>
  </si>
  <si>
    <t>J33</t>
  </si>
  <si>
    <t>IP-HILLSBORO</t>
  </si>
  <si>
    <t>ED IL-HILLSBORO</t>
  </si>
  <si>
    <t>bntn</t>
  </si>
  <si>
    <t>BNXX</t>
  </si>
  <si>
    <t>BENTON</t>
  </si>
  <si>
    <t>BN</t>
  </si>
  <si>
    <t>S03</t>
  </si>
  <si>
    <t>BENT</t>
  </si>
  <si>
    <t>BENTON 12KV</t>
  </si>
  <si>
    <t>BNTC</t>
  </si>
  <si>
    <t>BENTON CITY</t>
  </si>
  <si>
    <t>BNEX</t>
  </si>
  <si>
    <t>BENTON E</t>
  </si>
  <si>
    <t>BNE</t>
  </si>
  <si>
    <t>S04</t>
  </si>
  <si>
    <t>bent</t>
  </si>
  <si>
    <t>Benton ED - IL BENTON OH</t>
  </si>
  <si>
    <t>BNNX</t>
  </si>
  <si>
    <t>BENTON N</t>
  </si>
  <si>
    <t>BNN</t>
  </si>
  <si>
    <t>T15</t>
  </si>
  <si>
    <t>bnnw</t>
  </si>
  <si>
    <t>BNNW</t>
  </si>
  <si>
    <t>BENTON NW</t>
  </si>
  <si>
    <t>S06</t>
  </si>
  <si>
    <t>BNOF</t>
  </si>
  <si>
    <t>BENTON OIL FIELD</t>
  </si>
  <si>
    <t>S07</t>
  </si>
  <si>
    <t>bnmw</t>
  </si>
  <si>
    <t>Benton Tower</t>
  </si>
  <si>
    <t>MO</t>
  </si>
  <si>
    <t>BERG</t>
  </si>
  <si>
    <t>BERGER</t>
  </si>
  <si>
    <t>berk</t>
  </si>
  <si>
    <t>BERK</t>
  </si>
  <si>
    <t>BERKELEY substation &amp; Office ED - MO BERKELEY OH</t>
  </si>
  <si>
    <t>14-N MET,NO</t>
  </si>
  <si>
    <t>BRNE</t>
  </si>
  <si>
    <t>BERNIE 4KV</t>
  </si>
  <si>
    <t>BERN</t>
  </si>
  <si>
    <t>BERNTIE 34KV</t>
  </si>
  <si>
    <t>BERY</t>
  </si>
  <si>
    <t>BERRY</t>
  </si>
  <si>
    <t>BTRD</t>
  </si>
  <si>
    <t>BERTRAND</t>
  </si>
  <si>
    <t>BETO</t>
  </si>
  <si>
    <t>BETHALTO</t>
  </si>
  <si>
    <r>
      <rPr>
        <sz val="11"/>
        <color rgb="FF323232"/>
        <rFont val="Calibri"/>
        <family val="2"/>
        <scheme val="minor"/>
      </rPr>
      <t>BETO</t>
    </r>
  </si>
  <si>
    <t>J34</t>
  </si>
  <si>
    <t>IP-RIVER BND</t>
  </si>
  <si>
    <t>ED IL-RIVER BEND</t>
  </si>
  <si>
    <t>BET3</t>
  </si>
  <si>
    <t>BETHALTO HIGH SCHOOL</t>
  </si>
  <si>
    <r>
      <rPr>
        <sz val="11"/>
        <color rgb="FF323232"/>
        <rFont val="Calibri"/>
        <family val="2"/>
        <scheme val="minor"/>
      </rPr>
      <t>BET3</t>
    </r>
  </si>
  <si>
    <t>J35</t>
  </si>
  <si>
    <t>BETH</t>
  </si>
  <si>
    <t>BETHANY</t>
  </si>
  <si>
    <t>BVMN</t>
  </si>
  <si>
    <t>BEVERLY MANOR</t>
  </si>
  <si>
    <t>D89</t>
  </si>
  <si>
    <t>BGBD</t>
  </si>
  <si>
    <t>BIG BEND</t>
  </si>
  <si>
    <t>bigr</t>
  </si>
  <si>
    <t>BIGR</t>
  </si>
  <si>
    <t>BIG RIVER</t>
  </si>
  <si>
    <t>GLV2</t>
  </si>
  <si>
    <t>BIG RIVER RESOURCES</t>
  </si>
  <si>
    <t>HA7</t>
  </si>
  <si>
    <t>JC89</t>
  </si>
  <si>
    <t>BIG SPRING GULF</t>
  </si>
  <si>
    <t>CG09</t>
  </si>
  <si>
    <t>BIOKYAWA</t>
  </si>
  <si>
    <t>BISH</t>
  </si>
  <si>
    <t>BISCHOFF (RETIRED)</t>
  </si>
  <si>
    <t>15-S MET,SO</t>
  </si>
  <si>
    <t>BISM</t>
  </si>
  <si>
    <t>BISMARCK</t>
  </si>
  <si>
    <t>BSMK</t>
  </si>
  <si>
    <t>BISMARK</t>
  </si>
  <si>
    <t>X19</t>
  </si>
  <si>
    <t>biss</t>
  </si>
  <si>
    <t>BISL</t>
  </si>
  <si>
    <t>BISSELL</t>
  </si>
  <si>
    <t>C37</t>
  </si>
  <si>
    <t>BITT</t>
  </si>
  <si>
    <t>BITTNER</t>
  </si>
  <si>
    <t>WT03</t>
  </si>
  <si>
    <t>BJC CLAYTON</t>
  </si>
  <si>
    <t>WT38</t>
  </si>
  <si>
    <t>BJC NORTH - JEWISH HOSPITAL</t>
  </si>
  <si>
    <t>WT41</t>
  </si>
  <si>
    <t>BJC SOUTH - BARNES HOSPITAL</t>
  </si>
  <si>
    <t>CG25</t>
  </si>
  <si>
    <t>BLACK GOLD</t>
  </si>
  <si>
    <t>BKRV</t>
  </si>
  <si>
    <t>BLACK RIVER</t>
  </si>
  <si>
    <r>
      <rPr>
        <sz val="11"/>
        <color rgb="FF323232"/>
        <rFont val="Calibri"/>
        <family val="2"/>
        <scheme val="minor"/>
      </rPr>
      <t>BKRV</t>
    </r>
  </si>
  <si>
    <t>BLJK</t>
  </si>
  <si>
    <t>BLACKJACK</t>
  </si>
  <si>
    <t>BKWR</t>
  </si>
  <si>
    <t>BLACKWATER</t>
  </si>
  <si>
    <t>6P-BOONVILLE</t>
  </si>
  <si>
    <t>BLXX</t>
  </si>
  <si>
    <t>BLAIR</t>
  </si>
  <si>
    <t>BL</t>
  </si>
  <si>
    <t>BLCH</t>
  </si>
  <si>
    <t>BLANCHETTE</t>
  </si>
  <si>
    <t>blan</t>
  </si>
  <si>
    <t>BLAN</t>
  </si>
  <si>
    <t>BLAND substation &amp; tower</t>
  </si>
  <si>
    <t>6N-MOBERLY</t>
  </si>
  <si>
    <t>bdmw</t>
  </si>
  <si>
    <t>BLAND substation &amp; tower (Bland Tower)</t>
  </si>
  <si>
    <t>BLSW</t>
  </si>
  <si>
    <t>BLAND SWITCHING STATION</t>
  </si>
  <si>
    <t>BLNV</t>
  </si>
  <si>
    <t>BLANDINSVILLE</t>
  </si>
  <si>
    <r>
      <rPr>
        <sz val="11"/>
        <color rgb="FF323232"/>
        <rFont val="Calibri"/>
        <family val="2"/>
        <scheme val="minor"/>
      </rPr>
      <t>BLNV</t>
    </r>
  </si>
  <si>
    <t>J71</t>
  </si>
  <si>
    <t>BLOD</t>
  </si>
  <si>
    <t>BLODGETT</t>
  </si>
  <si>
    <t>BL55</t>
  </si>
  <si>
    <t>Bloomington - BL AG RAIL</t>
  </si>
  <si>
    <r>
      <rPr>
        <sz val="11"/>
        <color rgb="FF323232"/>
        <rFont val="Calibri"/>
        <family val="2"/>
        <scheme val="minor"/>
      </rPr>
      <t>BL55</t>
    </r>
  </si>
  <si>
    <t>J36</t>
  </si>
  <si>
    <t>IP-BLOMNGTN</t>
  </si>
  <si>
    <t>ED IL-BLOOMINGTON</t>
  </si>
  <si>
    <t>BL42</t>
  </si>
  <si>
    <t>Bloomington - BL BEER NUTS</t>
  </si>
  <si>
    <r>
      <rPr>
        <sz val="11"/>
        <color rgb="FF323232"/>
        <rFont val="Calibri"/>
        <family val="2"/>
        <scheme val="minor"/>
      </rPr>
      <t>BL42</t>
    </r>
  </si>
  <si>
    <t>J37</t>
  </si>
  <si>
    <t>BECH</t>
  </si>
  <si>
    <t>Bloomington - BL BEICH</t>
  </si>
  <si>
    <r>
      <rPr>
        <sz val="11"/>
        <color rgb="FF323232"/>
        <rFont val="Calibri"/>
        <family val="2"/>
        <scheme val="minor"/>
      </rPr>
      <t>BECH</t>
    </r>
  </si>
  <si>
    <t>J38</t>
  </si>
  <si>
    <t>BERD</t>
  </si>
  <si>
    <t>Bloomington - BL BEICH ROAD</t>
  </si>
  <si>
    <r>
      <rPr>
        <sz val="11"/>
        <color rgb="FF323232"/>
        <rFont val="Calibri"/>
        <family val="2"/>
        <scheme val="minor"/>
      </rPr>
      <t>BERD</t>
    </r>
  </si>
  <si>
    <t>J39</t>
  </si>
  <si>
    <t>brok</t>
  </si>
  <si>
    <t>BROK</t>
  </si>
  <si>
    <t>Bloomington - BL BROKAW</t>
  </si>
  <si>
    <r>
      <rPr>
        <sz val="11"/>
        <color rgb="FF323232"/>
        <rFont val="Calibri"/>
        <family val="2"/>
        <scheme val="minor"/>
      </rPr>
      <t>BROK</t>
    </r>
  </si>
  <si>
    <t>J40</t>
  </si>
  <si>
    <t>BL28</t>
  </si>
  <si>
    <t>Bloomington - BL CARGILL</t>
  </si>
  <si>
    <r>
      <rPr>
        <sz val="11"/>
        <color rgb="FF323232"/>
        <rFont val="Calibri"/>
        <family val="2"/>
        <scheme val="minor"/>
      </rPr>
      <t>BL28</t>
    </r>
  </si>
  <si>
    <t>J41</t>
  </si>
  <si>
    <t>CHMD</t>
  </si>
  <si>
    <t>Bloomington - BL CHEMBEST DIVISION</t>
  </si>
  <si>
    <r>
      <rPr>
        <sz val="11"/>
        <color rgb="FF323232"/>
        <rFont val="Calibri"/>
        <family val="2"/>
        <scheme val="minor"/>
      </rPr>
      <t>CHMD</t>
    </r>
  </si>
  <si>
    <t>J42</t>
  </si>
  <si>
    <t>BL13</t>
  </si>
  <si>
    <t>Bloomington - BL COMMERCIAL DISPOSAL</t>
  </si>
  <si>
    <r>
      <rPr>
        <sz val="11"/>
        <color rgb="FF323232"/>
        <rFont val="Calibri"/>
        <family val="2"/>
        <scheme val="minor"/>
      </rPr>
      <t>BL13</t>
    </r>
  </si>
  <si>
    <t>J43</t>
  </si>
  <si>
    <t>BL56</t>
  </si>
  <si>
    <t>Bloomington - BL COUNTRY COMP WEST</t>
  </si>
  <si>
    <r>
      <rPr>
        <sz val="11"/>
        <color rgb="FF323232"/>
        <rFont val="Calibri"/>
        <family val="2"/>
        <scheme val="minor"/>
      </rPr>
      <t>BL56</t>
    </r>
  </si>
  <si>
    <t>J44</t>
  </si>
  <si>
    <t>BL14</t>
  </si>
  <si>
    <t>Bloomington - BL COUNTRY COMPANIES</t>
  </si>
  <si>
    <r>
      <rPr>
        <sz val="11"/>
        <color rgb="FF323232"/>
        <rFont val="Calibri"/>
        <family val="2"/>
        <scheme val="minor"/>
      </rPr>
      <t>BL14</t>
    </r>
  </si>
  <si>
    <t>J45</t>
  </si>
  <si>
    <t>DVSN</t>
  </si>
  <si>
    <t>Bloomington - BL DIVISION ST</t>
  </si>
  <si>
    <r>
      <rPr>
        <sz val="11"/>
        <color rgb="FF323232"/>
        <rFont val="Calibri"/>
        <family val="2"/>
        <scheme val="minor"/>
      </rPr>
      <t>DVSN</t>
    </r>
  </si>
  <si>
    <t>J46</t>
  </si>
  <si>
    <t>EOAK</t>
  </si>
  <si>
    <t>Bloomington - BL EAST OAKLAND AVE</t>
  </si>
  <si>
    <r>
      <rPr>
        <sz val="11"/>
        <color rgb="FF323232"/>
        <rFont val="Calibri"/>
        <family val="2"/>
        <scheme val="minor"/>
      </rPr>
      <t>EOAK</t>
    </r>
  </si>
  <si>
    <t>L87</t>
  </si>
  <si>
    <t>EMPR</t>
  </si>
  <si>
    <t>Bloomington - BL EMPIRE ST</t>
  </si>
  <si>
    <r>
      <rPr>
        <sz val="11"/>
        <color rgb="FF323232"/>
        <rFont val="Calibri"/>
        <family val="2"/>
        <scheme val="minor"/>
      </rPr>
      <t>EMPR</t>
    </r>
  </si>
  <si>
    <t>J47</t>
  </si>
  <si>
    <t>BL44</t>
  </si>
  <si>
    <t>Bloomington - BL EUREKA CORPORATE</t>
  </si>
  <si>
    <r>
      <rPr>
        <sz val="11"/>
        <color rgb="FF323232"/>
        <rFont val="Calibri"/>
        <family val="2"/>
        <scheme val="minor"/>
      </rPr>
      <t>BL44</t>
    </r>
  </si>
  <si>
    <t>J48</t>
  </si>
  <si>
    <t>BL27</t>
  </si>
  <si>
    <t>Bloomington - BL EUREKA WILLIAMS</t>
  </si>
  <si>
    <r>
      <rPr>
        <sz val="11"/>
        <color rgb="FF323232"/>
        <rFont val="Calibri"/>
        <family val="2"/>
        <scheme val="minor"/>
      </rPr>
      <t>BL27</t>
    </r>
  </si>
  <si>
    <t>J49</t>
  </si>
  <si>
    <t>GERD</t>
  </si>
  <si>
    <t>Bloomington - BL G.E. ROAD</t>
  </si>
  <si>
    <r>
      <rPr>
        <sz val="11"/>
        <color rgb="FF323232"/>
        <rFont val="Calibri"/>
        <family val="2"/>
        <scheme val="minor"/>
      </rPr>
      <t>GERD</t>
    </r>
  </si>
  <si>
    <t>J50</t>
  </si>
  <si>
    <t>BL05</t>
  </si>
  <si>
    <t>Bloomington - BL GENERAL ELECTRIC</t>
  </si>
  <si>
    <r>
      <rPr>
        <sz val="11"/>
        <color rgb="FF323232"/>
        <rFont val="Calibri"/>
        <family val="2"/>
        <scheme val="minor"/>
      </rPr>
      <t>BL05</t>
    </r>
  </si>
  <si>
    <t>M44</t>
  </si>
  <si>
    <t>BL37</t>
  </si>
  <si>
    <t>Bloomington - BL GENERAL TELEPHONE</t>
  </si>
  <si>
    <r>
      <rPr>
        <sz val="11"/>
        <color rgb="FF323232"/>
        <rFont val="Calibri"/>
        <family val="2"/>
        <scheme val="minor"/>
      </rPr>
      <t>BL37</t>
    </r>
  </si>
  <si>
    <t>J51</t>
  </si>
  <si>
    <t>BL43</t>
  </si>
  <si>
    <t>Bloomington - BL HUNDMAN BUILDING</t>
  </si>
  <si>
    <r>
      <rPr>
        <sz val="11"/>
        <color rgb="FF323232"/>
        <rFont val="Calibri"/>
        <family val="2"/>
        <scheme val="minor"/>
      </rPr>
      <t>BL43</t>
    </r>
  </si>
  <si>
    <t>J52</t>
  </si>
  <si>
    <t>BL16</t>
  </si>
  <si>
    <t>Bloomington - BL IAA substation 1</t>
  </si>
  <si>
    <r>
      <rPr>
        <sz val="11"/>
        <color rgb="FF323232"/>
        <rFont val="Calibri"/>
        <family val="2"/>
        <scheme val="minor"/>
      </rPr>
      <t>BL16</t>
    </r>
  </si>
  <si>
    <t>J53</t>
  </si>
  <si>
    <t>BL40</t>
  </si>
  <si>
    <t>Bloomington - BL IAA substation 2</t>
  </si>
  <si>
    <r>
      <rPr>
        <sz val="11"/>
        <color rgb="FF323232"/>
        <rFont val="Calibri"/>
        <family val="2"/>
        <scheme val="minor"/>
      </rPr>
      <t>BL40</t>
    </r>
  </si>
  <si>
    <t>J54</t>
  </si>
  <si>
    <t>BL34</t>
  </si>
  <si>
    <t>Bloomington - BL ILLINOIS WESLEYAN</t>
  </si>
  <si>
    <r>
      <rPr>
        <sz val="11"/>
        <color rgb="FF323232"/>
        <rFont val="Calibri"/>
        <family val="2"/>
        <scheme val="minor"/>
      </rPr>
      <t>BL34</t>
    </r>
  </si>
  <si>
    <t>J55</t>
  </si>
  <si>
    <t>LIND</t>
  </si>
  <si>
    <t>Bloomington - BL LINDEN ST</t>
  </si>
  <si>
    <r>
      <rPr>
        <sz val="11"/>
        <color rgb="FF323232"/>
        <rFont val="Calibri"/>
        <family val="2"/>
        <scheme val="minor"/>
      </rPr>
      <t>LIND</t>
    </r>
  </si>
  <si>
    <t>J56</t>
  </si>
  <si>
    <t>BL39</t>
  </si>
  <si>
    <t>Bloomington - BL MCLEAN COURTHOUSE</t>
  </si>
  <si>
    <r>
      <rPr>
        <sz val="11"/>
        <color rgb="FF323232"/>
        <rFont val="Calibri"/>
        <family val="2"/>
        <scheme val="minor"/>
      </rPr>
      <t>BL39</t>
    </r>
  </si>
  <si>
    <t>J57</t>
  </si>
  <si>
    <t>MORA</t>
  </si>
  <si>
    <t>Bloomington - BL MORRIS AVE</t>
  </si>
  <si>
    <r>
      <rPr>
        <sz val="11"/>
        <color rgb="FF323232"/>
        <rFont val="Calibri"/>
        <family val="2"/>
        <scheme val="minor"/>
      </rPr>
      <t>MORA</t>
    </r>
  </si>
  <si>
    <t>J58</t>
  </si>
  <si>
    <t>dnvr</t>
  </si>
  <si>
    <t>DNVR</t>
  </si>
  <si>
    <t>Bloomington - BL OLD DANVERS RD SW</t>
  </si>
  <si>
    <r>
      <rPr>
        <sz val="11"/>
        <color rgb="FF323232"/>
        <rFont val="Calibri"/>
        <family val="2"/>
        <scheme val="minor"/>
      </rPr>
      <t>DNVR</t>
    </r>
  </si>
  <si>
    <t>J59</t>
  </si>
  <si>
    <t>BL22</t>
  </si>
  <si>
    <t>Bloomington - BL OLIN</t>
  </si>
  <si>
    <r>
      <rPr>
        <sz val="11"/>
        <color rgb="FF323232"/>
        <rFont val="Calibri"/>
        <family val="2"/>
        <scheme val="minor"/>
      </rPr>
      <t>BL22</t>
    </r>
  </si>
  <si>
    <t>J60</t>
  </si>
  <si>
    <t>BLPH</t>
  </si>
  <si>
    <t>Bloomington - BL POWER HOUSE</t>
  </si>
  <si>
    <r>
      <rPr>
        <sz val="11"/>
        <color rgb="FF323232"/>
        <rFont val="Calibri"/>
        <family val="2"/>
        <scheme val="minor"/>
      </rPr>
      <t>BLPH</t>
    </r>
  </si>
  <si>
    <t>J61</t>
  </si>
  <si>
    <t>BL48</t>
  </si>
  <si>
    <t>Bloomington - BL PROGRESSIVE IMPRES</t>
  </si>
  <si>
    <r>
      <rPr>
        <sz val="11"/>
        <color rgb="FF323232"/>
        <rFont val="Calibri"/>
        <family val="2"/>
        <scheme val="minor"/>
      </rPr>
      <t>BL48</t>
    </r>
  </si>
  <si>
    <t>J62</t>
  </si>
  <si>
    <t>PRSP</t>
  </si>
  <si>
    <t>Bloomington - BL PROSPECT</t>
  </si>
  <si>
    <r>
      <rPr>
        <sz val="11"/>
        <color rgb="FF323232"/>
        <rFont val="Calibri"/>
        <family val="2"/>
        <scheme val="minor"/>
      </rPr>
      <t>PRSP</t>
    </r>
  </si>
  <si>
    <t>J63</t>
  </si>
  <si>
    <t>BL23</t>
  </si>
  <si>
    <t>Bloomington - BL SANITATION</t>
  </si>
  <si>
    <r>
      <rPr>
        <sz val="11"/>
        <color rgb="FF323232"/>
        <rFont val="Calibri"/>
        <family val="2"/>
        <scheme val="minor"/>
      </rPr>
      <t>BL23</t>
    </r>
  </si>
  <si>
    <t>J64</t>
  </si>
  <si>
    <t>BL15</t>
  </si>
  <si>
    <t>Bloomington - BL SOUTHERN PACIFIC</t>
  </si>
  <si>
    <r>
      <rPr>
        <sz val="11"/>
        <color rgb="FF323232"/>
        <rFont val="Calibri"/>
        <family val="2"/>
        <scheme val="minor"/>
      </rPr>
      <t>BL15</t>
    </r>
  </si>
  <si>
    <t>J65</t>
  </si>
  <si>
    <t>BLSF</t>
  </si>
  <si>
    <t>Bloomington - BL STATE FARM</t>
  </si>
  <si>
    <r>
      <rPr>
        <sz val="11"/>
        <color rgb="FF323232"/>
        <rFont val="Calibri"/>
        <family val="2"/>
        <scheme val="minor"/>
      </rPr>
      <t>BLSF</t>
    </r>
  </si>
  <si>
    <t>J66</t>
  </si>
  <si>
    <t>BL01</t>
  </si>
  <si>
    <t>Bloomington - BL STATE FARM ILLINOIS OFFICE</t>
  </si>
  <si>
    <t>H84</t>
  </si>
  <si>
    <t>BTAY</t>
  </si>
  <si>
    <t>Bloomington - BL TAYLOR ST</t>
  </si>
  <si>
    <r>
      <rPr>
        <sz val="11"/>
        <color rgb="FF323232"/>
        <rFont val="Calibri"/>
        <family val="2"/>
        <scheme val="minor"/>
      </rPr>
      <t>BTAY</t>
    </r>
  </si>
  <si>
    <t>J67</t>
  </si>
  <si>
    <t>wwsh</t>
  </si>
  <si>
    <t>WWSH</t>
  </si>
  <si>
    <t>Bloomington - BL WASHINGTON ST</t>
  </si>
  <si>
    <r>
      <rPr>
        <sz val="11"/>
        <color rgb="FF323232"/>
        <rFont val="Calibri"/>
        <family val="2"/>
        <scheme val="minor"/>
      </rPr>
      <t>WWSH</t>
    </r>
  </si>
  <si>
    <t>J68</t>
  </si>
  <si>
    <t>BL32</t>
  </si>
  <si>
    <t>Bloomington - BL WILDWOOD IND #1</t>
  </si>
  <si>
    <r>
      <rPr>
        <sz val="11"/>
        <color rgb="FF323232"/>
        <rFont val="Calibri"/>
        <family val="2"/>
        <scheme val="minor"/>
      </rPr>
      <t>BL32</t>
    </r>
  </si>
  <si>
    <t>J69</t>
  </si>
  <si>
    <t>BL25</t>
  </si>
  <si>
    <t>Bloomington - BL WILDWOOD IND #2</t>
  </si>
  <si>
    <r>
      <rPr>
        <sz val="11"/>
        <color rgb="FF323232"/>
        <rFont val="Calibri"/>
        <family val="2"/>
        <scheme val="minor"/>
      </rPr>
      <t>BL25</t>
    </r>
  </si>
  <si>
    <t>J70</t>
  </si>
  <si>
    <t>bloe</t>
  </si>
  <si>
    <t>Bloomington - Eiffel Tower</t>
  </si>
  <si>
    <t>IL-Division 3</t>
  </si>
  <si>
    <t>520 N Center St, Bloomington, IL 61701</t>
  </si>
  <si>
    <t>blos</t>
  </si>
  <si>
    <t>SBLM</t>
  </si>
  <si>
    <t>Bloomington - SOUTH BLOOMINGTON</t>
  </si>
  <si>
    <r>
      <rPr>
        <sz val="11"/>
        <color rgb="FF323232"/>
        <rFont val="Calibri"/>
        <family val="2"/>
        <scheme val="minor"/>
      </rPr>
      <t>SBLM</t>
    </r>
  </si>
  <si>
    <t>R01</t>
  </si>
  <si>
    <t>bloo</t>
  </si>
  <si>
    <t>sblm</t>
  </si>
  <si>
    <t>Bloomington - SOUTH BLOOMINGTON (Bloomington Office - ED - IL BLOOMINGTON-NORMAL OH)</t>
  </si>
  <si>
    <t>501 E Lafayette St, Bloomington, IL 61701</t>
  </si>
  <si>
    <t>BLOW</t>
  </si>
  <si>
    <t>Bloomington - WEST BLOOMINGTON</t>
  </si>
  <si>
    <r>
      <rPr>
        <sz val="11"/>
        <color rgb="FF323232"/>
        <rFont val="Calibri"/>
        <family val="2"/>
        <scheme val="minor"/>
      </rPr>
      <t>BLOW</t>
    </r>
  </si>
  <si>
    <t>H00</t>
  </si>
  <si>
    <t>BL58</t>
  </si>
  <si>
    <t>BLOOMINGTON G. E. VALLEY LIFT</t>
  </si>
  <si>
    <r>
      <rPr>
        <sz val="11"/>
        <color rgb="FF323232"/>
        <rFont val="Calibri"/>
        <family val="2"/>
        <scheme val="minor"/>
      </rPr>
      <t>BL58</t>
    </r>
  </si>
  <si>
    <t>J72</t>
  </si>
  <si>
    <t>DO40</t>
  </si>
  <si>
    <t>BLUE CROSS SERV HDQTR</t>
  </si>
  <si>
    <t>BMDX</t>
  </si>
  <si>
    <t>BLUE MOUND</t>
  </si>
  <si>
    <t>BMD</t>
  </si>
  <si>
    <t>X20</t>
  </si>
  <si>
    <t>BMDW</t>
  </si>
  <si>
    <t>BLUE MOUND W</t>
  </si>
  <si>
    <t>X21</t>
  </si>
  <si>
    <t>BLSP</t>
  </si>
  <si>
    <t>BLUE SPRINGS</t>
  </si>
  <si>
    <t>27-LAKESIDE</t>
  </si>
  <si>
    <t>ES09</t>
  </si>
  <si>
    <t>BLUE WATER DITCH</t>
  </si>
  <si>
    <t>bluf</t>
  </si>
  <si>
    <t>BLCY</t>
  </si>
  <si>
    <t>BLUFF CITY</t>
  </si>
  <si>
    <r>
      <rPr>
        <sz val="11"/>
        <color rgb="FF323232"/>
        <rFont val="Calibri"/>
        <family val="2"/>
        <scheme val="minor"/>
      </rPr>
      <t>BLCY</t>
    </r>
  </si>
  <si>
    <t>J73</t>
  </si>
  <si>
    <t>blfs</t>
  </si>
  <si>
    <t>BLUF</t>
  </si>
  <si>
    <t>BLUFFS</t>
  </si>
  <si>
    <t>U26</t>
  </si>
  <si>
    <t>BLFD</t>
  </si>
  <si>
    <t>BLUFORD</t>
  </si>
  <si>
    <r>
      <rPr>
        <sz val="11"/>
        <color rgb="FF323232"/>
        <rFont val="Calibri"/>
        <family val="2"/>
        <scheme val="minor"/>
      </rPr>
      <t>BLFD</t>
    </r>
  </si>
  <si>
    <t>J74</t>
  </si>
  <si>
    <t>SC04</t>
  </si>
  <si>
    <t>BOARD OF PUB WRKS-ST CHARLES</t>
  </si>
  <si>
    <t>WV91</t>
  </si>
  <si>
    <t>BODINE ALUMINUM</t>
  </si>
  <si>
    <t>BOND</t>
  </si>
  <si>
    <t>BOND AVE</t>
  </si>
  <si>
    <t>bond</t>
  </si>
  <si>
    <t>BONV</t>
  </si>
  <si>
    <t>BONDVILLE ROUTE 10</t>
  </si>
  <si>
    <r>
      <rPr>
        <sz val="11"/>
        <color rgb="FF323232"/>
        <rFont val="Calibri"/>
        <family val="2"/>
        <scheme val="minor"/>
      </rPr>
      <t>BONV</t>
    </r>
  </si>
  <si>
    <t>J75</t>
  </si>
  <si>
    <t>BTXX</t>
  </si>
  <si>
    <t>BONNE TERRE</t>
  </si>
  <si>
    <t>BT</t>
  </si>
  <si>
    <t>bonn</t>
  </si>
  <si>
    <t>Bonnie</t>
  </si>
  <si>
    <t>BONM</t>
  </si>
  <si>
    <t>BONNOTS MILL</t>
  </si>
  <si>
    <t>boon</t>
  </si>
  <si>
    <t>booo</t>
  </si>
  <si>
    <t>Booneville ED - MO BOONEVILLE ELEC OH</t>
  </si>
  <si>
    <t>301 2nd St, Boonville, MO 65233</t>
  </si>
  <si>
    <t>bomw</t>
  </si>
  <si>
    <t>Booneville Tower</t>
  </si>
  <si>
    <t>BOON</t>
  </si>
  <si>
    <t>BOONSLICK</t>
  </si>
  <si>
    <t>IBK2</t>
  </si>
  <si>
    <t>BORK  I. &amp; SONS #2</t>
  </si>
  <si>
    <t>D52</t>
  </si>
  <si>
    <t>IBK3</t>
  </si>
  <si>
    <t>BORK  I. &amp; SONS #3</t>
  </si>
  <si>
    <t>D43</t>
  </si>
  <si>
    <t>IBK4</t>
  </si>
  <si>
    <t>BORK  I. &amp; SONS #4</t>
  </si>
  <si>
    <t>D64</t>
  </si>
  <si>
    <t>BOCH</t>
  </si>
  <si>
    <t>BOSCHERTOWN</t>
  </si>
  <si>
    <t>BDRY</t>
  </si>
  <si>
    <t>BOUNDARY</t>
  </si>
  <si>
    <t>BOUR</t>
  </si>
  <si>
    <t>BOURBEUSE</t>
  </si>
  <si>
    <t>2C-FRANKLIN</t>
  </si>
  <si>
    <t>BOWN</t>
  </si>
  <si>
    <t>BOWEN</t>
  </si>
  <si>
    <t>U27</t>
  </si>
  <si>
    <t>BOLS</t>
  </si>
  <si>
    <t>BOWLES</t>
  </si>
  <si>
    <t>bwgn</t>
  </si>
  <si>
    <t>BOWL</t>
  </si>
  <si>
    <t>BOWLING GREEN</t>
  </si>
  <si>
    <t>bdbr</t>
  </si>
  <si>
    <t>BDBR</t>
  </si>
  <si>
    <t>BOYD BRANCH</t>
  </si>
  <si>
    <t>BOYL</t>
  </si>
  <si>
    <t>BOYLE</t>
  </si>
  <si>
    <t>brfd</t>
  </si>
  <si>
    <t>BRDF</t>
  </si>
  <si>
    <t>BRADFORD</t>
  </si>
  <si>
    <t>D39</t>
  </si>
  <si>
    <t>BRAD</t>
  </si>
  <si>
    <t>BRADLEY</t>
  </si>
  <si>
    <t>D81</t>
  </si>
  <si>
    <t>BRAG</t>
  </si>
  <si>
    <t>BRAGGADOCIO</t>
  </si>
  <si>
    <t>bran</t>
  </si>
  <si>
    <t>Branch Street</t>
  </si>
  <si>
    <t>BRAS</t>
  </si>
  <si>
    <t>BRASHEAR-12</t>
  </si>
  <si>
    <t>BREK</t>
  </si>
  <si>
    <t>BRECKENRIDGE</t>
  </si>
  <si>
    <t>BRNX</t>
  </si>
  <si>
    <t>BRENNEN</t>
  </si>
  <si>
    <t>BRN</t>
  </si>
  <si>
    <t>BREN</t>
  </si>
  <si>
    <t>BRENTWOOD</t>
  </si>
  <si>
    <t>brkh</t>
  </si>
  <si>
    <t>BRKH</t>
  </si>
  <si>
    <t>BRICK HOUSE</t>
  </si>
  <si>
    <t>Located at Sioux Power Station</t>
  </si>
  <si>
    <t>BRPX</t>
  </si>
  <si>
    <t>BRIDGEPORT</t>
  </si>
  <si>
    <t>BRP</t>
  </si>
  <si>
    <t>X22</t>
  </si>
  <si>
    <t>BRPM</t>
  </si>
  <si>
    <t>BRIDGEPORT MARATHON</t>
  </si>
  <si>
    <t>X24</t>
  </si>
  <si>
    <t>BRPW</t>
  </si>
  <si>
    <t>BRIDGEPORT W</t>
  </si>
  <si>
    <t>X23</t>
  </si>
  <si>
    <t>brig</t>
  </si>
  <si>
    <t>BRIGHTON</t>
  </si>
  <si>
    <r>
      <rPr>
        <sz val="11"/>
        <color rgb="FF323232"/>
        <rFont val="Calibri"/>
        <family val="2"/>
        <scheme val="minor"/>
      </rPr>
      <t>BRTN</t>
    </r>
  </si>
  <si>
    <t>J76</t>
  </si>
  <si>
    <t>brmf</t>
  </si>
  <si>
    <t>BRMF</t>
  </si>
  <si>
    <t>BRIMFIELD</t>
  </si>
  <si>
    <t>B61</t>
  </si>
  <si>
    <t>DO87</t>
  </si>
  <si>
    <t>BRISTOL MYERS</t>
  </si>
  <si>
    <t>BRDX</t>
  </si>
  <si>
    <t>BROADLANDS</t>
  </si>
  <si>
    <t>BRD</t>
  </si>
  <si>
    <t>X25</t>
  </si>
  <si>
    <t>BROD</t>
  </si>
  <si>
    <t>BROADVIEW</t>
  </si>
  <si>
    <t>BRDY</t>
  </si>
  <si>
    <t>BROADWAY</t>
  </si>
  <si>
    <t>B54</t>
  </si>
  <si>
    <t>BRDW</t>
  </si>
  <si>
    <t>BROADWELL</t>
  </si>
  <si>
    <t>D61</t>
  </si>
  <si>
    <t>BASC</t>
  </si>
  <si>
    <t>BRODERICK &amp; BASCOM</t>
  </si>
  <si>
    <t>A89</t>
  </si>
  <si>
    <t>bfld</t>
  </si>
  <si>
    <t>BRFD</t>
  </si>
  <si>
    <t>BROOKFIELD 12KV,  BROOKFIELD 34KV &amp; Office</t>
  </si>
  <si>
    <t>862/860</t>
  </si>
  <si>
    <t>bfmw</t>
  </si>
  <si>
    <t>Brookfield Tower</t>
  </si>
  <si>
    <t>BRKS</t>
  </si>
  <si>
    <t>BROOKS 4KV</t>
  </si>
  <si>
    <t>BKSD</t>
  </si>
  <si>
    <t>BROOKSIDE</t>
  </si>
  <si>
    <t>BRWN</t>
  </si>
  <si>
    <t>BROWN</t>
  </si>
  <si>
    <t>CG80</t>
  </si>
  <si>
    <t>BROWN SHOE (RETIRED)</t>
  </si>
  <si>
    <t>5R-S EAST</t>
  </si>
  <si>
    <t>BRTO</t>
  </si>
  <si>
    <t>BROWNSTOWN</t>
  </si>
  <si>
    <r>
      <rPr>
        <sz val="11"/>
        <color rgb="FF323232"/>
        <rFont val="Calibri"/>
        <family val="2"/>
        <scheme val="minor"/>
      </rPr>
      <t>BRTO</t>
    </r>
  </si>
  <si>
    <t>J77</t>
  </si>
  <si>
    <t>BRN3</t>
  </si>
  <si>
    <t>BROWNSTOWN CONRAIL CROSSING</t>
  </si>
  <si>
    <r>
      <rPr>
        <sz val="11"/>
        <color rgb="FF323232"/>
        <rFont val="Calibri"/>
        <family val="2"/>
        <scheme val="minor"/>
      </rPr>
      <t>BRN3</t>
    </r>
  </si>
  <si>
    <t>J78</t>
  </si>
  <si>
    <t>BRUM</t>
  </si>
  <si>
    <t>BRUMLEY (RETIRED)</t>
  </si>
  <si>
    <t>BCXX</t>
  </si>
  <si>
    <t>BRUSH CREEK</t>
  </si>
  <si>
    <t>BC</t>
  </si>
  <si>
    <t>BYCK</t>
  </si>
  <si>
    <t>BRUSHY CREEK</t>
  </si>
  <si>
    <t>SF01</t>
  </si>
  <si>
    <t>BRUSHY CREEK MINE</t>
  </si>
  <si>
    <t>BKXX</t>
  </si>
  <si>
    <t>BUCK KNOB</t>
  </si>
  <si>
    <t>BK</t>
  </si>
  <si>
    <t>BUCM</t>
  </si>
  <si>
    <t>BUCKLEY MARATHON PIPELINE</t>
  </si>
  <si>
    <t>X27</t>
  </si>
  <si>
    <t>BUDA</t>
  </si>
  <si>
    <r>
      <rPr>
        <sz val="11"/>
        <color rgb="FF323232"/>
        <rFont val="Calibri"/>
        <family val="2"/>
        <scheme val="minor"/>
      </rPr>
      <t>BUDA</t>
    </r>
  </si>
  <si>
    <t>J79</t>
  </si>
  <si>
    <t>BUFF</t>
  </si>
  <si>
    <t>BUFFALO 12KV &amp; BUFFALO 34KV</t>
  </si>
  <si>
    <t>672/624</t>
  </si>
  <si>
    <t>BMIN</t>
  </si>
  <si>
    <t>BUICK MINE</t>
  </si>
  <si>
    <t>SF22</t>
  </si>
  <si>
    <t>BUICK NORTH VENT</t>
  </si>
  <si>
    <t>BSMT</t>
  </si>
  <si>
    <t>BUICK SMELTER</t>
  </si>
  <si>
    <t>SF05</t>
  </si>
  <si>
    <t>BUICK SOUTH VENT</t>
  </si>
  <si>
    <t>SF21</t>
  </si>
  <si>
    <t>BUICK VENT SHAFT 3</t>
  </si>
  <si>
    <t>BCTN</t>
  </si>
  <si>
    <t>BUNCETON 4KV</t>
  </si>
  <si>
    <t>BUNX</t>
  </si>
  <si>
    <t>BUNCOMBE</t>
  </si>
  <si>
    <t>BUN</t>
  </si>
  <si>
    <t>S08</t>
  </si>
  <si>
    <t>BUNK</t>
  </si>
  <si>
    <t>BUNKER HILL</t>
  </si>
  <si>
    <r>
      <rPr>
        <sz val="11"/>
        <color rgb="FF323232"/>
        <rFont val="Calibri"/>
        <family val="2"/>
        <scheme val="minor"/>
      </rPr>
      <t>BUNK</t>
    </r>
  </si>
  <si>
    <t>J80</t>
  </si>
  <si>
    <t>bnsv</t>
  </si>
  <si>
    <t>BNSV</t>
  </si>
  <si>
    <t>BUNSONVILLE</t>
  </si>
  <si>
    <r>
      <rPr>
        <sz val="11"/>
        <color rgb="FF323232"/>
        <rFont val="Calibri"/>
        <family val="2"/>
        <scheme val="minor"/>
      </rPr>
      <t>BNSV</t>
    </r>
  </si>
  <si>
    <t>J81</t>
  </si>
  <si>
    <t>IP-DANVILLE</t>
  </si>
  <si>
    <t>ED IL-DANVILLE</t>
  </si>
  <si>
    <t>BURT</t>
  </si>
  <si>
    <t>B83</t>
  </si>
  <si>
    <t>BSHX</t>
  </si>
  <si>
    <t>BUSH</t>
  </si>
  <si>
    <t>BSH</t>
  </si>
  <si>
    <t>B84</t>
  </si>
  <si>
    <t>BUSHNELL</t>
  </si>
  <si>
    <t>U28</t>
  </si>
  <si>
    <t>JT48</t>
  </si>
  <si>
    <t>BUSSEN QUARRIES</t>
  </si>
  <si>
    <t>WT54</t>
  </si>
  <si>
    <t>BUSSMAN-FUSE TEST</t>
  </si>
  <si>
    <t>BUBR</t>
  </si>
  <si>
    <t>BUTCHER BRANCH</t>
  </si>
  <si>
    <t>BYRN</t>
  </si>
  <si>
    <t>BYRNESVILLE</t>
  </si>
  <si>
    <t>CADT</t>
  </si>
  <si>
    <t>CADET</t>
  </si>
  <si>
    <t>caho</t>
  </si>
  <si>
    <t>CXXX</t>
  </si>
  <si>
    <t>CAHOKIA &amp; CAHOKIA-14</t>
  </si>
  <si>
    <t>066/374</t>
  </si>
  <si>
    <t>CARO</t>
  </si>
  <si>
    <t>CAIRO (RETIRED)</t>
  </si>
  <si>
    <t>MO-BOONE TRAILS</t>
  </si>
  <si>
    <t>calf</t>
  </si>
  <si>
    <t>CALF</t>
  </si>
  <si>
    <t>CALIFORNIA</t>
  </si>
  <si>
    <t>clwi</t>
  </si>
  <si>
    <t>clwy</t>
  </si>
  <si>
    <t>Callaway Plant (Callaway Intake)</t>
  </si>
  <si>
    <t>Callaway Plant (CALLAWAY NUCLEAR ENERGY CENTER #1)</t>
  </si>
  <si>
    <t>E, O</t>
  </si>
  <si>
    <t>clwr</t>
  </si>
  <si>
    <t>Callaway Plant (Callaway Tower)</t>
  </si>
  <si>
    <t>CALX</t>
  </si>
  <si>
    <t>CALLAWAY SWITCHYARD</t>
  </si>
  <si>
    <t>CAL</t>
  </si>
  <si>
    <t>calt</t>
  </si>
  <si>
    <t>CALT</t>
  </si>
  <si>
    <t>CALUMET</t>
  </si>
  <si>
    <t>CAMB</t>
  </si>
  <si>
    <t>CAMBRIA</t>
  </si>
  <si>
    <t>S09</t>
  </si>
  <si>
    <t>CMBR</t>
  </si>
  <si>
    <t>CAMBRIDGE</t>
  </si>
  <si>
    <r>
      <rPr>
        <sz val="11"/>
        <color rgb="FF323232"/>
        <rFont val="Calibri"/>
        <family val="2"/>
        <scheme val="minor"/>
      </rPr>
      <t>CMBR</t>
    </r>
  </si>
  <si>
    <t>K07</t>
  </si>
  <si>
    <t>CMDN</t>
  </si>
  <si>
    <t>CAMDEN</t>
  </si>
  <si>
    <t>cdmw</t>
  </si>
  <si>
    <t>Camdenton Tower</t>
  </si>
  <si>
    <t>CMRN</t>
  </si>
  <si>
    <t>CAMERON LANE</t>
  </si>
  <si>
    <t>D02</t>
  </si>
  <si>
    <t>cgrv</t>
  </si>
  <si>
    <t>Camp Grove</t>
  </si>
  <si>
    <t>IL Division 1/2</t>
  </si>
  <si>
    <t>cgrt</t>
  </si>
  <si>
    <t>Camp Grove Tower</t>
  </si>
  <si>
    <t>CMPP</t>
  </si>
  <si>
    <t>CAMP POINT</t>
  </si>
  <si>
    <t>U29</t>
  </si>
  <si>
    <t>camp</t>
  </si>
  <si>
    <t>CAMP</t>
  </si>
  <si>
    <t>CAMPBELL</t>
  </si>
  <si>
    <t>CBHL</t>
  </si>
  <si>
    <t>CAMPBELL HILL COUNTY LINE</t>
  </si>
  <si>
    <t>K08</t>
  </si>
  <si>
    <t>CANX</t>
  </si>
  <si>
    <t>CANAL</t>
  </si>
  <si>
    <t>CAN</t>
  </si>
  <si>
    <t>ncns</t>
  </si>
  <si>
    <t>CNNX</t>
  </si>
  <si>
    <t>CANTON N</t>
  </si>
  <si>
    <t>CNN</t>
  </si>
  <si>
    <t>U31</t>
  </si>
  <si>
    <t>cant</t>
  </si>
  <si>
    <t>cnti</t>
  </si>
  <si>
    <t>Canton Office  - ED - IL CANTON OH</t>
  </si>
  <si>
    <t>CNPT</t>
  </si>
  <si>
    <t>CANTON PLANT</t>
  </si>
  <si>
    <t>cnsx</t>
  </si>
  <si>
    <t>CNSX</t>
  </si>
  <si>
    <t>CANTON S</t>
  </si>
  <si>
    <t>CNS</t>
  </si>
  <si>
    <t>U32</t>
  </si>
  <si>
    <t>canm</t>
  </si>
  <si>
    <t>CANTON S (Canton Tower)</t>
  </si>
  <si>
    <t>CNSP</t>
  </si>
  <si>
    <t>CANTON SPOON RIVER</t>
  </si>
  <si>
    <t>U33</t>
  </si>
  <si>
    <t>CNWW</t>
  </si>
  <si>
    <t>CANTON WATER WORKS</t>
  </si>
  <si>
    <t>U34</t>
  </si>
  <si>
    <t>cntn</t>
  </si>
  <si>
    <t>Canton WHQ (MO)</t>
  </si>
  <si>
    <t>CANT</t>
  </si>
  <si>
    <t>CANTON-858</t>
  </si>
  <si>
    <t>Coordinates for Canton-12</t>
  </si>
  <si>
    <t>cans</t>
  </si>
  <si>
    <t>CNXX</t>
  </si>
  <si>
    <t>CANTON-U30</t>
  </si>
  <si>
    <t>CN</t>
  </si>
  <si>
    <t>U30</t>
  </si>
  <si>
    <t>cnts</t>
  </si>
  <si>
    <t>Cantrall Collector</t>
  </si>
  <si>
    <t>IL-Division 2</t>
  </si>
  <si>
    <t>capc</t>
  </si>
  <si>
    <t>Cape Call Center</t>
  </si>
  <si>
    <t>CPRK</t>
  </si>
  <si>
    <t>CAPE ROCK</t>
  </si>
  <si>
    <t>cape</t>
  </si>
  <si>
    <t>CAPE</t>
  </si>
  <si>
    <t>CAPE SWITCH STA</t>
  </si>
  <si>
    <t>CCLK</t>
  </si>
  <si>
    <t>CAPE-CLARK-603 &amp; CAPE-CLARK-693</t>
  </si>
  <si>
    <t>603/693</t>
  </si>
  <si>
    <t>CELM</t>
  </si>
  <si>
    <t>CAPE-ELM</t>
  </si>
  <si>
    <t>CHWY</t>
  </si>
  <si>
    <t>CAPE-HWY 61</t>
  </si>
  <si>
    <t>capm</t>
  </si>
  <si>
    <t>Cape-Minnesota Office  - ED - MO CAPE ELEC OH</t>
  </si>
  <si>
    <t>45 S. Minnesota Cape Girardeau, MO 63703</t>
  </si>
  <si>
    <t>CNRL</t>
  </si>
  <si>
    <t>CAPE-NORTH RURAL</t>
  </si>
  <si>
    <t>CPLT</t>
  </si>
  <si>
    <t>CAPE-PLANT</t>
  </si>
  <si>
    <t>CPLZ</t>
  </si>
  <si>
    <t>CAPE-PLAZA</t>
  </si>
  <si>
    <t>CSCT</t>
  </si>
  <si>
    <t>CAPE-SCOTT</t>
  </si>
  <si>
    <t>capx</t>
  </si>
  <si>
    <t>Cape-Transmission Office</t>
  </si>
  <si>
    <t>1216 S. Kingshighway Street Cape Girardeau, MO 63703-8010</t>
  </si>
  <si>
    <t>CWST</t>
  </si>
  <si>
    <t>CAPE-WEST END</t>
  </si>
  <si>
    <t>crmw</t>
  </si>
  <si>
    <t>crbt</t>
  </si>
  <si>
    <t>Carbide Tower</t>
  </si>
  <si>
    <t>CDIL</t>
  </si>
  <si>
    <t>CARBONDALE N ILL ST</t>
  </si>
  <si>
    <t>S13</t>
  </si>
  <si>
    <t>cdne</t>
  </si>
  <si>
    <t>CDNE</t>
  </si>
  <si>
    <t>CARBONDALE NE</t>
  </si>
  <si>
    <t>S10</t>
  </si>
  <si>
    <t>cdnw</t>
  </si>
  <si>
    <t>CDNW</t>
  </si>
  <si>
    <t>CARBONDALE NW</t>
  </si>
  <si>
    <t>S11</t>
  </si>
  <si>
    <t>carb</t>
  </si>
  <si>
    <t>Carbondale Office &amp; Tower - ED - IL CARBONDALE OH</t>
  </si>
  <si>
    <t>401 N Illinois Ave, Carbondale, IL 62901</t>
  </si>
  <si>
    <t>carm</t>
  </si>
  <si>
    <t>Carbondale Office &amp; Tower - ED - IL CARBONDALE OH (Carbondale Tower)</t>
  </si>
  <si>
    <t>CDPH</t>
  </si>
  <si>
    <t>CARBONDALE PL HILL RD</t>
  </si>
  <si>
    <t>S14</t>
  </si>
  <si>
    <t>CDSU</t>
  </si>
  <si>
    <t>CARBONDALE SIU</t>
  </si>
  <si>
    <t>S18</t>
  </si>
  <si>
    <t>CDSW</t>
  </si>
  <si>
    <t>CARBONDALE SW</t>
  </si>
  <si>
    <t>T22</t>
  </si>
  <si>
    <t>CDUM</t>
  </si>
  <si>
    <t>CARBONDALE UNIV MALL</t>
  </si>
  <si>
    <t>S19</t>
  </si>
  <si>
    <t>CDWX</t>
  </si>
  <si>
    <t>CARBONDALE W</t>
  </si>
  <si>
    <t>CDW</t>
  </si>
  <si>
    <t>S16</t>
  </si>
  <si>
    <t>CDWS</t>
  </si>
  <si>
    <t>CARBONDALE WALL ST</t>
  </si>
  <si>
    <t>S15</t>
  </si>
  <si>
    <t>WT98</t>
  </si>
  <si>
    <t>CARDINAL GLENNON HOSPITAL</t>
  </si>
  <si>
    <t>CARD</t>
  </si>
  <si>
    <t>CARDINAL HILL</t>
  </si>
  <si>
    <t>card</t>
  </si>
  <si>
    <t>carr</t>
  </si>
  <si>
    <t>Cardinal Road</t>
  </si>
  <si>
    <t>CGIL</t>
  </si>
  <si>
    <t>CARGILL</t>
  </si>
  <si>
    <t>crln</t>
  </si>
  <si>
    <t>CARV</t>
  </si>
  <si>
    <t>CARLINVILLE</t>
  </si>
  <si>
    <t>D, O, A</t>
  </si>
  <si>
    <r>
      <rPr>
        <sz val="11"/>
        <color rgb="FF323232"/>
        <rFont val="Calibri"/>
        <family val="2"/>
        <scheme val="minor"/>
      </rPr>
      <t>CARV</t>
    </r>
  </si>
  <si>
    <t>K09</t>
  </si>
  <si>
    <t>CLN4</t>
  </si>
  <si>
    <t>CARLINVILLE MONTEREY HDQTRS</t>
  </si>
  <si>
    <r>
      <rPr>
        <sz val="11"/>
        <color rgb="FF323232"/>
        <rFont val="Calibri"/>
        <family val="2"/>
        <scheme val="minor"/>
      </rPr>
      <t>CLN4</t>
    </r>
  </si>
  <si>
    <t>K10</t>
  </si>
  <si>
    <t>CARX</t>
  </si>
  <si>
    <t>CARONDELET</t>
  </si>
  <si>
    <t>CAR</t>
  </si>
  <si>
    <t>JT02</t>
  </si>
  <si>
    <t>CARONDELET FOUND</t>
  </si>
  <si>
    <t>CRMX</t>
  </si>
  <si>
    <t>CARRIER MILLS</t>
  </si>
  <si>
    <t>CRM</t>
  </si>
  <si>
    <t>S20</t>
  </si>
  <si>
    <t>CRMS</t>
  </si>
  <si>
    <t>CARRIER MILLS S</t>
  </si>
  <si>
    <t>S21</t>
  </si>
  <si>
    <t>CMSC</t>
  </si>
  <si>
    <t>CARRIER MILLS SAHARA COAL</t>
  </si>
  <si>
    <t>T30</t>
  </si>
  <si>
    <t>CRLX</t>
  </si>
  <si>
    <t>CARROLLTON</t>
  </si>
  <si>
    <t>CRL</t>
  </si>
  <si>
    <t>14-N MET,WE</t>
  </si>
  <si>
    <t>CARF</t>
  </si>
  <si>
    <t>CARROLLTON FAIRGROUNDS</t>
  </si>
  <si>
    <t>U36</t>
  </si>
  <si>
    <t>crlt</t>
  </si>
  <si>
    <t>CARL</t>
  </si>
  <si>
    <t>CARROLLTON-CIP</t>
  </si>
  <si>
    <t>U35</t>
  </si>
  <si>
    <t>CRSN</t>
  </si>
  <si>
    <t>CARSON</t>
  </si>
  <si>
    <t>catr</t>
  </si>
  <si>
    <t>CRTV</t>
  </si>
  <si>
    <t>CARTERVILLE (Caterville C01 Collector)</t>
  </si>
  <si>
    <t>S22</t>
  </si>
  <si>
    <t>cart</t>
  </si>
  <si>
    <t>CART</t>
  </si>
  <si>
    <t>CARTHAGE substation &amp; Office - ED - IL CARTHAGE OH</t>
  </si>
  <si>
    <t>U37</t>
  </si>
  <si>
    <t>cars</t>
  </si>
  <si>
    <t>crts</t>
  </si>
  <si>
    <t>CARTHAGE substation &amp; Office - ED - IL CARTHAGE OH (Carthage substation)</t>
  </si>
  <si>
    <t>camw</t>
  </si>
  <si>
    <t>Carthage Tower</t>
  </si>
  <si>
    <t>CARS</t>
  </si>
  <si>
    <t>CARUTHERSVILLE</t>
  </si>
  <si>
    <t>CARP</t>
  </si>
  <si>
    <t>CARUTHERSVILLE PLANT</t>
  </si>
  <si>
    <t>CARW</t>
  </si>
  <si>
    <t>CARUTHERSVILLE WEST</t>
  </si>
  <si>
    <t>CG81</t>
  </si>
  <si>
    <t>CARUTHERSVILLE-SHIPYARD</t>
  </si>
  <si>
    <t>CSYS</t>
  </si>
  <si>
    <t>CASEY SHELL OIL</t>
  </si>
  <si>
    <t>Y83</t>
  </si>
  <si>
    <t>casm</t>
  </si>
  <si>
    <t>CSYW</t>
  </si>
  <si>
    <t>CASEY W substation &amp; Tower</t>
  </si>
  <si>
    <t>T, O</t>
  </si>
  <si>
    <t>X28</t>
  </si>
  <si>
    <t>BTHL</t>
  </si>
  <si>
    <t>CASEYVILLE BETHEL MINE RD</t>
  </si>
  <si>
    <t>HA5</t>
  </si>
  <si>
    <t>IP-MARYVILLE</t>
  </si>
  <si>
    <t>ED IL-MARYVILLE</t>
  </si>
  <si>
    <t>CSYG</t>
  </si>
  <si>
    <t>CASEYVILLE GARDENS</t>
  </si>
  <si>
    <r>
      <rPr>
        <sz val="11"/>
        <color rgb="FF323232"/>
        <rFont val="Calibri"/>
        <family val="2"/>
        <scheme val="minor"/>
      </rPr>
      <t>CSYG</t>
    </r>
  </si>
  <si>
    <t>K11</t>
  </si>
  <si>
    <t>casy</t>
  </si>
  <si>
    <t>Caseyville Radio</t>
  </si>
  <si>
    <t>OF07</t>
  </si>
  <si>
    <t>CASEYVILLE TOWN TREATMENT</t>
  </si>
  <si>
    <r>
      <rPr>
        <sz val="11"/>
        <color rgb="FF323232"/>
        <rFont val="Calibri"/>
        <family val="2"/>
        <scheme val="minor"/>
      </rPr>
      <t>OF07</t>
    </r>
  </si>
  <si>
    <t>K12</t>
  </si>
  <si>
    <t>cass</t>
  </si>
  <si>
    <t>CSMR</t>
  </si>
  <si>
    <t>CASIMIR</t>
  </si>
  <si>
    <t>B05</t>
  </si>
  <si>
    <t>ES16</t>
  </si>
  <si>
    <t>CASINO QUEEN</t>
  </si>
  <si>
    <t>T43</t>
  </si>
  <si>
    <t>CASS</t>
  </si>
  <si>
    <t>CAST</t>
  </si>
  <si>
    <t>CAST TECH</t>
  </si>
  <si>
    <t>C16</t>
  </si>
  <si>
    <t>JT73</t>
  </si>
  <si>
    <t>CASTLE VL-LA ROC - (Retired)</t>
  </si>
  <si>
    <t>MO-GRAVOIS VLY DIV</t>
  </si>
  <si>
    <t>CLWD</t>
  </si>
  <si>
    <t>CASTLEWOOD</t>
  </si>
  <si>
    <t>cast</t>
  </si>
  <si>
    <t>CASTRO</t>
  </si>
  <si>
    <t>Coordinates do not appear correct</t>
  </si>
  <si>
    <t>HF3</t>
  </si>
  <si>
    <t>CTLN</t>
  </si>
  <si>
    <t>CATALAN</t>
  </si>
  <si>
    <t>CATW</t>
  </si>
  <si>
    <t>CATAWISSA</t>
  </si>
  <si>
    <t>cat1</t>
  </si>
  <si>
    <t>CAT1</t>
  </si>
  <si>
    <t>CATERPILLAR #1-138</t>
  </si>
  <si>
    <t>D49</t>
  </si>
  <si>
    <t>Fix Duplicate Site ID, Remove</t>
  </si>
  <si>
    <t>CATERPILLAR #1-69 (Retired)</t>
  </si>
  <si>
    <t>CIL</t>
  </si>
  <si>
    <t>A21</t>
  </si>
  <si>
    <t>CAT2</t>
  </si>
  <si>
    <t>CATERPILLAR #2-138</t>
  </si>
  <si>
    <t>C07</t>
  </si>
  <si>
    <t>CATD</t>
  </si>
  <si>
    <t>CATERPILLAR (IPC)</t>
  </si>
  <si>
    <r>
      <rPr>
        <sz val="11"/>
        <color rgb="FF323232"/>
        <rFont val="Calibri"/>
        <family val="2"/>
        <scheme val="minor"/>
      </rPr>
      <t>CATD</t>
    </r>
  </si>
  <si>
    <t>K13</t>
  </si>
  <si>
    <t>CATC</t>
  </si>
  <si>
    <t>CATERPILLAR CLARK ST</t>
  </si>
  <si>
    <t>B37</t>
  </si>
  <si>
    <t>ctfn</t>
  </si>
  <si>
    <t>CTFN</t>
  </si>
  <si>
    <t>CATERPILLAR MAPLETON-138</t>
  </si>
  <si>
    <t>D71</t>
  </si>
  <si>
    <t>CATERPILLAR MAPLETON-69 (RETIRED))</t>
  </si>
  <si>
    <t>A65</t>
  </si>
  <si>
    <t>moss</t>
  </si>
  <si>
    <t>MOSS</t>
  </si>
  <si>
    <t>CATERPILLAR MOSSVILLE</t>
  </si>
  <si>
    <t>D54</t>
  </si>
  <si>
    <t>CATT</t>
  </si>
  <si>
    <t>CATERPILLAR TIRE FACILITY</t>
  </si>
  <si>
    <t>D58</t>
  </si>
  <si>
    <t>Fix IT Duplicate, Remove</t>
  </si>
  <si>
    <t>CATR</t>
  </si>
  <si>
    <t>CATRON (Retired)</t>
  </si>
  <si>
    <t>CAVE</t>
  </si>
  <si>
    <t>CAVE SPRINGS</t>
  </si>
  <si>
    <t>cedr</t>
  </si>
  <si>
    <t>Cedar Creek Tower</t>
  </si>
  <si>
    <t>CHXX</t>
  </si>
  <si>
    <t>CEDAR HILL</t>
  </si>
  <si>
    <t>CH</t>
  </si>
  <si>
    <t>CENT</t>
  </si>
  <si>
    <t>CENTER</t>
  </si>
  <si>
    <t>CENC</t>
  </si>
  <si>
    <t>CENTER CITY</t>
  </si>
  <si>
    <t>CNE3</t>
  </si>
  <si>
    <t>CENTERVILLE PUMPING STATION</t>
  </si>
  <si>
    <r>
      <rPr>
        <sz val="11"/>
        <color rgb="FF323232"/>
        <rFont val="Calibri"/>
        <family val="2"/>
        <scheme val="minor"/>
      </rPr>
      <t>CNE3</t>
    </r>
  </si>
  <si>
    <t>K16</t>
  </si>
  <si>
    <t>cntv</t>
  </si>
  <si>
    <t>CNTV</t>
  </si>
  <si>
    <t>CENTERVILLE-138</t>
  </si>
  <si>
    <r>
      <rPr>
        <sz val="11"/>
        <color rgb="FF323232"/>
        <rFont val="Calibri"/>
        <family val="2"/>
        <scheme val="minor"/>
      </rPr>
      <t>CNTV</t>
    </r>
  </si>
  <si>
    <t>K15</t>
  </si>
  <si>
    <t>cntg</t>
  </si>
  <si>
    <t>CNCY</t>
  </si>
  <si>
    <t>CENTRAL CITY</t>
  </si>
  <si>
    <r>
      <rPr>
        <sz val="11"/>
        <color rgb="FF323232"/>
        <rFont val="Calibri"/>
        <family val="2"/>
        <scheme val="minor"/>
      </rPr>
      <t>CNCY</t>
    </r>
  </si>
  <si>
    <t>K17</t>
  </si>
  <si>
    <t>IP-CENTRALIA</t>
  </si>
  <si>
    <t>ED IL-CENTRALIA</t>
  </si>
  <si>
    <t>CNCJ</t>
  </si>
  <si>
    <t>CENTRAL CITY JOLIFF RD SWITCHI</t>
  </si>
  <si>
    <r>
      <rPr>
        <sz val="11"/>
        <color rgb="FF323232"/>
        <rFont val="Calibri"/>
        <family val="2"/>
        <scheme val="minor"/>
      </rPr>
      <t>CNCJ</t>
    </r>
  </si>
  <si>
    <t>K18</t>
  </si>
  <si>
    <t>CFRM</t>
  </si>
  <si>
    <t>CENTRAL FARMERS FERTILIZER CO</t>
  </si>
  <si>
    <t>A13</t>
  </si>
  <si>
    <t>cent</t>
  </si>
  <si>
    <t>CNTL</t>
  </si>
  <si>
    <t>CENTRAL-076</t>
  </si>
  <si>
    <t>CNTR</t>
  </si>
  <si>
    <t>CENTRAL-B79</t>
  </si>
  <si>
    <t>B79</t>
  </si>
  <si>
    <t>CTRL</t>
  </si>
  <si>
    <t>CENTRALIA</t>
  </si>
  <si>
    <t>C5HK</t>
  </si>
  <si>
    <t>CENTRALIA 5TH &amp; HICKORY</t>
  </si>
  <si>
    <r>
      <rPr>
        <sz val="11"/>
        <color rgb="FF323232"/>
        <rFont val="Calibri"/>
        <family val="2"/>
        <scheme val="minor"/>
      </rPr>
      <t>C5HK</t>
    </r>
  </si>
  <si>
    <t>K19</t>
  </si>
  <si>
    <t>C5ST</t>
  </si>
  <si>
    <t>CENTRALIA 5TH STREET</t>
  </si>
  <si>
    <r>
      <rPr>
        <sz val="11"/>
        <color rgb="FF323232"/>
        <rFont val="Calibri"/>
        <family val="2"/>
        <scheme val="minor"/>
      </rPr>
      <t>C5ST</t>
    </r>
  </si>
  <si>
    <t>K20</t>
  </si>
  <si>
    <t>MX35</t>
  </si>
  <si>
    <t>CENTRALIA CITY</t>
  </si>
  <si>
    <t>CNGS</t>
  </si>
  <si>
    <t>CENTRALIA GAS STORAGE</t>
  </si>
  <si>
    <t>D, G</t>
  </si>
  <si>
    <r>
      <rPr>
        <sz val="11"/>
        <color rgb="FF323232"/>
        <rFont val="Calibri"/>
        <family val="2"/>
        <scheme val="minor"/>
      </rPr>
      <t>CNGS</t>
    </r>
  </si>
  <si>
    <t>K21</t>
  </si>
  <si>
    <t>GEAR</t>
  </si>
  <si>
    <t>CENTRALIA GEARY ST</t>
  </si>
  <si>
    <r>
      <rPr>
        <sz val="11"/>
        <color rgb="FF323232"/>
        <rFont val="Calibri"/>
        <family val="2"/>
        <scheme val="minor"/>
      </rPr>
      <t>GEAR</t>
    </r>
  </si>
  <si>
    <t>K22</t>
  </si>
  <si>
    <t>CNT9</t>
  </si>
  <si>
    <t>CENTRALIA GILSTER MARY LEE</t>
  </si>
  <si>
    <r>
      <rPr>
        <sz val="11"/>
        <color rgb="FF323232"/>
        <rFont val="Calibri"/>
        <family val="2"/>
        <scheme val="minor"/>
      </rPr>
      <t>CNT9</t>
    </r>
  </si>
  <si>
    <t>K23</t>
  </si>
  <si>
    <t>CNT6</t>
  </si>
  <si>
    <t>CENTRALIA ILLINOIS CENTRAL</t>
  </si>
  <si>
    <r>
      <rPr>
        <sz val="11"/>
        <color rgb="FF323232"/>
        <rFont val="Calibri"/>
        <family val="2"/>
        <scheme val="minor"/>
      </rPr>
      <t>CNT6</t>
    </r>
  </si>
  <si>
    <t>K24</t>
  </si>
  <si>
    <t>CNTM</t>
  </si>
  <si>
    <t>CENTRALIA MITCHELL RD</t>
  </si>
  <si>
    <r>
      <rPr>
        <sz val="11"/>
        <color rgb="FF323232"/>
        <rFont val="Calibri"/>
        <family val="2"/>
        <scheme val="minor"/>
      </rPr>
      <t>CNTM</t>
    </r>
  </si>
  <si>
    <t>K25</t>
  </si>
  <si>
    <t>cnto</t>
  </si>
  <si>
    <t>Centralia Service Area Office</t>
  </si>
  <si>
    <t>1008 E 14th St, Centralia, IL 62801</t>
  </si>
  <si>
    <t>CSHL</t>
  </si>
  <si>
    <t>CENTRALIA SHELL OIL</t>
  </si>
  <si>
    <r>
      <rPr>
        <sz val="11"/>
        <color rgb="FF323232"/>
        <rFont val="Calibri"/>
        <family val="2"/>
        <scheme val="minor"/>
      </rPr>
      <t>CSHL</t>
    </r>
  </si>
  <si>
    <t>K26</t>
  </si>
  <si>
    <t>scnt</t>
  </si>
  <si>
    <t>SCNT</t>
  </si>
  <si>
    <t>Centralia SOUTH CENTRALIA</t>
  </si>
  <si>
    <r>
      <rPr>
        <sz val="11"/>
        <color rgb="FF323232"/>
        <rFont val="Calibri"/>
        <family val="2"/>
        <scheme val="minor"/>
      </rPr>
      <t>SCNT</t>
    </r>
  </si>
  <si>
    <t>R02</t>
  </si>
  <si>
    <t>CENTRALIA SOUTH PLEASANT STREE</t>
  </si>
  <si>
    <r>
      <rPr>
        <sz val="11"/>
        <color rgb="FF323232"/>
        <rFont val="Calibri"/>
        <family val="2"/>
        <scheme val="minor"/>
      </rPr>
      <t>CNSP</t>
    </r>
  </si>
  <si>
    <t>K27</t>
  </si>
  <si>
    <t>CYRD</t>
  </si>
  <si>
    <t>CENTRALIA YARD ROAD</t>
  </si>
  <si>
    <t>H63</t>
  </si>
  <si>
    <t>crgs</t>
  </si>
  <si>
    <t>CRGL</t>
  </si>
  <si>
    <t>CERRO GORDO LINCOLN ST</t>
  </si>
  <si>
    <r>
      <rPr>
        <sz val="11"/>
        <color rgb="FF323232"/>
        <rFont val="Calibri"/>
        <family val="2"/>
        <scheme val="minor"/>
      </rPr>
      <t>CRGL</t>
    </r>
  </si>
  <si>
    <t>K28</t>
  </si>
  <si>
    <t>CHFM</t>
  </si>
  <si>
    <t>CHAFFEE-MAIN</t>
  </si>
  <si>
    <t>CHFW</t>
  </si>
  <si>
    <t>CHAFFEE-WEST</t>
  </si>
  <si>
    <t>D039</t>
  </si>
  <si>
    <t>CHAMBERS  BERLING  QUINLAN</t>
  </si>
  <si>
    <r>
      <rPr>
        <sz val="11"/>
        <color rgb="FF323232"/>
        <rFont val="Calibri"/>
        <family val="2"/>
        <scheme val="minor"/>
      </rPr>
      <t>D039</t>
    </r>
  </si>
  <si>
    <t>K29</t>
  </si>
  <si>
    <t>CHMS</t>
  </si>
  <si>
    <t>CHAMOIS</t>
  </si>
  <si>
    <t>CHMP</t>
  </si>
  <si>
    <t>CHAMP GOODWOOD (RETIRED)</t>
  </si>
  <si>
    <t>6X-BOWL GRN</t>
  </si>
  <si>
    <t>CP02</t>
  </si>
  <si>
    <t>Champaign - CP ABBOTT (Retired)</t>
  </si>
  <si>
    <t>K68</t>
  </si>
  <si>
    <t>CBRA</t>
  </si>
  <si>
    <t>Champaign - CP BRADLEY</t>
  </si>
  <si>
    <t>K69</t>
  </si>
  <si>
    <t>CP15</t>
  </si>
  <si>
    <t>Champaign - CP CATERPILLAR LOGISTICS</t>
  </si>
  <si>
    <t>K70</t>
  </si>
  <si>
    <t>OLYD</t>
  </si>
  <si>
    <t>Champaign - CP FORD HARRIS RD</t>
  </si>
  <si>
    <t>HB0</t>
  </si>
  <si>
    <t>KIRB</t>
  </si>
  <si>
    <t>Champaign - CP KIRBY AVE</t>
  </si>
  <si>
    <t>K71</t>
  </si>
  <si>
    <t>CP12</t>
  </si>
  <si>
    <t>Champaign - CP KRAFT WEST</t>
  </si>
  <si>
    <t>K72</t>
  </si>
  <si>
    <t>LVRD</t>
  </si>
  <si>
    <t>Champaign - CP LEVERETT RD</t>
  </si>
  <si>
    <t>K73</t>
  </si>
  <si>
    <t>MATI</t>
  </si>
  <si>
    <t>Champaign - CP MATTIS AVE</t>
  </si>
  <si>
    <t>K74</t>
  </si>
  <si>
    <t>MILR</t>
  </si>
  <si>
    <t>Champaign - CP MILLER AVE</t>
  </si>
  <si>
    <t>K75</t>
  </si>
  <si>
    <t>OAKC</t>
  </si>
  <si>
    <t>Champaign - CP OAK ST</t>
  </si>
  <si>
    <t>K76</t>
  </si>
  <si>
    <t>CP16</t>
  </si>
  <si>
    <t>Champaign - CP PLASTIPAK</t>
  </si>
  <si>
    <r>
      <rPr>
        <sz val="11"/>
        <color rgb="FF323232"/>
        <rFont val="Calibri"/>
        <family val="2"/>
        <scheme val="minor"/>
      </rPr>
      <t>CP16</t>
    </r>
  </si>
  <si>
    <t>K77</t>
  </si>
  <si>
    <t>swcp</t>
  </si>
  <si>
    <t>SWCP</t>
  </si>
  <si>
    <t>Champaign - CP SOUTHWEST CAMPUS</t>
  </si>
  <si>
    <t>T, D, O</t>
  </si>
  <si>
    <r>
      <rPr>
        <sz val="11"/>
        <color rgb="FF323232"/>
        <rFont val="Calibri"/>
        <family val="2"/>
        <scheme val="minor"/>
      </rPr>
      <t>SWCP</t>
    </r>
  </si>
  <si>
    <t>K78</t>
  </si>
  <si>
    <t>CTAC</t>
  </si>
  <si>
    <t>Champaign - CP TECHNICAL APPLICATIONS CENTER</t>
  </si>
  <si>
    <t>Assuming same location as SWCP</t>
  </si>
  <si>
    <t>HD6</t>
  </si>
  <si>
    <t>CP17</t>
  </si>
  <si>
    <t>Champaign - CP U OF I MAIN</t>
  </si>
  <si>
    <r>
      <rPr>
        <sz val="11"/>
        <color rgb="FF323232"/>
        <rFont val="Calibri"/>
        <family val="2"/>
        <scheme val="minor"/>
      </rPr>
      <t>CP17</t>
    </r>
  </si>
  <si>
    <t>R55</t>
  </si>
  <si>
    <t>WLTS</t>
  </si>
  <si>
    <t>Champaign - CP WALNUT ST</t>
  </si>
  <si>
    <r>
      <rPr>
        <sz val="11"/>
        <color rgb="FF323232"/>
        <rFont val="Calibri"/>
        <family val="2"/>
        <scheme val="minor"/>
      </rPr>
      <t>WLTS</t>
    </r>
  </si>
  <si>
    <t>K79</t>
  </si>
  <si>
    <t>WINR</t>
  </si>
  <si>
    <t>Champaign - CP WINDSOR ROAD</t>
  </si>
  <si>
    <r>
      <rPr>
        <sz val="11"/>
        <color rgb="FF323232"/>
        <rFont val="Calibri"/>
        <family val="2"/>
        <scheme val="minor"/>
      </rPr>
      <t>WINR</t>
    </r>
  </si>
  <si>
    <t>K80</t>
  </si>
  <si>
    <t>cham</t>
  </si>
  <si>
    <t>Champaign Office - ED - IL CHAMPAIGN-URBANA OH</t>
  </si>
  <si>
    <t>1112 W Anthony Dr, Urbana, IL 61802</t>
  </si>
  <si>
    <t>chas</t>
  </si>
  <si>
    <t>Champaign substation</t>
  </si>
  <si>
    <t>IL-Division 4</t>
  </si>
  <si>
    <t>chdl</t>
  </si>
  <si>
    <t>Chandlerville</t>
  </si>
  <si>
    <t>chan</t>
  </si>
  <si>
    <t>Chandlerville Tower</t>
  </si>
  <si>
    <t>char</t>
  </si>
  <si>
    <t>CHAR</t>
  </si>
  <si>
    <t>CHARLESTON 12KV substation, Office &amp; Tower</t>
  </si>
  <si>
    <t>700 W Marshall St, Charleston, MO 63834</t>
  </si>
  <si>
    <t>622/892</t>
  </si>
  <si>
    <t>chmw</t>
  </si>
  <si>
    <t>CHARLESTON 12KV substation, Office &amp; Tower (Charleston Tower (MO))</t>
  </si>
  <si>
    <t>CHAE</t>
  </si>
  <si>
    <t>CHARLESTON E</t>
  </si>
  <si>
    <t>X30</t>
  </si>
  <si>
    <t>CHAU</t>
  </si>
  <si>
    <t>CHARLESTON EIU</t>
  </si>
  <si>
    <t>X33</t>
  </si>
  <si>
    <t>CHAH</t>
  </si>
  <si>
    <t>CHARLESTON HAYES</t>
  </si>
  <si>
    <t>X34</t>
  </si>
  <si>
    <t>CHNE</t>
  </si>
  <si>
    <t>CHARLESTON NE</t>
  </si>
  <si>
    <t>X31</t>
  </si>
  <si>
    <t>CHAS</t>
  </si>
  <si>
    <t>CHARLESTON S</t>
  </si>
  <si>
    <t>X32</t>
  </si>
  <si>
    <t>CHSU</t>
  </si>
  <si>
    <t>CHARLESTON S EIU</t>
  </si>
  <si>
    <t>X35</t>
  </si>
  <si>
    <t>chim</t>
  </si>
  <si>
    <t>CHAX</t>
  </si>
  <si>
    <t>CHARLESTON substation &amp; Tower</t>
  </si>
  <si>
    <t>CHA</t>
  </si>
  <si>
    <t>X29</t>
  </si>
  <si>
    <t>CHST</t>
  </si>
  <si>
    <t>CHARLESTON-MAIN</t>
  </si>
  <si>
    <t>CHSE</t>
  </si>
  <si>
    <t>CHARLESTON-SE</t>
  </si>
  <si>
    <t>CHAT</t>
  </si>
  <si>
    <t>CHATSWORTH</t>
  </si>
  <si>
    <t>X36</t>
  </si>
  <si>
    <t>CHEB</t>
  </si>
  <si>
    <t>CHEBANSE</t>
  </si>
  <si>
    <t>X37</t>
  </si>
  <si>
    <t>AL03</t>
  </si>
  <si>
    <t>CHEMETCO</t>
  </si>
  <si>
    <t>CHEN</t>
  </si>
  <si>
    <t>CHENOA</t>
  </si>
  <si>
    <r>
      <rPr>
        <sz val="11"/>
        <color rgb="FF323232"/>
        <rFont val="Calibri"/>
        <family val="2"/>
        <scheme val="minor"/>
      </rPr>
      <t>CHEN</t>
    </r>
  </si>
  <si>
    <t>K30</t>
  </si>
  <si>
    <t>CHER</t>
  </si>
  <si>
    <t>CHEROKEE</t>
  </si>
  <si>
    <t>JC63</t>
  </si>
  <si>
    <t>CHEROKEE PIPELINE-JC</t>
  </si>
  <si>
    <t>SC01</t>
  </si>
  <si>
    <t>CHEROKEE PIPELINE-SC (RETIRED)</t>
  </si>
  <si>
    <t>FR01</t>
  </si>
  <si>
    <t>CHEROKEE PIPELINE-WSH (RETIRED)</t>
  </si>
  <si>
    <t>MO-TWIN RIVERS DIV</t>
  </si>
  <si>
    <t>CHRE</t>
  </si>
  <si>
    <t>CHERRY</t>
  </si>
  <si>
    <r>
      <rPr>
        <sz val="11"/>
        <color rgb="FF323232"/>
        <rFont val="Calibri"/>
        <family val="2"/>
        <scheme val="minor"/>
      </rPr>
      <t>CHRE</t>
    </r>
  </si>
  <si>
    <t>K31</t>
  </si>
  <si>
    <t>IP-LASALLE</t>
  </si>
  <si>
    <t>ED IL-LASALLE</t>
  </si>
  <si>
    <t>cher</t>
  </si>
  <si>
    <t>chrt</t>
  </si>
  <si>
    <t>Cherryville Tower</t>
  </si>
  <si>
    <t>CNGR</t>
  </si>
  <si>
    <t>CHESTER CONAGRA</t>
  </si>
  <si>
    <t>H61</t>
  </si>
  <si>
    <t>CST3</t>
  </si>
  <si>
    <t>CHESTER GILSTER-MARY LEE</t>
  </si>
  <si>
    <r>
      <rPr>
        <sz val="11"/>
        <color rgb="FF323232"/>
        <rFont val="Calibri"/>
        <family val="2"/>
        <scheme val="minor"/>
      </rPr>
      <t>CST3</t>
    </r>
  </si>
  <si>
    <t>K33</t>
  </si>
  <si>
    <t>CST2</t>
  </si>
  <si>
    <t>CHESTER MENARD PRISON</t>
  </si>
  <si>
    <r>
      <rPr>
        <sz val="11"/>
        <color rgb="FF323232"/>
        <rFont val="Calibri"/>
        <family val="2"/>
        <scheme val="minor"/>
      </rPr>
      <t>CST2</t>
    </r>
  </si>
  <si>
    <t>K34</t>
  </si>
  <si>
    <t>CHES</t>
  </si>
  <si>
    <t>CHESTER-B44</t>
  </si>
  <si>
    <t>B44</t>
  </si>
  <si>
    <t>chst</t>
  </si>
  <si>
    <t>CHSR</t>
  </si>
  <si>
    <t>CHESTER-K32</t>
  </si>
  <si>
    <r>
      <rPr>
        <sz val="11"/>
        <color rgb="FF323232"/>
        <rFont val="Calibri"/>
        <family val="2"/>
        <scheme val="minor"/>
      </rPr>
      <t>CHSR</t>
    </r>
  </si>
  <si>
    <t>K32</t>
  </si>
  <si>
    <t>ches</t>
  </si>
  <si>
    <t>CHSV</t>
  </si>
  <si>
    <t>CHESTERVILLE substation &amp; Tower</t>
  </si>
  <si>
    <t>X38</t>
  </si>
  <si>
    <t>chlc</t>
  </si>
  <si>
    <t>Chillicothe Collector</t>
  </si>
  <si>
    <t>wchs</t>
  </si>
  <si>
    <t>WCHL</t>
  </si>
  <si>
    <t>CHILLICOTHE WEST</t>
  </si>
  <si>
    <t>D33</t>
  </si>
  <si>
    <t>CHIP</t>
  </si>
  <si>
    <t>CHIPPEWA</t>
  </si>
  <si>
    <t>ES03</t>
  </si>
  <si>
    <t>CHOU-NAMK-VN PMP</t>
  </si>
  <si>
    <t>CHOU</t>
  </si>
  <si>
    <t>CHOUTEAU</t>
  </si>
  <si>
    <t>chrs</t>
  </si>
  <si>
    <t>CHRX</t>
  </si>
  <si>
    <t>CHRISTOPHER</t>
  </si>
  <si>
    <t>CHR</t>
  </si>
  <si>
    <t>S24</t>
  </si>
  <si>
    <t>CHRR</t>
  </si>
  <si>
    <t>CHRISTOPHER REND LAKE PUMP STA</t>
  </si>
  <si>
    <t>S26</t>
  </si>
  <si>
    <t>CHRW</t>
  </si>
  <si>
    <t>CHRISTOPHER W</t>
  </si>
  <si>
    <t>S25</t>
  </si>
  <si>
    <t>CHRY</t>
  </si>
  <si>
    <t>CHRYSLER PLANT-8037 &amp; CHRYSLER PLANT-8072</t>
  </si>
  <si>
    <t>CINC</t>
  </si>
  <si>
    <t>CINCINNATI</t>
  </si>
  <si>
    <t>D80</t>
  </si>
  <si>
    <t>CISP</t>
  </si>
  <si>
    <t>CISSNA PARK</t>
  </si>
  <si>
    <t>X39</t>
  </si>
  <si>
    <t>WT56</t>
  </si>
  <si>
    <t>CITY KIRKWOOD-ESSEX</t>
  </si>
  <si>
    <t>WT57</t>
  </si>
  <si>
    <t>CITY KIRKWOOD-SUGCRK</t>
  </si>
  <si>
    <t>WT58</t>
  </si>
  <si>
    <t>CITY KIRKWOOD-VANBUR</t>
  </si>
  <si>
    <t>WT55</t>
  </si>
  <si>
    <t>CITY OF KIRKWOOD-ALFRED</t>
  </si>
  <si>
    <t>clkx</t>
  </si>
  <si>
    <t>CLKX</t>
  </si>
  <si>
    <t>CLARK</t>
  </si>
  <si>
    <t>CLK</t>
  </si>
  <si>
    <t>AL04</t>
  </si>
  <si>
    <t>CLARK OIL CO</t>
  </si>
  <si>
    <t>CLKM</t>
  </si>
  <si>
    <t>CLARK-MO</t>
  </si>
  <si>
    <t>CLKB</t>
  </si>
  <si>
    <t>CLARKSBURG</t>
  </si>
  <si>
    <t>CKSN</t>
  </si>
  <si>
    <t>CLARKSON</t>
  </si>
  <si>
    <t>PC27</t>
  </si>
  <si>
    <t>CLARKSVILLE CITY</t>
  </si>
  <si>
    <t>CLKV</t>
  </si>
  <si>
    <t>CLARKSVILLE (RETIRED)</t>
  </si>
  <si>
    <t>CLYX</t>
  </si>
  <si>
    <t>CLAY</t>
  </si>
  <si>
    <t>CLY</t>
  </si>
  <si>
    <t>CCTP</t>
  </si>
  <si>
    <t>CLAY CITY TEX PIPELINE</t>
  </si>
  <si>
    <t>X40</t>
  </si>
  <si>
    <t>CCWW</t>
  </si>
  <si>
    <t>CLAY CITY WAYNE WHITE</t>
  </si>
  <si>
    <t>X41</t>
  </si>
  <si>
    <t>WT94</t>
  </si>
  <si>
    <t>CLAYTON CORP PARK</t>
  </si>
  <si>
    <t>CLYE</t>
  </si>
  <si>
    <t>CLAYTON E</t>
  </si>
  <si>
    <t>U39</t>
  </si>
  <si>
    <t>CLTN</t>
  </si>
  <si>
    <t>CLAYTON-12</t>
  </si>
  <si>
    <t>CLAYTON-4</t>
  </si>
  <si>
    <t>CLLK</t>
  </si>
  <si>
    <t>CLEAR LAKE</t>
  </si>
  <si>
    <t>C36</t>
  </si>
  <si>
    <t>CLEV</t>
  </si>
  <si>
    <t>CLEVELAND</t>
  </si>
  <si>
    <t>A24</t>
  </si>
  <si>
    <t>CLIF</t>
  </si>
  <si>
    <t>CLIFTON</t>
  </si>
  <si>
    <t>CLFN</t>
  </si>
  <si>
    <t>CLIFTON N</t>
  </si>
  <si>
    <t>X42</t>
  </si>
  <si>
    <t>CLTC</t>
  </si>
  <si>
    <t>CLINTON CONSTRUCTION</t>
  </si>
  <si>
    <r>
      <rPr>
        <sz val="11"/>
        <color rgb="FF323232"/>
        <rFont val="Calibri"/>
        <family val="2"/>
        <scheme val="minor"/>
      </rPr>
      <t>CLTC</t>
    </r>
  </si>
  <si>
    <t>K35</t>
  </si>
  <si>
    <t>CLTM</t>
  </si>
  <si>
    <t>CLINTON MONROE ST</t>
  </si>
  <si>
    <r>
      <rPr>
        <sz val="11"/>
        <color rgb="FF323232"/>
        <rFont val="Calibri"/>
        <family val="2"/>
        <scheme val="minor"/>
      </rPr>
      <t>CLTM</t>
    </r>
  </si>
  <si>
    <t>K36</t>
  </si>
  <si>
    <t>CLNT</t>
  </si>
  <si>
    <t>CLINTON PWR STA SWYD</t>
  </si>
  <si>
    <r>
      <rPr>
        <sz val="11"/>
        <color rgb="FF323232"/>
        <rFont val="Calibri"/>
        <family val="2"/>
        <scheme val="minor"/>
      </rPr>
      <t>CLNT</t>
    </r>
  </si>
  <si>
    <t>K37</t>
  </si>
  <si>
    <t>CL04</t>
  </si>
  <si>
    <t>CLINTON REVERE COPPER 2</t>
  </si>
  <si>
    <r>
      <rPr>
        <sz val="11"/>
        <color rgb="FF323232"/>
        <rFont val="Calibri"/>
        <family val="2"/>
        <scheme val="minor"/>
      </rPr>
      <t>CL04</t>
    </r>
  </si>
  <si>
    <t>K38</t>
  </si>
  <si>
    <t>cl54</t>
  </si>
  <si>
    <t>CL54</t>
  </si>
  <si>
    <t>CLINTON RT 54</t>
  </si>
  <si>
    <r>
      <rPr>
        <sz val="11"/>
        <color rgb="FF323232"/>
        <rFont val="Calibri"/>
        <family val="2"/>
        <scheme val="minor"/>
      </rPr>
      <t>CL54</t>
    </r>
  </si>
  <si>
    <t>K39</t>
  </si>
  <si>
    <t>CL10</t>
  </si>
  <si>
    <t>CLINTON SANITARY DISTRICT</t>
  </si>
  <si>
    <r>
      <rPr>
        <sz val="11"/>
        <color rgb="FF323232"/>
        <rFont val="Calibri"/>
        <family val="2"/>
        <scheme val="minor"/>
      </rPr>
      <t>CL10</t>
    </r>
  </si>
  <si>
    <t>K40</t>
  </si>
  <si>
    <t>CL12</t>
  </si>
  <si>
    <t>CLINTON SCAB</t>
  </si>
  <si>
    <r>
      <rPr>
        <sz val="11"/>
        <color rgb="FF323232"/>
        <rFont val="Calibri"/>
        <family val="2"/>
        <scheme val="minor"/>
      </rPr>
      <t>CL12</t>
    </r>
  </si>
  <si>
    <t>K41</t>
  </si>
  <si>
    <t>CL07</t>
  </si>
  <si>
    <t>CLINTON WALLACE BUSINESS FORMS</t>
  </si>
  <si>
    <r>
      <rPr>
        <sz val="11"/>
        <color rgb="FF323232"/>
        <rFont val="Calibri"/>
        <family val="2"/>
        <scheme val="minor"/>
      </rPr>
      <t>CL07</t>
    </r>
  </si>
  <si>
    <t>K42</t>
  </si>
  <si>
    <t>CLYD</t>
  </si>
  <si>
    <t>CLYDESDALE</t>
  </si>
  <si>
    <t>COTJ</t>
  </si>
  <si>
    <t>COATSBURG JCT</t>
  </si>
  <si>
    <t>U41</t>
  </si>
  <si>
    <t>COBS</t>
  </si>
  <si>
    <t>COBDEN SOUTH</t>
  </si>
  <si>
    <t>S27</t>
  </si>
  <si>
    <t>cofc</t>
  </si>
  <si>
    <t>Coffeen CEM</t>
  </si>
  <si>
    <t>IL-Division 3/4</t>
  </si>
  <si>
    <t>COFE</t>
  </si>
  <si>
    <t>COFFEEN E</t>
  </si>
  <si>
    <t>X44</t>
  </si>
  <si>
    <t>COFN</t>
  </si>
  <si>
    <t>COFFEEN N</t>
  </si>
  <si>
    <t>X45</t>
  </si>
  <si>
    <t>CFSW</t>
  </si>
  <si>
    <t>COFFEEN SW</t>
  </si>
  <si>
    <t>X46</t>
  </si>
  <si>
    <t>coff</t>
  </si>
  <si>
    <t>COFY</t>
  </si>
  <si>
    <t>COFFEEN SWITCHYARD</t>
  </si>
  <si>
    <t>X43</t>
  </si>
  <si>
    <t>cofm</t>
  </si>
  <si>
    <t>Coffeen Tower</t>
  </si>
  <si>
    <t>comw</t>
  </si>
  <si>
    <t>Coffman Tower</t>
  </si>
  <si>
    <t>cogn</t>
  </si>
  <si>
    <t>Cogen</t>
  </si>
  <si>
    <t>cchs</t>
  </si>
  <si>
    <t>CLCH</t>
  </si>
  <si>
    <t>COLCHESTER</t>
  </si>
  <si>
    <t>U42</t>
  </si>
  <si>
    <t>COLE</t>
  </si>
  <si>
    <t>COLN</t>
  </si>
  <si>
    <t>COLLINSVILLE</t>
  </si>
  <si>
    <r>
      <rPr>
        <sz val="11"/>
        <color rgb="FF323232"/>
        <rFont val="Calibri"/>
        <family val="2"/>
        <scheme val="minor"/>
      </rPr>
      <t>COLN</t>
    </r>
  </si>
  <si>
    <t>K43</t>
  </si>
  <si>
    <t>colm</t>
  </si>
  <si>
    <t>colo</t>
  </si>
  <si>
    <t>Collinsville AIC HQ Building</t>
  </si>
  <si>
    <t>6 Executive Dr, Collinsville, IL 62234</t>
  </si>
  <si>
    <t>CO14</t>
  </si>
  <si>
    <t>COLLINSVILLE AT&amp;T</t>
  </si>
  <si>
    <r>
      <rPr>
        <sz val="11"/>
        <color rgb="FF323232"/>
        <rFont val="Calibri"/>
        <family val="2"/>
        <scheme val="minor"/>
      </rPr>
      <t>CO14</t>
    </r>
  </si>
  <si>
    <t>K44</t>
  </si>
  <si>
    <t>CO16</t>
  </si>
  <si>
    <t>COLLINSVILLE BRIDAL ORIGINALS</t>
  </si>
  <si>
    <r>
      <rPr>
        <sz val="11"/>
        <color rgb="FF323232"/>
        <rFont val="Calibri"/>
        <family val="2"/>
        <scheme val="minor"/>
      </rPr>
      <t>CO16</t>
    </r>
  </si>
  <si>
    <t>K45</t>
  </si>
  <si>
    <t>CNTE</t>
  </si>
  <si>
    <t>COLLINSVILLE CANTEEN</t>
  </si>
  <si>
    <t>HD4</t>
  </si>
  <si>
    <t>CVLF</t>
  </si>
  <si>
    <t>COLLINSVILLE CLOVERLEAF</t>
  </si>
  <si>
    <r>
      <rPr>
        <sz val="11"/>
        <color rgb="FF323232"/>
        <rFont val="Calibri"/>
        <family val="2"/>
        <scheme val="minor"/>
      </rPr>
      <t>CVLF</t>
    </r>
  </si>
  <si>
    <t>K46</t>
  </si>
  <si>
    <t>ecol</t>
  </si>
  <si>
    <t>ECOL</t>
  </si>
  <si>
    <t>Collinsville EAST COLLINSVILLE</t>
  </si>
  <si>
    <r>
      <rPr>
        <sz val="11"/>
        <color rgb="FF323232"/>
        <rFont val="Calibri"/>
        <family val="2"/>
        <scheme val="minor"/>
      </rPr>
      <t>ECOL</t>
    </r>
  </si>
  <si>
    <t>L94</t>
  </si>
  <si>
    <t>CO10</t>
  </si>
  <si>
    <t>COLLINSVILLE FIREMEN'S HALL</t>
  </si>
  <si>
    <r>
      <rPr>
        <sz val="11"/>
        <color rgb="FF323232"/>
        <rFont val="Calibri"/>
        <family val="2"/>
        <scheme val="minor"/>
      </rPr>
      <t>CO10</t>
    </r>
  </si>
  <si>
    <t>K47</t>
  </si>
  <si>
    <t>GOET</t>
  </si>
  <si>
    <t>COLLINSVILLE GOETHE ST</t>
  </si>
  <si>
    <r>
      <rPr>
        <sz val="11"/>
        <color rgb="FF323232"/>
        <rFont val="Calibri"/>
        <family val="2"/>
        <scheme val="minor"/>
      </rPr>
      <t>GOET</t>
    </r>
  </si>
  <si>
    <t>K48</t>
  </si>
  <si>
    <t>GDPG</t>
  </si>
  <si>
    <t>COLLINSVILLE GRANDPA PIDGEONS</t>
  </si>
  <si>
    <r>
      <rPr>
        <sz val="11"/>
        <color rgb="FF323232"/>
        <rFont val="Calibri"/>
        <family val="2"/>
        <scheme val="minor"/>
      </rPr>
      <t>GDPG</t>
    </r>
  </si>
  <si>
    <t>K49</t>
  </si>
  <si>
    <t>CO13</t>
  </si>
  <si>
    <t>COLLINSVILLE HIGH SCHOOL</t>
  </si>
  <si>
    <r>
      <rPr>
        <sz val="11"/>
        <color rgb="FF323232"/>
        <rFont val="Calibri"/>
        <family val="2"/>
        <scheme val="minor"/>
      </rPr>
      <t>CO13</t>
    </r>
  </si>
  <si>
    <t>K50</t>
  </si>
  <si>
    <t>CO17</t>
  </si>
  <si>
    <t>COLLINSVILLE KUKLA</t>
  </si>
  <si>
    <r>
      <rPr>
        <sz val="11"/>
        <color rgb="FF323232"/>
        <rFont val="Calibri"/>
        <family val="2"/>
        <scheme val="minor"/>
      </rPr>
      <t>CO17</t>
    </r>
  </si>
  <si>
    <t>K51</t>
  </si>
  <si>
    <t>REES</t>
  </si>
  <si>
    <t>COLLINSVILLE REESE DR</t>
  </si>
  <si>
    <r>
      <rPr>
        <sz val="11"/>
        <color rgb="FF323232"/>
        <rFont val="Calibri"/>
        <family val="2"/>
        <scheme val="minor"/>
      </rPr>
      <t>REES</t>
    </r>
  </si>
  <si>
    <t>K52</t>
  </si>
  <si>
    <t>crci</t>
  </si>
  <si>
    <t>Collinsville Resource Center</t>
  </si>
  <si>
    <t>COSI</t>
  </si>
  <si>
    <t>COLLINSVILLE SAND INDUSTRIES</t>
  </si>
  <si>
    <r>
      <rPr>
        <sz val="11"/>
        <color rgb="FF323232"/>
        <rFont val="Calibri"/>
        <family val="2"/>
        <scheme val="minor"/>
      </rPr>
      <t>COSI</t>
    </r>
  </si>
  <si>
    <t>K53</t>
  </si>
  <si>
    <t>CO12</t>
  </si>
  <si>
    <t>COLLINSVILLE SEWAGE TREATMENT</t>
  </si>
  <si>
    <r>
      <rPr>
        <sz val="11"/>
        <color rgb="FF323232"/>
        <rFont val="Calibri"/>
        <family val="2"/>
        <scheme val="minor"/>
      </rPr>
      <t>CO12</t>
    </r>
  </si>
  <si>
    <t>K54</t>
  </si>
  <si>
    <t>COTR</t>
  </si>
  <si>
    <t>COLLINSVILLE TERRACE</t>
  </si>
  <si>
    <r>
      <rPr>
        <sz val="11"/>
        <color rgb="FF323232"/>
        <rFont val="Calibri"/>
        <family val="2"/>
        <scheme val="minor"/>
      </rPr>
      <t>COTR</t>
    </r>
  </si>
  <si>
    <t>K55</t>
  </si>
  <si>
    <t>CO15</t>
  </si>
  <si>
    <t>COLLINSVILLE TRAVEL LODGE</t>
  </si>
  <si>
    <r>
      <rPr>
        <sz val="11"/>
        <color rgb="FF323232"/>
        <rFont val="Calibri"/>
        <family val="2"/>
        <scheme val="minor"/>
      </rPr>
      <t>CO15</t>
    </r>
  </si>
  <si>
    <t>K56</t>
  </si>
  <si>
    <t>CLGN</t>
  </si>
  <si>
    <t>COLOGNE</t>
  </si>
  <si>
    <t>COLM</t>
  </si>
  <si>
    <t>COLUMBIA ILL</t>
  </si>
  <si>
    <r>
      <rPr>
        <sz val="11"/>
        <color rgb="FF323232"/>
        <rFont val="Calibri"/>
        <family val="2"/>
        <scheme val="minor"/>
      </rPr>
      <t>COLM</t>
    </r>
  </si>
  <si>
    <t>K57</t>
  </si>
  <si>
    <t>colu</t>
  </si>
  <si>
    <t>Columbia Office</t>
  </si>
  <si>
    <t>210 Orr St Columbia, MO 65201</t>
  </si>
  <si>
    <t>COLP</t>
  </si>
  <si>
    <t>COLUMBIA PALMER CREEK</t>
  </si>
  <si>
    <r>
      <rPr>
        <sz val="11"/>
        <color rgb="FF323232"/>
        <rFont val="Calibri"/>
        <family val="2"/>
        <scheme val="minor"/>
      </rPr>
      <t>COLP</t>
    </r>
  </si>
  <si>
    <t>K58</t>
  </si>
  <si>
    <t>COL6</t>
  </si>
  <si>
    <t>COLUMBIA QUARRY 1</t>
  </si>
  <si>
    <r>
      <rPr>
        <sz val="11"/>
        <color rgb="FF323232"/>
        <rFont val="Calibri"/>
        <family val="2"/>
        <scheme val="minor"/>
      </rPr>
      <t>COL6</t>
    </r>
  </si>
  <si>
    <t>K59</t>
  </si>
  <si>
    <t>VAL2</t>
  </si>
  <si>
    <t>COLUMBIA QUARRY 3</t>
  </si>
  <si>
    <r>
      <rPr>
        <sz val="11"/>
        <color rgb="FF323232"/>
        <rFont val="Calibri"/>
        <family val="2"/>
        <scheme val="minor"/>
      </rPr>
      <t>VAL2</t>
    </r>
  </si>
  <si>
    <t>K60</t>
  </si>
  <si>
    <t>CRT3</t>
  </si>
  <si>
    <t>COLUMBIA ROUTE 158</t>
  </si>
  <si>
    <t>H65</t>
  </si>
  <si>
    <t>COL4</t>
  </si>
  <si>
    <t>COLUMBIA SCHWENDS READY-MIX</t>
  </si>
  <si>
    <r>
      <rPr>
        <sz val="11"/>
        <color rgb="FF323232"/>
        <rFont val="Calibri"/>
        <family val="2"/>
        <scheme val="minor"/>
      </rPr>
      <t>COL4</t>
    </r>
  </si>
  <si>
    <t>K61</t>
  </si>
  <si>
    <t>CLBS</t>
  </si>
  <si>
    <t>COLUMBUS-12</t>
  </si>
  <si>
    <t>cmco</t>
  </si>
  <si>
    <t>CMCO</t>
  </si>
  <si>
    <t>COMINCO MINE</t>
  </si>
  <si>
    <t>SF07</t>
  </si>
  <si>
    <t>COMINCO MINE VENT SHAFT</t>
  </si>
  <si>
    <t>CORD</t>
  </si>
  <si>
    <t>CONCORD-223</t>
  </si>
  <si>
    <t>CONC</t>
  </si>
  <si>
    <t>CONCORD-K62</t>
  </si>
  <si>
    <r>
      <rPr>
        <sz val="11"/>
        <color rgb="FF323232"/>
        <rFont val="Calibri"/>
        <family val="2"/>
        <scheme val="minor"/>
      </rPr>
      <t>CONC</t>
    </r>
  </si>
  <si>
    <t>K62</t>
  </si>
  <si>
    <t>IP-JACKSNVLE</t>
  </si>
  <si>
    <t>ED IL-JACKSONVILLE</t>
  </si>
  <si>
    <t>CONN</t>
  </si>
  <si>
    <t>CONNECTICUT</t>
  </si>
  <si>
    <t>AL17</t>
  </si>
  <si>
    <t>CONOCO OIL LUBE PLT</t>
  </si>
  <si>
    <t>NAS1</t>
  </si>
  <si>
    <t>CONSOL COAL NASON POINT</t>
  </si>
  <si>
    <t>K63</t>
  </si>
  <si>
    <t>DO97</t>
  </si>
  <si>
    <t>CONTICO</t>
  </si>
  <si>
    <t>WV01</t>
  </si>
  <si>
    <t>CONTINENTAL CEMENT</t>
  </si>
  <si>
    <t>DO44</t>
  </si>
  <si>
    <t>CONTINENTAL CAN (Out of Service)</t>
  </si>
  <si>
    <t>14-N MET,EA</t>
  </si>
  <si>
    <t>cnwy</t>
  </si>
  <si>
    <t>CNWY</t>
  </si>
  <si>
    <t>CONWAY</t>
  </si>
  <si>
    <t>FR08</t>
  </si>
  <si>
    <t>COOK RIVER KING (Out of Service)</t>
  </si>
  <si>
    <t>IL-DIVISION 6N</t>
  </si>
  <si>
    <t>K64</t>
  </si>
  <si>
    <t>COKV</t>
  </si>
  <si>
    <t>COOKSVILLE</t>
  </si>
  <si>
    <t>K65</t>
  </si>
  <si>
    <t>CSPG</t>
  </si>
  <si>
    <t>COOL SPRINGS</t>
  </si>
  <si>
    <t>COOL</t>
  </si>
  <si>
    <t>COOL VALLEY</t>
  </si>
  <si>
    <t>cncr</t>
  </si>
  <si>
    <t>Coon Creek</t>
  </si>
  <si>
    <t>IL-Division 1</t>
  </si>
  <si>
    <t>CORN</t>
  </si>
  <si>
    <t>CORNELL</t>
  </si>
  <si>
    <t>C00</t>
  </si>
  <si>
    <t>SC06</t>
  </si>
  <si>
    <t>CORP ENG-ALT DAM</t>
  </si>
  <si>
    <t>CRTN</t>
  </si>
  <si>
    <t>CORRINGTON</t>
  </si>
  <si>
    <t>A26</t>
  </si>
  <si>
    <t>CORM</t>
  </si>
  <si>
    <t>CORUM</t>
  </si>
  <si>
    <t>CTHL</t>
  </si>
  <si>
    <t>COTTAGE HILLS</t>
  </si>
  <si>
    <t>K66</t>
  </si>
  <si>
    <t>CTCK</t>
  </si>
  <si>
    <t>COTTER CREEK</t>
  </si>
  <si>
    <t>coul</t>
  </si>
  <si>
    <t>COUV</t>
  </si>
  <si>
    <t>COULTERVILLE</t>
  </si>
  <si>
    <t>K67</t>
  </si>
  <si>
    <t>SF02</t>
  </si>
  <si>
    <t>COUNTY LINE (8624) (RETIRED)</t>
  </si>
  <si>
    <t>CORT</t>
  </si>
  <si>
    <t>COURT</t>
  </si>
  <si>
    <t>B57</t>
  </si>
  <si>
    <t>crox</t>
  </si>
  <si>
    <t>CROX</t>
  </si>
  <si>
    <t>CRO</t>
  </si>
  <si>
    <t>S28</t>
  </si>
  <si>
    <t>crab</t>
  </si>
  <si>
    <t>CROW</t>
  </si>
  <si>
    <t>CRAB ORCHARD W</t>
  </si>
  <si>
    <t>S29</t>
  </si>
  <si>
    <t>CRAG</t>
  </si>
  <si>
    <t>CRAIG</t>
  </si>
  <si>
    <t>CRES</t>
  </si>
  <si>
    <t>CRESCENT (RETIRED)</t>
  </si>
  <si>
    <t>15-S MET,WE</t>
  </si>
  <si>
    <t>CRST</t>
  </si>
  <si>
    <t>CRESTWOOD</t>
  </si>
  <si>
    <t>CVCR</t>
  </si>
  <si>
    <t>CREVE COEUR-299</t>
  </si>
  <si>
    <t>CRVC</t>
  </si>
  <si>
    <t>CREVE COEUR-A28</t>
  </si>
  <si>
    <t>A28</t>
  </si>
  <si>
    <t>CRSK</t>
  </si>
  <si>
    <t>CROSS KEYS</t>
  </si>
  <si>
    <t>crss</t>
  </si>
  <si>
    <t>CRSJ</t>
  </si>
  <si>
    <t>CROSSVILLE JCT</t>
  </si>
  <si>
    <t>X49</t>
  </si>
  <si>
    <t>cros</t>
  </si>
  <si>
    <t>Crossville Tower</t>
  </si>
  <si>
    <t>crsw</t>
  </si>
  <si>
    <t>CRSW</t>
  </si>
  <si>
    <t>CROSSVILLE W substation &amp; Tower</t>
  </si>
  <si>
    <t>X48</t>
  </si>
  <si>
    <t>CRGR</t>
  </si>
  <si>
    <t>CRUGER</t>
  </si>
  <si>
    <t>B10</t>
  </si>
  <si>
    <t>CRYX</t>
  </si>
  <si>
    <t>CRYSTAL (RETIRED)</t>
  </si>
  <si>
    <t>CRY</t>
  </si>
  <si>
    <t>Crystal City Tower</t>
  </si>
  <si>
    <t>CUBA</t>
  </si>
  <si>
    <t>U44</t>
  </si>
  <si>
    <t>cubs</t>
  </si>
  <si>
    <t>CUBS</t>
  </si>
  <si>
    <t>CUBA SWITCHING STATION</t>
  </si>
  <si>
    <t>T, A</t>
  </si>
  <si>
    <r>
      <rPr>
        <sz val="11"/>
        <color rgb="FF323232"/>
        <rFont val="Calibri"/>
        <family val="2"/>
        <scheme val="minor"/>
      </rPr>
      <t>CUBS</t>
    </r>
  </si>
  <si>
    <t>K81</t>
  </si>
  <si>
    <t>CUSE</t>
  </si>
  <si>
    <t>CULLOM SE</t>
  </si>
  <si>
    <t>X50</t>
  </si>
  <si>
    <t>WT59</t>
  </si>
  <si>
    <t>CUPPLES PRODUCTS (SUNNEN)</t>
  </si>
  <si>
    <t>CURT</t>
  </si>
  <si>
    <t>CURTIS</t>
  </si>
  <si>
    <t>DALE</t>
  </si>
  <si>
    <t>DMRN</t>
  </si>
  <si>
    <t>DO06</t>
  </si>
  <si>
    <t>DANFORTH PLANT SCIENCE CENTER</t>
  </si>
  <si>
    <t>DNVS</t>
  </si>
  <si>
    <t>DANVERS</t>
  </si>
  <si>
    <r>
      <rPr>
        <sz val="11"/>
        <color rgb="FF323232"/>
        <rFont val="Calibri"/>
        <family val="2"/>
        <scheme val="minor"/>
      </rPr>
      <t>DNVS</t>
    </r>
  </si>
  <si>
    <t>K82</t>
  </si>
  <si>
    <t>DANV</t>
  </si>
  <si>
    <t>DANVILLE</t>
  </si>
  <si>
    <t>DV30</t>
  </si>
  <si>
    <t>Danville - DV ALCOA</t>
  </si>
  <si>
    <r>
      <rPr>
        <sz val="11"/>
        <color rgb="FF323232"/>
        <rFont val="Calibri"/>
        <family val="2"/>
        <scheme val="minor"/>
      </rPr>
      <t>DV30</t>
    </r>
  </si>
  <si>
    <t>L65</t>
  </si>
  <si>
    <t>DV27</t>
  </si>
  <si>
    <t>Danville - DV ALLIED SIGNAL</t>
  </si>
  <si>
    <r>
      <rPr>
        <sz val="11"/>
        <color rgb="FF323232"/>
        <rFont val="Calibri"/>
        <family val="2"/>
        <scheme val="minor"/>
      </rPr>
      <t>DV27</t>
    </r>
  </si>
  <si>
    <t>L66</t>
  </si>
  <si>
    <t>DV20</t>
  </si>
  <si>
    <t>Danville - DV AUTOMATION-INTERNATIONAL</t>
  </si>
  <si>
    <r>
      <rPr>
        <sz val="11"/>
        <color rgb="FF323232"/>
        <rFont val="Calibri"/>
        <family val="2"/>
        <scheme val="minor"/>
      </rPr>
      <t>DV20</t>
    </r>
  </si>
  <si>
    <t>L67</t>
  </si>
  <si>
    <t>BOWM</t>
  </si>
  <si>
    <t>Danville - DV BOWMAN AVE</t>
  </si>
  <si>
    <r>
      <rPr>
        <sz val="11"/>
        <color rgb="FF323232"/>
        <rFont val="Calibri"/>
        <family val="2"/>
        <scheme val="minor"/>
      </rPr>
      <t>BOWM</t>
    </r>
  </si>
  <si>
    <t>L68</t>
  </si>
  <si>
    <t>DV31</t>
  </si>
  <si>
    <t>Danville - DV BRICKYARD CO-GEN</t>
  </si>
  <si>
    <r>
      <rPr>
        <sz val="11"/>
        <color rgb="FF323232"/>
        <rFont val="Calibri"/>
        <family val="2"/>
        <scheme val="minor"/>
      </rPr>
      <t>DV31</t>
    </r>
  </si>
  <si>
    <t>L69</t>
  </si>
  <si>
    <t>EFAR</t>
  </si>
  <si>
    <t>Danville - DV E FAIRCHILD ST</t>
  </si>
  <si>
    <r>
      <rPr>
        <sz val="11"/>
        <color rgb="FF323232"/>
        <rFont val="Calibri"/>
        <family val="2"/>
        <scheme val="minor"/>
      </rPr>
      <t>EFAR</t>
    </r>
  </si>
  <si>
    <t>L70</t>
  </si>
  <si>
    <t>EGAT</t>
  </si>
  <si>
    <t>Danville - DV EASTGATE</t>
  </si>
  <si>
    <r>
      <rPr>
        <sz val="11"/>
        <color rgb="FF323232"/>
        <rFont val="Calibri"/>
        <family val="2"/>
        <scheme val="minor"/>
      </rPr>
      <t>EGAT</t>
    </r>
  </si>
  <si>
    <t>L71</t>
  </si>
  <si>
    <t>DV32</t>
  </si>
  <si>
    <t>Danville - DV FIBERTEQ</t>
  </si>
  <si>
    <r>
      <rPr>
        <sz val="11"/>
        <color rgb="FF323232"/>
        <rFont val="Calibri"/>
        <family val="2"/>
        <scheme val="minor"/>
      </rPr>
      <t>DV32</t>
    </r>
  </si>
  <si>
    <t>L72</t>
  </si>
  <si>
    <t>FRNK</t>
  </si>
  <si>
    <t>Danville - DV FRANKLIN ST</t>
  </si>
  <si>
    <r>
      <rPr>
        <sz val="11"/>
        <color rgb="FF323232"/>
        <rFont val="Calibri"/>
        <family val="2"/>
        <scheme val="minor"/>
      </rPr>
      <t>FRNK</t>
    </r>
  </si>
  <si>
    <t>L73</t>
  </si>
  <si>
    <t>HAZE</t>
  </si>
  <si>
    <t>Danville - DV HAZEL ST</t>
  </si>
  <si>
    <r>
      <rPr>
        <sz val="11"/>
        <color rgb="FF323232"/>
        <rFont val="Calibri"/>
        <family val="2"/>
        <scheme val="minor"/>
      </rPr>
      <t>HAZE</t>
    </r>
  </si>
  <si>
    <t>L74</t>
  </si>
  <si>
    <t>DV04</t>
  </si>
  <si>
    <t>Danville - DV HYSTER</t>
  </si>
  <si>
    <r>
      <rPr>
        <sz val="11"/>
        <color rgb="FF323232"/>
        <rFont val="Calibri"/>
        <family val="2"/>
        <scheme val="minor"/>
      </rPr>
      <t>DV04</t>
    </r>
  </si>
  <si>
    <t>L75</t>
  </si>
  <si>
    <t>DV26</t>
  </si>
  <si>
    <t>Danville - DV KRUPP-GERLACH</t>
  </si>
  <si>
    <r>
      <rPr>
        <sz val="11"/>
        <color rgb="FF323232"/>
        <rFont val="Calibri"/>
        <family val="2"/>
        <scheme val="minor"/>
      </rPr>
      <t>DV26</t>
    </r>
  </si>
  <si>
    <t>L76</t>
  </si>
  <si>
    <t>DV33</t>
  </si>
  <si>
    <t>Danville - DV KRUPP-GERLACH PRESTA</t>
  </si>
  <si>
    <r>
      <rPr>
        <sz val="11"/>
        <color rgb="FF323232"/>
        <rFont val="Calibri"/>
        <family val="2"/>
        <scheme val="minor"/>
      </rPr>
      <t>DV33</t>
    </r>
  </si>
  <si>
    <t>L77</t>
  </si>
  <si>
    <t>DV07</t>
  </si>
  <si>
    <t>Danville - DV LAUHOFF GRAIN CO.</t>
  </si>
  <si>
    <t>H37</t>
  </si>
  <si>
    <t>LAUF</t>
  </si>
  <si>
    <t>Danville - DV LAUHOFF SWITCH STATION</t>
  </si>
  <si>
    <r>
      <rPr>
        <sz val="11"/>
        <color rgb="FF323232"/>
        <rFont val="Calibri"/>
        <family val="2"/>
        <scheme val="minor"/>
      </rPr>
      <t>LAUF</t>
    </r>
  </si>
  <si>
    <t>L78</t>
  </si>
  <si>
    <t>LIBL</t>
  </si>
  <si>
    <t>Danville - DV LIBERTY LANE</t>
  </si>
  <si>
    <r>
      <rPr>
        <sz val="11"/>
        <color rgb="FF323232"/>
        <rFont val="Calibri"/>
        <family val="2"/>
        <scheme val="minor"/>
      </rPr>
      <t>LIBL</t>
    </r>
  </si>
  <si>
    <t>L79</t>
  </si>
  <si>
    <t>LYNC</t>
  </si>
  <si>
    <t>Danville - DV LYNCH ROAD</t>
  </si>
  <si>
    <r>
      <rPr>
        <sz val="11"/>
        <color rgb="FF323232"/>
        <rFont val="Calibri"/>
        <family val="2"/>
        <scheme val="minor"/>
      </rPr>
      <t>LYNC</t>
    </r>
  </si>
  <si>
    <t>L80</t>
  </si>
  <si>
    <t>RHEN</t>
  </si>
  <si>
    <t>Danville - DV NORTH RHEA ST</t>
  </si>
  <si>
    <r>
      <rPr>
        <sz val="11"/>
        <color rgb="FF323232"/>
        <rFont val="Calibri"/>
        <family val="2"/>
        <scheme val="minor"/>
      </rPr>
      <t>RHEN</t>
    </r>
  </si>
  <si>
    <t>L81</t>
  </si>
  <si>
    <t>OTTA</t>
  </si>
  <si>
    <t>Danville - DV OTTAWA RD</t>
  </si>
  <si>
    <r>
      <rPr>
        <sz val="11"/>
        <color rgb="FF323232"/>
        <rFont val="Calibri"/>
        <family val="2"/>
        <scheme val="minor"/>
      </rPr>
      <t>OTTA</t>
    </r>
  </si>
  <si>
    <t>L82</t>
  </si>
  <si>
    <t>DV24</t>
  </si>
  <si>
    <t>Danville - DV QUAKER OATS</t>
  </si>
  <si>
    <r>
      <rPr>
        <sz val="11"/>
        <color rgb="FF323232"/>
        <rFont val="Calibri"/>
        <family val="2"/>
        <scheme val="minor"/>
      </rPr>
      <t>DV24</t>
    </r>
  </si>
  <si>
    <t>L83</t>
  </si>
  <si>
    <t>DV15</t>
  </si>
  <si>
    <t>Danville - DV TECUMSEH</t>
  </si>
  <si>
    <r>
      <rPr>
        <sz val="11"/>
        <color rgb="FF323232"/>
        <rFont val="Calibri"/>
        <family val="2"/>
        <scheme val="minor"/>
      </rPr>
      <t>DV15</t>
    </r>
  </si>
  <si>
    <t>L84</t>
  </si>
  <si>
    <t>DV05</t>
  </si>
  <si>
    <t>Danville - DV VALMONT</t>
  </si>
  <si>
    <r>
      <rPr>
        <sz val="11"/>
        <color rgb="FF323232"/>
        <rFont val="Calibri"/>
        <family val="2"/>
        <scheme val="minor"/>
      </rPr>
      <t>DV05</t>
    </r>
  </si>
  <si>
    <t>R72</t>
  </si>
  <si>
    <t>VETH</t>
  </si>
  <si>
    <t>Danville - DV VETERANS HOSPITAL</t>
  </si>
  <si>
    <r>
      <rPr>
        <sz val="11"/>
        <color rgb="FF323232"/>
        <rFont val="Calibri"/>
        <family val="2"/>
        <scheme val="minor"/>
      </rPr>
      <t>VETH</t>
    </r>
  </si>
  <si>
    <t>L85</t>
  </si>
  <si>
    <t>WINT</t>
  </si>
  <si>
    <t>Danville - DV WINTER AVE</t>
  </si>
  <si>
    <r>
      <rPr>
        <sz val="11"/>
        <color rgb="FF323232"/>
        <rFont val="Calibri"/>
        <family val="2"/>
        <scheme val="minor"/>
      </rPr>
      <t>WINT</t>
    </r>
  </si>
  <si>
    <t>L86</t>
  </si>
  <si>
    <t>LAKV</t>
  </si>
  <si>
    <t>Danville LAKEVIEW-DANVILLE</t>
  </si>
  <si>
    <r>
      <rPr>
        <sz val="11"/>
        <color rgb="FF323232"/>
        <rFont val="Calibri"/>
        <family val="2"/>
        <scheme val="minor"/>
      </rPr>
      <t>LAKV</t>
    </r>
  </si>
  <si>
    <t>N73</t>
  </si>
  <si>
    <t>dano</t>
  </si>
  <si>
    <t>Danville Office</t>
  </si>
  <si>
    <t>1155 E Voorhees St, Danville, IL 61832</t>
  </si>
  <si>
    <t>dant</t>
  </si>
  <si>
    <t>Danville Tower</t>
  </si>
  <si>
    <t>DARD</t>
  </si>
  <si>
    <t>DARDENNE</t>
  </si>
  <si>
    <t>DHTY</t>
  </si>
  <si>
    <t>DAUGHERTY PIKE</t>
  </si>
  <si>
    <t>DYTN</t>
  </si>
  <si>
    <t>DAYTON</t>
  </si>
  <si>
    <r>
      <rPr>
        <sz val="11"/>
        <color rgb="FF323232"/>
        <rFont val="Calibri"/>
        <family val="2"/>
        <scheme val="minor"/>
      </rPr>
      <t>DYTN</t>
    </r>
  </si>
  <si>
    <t>K83</t>
  </si>
  <si>
    <t>D103</t>
  </si>
  <si>
    <t>Decatur - DC ADM 27TH STREET</t>
  </si>
  <si>
    <r>
      <rPr>
        <sz val="11"/>
        <color rgb="FF323232"/>
        <rFont val="Calibri"/>
        <family val="2"/>
        <scheme val="minor"/>
      </rPr>
      <t>D103</t>
    </r>
  </si>
  <si>
    <t>K84</t>
  </si>
  <si>
    <t>D050</t>
  </si>
  <si>
    <t>Decatur - DC ADM FOOD PKG</t>
  </si>
  <si>
    <r>
      <rPr>
        <sz val="11"/>
        <color rgb="FF323232"/>
        <rFont val="Calibri"/>
        <family val="2"/>
        <scheme val="minor"/>
      </rPr>
      <t>D050</t>
    </r>
  </si>
  <si>
    <t>K85</t>
  </si>
  <si>
    <t>D046</t>
  </si>
  <si>
    <t>Decatur - DC ADM MECHANICAL</t>
  </si>
  <si>
    <r>
      <rPr>
        <sz val="11"/>
        <color rgb="FF323232"/>
        <rFont val="Calibri"/>
        <family val="2"/>
        <scheme val="minor"/>
      </rPr>
      <t>D046</t>
    </r>
  </si>
  <si>
    <t>K86</t>
  </si>
  <si>
    <t>admn</t>
  </si>
  <si>
    <t>ADMN</t>
  </si>
  <si>
    <t>Decatur - DC ADM NORTH</t>
  </si>
  <si>
    <r>
      <rPr>
        <sz val="11"/>
        <color rgb="FF323232"/>
        <rFont val="Calibri"/>
        <family val="2"/>
        <scheme val="minor"/>
      </rPr>
      <t>ADMN</t>
    </r>
  </si>
  <si>
    <t>K87</t>
  </si>
  <si>
    <t>D110</t>
  </si>
  <si>
    <t>Decatur - DC AIRFLOAT</t>
  </si>
  <si>
    <r>
      <rPr>
        <sz val="11"/>
        <color rgb="FF323232"/>
        <rFont val="Calibri"/>
        <family val="2"/>
        <scheme val="minor"/>
      </rPr>
      <t>D110</t>
    </r>
  </si>
  <si>
    <t>K88</t>
  </si>
  <si>
    <t>BLTA</t>
  </si>
  <si>
    <t>Decatur - DC BALTIMORE AVE</t>
  </si>
  <si>
    <r>
      <rPr>
        <sz val="11"/>
        <color rgb="FF323232"/>
        <rFont val="Calibri"/>
        <family val="2"/>
        <scheme val="minor"/>
      </rPr>
      <t>BLTA</t>
    </r>
  </si>
  <si>
    <t>K89</t>
  </si>
  <si>
    <t>BOWS</t>
  </si>
  <si>
    <t>Decatur - DC BOWSHIER LANE</t>
  </si>
  <si>
    <r>
      <rPr>
        <sz val="11"/>
        <color rgb="FF323232"/>
        <rFont val="Calibri"/>
        <family val="2"/>
        <scheme val="minor"/>
      </rPr>
      <t>BOWS</t>
    </r>
  </si>
  <si>
    <t>K90</t>
  </si>
  <si>
    <t>BRSH</t>
  </si>
  <si>
    <t>Decatur - DC BRUSH COLLEGE</t>
  </si>
  <si>
    <r>
      <rPr>
        <sz val="11"/>
        <color rgb="FF323232"/>
        <rFont val="Calibri"/>
        <family val="2"/>
        <scheme val="minor"/>
      </rPr>
      <t>BRSH</t>
    </r>
  </si>
  <si>
    <t>K91</t>
  </si>
  <si>
    <t>BRSS</t>
  </si>
  <si>
    <t>Decatur - DC BRUSH COLLEGE SW STA</t>
  </si>
  <si>
    <r>
      <rPr>
        <sz val="11"/>
        <color rgb="FF323232"/>
        <rFont val="Calibri"/>
        <family val="2"/>
        <scheme val="minor"/>
      </rPr>
      <t>BRSS</t>
    </r>
  </si>
  <si>
    <t>H35</t>
  </si>
  <si>
    <t>D078</t>
  </si>
  <si>
    <t>Decatur - DC CONTINENTAL CARBONICS</t>
  </si>
  <si>
    <r>
      <rPr>
        <sz val="11"/>
        <color rgb="FF323232"/>
        <rFont val="Calibri"/>
        <family val="2"/>
        <scheme val="minor"/>
      </rPr>
      <t>D078</t>
    </r>
  </si>
  <si>
    <t>H36</t>
  </si>
  <si>
    <t>D053</t>
  </si>
  <si>
    <t>Decatur - DC CURTIS 1000</t>
  </si>
  <si>
    <r>
      <rPr>
        <sz val="11"/>
        <color rgb="FF323232"/>
        <rFont val="Calibri"/>
        <family val="2"/>
        <scheme val="minor"/>
      </rPr>
      <t>D053</t>
    </r>
  </si>
  <si>
    <t>K92</t>
  </si>
  <si>
    <t>D083</t>
  </si>
  <si>
    <t>Decatur - DC DAMON AVE. PUMPING</t>
  </si>
  <si>
    <r>
      <rPr>
        <sz val="11"/>
        <color rgb="FF323232"/>
        <rFont val="Calibri"/>
        <family val="2"/>
        <scheme val="minor"/>
      </rPr>
      <t>D083</t>
    </r>
  </si>
  <si>
    <t>K93</t>
  </si>
  <si>
    <t>emst</t>
  </si>
  <si>
    <t>EMST</t>
  </si>
  <si>
    <t>Decatur - DC EAST MAIN ST</t>
  </si>
  <si>
    <r>
      <rPr>
        <sz val="11"/>
        <color rgb="FF323232"/>
        <rFont val="Calibri"/>
        <family val="2"/>
        <scheme val="minor"/>
      </rPr>
      <t>EMST</t>
    </r>
  </si>
  <si>
    <t>K94</t>
  </si>
  <si>
    <t>DEDW</t>
  </si>
  <si>
    <t>Decatur - DC EDWARD ST</t>
  </si>
  <si>
    <r>
      <rPr>
        <sz val="11"/>
        <color rgb="FF323232"/>
        <rFont val="Calibri"/>
        <family val="2"/>
        <scheme val="minor"/>
      </rPr>
      <t>DEDW</t>
    </r>
  </si>
  <si>
    <t>K95</t>
  </si>
  <si>
    <t>D027</t>
  </si>
  <si>
    <t>Decatur - DC ESSEX</t>
  </si>
  <si>
    <r>
      <rPr>
        <sz val="11"/>
        <color rgb="FF323232"/>
        <rFont val="Calibri"/>
        <family val="2"/>
        <scheme val="minor"/>
      </rPr>
      <t>D027</t>
    </r>
  </si>
  <si>
    <t>K96</t>
  </si>
  <si>
    <t>admf</t>
  </si>
  <si>
    <t>ADMF</t>
  </si>
  <si>
    <t>Decatur - DC FARIES PARKWAY</t>
  </si>
  <si>
    <r>
      <rPr>
        <sz val="11"/>
        <color rgb="FF323232"/>
        <rFont val="Calibri"/>
        <family val="2"/>
        <scheme val="minor"/>
      </rPr>
      <t>ADMF</t>
    </r>
  </si>
  <si>
    <t>K97</t>
  </si>
  <si>
    <t>D045</t>
  </si>
  <si>
    <t>Decatur - DC FEDERAL KEMPER</t>
  </si>
  <si>
    <r>
      <rPr>
        <sz val="11"/>
        <color rgb="FF323232"/>
        <rFont val="Calibri"/>
        <family val="2"/>
        <scheme val="minor"/>
      </rPr>
      <t>D045</t>
    </r>
  </si>
  <si>
    <t>K98</t>
  </si>
  <si>
    <t>GARF</t>
  </si>
  <si>
    <t>Decatur - DC GARFIELD AVENUE</t>
  </si>
  <si>
    <r>
      <rPr>
        <sz val="11"/>
        <color rgb="FF323232"/>
        <rFont val="Calibri"/>
        <family val="2"/>
        <scheme val="minor"/>
      </rPr>
      <t>GARF</t>
    </r>
  </si>
  <si>
    <t>M32</t>
  </si>
  <si>
    <t>D082</t>
  </si>
  <si>
    <t>Decatur - DC GREENSWITCH PUMPING</t>
  </si>
  <si>
    <r>
      <rPr>
        <sz val="11"/>
        <color rgb="FF323232"/>
        <rFont val="Calibri"/>
        <family val="2"/>
        <scheme val="minor"/>
      </rPr>
      <t>D082</t>
    </r>
  </si>
  <si>
    <t>K99</t>
  </si>
  <si>
    <t>GRSW</t>
  </si>
  <si>
    <t>Decatur - DC GREENSWITCH ROAD</t>
  </si>
  <si>
    <r>
      <rPr>
        <sz val="11"/>
        <color rgb="FF323232"/>
        <rFont val="Calibri"/>
        <family val="2"/>
        <scheme val="minor"/>
      </rPr>
      <t>GRSW</t>
    </r>
  </si>
  <si>
    <t>L00</t>
  </si>
  <si>
    <t>D051</t>
  </si>
  <si>
    <t>Decatur - DC HERALD &amp; REVIEW</t>
  </si>
  <si>
    <r>
      <rPr>
        <sz val="11"/>
        <color rgb="FF323232"/>
        <rFont val="Calibri"/>
        <family val="2"/>
        <scheme val="minor"/>
      </rPr>
      <t>D051</t>
    </r>
  </si>
  <si>
    <t>L01</t>
  </si>
  <si>
    <t>D081</t>
  </si>
  <si>
    <t>Decatur - DC HILLS DEPT. STORE</t>
  </si>
  <si>
    <r>
      <rPr>
        <sz val="11"/>
        <color rgb="FF323232"/>
        <rFont val="Calibri"/>
        <family val="2"/>
        <scheme val="minor"/>
      </rPr>
      <t>D081</t>
    </r>
  </si>
  <si>
    <t>L02</t>
  </si>
  <si>
    <t>D112</t>
  </si>
  <si>
    <t>Decatur - DC HOME CITY ICE</t>
  </si>
  <si>
    <r>
      <rPr>
        <sz val="11"/>
        <color rgb="FF323232"/>
        <rFont val="Calibri"/>
        <family val="2"/>
        <scheme val="minor"/>
      </rPr>
      <t>D112</t>
    </r>
  </si>
  <si>
    <t>L03</t>
  </si>
  <si>
    <t>D090</t>
  </si>
  <si>
    <t>Decatur - DC HUSTON PATTERSON</t>
  </si>
  <si>
    <r>
      <rPr>
        <sz val="11"/>
        <color rgb="FF323232"/>
        <rFont val="Calibri"/>
        <family val="2"/>
        <scheme val="minor"/>
      </rPr>
      <t>D090</t>
    </r>
  </si>
  <si>
    <t>L04</t>
  </si>
  <si>
    <t>D054</t>
  </si>
  <si>
    <t>Decatur - DC INCUBATOR</t>
  </si>
  <si>
    <r>
      <rPr>
        <sz val="11"/>
        <color rgb="FF323232"/>
        <rFont val="Calibri"/>
        <family val="2"/>
        <scheme val="minor"/>
      </rPr>
      <t>D054</t>
    </r>
  </si>
  <si>
    <t>L05</t>
  </si>
  <si>
    <t>decp</t>
  </si>
  <si>
    <t>Keep Both</t>
  </si>
  <si>
    <t>D088</t>
  </si>
  <si>
    <r>
      <rPr>
        <sz val="11"/>
        <color rgb="FF323232"/>
        <rFont val="Calibri"/>
        <family val="2"/>
        <scheme val="minor"/>
      </rPr>
      <t>D088</t>
    </r>
  </si>
  <si>
    <t>L06</t>
  </si>
  <si>
    <t>D065</t>
  </si>
  <si>
    <t>Decatur - DC K'S MERCHANDISE</t>
  </si>
  <si>
    <r>
      <rPr>
        <sz val="11"/>
        <color rgb="FF323232"/>
        <rFont val="Calibri"/>
        <family val="2"/>
        <scheme val="minor"/>
      </rPr>
      <t>D065</t>
    </r>
  </si>
  <si>
    <t>L07</t>
  </si>
  <si>
    <t>LEAF</t>
  </si>
  <si>
    <t>Decatur - DC LEAFLAND AVE</t>
  </si>
  <si>
    <r>
      <rPr>
        <sz val="11"/>
        <color rgb="FF323232"/>
        <rFont val="Calibri"/>
        <family val="2"/>
        <scheme val="minor"/>
      </rPr>
      <t>LEAF</t>
    </r>
  </si>
  <si>
    <t>L08</t>
  </si>
  <si>
    <t>D074</t>
  </si>
  <si>
    <t>Decatur - DC LOST BRIDGE PUMP STA</t>
  </si>
  <si>
    <r>
      <rPr>
        <sz val="11"/>
        <color rgb="FF323232"/>
        <rFont val="Calibri"/>
        <family val="2"/>
        <scheme val="minor"/>
      </rPr>
      <t>D074</t>
    </r>
  </si>
  <si>
    <t>L09</t>
  </si>
  <si>
    <t>D029</t>
  </si>
  <si>
    <t>Decatur - DC MEMORIAL HOSPITAL</t>
  </si>
  <si>
    <r>
      <rPr>
        <sz val="11"/>
        <color rgb="FF323232"/>
        <rFont val="Calibri"/>
        <family val="2"/>
        <scheme val="minor"/>
      </rPr>
      <t>D029</t>
    </r>
  </si>
  <si>
    <t>L10</t>
  </si>
  <si>
    <t>MICH</t>
  </si>
  <si>
    <t>Decatur - DC MICHIGAN AVE</t>
  </si>
  <si>
    <r>
      <rPr>
        <sz val="11"/>
        <color rgb="FF323232"/>
        <rFont val="Calibri"/>
        <family val="2"/>
        <scheme val="minor"/>
      </rPr>
      <t>MICH</t>
    </r>
  </si>
  <si>
    <t>L11</t>
  </si>
  <si>
    <t>MNDR</t>
  </si>
  <si>
    <t>Decatur - DC MOUND RD</t>
  </si>
  <si>
    <r>
      <rPr>
        <sz val="11"/>
        <color rgb="FF323232"/>
        <rFont val="Calibri"/>
        <family val="2"/>
        <scheme val="minor"/>
      </rPr>
      <t>MNDR</t>
    </r>
  </si>
  <si>
    <t>L12</t>
  </si>
  <si>
    <t>D073</t>
  </si>
  <si>
    <t>Decatur - DC NELSON PUMP STA</t>
  </si>
  <si>
    <r>
      <rPr>
        <sz val="11"/>
        <color rgb="FF323232"/>
        <rFont val="Calibri"/>
        <family val="2"/>
        <scheme val="minor"/>
      </rPr>
      <t>D073</t>
    </r>
  </si>
  <si>
    <t>L13</t>
  </si>
  <si>
    <t>DN21</t>
  </si>
  <si>
    <t>Decatur - DC NORTH 21ST STREET</t>
  </si>
  <si>
    <r>
      <rPr>
        <sz val="11"/>
        <color rgb="FF323232"/>
        <rFont val="Calibri"/>
        <family val="2"/>
        <scheme val="minor"/>
      </rPr>
      <t>DN21</t>
    </r>
  </si>
  <si>
    <t>L14</t>
  </si>
  <si>
    <t>n27s</t>
  </si>
  <si>
    <t>N27D</t>
  </si>
  <si>
    <t>Decatur - DC NORTH 27TH STREET</t>
  </si>
  <si>
    <r>
      <rPr>
        <sz val="11"/>
        <color rgb="FF323232"/>
        <rFont val="Calibri"/>
        <family val="2"/>
        <scheme val="minor"/>
      </rPr>
      <t>N27D</t>
    </r>
  </si>
  <si>
    <t>L15</t>
  </si>
  <si>
    <t>DNGA</t>
  </si>
  <si>
    <t>Decatur - DC NORTHGATE</t>
  </si>
  <si>
    <r>
      <rPr>
        <sz val="11"/>
        <color rgb="FF323232"/>
        <rFont val="Calibri"/>
        <family val="2"/>
        <scheme val="minor"/>
      </rPr>
      <t>DNGA</t>
    </r>
  </si>
  <si>
    <t>L17</t>
  </si>
  <si>
    <t>D116</t>
  </si>
  <si>
    <t>Decatur - DC NSR TECHNOLOGIES</t>
  </si>
  <si>
    <t>H91</t>
  </si>
  <si>
    <t>DPLZ</t>
  </si>
  <si>
    <r>
      <rPr>
        <sz val="11"/>
        <color rgb="FF323232"/>
        <rFont val="Calibri"/>
        <family val="2"/>
        <scheme val="minor"/>
      </rPr>
      <t>DPLZ</t>
    </r>
  </si>
  <si>
    <t>L18</t>
  </si>
  <si>
    <t>D048</t>
  </si>
  <si>
    <t>Decatur - DC REAS BRDG WTR TRMT 1</t>
  </si>
  <si>
    <r>
      <rPr>
        <sz val="11"/>
        <color rgb="FF323232"/>
        <rFont val="Calibri"/>
        <family val="2"/>
        <scheme val="minor"/>
      </rPr>
      <t>D048</t>
    </r>
  </si>
  <si>
    <t>L19</t>
  </si>
  <si>
    <t>D091</t>
  </si>
  <si>
    <t>Decatur - DC REAS BRDG WTR TRMT 2</t>
  </si>
  <si>
    <r>
      <rPr>
        <sz val="11"/>
        <color rgb="FF323232"/>
        <rFont val="Calibri"/>
        <family val="2"/>
        <scheme val="minor"/>
      </rPr>
      <t>D091</t>
    </r>
  </si>
  <si>
    <t>L20</t>
  </si>
  <si>
    <t>D092</t>
  </si>
  <si>
    <t>Decatur - DC REAS BRDG WTR TRMT 3</t>
  </si>
  <si>
    <r>
      <rPr>
        <sz val="11"/>
        <color rgb="FF323232"/>
        <rFont val="Calibri"/>
        <family val="2"/>
        <scheme val="minor"/>
      </rPr>
      <t>D092</t>
    </r>
  </si>
  <si>
    <t>L21</t>
  </si>
  <si>
    <t>D085</t>
  </si>
  <si>
    <t>Decatur - DC RICHLAND COLLEGE</t>
  </si>
  <si>
    <r>
      <rPr>
        <sz val="11"/>
        <color rgb="FF323232"/>
        <rFont val="Calibri"/>
        <family val="2"/>
        <scheme val="minor"/>
      </rPr>
      <t>D085</t>
    </r>
  </si>
  <si>
    <t>L22</t>
  </si>
  <si>
    <t>r51d</t>
  </si>
  <si>
    <t>R51D</t>
  </si>
  <si>
    <t>Decatur - DC ROUTE 51</t>
  </si>
  <si>
    <r>
      <rPr>
        <sz val="11"/>
        <color rgb="FF323232"/>
        <rFont val="Calibri"/>
        <family val="2"/>
        <scheme val="minor"/>
      </rPr>
      <t>R51D</t>
    </r>
  </si>
  <si>
    <t>L24</t>
  </si>
  <si>
    <t>D48S</t>
  </si>
  <si>
    <t>Decatur - DC RT 48 SOUTH</t>
  </si>
  <si>
    <r>
      <rPr>
        <sz val="11"/>
        <color rgb="FF323232"/>
        <rFont val="Calibri"/>
        <family val="2"/>
        <scheme val="minor"/>
      </rPr>
      <t>D48S</t>
    </r>
  </si>
  <si>
    <t>L23</t>
  </si>
  <si>
    <t>D096</t>
  </si>
  <si>
    <t>Decatur - DC SAM'S CLUB</t>
  </si>
  <si>
    <r>
      <rPr>
        <sz val="11"/>
        <color rgb="FF323232"/>
        <rFont val="Calibri"/>
        <family val="2"/>
        <scheme val="minor"/>
      </rPr>
      <t>D096</t>
    </r>
  </si>
  <si>
    <t>L25</t>
  </si>
  <si>
    <t>D047</t>
  </si>
  <si>
    <t>Decatur - DC SANITARY DISTRICT</t>
  </si>
  <si>
    <r>
      <rPr>
        <sz val="11"/>
        <color rgb="FF323232"/>
        <rFont val="Calibri"/>
        <family val="2"/>
        <scheme val="minor"/>
      </rPr>
      <t>D047</t>
    </r>
  </si>
  <si>
    <t>L26</t>
  </si>
  <si>
    <t>D072</t>
  </si>
  <si>
    <t>Decatur - DC SANITARY DISTRICT DIPP</t>
  </si>
  <si>
    <r>
      <rPr>
        <sz val="11"/>
        <color rgb="FF323232"/>
        <rFont val="Calibri"/>
        <family val="2"/>
        <scheme val="minor"/>
      </rPr>
      <t>D072</t>
    </r>
  </si>
  <si>
    <t>L27</t>
  </si>
  <si>
    <t>decn</t>
  </si>
  <si>
    <t>D001</t>
  </si>
  <si>
    <r>
      <rPr>
        <sz val="11"/>
        <color rgb="FF323232"/>
        <rFont val="Calibri"/>
        <family val="2"/>
        <scheme val="minor"/>
      </rPr>
      <t>D001</t>
    </r>
  </si>
  <si>
    <t>L28</t>
  </si>
  <si>
    <t>D042</t>
  </si>
  <si>
    <t>Decatur - DC SEASON-ALL</t>
  </si>
  <si>
    <r>
      <rPr>
        <sz val="11"/>
        <color rgb="FF323232"/>
        <rFont val="Calibri"/>
        <family val="2"/>
        <scheme val="minor"/>
      </rPr>
      <t>D042</t>
    </r>
  </si>
  <si>
    <t>L29</t>
  </si>
  <si>
    <t>D080</t>
  </si>
  <si>
    <t>Decatur - DC SINTERED PRECISION</t>
  </si>
  <si>
    <r>
      <rPr>
        <sz val="11"/>
        <color rgb="FF323232"/>
        <rFont val="Calibri"/>
        <family val="2"/>
        <scheme val="minor"/>
      </rPr>
      <t>D080</t>
    </r>
  </si>
  <si>
    <t>L30</t>
  </si>
  <si>
    <t>D064</t>
  </si>
  <si>
    <t>Decatur - DC SOL TICK</t>
  </si>
  <si>
    <r>
      <rPr>
        <sz val="11"/>
        <color rgb="FF323232"/>
        <rFont val="Calibri"/>
        <family val="2"/>
        <scheme val="minor"/>
      </rPr>
      <t>D064</t>
    </r>
  </si>
  <si>
    <t>L31</t>
  </si>
  <si>
    <t>D084</t>
  </si>
  <si>
    <t>Decatur - DC ST MARYS MEDICAL BUILD</t>
  </si>
  <si>
    <r>
      <rPr>
        <sz val="11"/>
        <color rgb="FF323232"/>
        <rFont val="Calibri"/>
        <family val="2"/>
        <scheme val="minor"/>
      </rPr>
      <t>D084</t>
    </r>
  </si>
  <si>
    <t>L32</t>
  </si>
  <si>
    <t>D089</t>
  </si>
  <si>
    <t>Decatur - DC TRAYLOR BROTHERS</t>
  </si>
  <si>
    <r>
      <rPr>
        <sz val="11"/>
        <color rgb="FF323232"/>
        <rFont val="Calibri"/>
        <family val="2"/>
        <scheme val="minor"/>
      </rPr>
      <t>D089</t>
    </r>
  </si>
  <si>
    <t>L33</t>
  </si>
  <si>
    <t>D098</t>
  </si>
  <si>
    <t>Decatur - DC WALMART</t>
  </si>
  <si>
    <r>
      <rPr>
        <sz val="11"/>
        <color rgb="FF323232"/>
        <rFont val="Calibri"/>
        <family val="2"/>
        <scheme val="minor"/>
      </rPr>
      <t>D098</t>
    </r>
  </si>
  <si>
    <t>L34</t>
  </si>
  <si>
    <t>WLGR</t>
  </si>
  <si>
    <t>Decatur - DC WALNUT GROVE</t>
  </si>
  <si>
    <r>
      <rPr>
        <sz val="11"/>
        <color rgb="FF323232"/>
        <rFont val="Calibri"/>
        <family val="2"/>
        <scheme val="minor"/>
      </rPr>
      <t>WLGR</t>
    </r>
  </si>
  <si>
    <t>L35</t>
  </si>
  <si>
    <t>DWTR</t>
  </si>
  <si>
    <t>Decatur - DC WATER WORKS</t>
  </si>
  <si>
    <r>
      <rPr>
        <sz val="11"/>
        <color rgb="FF323232"/>
        <rFont val="Calibri"/>
        <family val="2"/>
        <scheme val="minor"/>
      </rPr>
      <t>DWTR</t>
    </r>
  </si>
  <si>
    <t>L36</t>
  </si>
  <si>
    <t>D036</t>
  </si>
  <si>
    <t>Decatur - DC WOMEN'S CORRECTION CEN</t>
  </si>
  <si>
    <r>
      <rPr>
        <sz val="11"/>
        <color rgb="FF323232"/>
        <rFont val="Calibri"/>
        <family val="2"/>
        <scheme val="minor"/>
      </rPr>
      <t>D036</t>
    </r>
  </si>
  <si>
    <t>L37</t>
  </si>
  <si>
    <t>WYCK</t>
  </si>
  <si>
    <t>Decatur - DC WYCKLES</t>
  </si>
  <si>
    <t>H56</t>
  </si>
  <si>
    <t>D007</t>
  </si>
  <si>
    <t>Decatur - DC ZEXEL #2</t>
  </si>
  <si>
    <r>
      <rPr>
        <sz val="11"/>
        <color rgb="FF323232"/>
        <rFont val="Calibri"/>
        <family val="2"/>
        <scheme val="minor"/>
      </rPr>
      <t>D007</t>
    </r>
  </si>
  <si>
    <t>L38</t>
  </si>
  <si>
    <t>D086</t>
  </si>
  <si>
    <t>Decatur - DC ZEXEL #3</t>
  </si>
  <si>
    <r>
      <rPr>
        <sz val="11"/>
        <color rgb="FF323232"/>
        <rFont val="Calibri"/>
        <family val="2"/>
        <scheme val="minor"/>
      </rPr>
      <t>D086</t>
    </r>
  </si>
  <si>
    <t>L39</t>
  </si>
  <si>
    <t>D095</t>
  </si>
  <si>
    <t>Decatur - DC ZEXEL #4</t>
  </si>
  <si>
    <r>
      <rPr>
        <sz val="11"/>
        <color rgb="FF323232"/>
        <rFont val="Calibri"/>
        <family val="2"/>
        <scheme val="minor"/>
      </rPr>
      <t>D095</t>
    </r>
  </si>
  <si>
    <t>L40</t>
  </si>
  <si>
    <t>D104</t>
  </si>
  <si>
    <t>Decatur - DC ZEXEL TEMPORARY</t>
  </si>
  <si>
    <r>
      <rPr>
        <sz val="11"/>
        <color rgb="FF323232"/>
        <rFont val="Calibri"/>
        <family val="2"/>
        <scheme val="minor"/>
      </rPr>
      <t>D104</t>
    </r>
  </si>
  <si>
    <t>L41</t>
  </si>
  <si>
    <t>decs</t>
  </si>
  <si>
    <t>NDEC</t>
  </si>
  <si>
    <t>Coordinates changed substantially</t>
  </si>
  <si>
    <r>
      <rPr>
        <sz val="11"/>
        <color rgb="FF323232"/>
        <rFont val="Calibri"/>
        <family val="2"/>
        <scheme val="minor"/>
      </rPr>
      <t>NDEC</t>
    </r>
  </si>
  <si>
    <t>Q09</t>
  </si>
  <si>
    <t>decd</t>
  </si>
  <si>
    <t>DECE</t>
  </si>
  <si>
    <t>Decatur EAST DECATUR</t>
  </si>
  <si>
    <r>
      <rPr>
        <sz val="11"/>
        <color rgb="FF323232"/>
        <rFont val="Calibri"/>
        <family val="2"/>
        <scheme val="minor"/>
      </rPr>
      <t>DECE</t>
    </r>
  </si>
  <si>
    <t>L95</t>
  </si>
  <si>
    <t>FRVD</t>
  </si>
  <si>
    <t>Decatur FAIRVIEW-DECATUR</t>
  </si>
  <si>
    <r>
      <rPr>
        <sz val="11"/>
        <color rgb="FF323232"/>
        <rFont val="Calibri"/>
        <family val="2"/>
        <scheme val="minor"/>
      </rPr>
      <t>FRVD</t>
    </r>
  </si>
  <si>
    <t>M18</t>
  </si>
  <si>
    <t>dech</t>
  </si>
  <si>
    <t>DHDQ</t>
  </si>
  <si>
    <t>Decatur IP HEADQUARTERS-DECATUR</t>
  </si>
  <si>
    <r>
      <rPr>
        <sz val="11"/>
        <color rgb="FF323232"/>
        <rFont val="Calibri"/>
        <family val="2"/>
        <scheme val="minor"/>
      </rPr>
      <t>DHDQ</t>
    </r>
  </si>
  <si>
    <t>N21</t>
  </si>
  <si>
    <t>decf</t>
  </si>
  <si>
    <t>Decatur Material Distribution Facility</t>
  </si>
  <si>
    <t>3490 Rupp Pkwy, Decatur, IL 62526</t>
  </si>
  <si>
    <t>deca</t>
  </si>
  <si>
    <t>Decatur Material Distribution Facility Annex</t>
  </si>
  <si>
    <t>decm</t>
  </si>
  <si>
    <t>dcmw</t>
  </si>
  <si>
    <t>deco</t>
  </si>
  <si>
    <t>NJSP</t>
  </si>
  <si>
    <t>Decatur Office/Jasper St. - ED - IL DECATUR OH, Decatur - DC NORTH JASPER STREET, Decatur Gas SCADA Building</t>
  </si>
  <si>
    <t>D, O, G</t>
  </si>
  <si>
    <t>2460 N Jasper St, Decatur, IL 62526</t>
  </si>
  <si>
    <r>
      <rPr>
        <sz val="11"/>
        <color rgb="FF323232"/>
        <rFont val="Calibri"/>
        <family val="2"/>
        <scheme val="minor"/>
      </rPr>
      <t>NJSP</t>
    </r>
  </si>
  <si>
    <t>L16</t>
  </si>
  <si>
    <t>decg</t>
  </si>
  <si>
    <t>njsp</t>
  </si>
  <si>
    <t>Decatur Office/Jasper St. - ED - IL DECATUR OH, Decatur - DC NORTH JASPER STREET, Decatur Gas SCADA Building (Decatur Gas SCADA Building)</t>
  </si>
  <si>
    <t>Decatur Plaza Bldg</t>
  </si>
  <si>
    <t>370 S Main St, Decatur, IL</t>
  </si>
  <si>
    <t>dect</t>
  </si>
  <si>
    <t>Decatur Training Center</t>
  </si>
  <si>
    <t>271 S 27th St. Decatur, IL 62252</t>
  </si>
  <si>
    <t>DEER</t>
  </si>
  <si>
    <t>DEERING</t>
  </si>
  <si>
    <t>WT67</t>
  </si>
  <si>
    <t>DEFENSE MAPPING AGENCY</t>
  </si>
  <si>
    <t>DELN</t>
  </si>
  <si>
    <t>DELAND</t>
  </si>
  <si>
    <r>
      <rPr>
        <sz val="11"/>
        <color rgb="FF323232"/>
        <rFont val="Calibri"/>
        <family val="2"/>
        <scheme val="minor"/>
      </rPr>
      <t>DELN</t>
    </r>
  </si>
  <si>
    <t>L42</t>
  </si>
  <si>
    <t>DELA</t>
  </si>
  <si>
    <t>DELAVAN</t>
  </si>
  <si>
    <t>G10</t>
  </si>
  <si>
    <t>DLBR</t>
  </si>
  <si>
    <t>DELBRIDGE</t>
  </si>
  <si>
    <t>DELL</t>
  </si>
  <si>
    <t>DELLWOOD</t>
  </si>
  <si>
    <t>DLMR</t>
  </si>
  <si>
    <t>DELMAR</t>
  </si>
  <si>
    <t>delo</t>
  </si>
  <si>
    <t>Deloitte Office</t>
  </si>
  <si>
    <t>DLTA</t>
  </si>
  <si>
    <t>DELTA</t>
  </si>
  <si>
    <t>ensd</t>
  </si>
  <si>
    <t>Department of Health ENS (Jefferson City)</t>
  </si>
  <si>
    <t>DO02</t>
  </si>
  <si>
    <t>DEPAUL HOSPITAL WEST</t>
  </si>
  <si>
    <t>DEPU</t>
  </si>
  <si>
    <t>DEPUE</t>
  </si>
  <si>
    <r>
      <rPr>
        <sz val="11"/>
        <color rgb="FF323232"/>
        <rFont val="Calibri"/>
        <family val="2"/>
        <scheme val="minor"/>
      </rPr>
      <t>DEPU</t>
    </r>
  </si>
  <si>
    <t>L43</t>
  </si>
  <si>
    <t>DEP2</t>
  </si>
  <si>
    <t>DEPUE MOBIL CHEMICAL PHOSPHATE</t>
  </si>
  <si>
    <r>
      <rPr>
        <sz val="11"/>
        <color rgb="FF323232"/>
        <rFont val="Calibri"/>
        <family val="2"/>
        <scheme val="minor"/>
      </rPr>
      <t>DEP2</t>
    </r>
  </si>
  <si>
    <t>L44</t>
  </si>
  <si>
    <t>DEP4</t>
  </si>
  <si>
    <t>DEPUE PRINCETON FARMS</t>
  </si>
  <si>
    <r>
      <rPr>
        <sz val="11"/>
        <color rgb="FF323232"/>
        <rFont val="Calibri"/>
        <family val="2"/>
        <scheme val="minor"/>
      </rPr>
      <t>DEP4</t>
    </r>
  </si>
  <si>
    <t>L45</t>
  </si>
  <si>
    <t>DPRS</t>
  </si>
  <si>
    <t>DES PERES</t>
  </si>
  <si>
    <t>deso</t>
  </si>
  <si>
    <t>dest</t>
  </si>
  <si>
    <t>Desoto Tower</t>
  </si>
  <si>
    <t>DESO</t>
  </si>
  <si>
    <t>DESOTO-551</t>
  </si>
  <si>
    <t>DSTO</t>
  </si>
  <si>
    <t>DESOTO-S30</t>
  </si>
  <si>
    <t>S30</t>
  </si>
  <si>
    <t>DXAF</t>
  </si>
  <si>
    <t>DEXTER AF</t>
  </si>
  <si>
    <t>dext</t>
  </si>
  <si>
    <t>dexo</t>
  </si>
  <si>
    <t>Dexter Office ED - MO DEXTER ELEC OH</t>
  </si>
  <si>
    <t>212 S Hickory St, Dexter, MO 63841</t>
  </si>
  <si>
    <t>dxmw</t>
  </si>
  <si>
    <t>Dexter Tower</t>
  </si>
  <si>
    <t>DEXM</t>
  </si>
  <si>
    <t>DEXTER-MAIN</t>
  </si>
  <si>
    <t>DEXT</t>
  </si>
  <si>
    <t>DEXTER-THREE MILE RD</t>
  </si>
  <si>
    <t>DIAL</t>
  </si>
  <si>
    <t>DIAX</t>
  </si>
  <si>
    <t>DIAMONDS</t>
  </si>
  <si>
    <t>DIA</t>
  </si>
  <si>
    <t>SC03</t>
  </si>
  <si>
    <t>DIDION &amp; SONS FOUNDRY</t>
  </si>
  <si>
    <t>detr</t>
  </si>
  <si>
    <t>DTRX</t>
  </si>
  <si>
    <t>DIETERICH</t>
  </si>
  <si>
    <t>DTR</t>
  </si>
  <si>
    <t>X52</t>
  </si>
  <si>
    <t>DTSW</t>
  </si>
  <si>
    <t>DIETERICH SW STA</t>
  </si>
  <si>
    <t>X53</t>
  </si>
  <si>
    <t>dimw</t>
  </si>
  <si>
    <t>Dixon Tower</t>
  </si>
  <si>
    <t>DON5</t>
  </si>
  <si>
    <t>DONNELLSON PROPELLEX</t>
  </si>
  <si>
    <r>
      <rPr>
        <sz val="11"/>
        <color rgb="FF323232"/>
        <rFont val="Calibri"/>
        <family val="2"/>
        <scheme val="minor"/>
      </rPr>
      <t>DON5</t>
    </r>
  </si>
  <si>
    <t>L47</t>
  </si>
  <si>
    <t>sorn</t>
  </si>
  <si>
    <t>DONN</t>
  </si>
  <si>
    <t>DONNELLSON substation &amp; Sorento Collector</t>
  </si>
  <si>
    <r>
      <rPr>
        <sz val="11"/>
        <color rgb="FF323232"/>
        <rFont val="Calibri"/>
        <family val="2"/>
        <scheme val="minor"/>
      </rPr>
      <t>DONN</t>
    </r>
  </si>
  <si>
    <t>L46</t>
  </si>
  <si>
    <t>DONV</t>
  </si>
  <si>
    <t>DONOVAN</t>
  </si>
  <si>
    <t>X54</t>
  </si>
  <si>
    <t>DORS</t>
  </si>
  <si>
    <t>DORANS S</t>
  </si>
  <si>
    <t>Z43</t>
  </si>
  <si>
    <t>domw</t>
  </si>
  <si>
    <t>Dorchester Tower</t>
  </si>
  <si>
    <t>DRLN</t>
  </si>
  <si>
    <t>DORLAN</t>
  </si>
  <si>
    <t>C66</t>
  </si>
  <si>
    <t>DORT</t>
  </si>
  <si>
    <t>DORSETT</t>
  </si>
  <si>
    <t>dord</t>
  </si>
  <si>
    <t>dort</t>
  </si>
  <si>
    <t>Dorsett District SmartGrid Network (Thru Bldg A)</t>
  </si>
  <si>
    <t>dora</t>
  </si>
  <si>
    <t>Dorsett GCMS Bldg (Bldg "A")</t>
  </si>
  <si>
    <t>dorm</t>
  </si>
  <si>
    <t>Dorsett Motor Transportation (Bldg "T")</t>
  </si>
  <si>
    <t>dorp</t>
  </si>
  <si>
    <t>Dorsett Pole Yard Bldg  (Bldg "G")</t>
  </si>
  <si>
    <t>dors</t>
  </si>
  <si>
    <t>Dorsett Stores Building  (Bldg "E")</t>
  </si>
  <si>
    <t>dorc</t>
  </si>
  <si>
    <t>Dorsett Substation Reporting Center (Bldg "B")</t>
  </si>
  <si>
    <t>dorr</t>
  </si>
  <si>
    <t>Dorsett System Relay (Bldg "S")</t>
  </si>
  <si>
    <t>Dorsett Training (Bldg "X")</t>
  </si>
  <si>
    <t>dory</t>
  </si>
  <si>
    <t>Dorsett Transmission Building (Bldg "Y")</t>
  </si>
  <si>
    <t>dorw</t>
  </si>
  <si>
    <t>Dorsett Works HQ (Bldg "W") - ED - MO DORSETT OH</t>
  </si>
  <si>
    <t>DOFY</t>
  </si>
  <si>
    <t>DOUGHERTY FERRY</t>
  </si>
  <si>
    <t>DGLS</t>
  </si>
  <si>
    <t>DOUGLAS-947</t>
  </si>
  <si>
    <t>DOUG</t>
  </si>
  <si>
    <t>DOUGLAS-L48</t>
  </si>
  <si>
    <r>
      <rPr>
        <sz val="11"/>
        <color rgb="FF323232"/>
        <rFont val="Calibri"/>
        <family val="2"/>
        <scheme val="minor"/>
      </rPr>
      <t>DOUG</t>
    </r>
  </si>
  <si>
    <t>L48</t>
  </si>
  <si>
    <t>JT88</t>
  </si>
  <si>
    <t>DOW CHEM-RIVSIDE</t>
  </si>
  <si>
    <t>DOWL</t>
  </si>
  <si>
    <t>DOWELL</t>
  </si>
  <si>
    <t>DOWN</t>
  </si>
  <si>
    <t>DOWNS</t>
  </si>
  <si>
    <r>
      <rPr>
        <sz val="11"/>
        <color rgb="FF323232"/>
        <rFont val="Calibri"/>
        <family val="2"/>
        <scheme val="minor"/>
      </rPr>
      <t>DOWN</t>
    </r>
  </si>
  <si>
    <t>L49</t>
  </si>
  <si>
    <t>DRST</t>
  </si>
  <si>
    <t>DROSTE</t>
  </si>
  <si>
    <t>DUCH</t>
  </si>
  <si>
    <t>DUCHESNE</t>
  </si>
  <si>
    <t>duck</t>
  </si>
  <si>
    <t>DUCK</t>
  </si>
  <si>
    <t>DUCK CREEK SWITCHYARD</t>
  </si>
  <si>
    <t>D57</t>
  </si>
  <si>
    <t>AL14</t>
  </si>
  <si>
    <t>DUNCAN-048</t>
  </si>
  <si>
    <t>DUNX</t>
  </si>
  <si>
    <t>DUNCAN-109</t>
  </si>
  <si>
    <t>DUN</t>
  </si>
  <si>
    <t>DNDE</t>
  </si>
  <si>
    <t>DUNDEE CEMENT</t>
  </si>
  <si>
    <t>dnfl</t>
  </si>
  <si>
    <t>Dunfermline</t>
  </si>
  <si>
    <t>DNKN</t>
  </si>
  <si>
    <t>DUNKLIN</t>
  </si>
  <si>
    <t>DUPO</t>
  </si>
  <si>
    <r>
      <rPr>
        <sz val="11"/>
        <color rgb="FF323232"/>
        <rFont val="Calibri"/>
        <family val="2"/>
        <scheme val="minor"/>
      </rPr>
      <t>DUPO</t>
    </r>
  </si>
  <si>
    <t>L50</t>
  </si>
  <si>
    <t>BV37</t>
  </si>
  <si>
    <t>DUPO CASPER-STOLLE QUARRY</t>
  </si>
  <si>
    <r>
      <rPr>
        <sz val="11"/>
        <color rgb="FF323232"/>
        <rFont val="Calibri"/>
        <family val="2"/>
        <scheme val="minor"/>
      </rPr>
      <t>BV37</t>
    </r>
  </si>
  <si>
    <t>L51</t>
  </si>
  <si>
    <t>DP10</t>
  </si>
  <si>
    <t>DUPO DSI</t>
  </si>
  <si>
    <r>
      <rPr>
        <sz val="11"/>
        <color rgb="FF323232"/>
        <rFont val="Calibri"/>
        <family val="2"/>
        <scheme val="minor"/>
      </rPr>
      <t>DP10</t>
    </r>
  </si>
  <si>
    <t>L52</t>
  </si>
  <si>
    <t>DPFE</t>
  </si>
  <si>
    <t>DUPO FERRY ROAD</t>
  </si>
  <si>
    <r>
      <rPr>
        <sz val="11"/>
        <color rgb="FF323232"/>
        <rFont val="Calibri"/>
        <family val="2"/>
        <scheme val="minor"/>
      </rPr>
      <t>DPFE</t>
    </r>
  </si>
  <si>
    <t>L53</t>
  </si>
  <si>
    <t>DP02</t>
  </si>
  <si>
    <t>DUPO INDUSTRIAL</t>
  </si>
  <si>
    <r>
      <rPr>
        <sz val="11"/>
        <color rgb="FF323232"/>
        <rFont val="Calibri"/>
        <family val="2"/>
        <scheme val="minor"/>
      </rPr>
      <t>DP02</t>
    </r>
  </si>
  <si>
    <t>L54</t>
  </si>
  <si>
    <t>DP07</t>
  </si>
  <si>
    <t>DUPO MCCLAIR ASPHALT #2</t>
  </si>
  <si>
    <r>
      <rPr>
        <sz val="11"/>
        <color rgb="FF323232"/>
        <rFont val="Calibri"/>
        <family val="2"/>
        <scheme val="minor"/>
      </rPr>
      <t>DP07</t>
    </r>
  </si>
  <si>
    <t>L55</t>
  </si>
  <si>
    <t>DP08</t>
  </si>
  <si>
    <t>DUPO PHILLIPS PIPELINE</t>
  </si>
  <si>
    <r>
      <rPr>
        <sz val="11"/>
        <color rgb="FF323232"/>
        <rFont val="Calibri"/>
        <family val="2"/>
        <scheme val="minor"/>
      </rPr>
      <t>DP08</t>
    </r>
  </si>
  <si>
    <t>L56</t>
  </si>
  <si>
    <t>BV36</t>
  </si>
  <si>
    <t>DUPO REESE CONSTRUCTION</t>
  </si>
  <si>
    <r>
      <rPr>
        <sz val="11"/>
        <color rgb="FF323232"/>
        <rFont val="Calibri"/>
        <family val="2"/>
        <scheme val="minor"/>
      </rPr>
      <t>BV36</t>
    </r>
  </si>
  <si>
    <t>L57</t>
  </si>
  <si>
    <t>DP09</t>
  </si>
  <si>
    <t>DUPO WASTE RECOVERY</t>
  </si>
  <si>
    <r>
      <rPr>
        <sz val="11"/>
        <color rgb="FF323232"/>
        <rFont val="Calibri"/>
        <family val="2"/>
        <scheme val="minor"/>
      </rPr>
      <t>DP09</t>
    </r>
  </si>
  <si>
    <t>L58</t>
  </si>
  <si>
    <t>MO19</t>
  </si>
  <si>
    <t>DUPONT</t>
  </si>
  <si>
    <t>duqu</t>
  </si>
  <si>
    <t>DUQX</t>
  </si>
  <si>
    <t>DUQUION Substation</t>
  </si>
  <si>
    <r>
      <rPr>
        <sz val="11"/>
        <color rgb="FF323232"/>
        <rFont val="Calibri"/>
        <family val="2"/>
        <scheme val="minor"/>
      </rPr>
      <t>DUQ</t>
    </r>
  </si>
  <si>
    <t>L59</t>
  </si>
  <si>
    <t>DUQ5</t>
  </si>
  <si>
    <t>DUQUOIN ALLEN WASTE MGT</t>
  </si>
  <si>
    <r>
      <rPr>
        <sz val="11"/>
        <color rgb="FF323232"/>
        <rFont val="Calibri"/>
        <family val="2"/>
        <scheme val="minor"/>
      </rPr>
      <t>DUQ5</t>
    </r>
  </si>
  <si>
    <t>L60</t>
  </si>
  <si>
    <t>DUQ2</t>
  </si>
  <si>
    <t>DUQUOIN CABLEC CORPORATION</t>
  </si>
  <si>
    <r>
      <rPr>
        <sz val="11"/>
        <color rgb="FF323232"/>
        <rFont val="Calibri"/>
        <family val="2"/>
        <scheme val="minor"/>
      </rPr>
      <t>DUQ2</t>
    </r>
  </si>
  <si>
    <t>L61</t>
  </si>
  <si>
    <t>DUQD</t>
  </si>
  <si>
    <t>DUQUOIN DIVISION ST.</t>
  </si>
  <si>
    <r>
      <rPr>
        <sz val="11"/>
        <color rgb="FF323232"/>
        <rFont val="Calibri"/>
        <family val="2"/>
        <scheme val="minor"/>
      </rPr>
      <t>DUQD</t>
    </r>
  </si>
  <si>
    <t>L62</t>
  </si>
  <si>
    <t>DUQF</t>
  </si>
  <si>
    <t>DUQUOIN FAIRSIDE</t>
  </si>
  <si>
    <r>
      <rPr>
        <sz val="11"/>
        <color rgb="FF323232"/>
        <rFont val="Calibri"/>
        <family val="2"/>
        <scheme val="minor"/>
      </rPr>
      <t>DUQF</t>
    </r>
  </si>
  <si>
    <t>L63</t>
  </si>
  <si>
    <t>DUQ3</t>
  </si>
  <si>
    <t>DUQUOIN FREEMAN UNITED COAL #1</t>
  </si>
  <si>
    <r>
      <rPr>
        <sz val="11"/>
        <color rgb="FF323232"/>
        <rFont val="Calibri"/>
        <family val="2"/>
        <scheme val="minor"/>
      </rPr>
      <t>DUQ3</t>
    </r>
  </si>
  <si>
    <t>L64</t>
  </si>
  <si>
    <t>DUQI</t>
  </si>
  <si>
    <t>DUQUOIN INDUSTRIAL PARK</t>
  </si>
  <si>
    <t>H64</t>
  </si>
  <si>
    <t>DTCH</t>
  </si>
  <si>
    <t>DUTCHTOWN</t>
  </si>
  <si>
    <t>DTZW</t>
  </si>
  <si>
    <t>DUTZOW-386</t>
  </si>
  <si>
    <t>DUTZ</t>
  </si>
  <si>
    <t>DUTZOW-650</t>
  </si>
  <si>
    <t>DYER</t>
  </si>
  <si>
    <t>BG01</t>
  </si>
  <si>
    <t>DYNO NOBEL</t>
  </si>
  <si>
    <t>EAGR</t>
  </si>
  <si>
    <t>EAGER</t>
  </si>
  <si>
    <t>ERTH</t>
  </si>
  <si>
    <t>EARTH CITY</t>
  </si>
  <si>
    <t>DO01</t>
  </si>
  <si>
    <t>EARTH CITY PMP STA</t>
  </si>
  <si>
    <t>eash</t>
  </si>
  <si>
    <t>Eash Ash</t>
  </si>
  <si>
    <t>ests</t>
  </si>
  <si>
    <t>EALA</t>
  </si>
  <si>
    <t>EAST ALTON AIRCO (RETIRED)</t>
  </si>
  <si>
    <t>IPC</t>
  </si>
  <si>
    <r>
      <rPr>
        <strike/>
        <sz val="11"/>
        <color rgb="FF323232"/>
        <rFont val="Calibri"/>
        <family val="2"/>
        <scheme val="minor"/>
      </rPr>
      <t>EALA</t>
    </r>
  </si>
  <si>
    <t>L89</t>
  </si>
  <si>
    <t>EALB</t>
  </si>
  <si>
    <t>EAST ALTON BELL ST</t>
  </si>
  <si>
    <r>
      <rPr>
        <sz val="11"/>
        <color rgb="FF323232"/>
        <rFont val="Calibri"/>
        <family val="2"/>
        <scheme val="minor"/>
      </rPr>
      <t>EALB</t>
    </r>
  </si>
  <si>
    <t>L90</t>
  </si>
  <si>
    <t>EALP</t>
  </si>
  <si>
    <t>EAST ALTON POWDER MILL SW STA</t>
  </si>
  <si>
    <r>
      <rPr>
        <sz val="11"/>
        <color rgb="FF323232"/>
        <rFont val="Calibri"/>
        <family val="2"/>
        <scheme val="minor"/>
      </rPr>
      <t>EALP</t>
    </r>
  </si>
  <si>
    <t>L91</t>
  </si>
  <si>
    <t>WR22</t>
  </si>
  <si>
    <t>EAST ALTON SEWAGE TREATMENT</t>
  </si>
  <si>
    <r>
      <rPr>
        <sz val="11"/>
        <color rgb="FF323232"/>
        <rFont val="Calibri"/>
        <family val="2"/>
        <scheme val="minor"/>
      </rPr>
      <t>WR22</t>
    </r>
  </si>
  <si>
    <t>L92</t>
  </si>
  <si>
    <t>epeo</t>
  </si>
  <si>
    <t>EPEO</t>
  </si>
  <si>
    <t>EAST PEORIA</t>
  </si>
  <si>
    <t>A97</t>
  </si>
  <si>
    <t>EPLV</t>
  </si>
  <si>
    <t>EAST PEORIA LEVEE &amp; DRAINAGE</t>
  </si>
  <si>
    <t>B26</t>
  </si>
  <si>
    <t>EPMN</t>
  </si>
  <si>
    <t>EAST PRAIRIE MAIN</t>
  </si>
  <si>
    <t>EPML</t>
  </si>
  <si>
    <t>EAST PRAIRIE MILL</t>
  </si>
  <si>
    <t>DP03</t>
  </si>
  <si>
    <t>EAST ST LOUIS STONE CO-DUPO</t>
  </si>
  <si>
    <r>
      <rPr>
        <sz val="11"/>
        <color rgb="FF323232"/>
        <rFont val="Calibri"/>
        <family val="2"/>
        <scheme val="minor"/>
      </rPr>
      <t>DP03</t>
    </r>
  </si>
  <si>
    <t>L98</t>
  </si>
  <si>
    <t>ESTJ</t>
  </si>
  <si>
    <t>EAST ST. JACOBS</t>
  </si>
  <si>
    <r>
      <rPr>
        <sz val="11"/>
        <color rgb="FF323232"/>
        <rFont val="Calibri"/>
        <family val="2"/>
        <scheme val="minor"/>
      </rPr>
      <t>ESTJ</t>
    </r>
  </si>
  <si>
    <t>L99</t>
  </si>
  <si>
    <t>estl</t>
  </si>
  <si>
    <t>East St. Louis ED - IL EAST ST LOUIS OH</t>
  </si>
  <si>
    <t>500 E Broadway, East St Louis, IL 62201</t>
  </si>
  <si>
    <t>east</t>
  </si>
  <si>
    <t>EAST</t>
  </si>
  <si>
    <t>EASTERN</t>
  </si>
  <si>
    <t>D62</t>
  </si>
  <si>
    <t>estn</t>
  </si>
  <si>
    <t>Eastern ED - IL EASTERN OH</t>
  </si>
  <si>
    <t>22852 Washington Rd, Washington, IL 61571</t>
  </si>
  <si>
    <t>EATH</t>
  </si>
  <si>
    <t>EATHERTON</t>
  </si>
  <si>
    <t>ETON</t>
  </si>
  <si>
    <t>EATON</t>
  </si>
  <si>
    <t>D75</t>
  </si>
  <si>
    <t>edls</t>
  </si>
  <si>
    <t>EDEL</t>
  </si>
  <si>
    <t>EDELSTEIN</t>
  </si>
  <si>
    <t>D32</t>
  </si>
  <si>
    <t>edeg</t>
  </si>
  <si>
    <t>EDEN GAS STORAGE</t>
  </si>
  <si>
    <t>G</t>
  </si>
  <si>
    <t>12301 IL-154, Sparta, IL 62286</t>
  </si>
  <si>
    <t>EDN1</t>
  </si>
  <si>
    <t>EDEN INDUSTRIAL</t>
  </si>
  <si>
    <r>
      <rPr>
        <sz val="11"/>
        <color rgb="FF323232"/>
        <rFont val="Calibri"/>
        <family val="2"/>
        <scheme val="minor"/>
      </rPr>
      <t>EDN1</t>
    </r>
  </si>
  <si>
    <t>M00</t>
  </si>
  <si>
    <t>EDGE</t>
  </si>
  <si>
    <t>EDGEMONT</t>
  </si>
  <si>
    <t>EDNA</t>
  </si>
  <si>
    <t>EDINA</t>
  </si>
  <si>
    <t>edmw</t>
  </si>
  <si>
    <t>Edina Tower</t>
  </si>
  <si>
    <t>EDST</t>
  </si>
  <si>
    <t>EDMUND</t>
  </si>
  <si>
    <t>A61</t>
  </si>
  <si>
    <t>EDMX</t>
  </si>
  <si>
    <t>EDMUNDSON</t>
  </si>
  <si>
    <t>EDM</t>
  </si>
  <si>
    <t>edwa</t>
  </si>
  <si>
    <t>EDWD</t>
  </si>
  <si>
    <t>EDWARDS SWITCHYARD</t>
  </si>
  <si>
    <t>A04</t>
  </si>
  <si>
    <t>ED10</t>
  </si>
  <si>
    <t>EDWARDSVILLE HERSHEY</t>
  </si>
  <si>
    <r>
      <rPr>
        <sz val="11"/>
        <color rgb="FF323232"/>
        <rFont val="Calibri"/>
        <family val="2"/>
        <scheme val="minor"/>
      </rPr>
      <t>ED10</t>
    </r>
  </si>
  <si>
    <t>M01</t>
  </si>
  <si>
    <t>ED01</t>
  </si>
  <si>
    <t>EDWARDSVILLE IDLE ACRES</t>
  </si>
  <si>
    <r>
      <rPr>
        <sz val="11"/>
        <color rgb="FF323232"/>
        <rFont val="Calibri"/>
        <family val="2"/>
        <scheme val="minor"/>
      </rPr>
      <t>ED01</t>
    </r>
  </si>
  <si>
    <t>M02</t>
  </si>
  <si>
    <t>ED08</t>
  </si>
  <si>
    <t>EDWARDSVILLE MADISON CO JAIL</t>
  </si>
  <si>
    <r>
      <rPr>
        <sz val="11"/>
        <color rgb="FF323232"/>
        <rFont val="Calibri"/>
        <family val="2"/>
        <scheme val="minor"/>
      </rPr>
      <t>ED08</t>
    </r>
  </si>
  <si>
    <t>M03</t>
  </si>
  <si>
    <t>ESCH</t>
  </si>
  <si>
    <t>EDWARDSVILLE SCHWARZ STREET</t>
  </si>
  <si>
    <r>
      <rPr>
        <sz val="11"/>
        <color rgb="FF323232"/>
        <rFont val="Calibri"/>
        <family val="2"/>
        <scheme val="minor"/>
      </rPr>
      <t>ESCH</t>
    </r>
  </si>
  <si>
    <t>M04</t>
  </si>
  <si>
    <t>ESEC</t>
  </si>
  <si>
    <t>EDWARDSVILLE SECOND STREET</t>
  </si>
  <si>
    <r>
      <rPr>
        <sz val="11"/>
        <color rgb="FF323232"/>
        <rFont val="Calibri"/>
        <family val="2"/>
        <scheme val="minor"/>
      </rPr>
      <t>ESEC</t>
    </r>
  </si>
  <si>
    <t>M05</t>
  </si>
  <si>
    <t>SIUE</t>
  </si>
  <si>
    <t>EDWARDSVILLE SIU</t>
  </si>
  <si>
    <r>
      <rPr>
        <sz val="11"/>
        <color rgb="FF323232"/>
        <rFont val="Calibri"/>
        <family val="2"/>
        <scheme val="minor"/>
      </rPr>
      <t>SIUE</t>
    </r>
  </si>
  <si>
    <t>M06</t>
  </si>
  <si>
    <t>EDWS</t>
  </si>
  <si>
    <t>Edwardsville SOUTH EDWARDSVILLE</t>
  </si>
  <si>
    <r>
      <rPr>
        <sz val="11"/>
        <color rgb="FF323232"/>
        <rFont val="Calibri"/>
        <family val="2"/>
        <scheme val="minor"/>
      </rPr>
      <t>EDWS</t>
    </r>
  </si>
  <si>
    <t>R04</t>
  </si>
  <si>
    <t>e138</t>
  </si>
  <si>
    <t>E138</t>
  </si>
  <si>
    <t>EFFINGHAM 138KV</t>
  </si>
  <si>
    <t>X63</t>
  </si>
  <si>
    <t>effd</t>
  </si>
  <si>
    <t>Effingham AEG DCS</t>
  </si>
  <si>
    <t>EFBS</t>
  </si>
  <si>
    <t>EFFINGHAM BANKER ST</t>
  </si>
  <si>
    <t>X56</t>
  </si>
  <si>
    <t>efch</t>
  </si>
  <si>
    <t>EFCH</t>
  </si>
  <si>
    <t>EFFINGHAM CHERRY ST</t>
  </si>
  <si>
    <t>X57</t>
  </si>
  <si>
    <t>effc</t>
  </si>
  <si>
    <t>Effingham Control Center</t>
  </si>
  <si>
    <t>EFFE</t>
  </si>
  <si>
    <t>EFFINGHAM E</t>
  </si>
  <si>
    <t>X58</t>
  </si>
  <si>
    <t>EFJA</t>
  </si>
  <si>
    <t>EFFINGHAM JAYCEE AVE</t>
  </si>
  <si>
    <t>Z16</t>
  </si>
  <si>
    <t>EFMA</t>
  </si>
  <si>
    <t>EFFINGHAM MARATHON</t>
  </si>
  <si>
    <t>X59</t>
  </si>
  <si>
    <t>EFMC</t>
  </si>
  <si>
    <t>EFFINGHAM MCGRATH AVE</t>
  </si>
  <si>
    <t>Z37</t>
  </si>
  <si>
    <t>EFFN</t>
  </si>
  <si>
    <t>EFFINGHAM N</t>
  </si>
  <si>
    <t>X60</t>
  </si>
  <si>
    <t>efnw</t>
  </si>
  <si>
    <t>EFNW</t>
  </si>
  <si>
    <t>EFFINGHAM NW substation, office - ED - IL EFFINGHAM OH &amp; Tower</t>
  </si>
  <si>
    <t>Z17</t>
  </si>
  <si>
    <t>effg</t>
  </si>
  <si>
    <t>EFFINGHAM NW substation, office - ED - IL EFFINGHAM OH &amp; Tower (Effingham office)</t>
  </si>
  <si>
    <t>1800 Ford Ave, Effingham, IL 62401</t>
  </si>
  <si>
    <t>EFFS</t>
  </si>
  <si>
    <t>EFFINGHAM S substation &amp; tower</t>
  </si>
  <si>
    <t>X62</t>
  </si>
  <si>
    <t>effm</t>
  </si>
  <si>
    <t>effs</t>
  </si>
  <si>
    <t>EFFINGHAM S substation &amp; tower (Effingham Tower)</t>
  </si>
  <si>
    <t>ELPA</t>
  </si>
  <si>
    <t>EL PASO</t>
  </si>
  <si>
    <r>
      <rPr>
        <sz val="11"/>
        <color rgb="FF323232"/>
        <rFont val="Calibri"/>
        <family val="2"/>
        <scheme val="minor"/>
      </rPr>
      <t>ELPA</t>
    </r>
  </si>
  <si>
    <t>M07</t>
  </si>
  <si>
    <t>ELP2</t>
  </si>
  <si>
    <t>EL PASO E.I. DUPONT CHEMICAL</t>
  </si>
  <si>
    <r>
      <rPr>
        <sz val="11"/>
        <color rgb="FF323232"/>
        <rFont val="Calibri"/>
        <family val="2"/>
        <scheme val="minor"/>
      </rPr>
      <t>ELP2</t>
    </r>
  </si>
  <si>
    <t>M08</t>
  </si>
  <si>
    <t>ELBA</t>
  </si>
  <si>
    <t>D47</t>
  </si>
  <si>
    <t>eldn</t>
  </si>
  <si>
    <t>ELDN</t>
  </si>
  <si>
    <t>ELDON &amp; ELDON-12</t>
  </si>
  <si>
    <t>695/676</t>
  </si>
  <si>
    <t>eldm</t>
  </si>
  <si>
    <t>Eldon Tower</t>
  </si>
  <si>
    <t>EHYS</t>
  </si>
  <si>
    <t>ELDON-HWY 54 SO</t>
  </si>
  <si>
    <t>ELJS</t>
  </si>
  <si>
    <t>ELDON-JACKSON</t>
  </si>
  <si>
    <t>eldo</t>
  </si>
  <si>
    <t>ELDO</t>
  </si>
  <si>
    <t>ELDORADO</t>
  </si>
  <si>
    <r>
      <rPr>
        <sz val="11"/>
        <color rgb="FF323232"/>
        <rFont val="Calibri"/>
        <family val="2"/>
        <scheme val="minor"/>
      </rPr>
      <t>ELDO</t>
    </r>
  </si>
  <si>
    <t>M09</t>
  </si>
  <si>
    <t>ELDR</t>
  </si>
  <si>
    <t>ELDRED</t>
  </si>
  <si>
    <t>U45</t>
  </si>
  <si>
    <t>ELDD</t>
  </si>
  <si>
    <t>ELDRED DR. DIST</t>
  </si>
  <si>
    <t>U47</t>
  </si>
  <si>
    <t>ELDK</t>
  </si>
  <si>
    <t>ELDRED-KEACH DR.</t>
  </si>
  <si>
    <t>U46</t>
  </si>
  <si>
    <t>ES08</t>
  </si>
  <si>
    <t>ELEMETIS-CHAS PFIZER</t>
  </si>
  <si>
    <t>elgd</t>
  </si>
  <si>
    <t>Elgin CTG DCS</t>
  </si>
  <si>
    <t>1559 Gifford Road Elgin, IL 60120</t>
  </si>
  <si>
    <t>elgn</t>
  </si>
  <si>
    <t>Elgin CTG ELGIN ENERGY CENTER</t>
  </si>
  <si>
    <t>elks</t>
  </si>
  <si>
    <t>ELKH</t>
  </si>
  <si>
    <t>ELKHART</t>
  </si>
  <si>
    <t>C60</t>
  </si>
  <si>
    <t>ELKS</t>
  </si>
  <si>
    <t>ELKHART SWITCHING STATION</t>
  </si>
  <si>
    <r>
      <rPr>
        <sz val="11"/>
        <color rgb="FF323232"/>
        <rFont val="Calibri"/>
        <family val="2"/>
        <scheme val="minor"/>
      </rPr>
      <t>ELKS</t>
    </r>
  </si>
  <si>
    <t>M10</t>
  </si>
  <si>
    <t>ELKV</t>
  </si>
  <si>
    <t>ELKVILLE</t>
  </si>
  <si>
    <t>S31</t>
  </si>
  <si>
    <t>ELEN</t>
  </si>
  <si>
    <t>ELLENDALE</t>
  </si>
  <si>
    <t>ELIS</t>
  </si>
  <si>
    <t>ELLISVILLE</t>
  </si>
  <si>
    <t>elis</t>
  </si>
  <si>
    <t>elvl</t>
  </si>
  <si>
    <t>Ellisville Office ED - MO ELLISVILLE OH</t>
  </si>
  <si>
    <t>280 Old State Rd, Ellisville, MO 63021</t>
  </si>
  <si>
    <t>ELMX</t>
  </si>
  <si>
    <t>ELM</t>
  </si>
  <si>
    <t>ELMG</t>
  </si>
  <si>
    <t>ELM GROVE</t>
  </si>
  <si>
    <t>A81</t>
  </si>
  <si>
    <t>ELMR</t>
  </si>
  <si>
    <t>ELMIRA</t>
  </si>
  <si>
    <t>ELSB</t>
  </si>
  <si>
    <t>ELSBERRY</t>
  </si>
  <si>
    <t>PC78</t>
  </si>
  <si>
    <t>ELSBERRY-DRAINAGE</t>
  </si>
  <si>
    <t>ELWA</t>
  </si>
  <si>
    <t>ELWIN MEDUSA AGGREGATE</t>
  </si>
  <si>
    <r>
      <rPr>
        <sz val="11"/>
        <color rgb="FF323232"/>
        <rFont val="Calibri"/>
        <family val="2"/>
        <scheme val="minor"/>
      </rPr>
      <t>ELWA</t>
    </r>
  </si>
  <si>
    <t>M11</t>
  </si>
  <si>
    <t>emds</t>
  </si>
  <si>
    <t>EMDN</t>
  </si>
  <si>
    <t>EMDEN</t>
  </si>
  <si>
    <t>G30</t>
  </si>
  <si>
    <t>EMXX</t>
  </si>
  <si>
    <t>EMERSON</t>
  </si>
  <si>
    <t>EM</t>
  </si>
  <si>
    <t>DO20</t>
  </si>
  <si>
    <t>EMERSON ELECTRIC</t>
  </si>
  <si>
    <t>JC01</t>
  </si>
  <si>
    <t>ENBRIDGE PIPELINE</t>
  </si>
  <si>
    <r>
      <rPr>
        <sz val="11"/>
        <color rgb="FF323232"/>
        <rFont val="Calibri"/>
        <family val="2"/>
        <scheme val="minor"/>
      </rPr>
      <t>JC01</t>
    </r>
  </si>
  <si>
    <t>ENGS</t>
  </si>
  <si>
    <t>ENERGY SOUTH</t>
  </si>
  <si>
    <t>T16</t>
  </si>
  <si>
    <t>enfd</t>
  </si>
  <si>
    <t>Enfield Collector</t>
  </si>
  <si>
    <t>ENFL</t>
  </si>
  <si>
    <t>ENFIELD substation</t>
  </si>
  <si>
    <r>
      <rPr>
        <sz val="11"/>
        <color rgb="FF323232"/>
        <rFont val="Calibri"/>
        <family val="2"/>
        <scheme val="minor"/>
      </rPr>
      <t>ENFL</t>
    </r>
  </si>
  <si>
    <t>M12</t>
  </si>
  <si>
    <t>ENRX</t>
  </si>
  <si>
    <t>ENRIGHT</t>
  </si>
  <si>
    <t>ENR</t>
  </si>
  <si>
    <t>ENRT</t>
  </si>
  <si>
    <t>ENRIGHT-12</t>
  </si>
  <si>
    <t>CG12</t>
  </si>
  <si>
    <t>EPRAIRIE-HUBBARD (RETIRED)</t>
  </si>
  <si>
    <t>HEN8</t>
  </si>
  <si>
    <t>ESK DESULPHURIZATION PLANT TEM</t>
  </si>
  <si>
    <r>
      <rPr>
        <sz val="11"/>
        <color rgb="FF323232"/>
        <rFont val="Calibri"/>
        <family val="2"/>
        <scheme val="minor"/>
      </rPr>
      <t>HEN8</t>
    </r>
  </si>
  <si>
    <t>M13</t>
  </si>
  <si>
    <t>ESEX</t>
  </si>
  <si>
    <t>ESSEX</t>
  </si>
  <si>
    <t>ESTR</t>
  </si>
  <si>
    <t>ESTHER</t>
  </si>
  <si>
    <t>ES12</t>
  </si>
  <si>
    <t>ESTL AUTO SHREDG</t>
  </si>
  <si>
    <t>EUCX</t>
  </si>
  <si>
    <t>EUCLID</t>
  </si>
  <si>
    <t>EUC</t>
  </si>
  <si>
    <t>ERKA</t>
  </si>
  <si>
    <t>EUREKA</t>
  </si>
  <si>
    <t>WT71</t>
  </si>
  <si>
    <t>EUREKA SAND &amp; GRAVEL</t>
  </si>
  <si>
    <t>EURK</t>
  </si>
  <si>
    <t>EUREKA-CIL</t>
  </si>
  <si>
    <t>A36</t>
  </si>
  <si>
    <t>HUD2</t>
  </si>
  <si>
    <t>EVERGREEN LAKE-HUDSON</t>
  </si>
  <si>
    <r>
      <rPr>
        <sz val="11"/>
        <color rgb="FF323232"/>
        <rFont val="Calibri"/>
        <family val="2"/>
        <scheme val="minor"/>
      </rPr>
      <t>HUD2</t>
    </r>
  </si>
  <si>
    <t>M14</t>
  </si>
  <si>
    <t>EWNG</t>
  </si>
  <si>
    <t>EWING-12</t>
  </si>
  <si>
    <t>exsp</t>
  </si>
  <si>
    <t>Excelsior Springs Office ED - MO EXCELSIOR SPRINGS OH</t>
  </si>
  <si>
    <t>2101 N Jesse James Rd, Excelsior Springs, MO 64024</t>
  </si>
  <si>
    <t>EXTB</t>
  </si>
  <si>
    <t>EXERMONT BERNICE ST</t>
  </si>
  <si>
    <r>
      <rPr>
        <sz val="11"/>
        <color rgb="FF323232"/>
        <rFont val="Calibri"/>
        <family val="2"/>
        <scheme val="minor"/>
      </rPr>
      <t>EXTB</t>
    </r>
  </si>
  <si>
    <t>M15</t>
  </si>
  <si>
    <t>AL05</t>
  </si>
  <si>
    <t>EXPLORER PIPELINE-AL</t>
  </si>
  <si>
    <t>EXPP</t>
  </si>
  <si>
    <t>EXPLORER PIPELINE-ALTON</t>
  </si>
  <si>
    <t>M16</t>
  </si>
  <si>
    <t>JC12</t>
  </si>
  <si>
    <t>EXPLORER PIPELINE-JC</t>
  </si>
  <si>
    <t>FRGR</t>
  </si>
  <si>
    <t>FAIR GROUNDS</t>
  </si>
  <si>
    <t>C43</t>
  </si>
  <si>
    <t>fbry</t>
  </si>
  <si>
    <t>Fairbury</t>
  </si>
  <si>
    <t>FRBX</t>
  </si>
  <si>
    <t>FAIRBURY</t>
  </si>
  <si>
    <t>FRB</t>
  </si>
  <si>
    <t>X64</t>
  </si>
  <si>
    <t>FRBE</t>
  </si>
  <si>
    <t>FAIRBURY E</t>
  </si>
  <si>
    <t>X65</t>
  </si>
  <si>
    <t>FRBP</t>
  </si>
  <si>
    <t>FAIRBURY PITTSBURG TUBE</t>
  </si>
  <si>
    <t>Z47</t>
  </si>
  <si>
    <t>fair</t>
  </si>
  <si>
    <t>FGRD</t>
  </si>
  <si>
    <t>FAIRGROUNDS CTG &amp; substation</t>
  </si>
  <si>
    <t>D, E</t>
  </si>
  <si>
    <t>FAIRGROUNDS-CIL</t>
  </si>
  <si>
    <t>faim</t>
  </si>
  <si>
    <t>Fairman Tower</t>
  </si>
  <si>
    <t>FMTX</t>
  </si>
  <si>
    <t>FAIRMONT</t>
  </si>
  <si>
    <t>Not sure which substation the coordinates are for</t>
  </si>
  <si>
    <t>FMT</t>
  </si>
  <si>
    <t>fmtg</t>
  </si>
  <si>
    <t>Fairmont Gas</t>
  </si>
  <si>
    <t>FRMT</t>
  </si>
  <si>
    <t>FAIRMOUNT</t>
  </si>
  <si>
    <t>D66</t>
  </si>
  <si>
    <t>FMNT</t>
  </si>
  <si>
    <t>FAIRMOUNT-COLLINSVILLE</t>
  </si>
  <si>
    <r>
      <rPr>
        <sz val="11"/>
        <color rgb="FF323232"/>
        <rFont val="Calibri"/>
        <family val="2"/>
        <scheme val="minor"/>
      </rPr>
      <t>FMNT</t>
    </r>
  </si>
  <si>
    <t>M17</t>
  </si>
  <si>
    <t>FAIR</t>
  </si>
  <si>
    <t>FAIRVIEW</t>
  </si>
  <si>
    <t>MAEX</t>
  </si>
  <si>
    <t>FAIRVIEW MAY DRIVE</t>
  </si>
  <si>
    <t>MAE</t>
  </si>
  <si>
    <t>T46</t>
  </si>
  <si>
    <t>DO29</t>
  </si>
  <si>
    <t>FALCON PRODUCTS (RETIRED)</t>
  </si>
  <si>
    <t>FARA</t>
  </si>
  <si>
    <t>FARADAY</t>
  </si>
  <si>
    <t>0A9</t>
  </si>
  <si>
    <t>FARB</t>
  </si>
  <si>
    <t>FARBER</t>
  </si>
  <si>
    <t>farb</t>
  </si>
  <si>
    <t>frbr</t>
  </si>
  <si>
    <t>Farber</t>
  </si>
  <si>
    <t>2916 Farber Drive, Champaign, IL</t>
  </si>
  <si>
    <t>farg</t>
  </si>
  <si>
    <t>FARG</t>
  </si>
  <si>
    <t>FARGO</t>
  </si>
  <si>
    <t>A12</t>
  </si>
  <si>
    <t>fari</t>
  </si>
  <si>
    <t>FARX</t>
  </si>
  <si>
    <t>FARINA</t>
  </si>
  <si>
    <t>FAR</t>
  </si>
  <si>
    <t>X66</t>
  </si>
  <si>
    <t>FMDL</t>
  </si>
  <si>
    <t>FARMDALE</t>
  </si>
  <si>
    <t>A49</t>
  </si>
  <si>
    <t>FAFM</t>
  </si>
  <si>
    <t>FARMERSVILLE-FREEMAN MINE</t>
  </si>
  <si>
    <t>U48</t>
  </si>
  <si>
    <t>FARM</t>
  </si>
  <si>
    <t>FARMINGTON</t>
  </si>
  <si>
    <t>FMLD</t>
  </si>
  <si>
    <t>FARMLAND</t>
  </si>
  <si>
    <t>famw</t>
  </si>
  <si>
    <t>Farrar Tower</t>
  </si>
  <si>
    <t>FAYB</t>
  </si>
  <si>
    <t>FAYETTEVILLE BEE HOLLOW ROAD</t>
  </si>
  <si>
    <r>
      <rPr>
        <sz val="11"/>
        <color rgb="FF323232"/>
        <rFont val="Calibri"/>
        <family val="2"/>
        <scheme val="minor"/>
      </rPr>
      <t>FAYB</t>
    </r>
  </si>
  <si>
    <t>M19</t>
  </si>
  <si>
    <t>FAYF</t>
  </si>
  <si>
    <t>FAYETTEVILLE-FREEBURG</t>
  </si>
  <si>
    <r>
      <rPr>
        <sz val="11"/>
        <color rgb="FF323232"/>
        <rFont val="Calibri"/>
        <family val="2"/>
        <scheme val="minor"/>
      </rPr>
      <t>FAYF</t>
    </r>
  </si>
  <si>
    <t>M20</t>
  </si>
  <si>
    <t>AL13</t>
  </si>
  <si>
    <t>FEDERAL (Retired)</t>
  </si>
  <si>
    <t>IL-DIVISION 5</t>
  </si>
  <si>
    <t>ED IL-ALTON</t>
  </si>
  <si>
    <t>FEEX</t>
  </si>
  <si>
    <t>FEE FEE</t>
  </si>
  <si>
    <t>FEE</t>
  </si>
  <si>
    <t>FISE</t>
  </si>
  <si>
    <t>FEISE</t>
  </si>
  <si>
    <t>fent</t>
  </si>
  <si>
    <t>FENX</t>
  </si>
  <si>
    <t>FENTON</t>
  </si>
  <si>
    <t>FEN</t>
  </si>
  <si>
    <t>FERG</t>
  </si>
  <si>
    <t>FERGUSON</t>
  </si>
  <si>
    <t>fern</t>
  </si>
  <si>
    <t>FERR</t>
  </si>
  <si>
    <t>FERRIN</t>
  </si>
  <si>
    <r>
      <rPr>
        <sz val="11"/>
        <color rgb="FF323232"/>
        <rFont val="Calibri"/>
        <family val="2"/>
        <scheme val="minor"/>
      </rPr>
      <t>FERR</t>
    </r>
  </si>
  <si>
    <t>M21</t>
  </si>
  <si>
    <t>FEST</t>
  </si>
  <si>
    <t>FESTUS</t>
  </si>
  <si>
    <t>fiat</t>
  </si>
  <si>
    <t>Fiatt Collector</t>
  </si>
  <si>
    <t>FICK</t>
  </si>
  <si>
    <t>FICKLIN</t>
  </si>
  <si>
    <t>X67</t>
  </si>
  <si>
    <t>ffrs</t>
  </si>
  <si>
    <t>IT Only</t>
  </si>
  <si>
    <t>flmr</t>
  </si>
  <si>
    <t>FILL</t>
  </si>
  <si>
    <t>FILLMORE</t>
  </si>
  <si>
    <r>
      <rPr>
        <sz val="11"/>
        <color rgb="FF323232"/>
        <rFont val="Calibri"/>
        <family val="2"/>
        <scheme val="minor"/>
      </rPr>
      <t>FILL</t>
    </r>
  </si>
  <si>
    <t>M22</t>
  </si>
  <si>
    <t>FILC</t>
  </si>
  <si>
    <t>FILLMORE CAPACITOR STATION</t>
  </si>
  <si>
    <r>
      <rPr>
        <sz val="11"/>
        <color rgb="FF323232"/>
        <rFont val="Calibri"/>
        <family val="2"/>
        <scheme val="minor"/>
      </rPr>
      <t>FILC</t>
    </r>
  </si>
  <si>
    <t>M23</t>
  </si>
  <si>
    <t>D015</t>
  </si>
  <si>
    <t>FIRESTONE substation NO 2 &amp; 3</t>
  </si>
  <si>
    <r>
      <rPr>
        <sz val="11"/>
        <color rgb="FF323232"/>
        <rFont val="Calibri"/>
        <family val="2"/>
        <scheme val="minor"/>
      </rPr>
      <t>D015</t>
    </r>
  </si>
  <si>
    <t>M24</t>
  </si>
  <si>
    <t>FISN</t>
  </si>
  <si>
    <t>FISHER NORTH</t>
  </si>
  <si>
    <t>T41</t>
  </si>
  <si>
    <t>FSHR</t>
  </si>
  <si>
    <t>FISHER-A27</t>
  </si>
  <si>
    <t>A27</t>
  </si>
  <si>
    <t>FISH</t>
  </si>
  <si>
    <t>FISHER-X68</t>
  </si>
  <si>
    <t>X68</t>
  </si>
  <si>
    <t>fish</t>
  </si>
  <si>
    <t>fsht</t>
  </si>
  <si>
    <t>Fishook Tower</t>
  </si>
  <si>
    <t>FISK</t>
  </si>
  <si>
    <t>FISK - (Retired)</t>
  </si>
  <si>
    <t>FITH</t>
  </si>
  <si>
    <t>FITHIAN RURAL</t>
  </si>
  <si>
    <r>
      <rPr>
        <sz val="11"/>
        <color rgb="FF323232"/>
        <rFont val="Calibri"/>
        <family val="2"/>
        <scheme val="minor"/>
      </rPr>
      <t>FITH</t>
    </r>
  </si>
  <si>
    <t>M25</t>
  </si>
  <si>
    <t>FITT</t>
  </si>
  <si>
    <t>FITTERS</t>
  </si>
  <si>
    <t>SF04</t>
  </si>
  <si>
    <t>FLAT RIV GLASS</t>
  </si>
  <si>
    <t>FLET</t>
  </si>
  <si>
    <t>FLETCHER</t>
  </si>
  <si>
    <t>SF09</t>
  </si>
  <si>
    <t>FLETCHER MINE</t>
  </si>
  <si>
    <t>FLNT</t>
  </si>
  <si>
    <t>FLINT</t>
  </si>
  <si>
    <t>A50</t>
  </si>
  <si>
    <t>FLTH</t>
  </si>
  <si>
    <t>FLINT HILL</t>
  </si>
  <si>
    <t>FLRA</t>
  </si>
  <si>
    <t>FLORA ANACONDA</t>
  </si>
  <si>
    <t>X70</t>
  </si>
  <si>
    <t>FLRE</t>
  </si>
  <si>
    <t>FLORA E</t>
  </si>
  <si>
    <t>X69</t>
  </si>
  <si>
    <t>flbr</t>
  </si>
  <si>
    <t>FLBR</t>
  </si>
  <si>
    <t>FLORENCE BRIDGE</t>
  </si>
  <si>
    <t>U51</t>
  </si>
  <si>
    <t>FLOS</t>
  </si>
  <si>
    <t>FLORENCE SCOTT CO. DR. DIST</t>
  </si>
  <si>
    <t>U50</t>
  </si>
  <si>
    <t>FLOR</t>
  </si>
  <si>
    <t>FLORISSANT</t>
  </si>
  <si>
    <t>DO19</t>
  </si>
  <si>
    <t>FLORISSANT VALLEY COMM COLLEGE</t>
  </si>
  <si>
    <t>fgty</t>
  </si>
  <si>
    <t>FGTY</t>
  </si>
  <si>
    <t>FOGARTY</t>
  </si>
  <si>
    <t>HE1</t>
  </si>
  <si>
    <t>FOLX</t>
  </si>
  <si>
    <t>FOLSOM</t>
  </si>
  <si>
    <t>FOL</t>
  </si>
  <si>
    <t>FNDU</t>
  </si>
  <si>
    <t>FONDULAC</t>
  </si>
  <si>
    <t>B21</t>
  </si>
  <si>
    <t>DO12</t>
  </si>
  <si>
    <t>FORD MOTOR CO (RETIRED)</t>
  </si>
  <si>
    <t>FRDR</t>
  </si>
  <si>
    <t>FORDER</t>
  </si>
  <si>
    <t>FRCI</t>
  </si>
  <si>
    <t>FOREST CITY</t>
  </si>
  <si>
    <t>U55</t>
  </si>
  <si>
    <t>frsc</t>
  </si>
  <si>
    <t>Forest City Collector</t>
  </si>
  <si>
    <t>fors</t>
  </si>
  <si>
    <t>Forestry</t>
  </si>
  <si>
    <t>FORR</t>
  </si>
  <si>
    <t>FORREST</t>
  </si>
  <si>
    <t>X71</t>
  </si>
  <si>
    <t>FORJ</t>
  </si>
  <si>
    <t>FORREST JCT</t>
  </si>
  <si>
    <t>X72</t>
  </si>
  <si>
    <t>WT61</t>
  </si>
  <si>
    <t>FORREST PARK COMM COLLEGE</t>
  </si>
  <si>
    <t>FOSY</t>
  </si>
  <si>
    <t>FORSYTH</t>
  </si>
  <si>
    <r>
      <rPr>
        <sz val="11"/>
        <color rgb="FF323232"/>
        <rFont val="Calibri"/>
        <family val="2"/>
        <scheme val="minor"/>
      </rPr>
      <t>FOSY</t>
    </r>
  </si>
  <si>
    <t>M26</t>
  </si>
  <si>
    <t>CO20</t>
  </si>
  <si>
    <t>FORSYTH COUNTY HIGHWAY 20</t>
  </si>
  <si>
    <r>
      <rPr>
        <sz val="11"/>
        <color rgb="FF323232"/>
        <rFont val="Calibri"/>
        <family val="2"/>
        <scheme val="minor"/>
      </rPr>
      <t>CO20</t>
    </r>
  </si>
  <si>
    <t>M27</t>
  </si>
  <si>
    <t>frsy</t>
  </si>
  <si>
    <t>FOSW</t>
  </si>
  <si>
    <t>FORSYTH SWITCHING STATION</t>
  </si>
  <si>
    <r>
      <rPr>
        <sz val="11"/>
        <color rgb="FF323232"/>
        <rFont val="Calibri"/>
        <family val="2"/>
        <scheme val="minor"/>
      </rPr>
      <t>FOSW</t>
    </r>
  </si>
  <si>
    <t>M28</t>
  </si>
  <si>
    <t>FTZU</t>
  </si>
  <si>
    <t>FORT ZUMWALT</t>
  </si>
  <si>
    <t>FTNA</t>
  </si>
  <si>
    <t>FORTUNA</t>
  </si>
  <si>
    <t>JT11</t>
  </si>
  <si>
    <t>FOSTER FORBES GLASS (St. Gobain)</t>
  </si>
  <si>
    <t>fstr</t>
  </si>
  <si>
    <t>FOSX</t>
  </si>
  <si>
    <t>FOSTERBURG</t>
  </si>
  <si>
    <t>FOS</t>
  </si>
  <si>
    <t>FNLK</t>
  </si>
  <si>
    <t>FOUNTAIN LAKES</t>
  </si>
  <si>
    <t>FNTS</t>
  </si>
  <si>
    <t>FOUNTAIN SW STA</t>
  </si>
  <si>
    <t>HC1</t>
  </si>
  <si>
    <t>4SEA</t>
  </si>
  <si>
    <t>FOUR SEASONS</t>
  </si>
  <si>
    <t>FOXX</t>
  </si>
  <si>
    <t>FOXBORO</t>
  </si>
  <si>
    <t>FOX</t>
  </si>
  <si>
    <t>FRSW</t>
  </si>
  <si>
    <t>FRANCIS SWITCHING STATION</t>
  </si>
  <si>
    <t>FKFD</t>
  </si>
  <si>
    <t>FRANKFORD</t>
  </si>
  <si>
    <t>frnk</t>
  </si>
  <si>
    <t>frko</t>
  </si>
  <si>
    <t>Franklin Office ED - MO FRANKLIN OH</t>
  </si>
  <si>
    <t>frkn</t>
  </si>
  <si>
    <t>FRKN</t>
  </si>
  <si>
    <t>FRANKLIN-059</t>
  </si>
  <si>
    <t>frks</t>
  </si>
  <si>
    <t>FRAN</t>
  </si>
  <si>
    <t>FRANKLIN-U52</t>
  </si>
  <si>
    <t>U52</t>
  </si>
  <si>
    <t>FRDN</t>
  </si>
  <si>
    <t>FREDERICK N</t>
  </si>
  <si>
    <t>U53</t>
  </si>
  <si>
    <t>FRDS</t>
  </si>
  <si>
    <t>FREDERICK S</t>
  </si>
  <si>
    <t>U54</t>
  </si>
  <si>
    <t>fred</t>
  </si>
  <si>
    <t>FRED</t>
  </si>
  <si>
    <t>FREDRICKTOWN</t>
  </si>
  <si>
    <t>FREB</t>
  </si>
  <si>
    <t>FREEBURG</t>
  </si>
  <si>
    <t>frbg</t>
  </si>
  <si>
    <t>FR12</t>
  </si>
  <si>
    <t>FREEBURG GAS STORAGE,  FREEBURG GAS COMPRESSOR STA</t>
  </si>
  <si>
    <t>4400 IL-13, Freeburg, IL 62243</t>
  </si>
  <si>
    <r>
      <rPr>
        <sz val="11"/>
        <color rgb="FF323232"/>
        <rFont val="Calibri"/>
        <family val="2"/>
        <scheme val="minor"/>
      </rPr>
      <t>FR12</t>
    </r>
  </si>
  <si>
    <t>M29</t>
  </si>
  <si>
    <t>nfgm</t>
  </si>
  <si>
    <t>Freeburg North Freeburg Tower</t>
  </si>
  <si>
    <t>FREP</t>
  </si>
  <si>
    <t>FREEBURG PEABODY ROAD</t>
  </si>
  <si>
    <r>
      <rPr>
        <sz val="11"/>
        <color rgb="FF323232"/>
        <rFont val="Calibri"/>
        <family val="2"/>
        <scheme val="minor"/>
      </rPr>
      <t>FREP</t>
    </r>
  </si>
  <si>
    <t>M30</t>
  </si>
  <si>
    <t>sfgm</t>
  </si>
  <si>
    <t>Freeburg South Freeburg Tower</t>
  </si>
  <si>
    <t>frbn</t>
  </si>
  <si>
    <t>Freeburg, North Substation (800MHz radio)</t>
  </si>
  <si>
    <t>frbs</t>
  </si>
  <si>
    <t>Freeburg, South Substation (800MHz radio)</t>
  </si>
  <si>
    <t>FREN</t>
  </si>
  <si>
    <t>FRENCH VILLAGE</t>
  </si>
  <si>
    <t>FREY</t>
  </si>
  <si>
    <t>FRID</t>
  </si>
  <si>
    <t>FRIEDENS</t>
  </si>
  <si>
    <t>FROG</t>
  </si>
  <si>
    <t>FROG HOLLOW</t>
  </si>
  <si>
    <t>FRTC</t>
  </si>
  <si>
    <t>FRONTENAC</t>
  </si>
  <si>
    <t>FRST</t>
  </si>
  <si>
    <t>FROST</t>
  </si>
  <si>
    <t>fult</t>
  </si>
  <si>
    <t>Fulton</t>
  </si>
  <si>
    <t>fuls</t>
  </si>
  <si>
    <t>FULT</t>
  </si>
  <si>
    <t>FULTON</t>
  </si>
  <si>
    <t>B93</t>
  </si>
  <si>
    <t>ensf</t>
  </si>
  <si>
    <t>Fulton ENS</t>
  </si>
  <si>
    <t>fltn</t>
  </si>
  <si>
    <t>Fulton VPN (Callaway off-site training, AURI)</t>
  </si>
  <si>
    <t>gala</t>
  </si>
  <si>
    <t>GALA</t>
  </si>
  <si>
    <t>GALATIA</t>
  </si>
  <si>
    <t>S32</t>
  </si>
  <si>
    <t>GALW</t>
  </si>
  <si>
    <t>GALATIA W (Retired)</t>
  </si>
  <si>
    <t>IL-DIVISION 6</t>
  </si>
  <si>
    <t>CIP</t>
  </si>
  <si>
    <t>S33</t>
  </si>
  <si>
    <t>gals</t>
  </si>
  <si>
    <t>GALE</t>
  </si>
  <si>
    <t>S34</t>
  </si>
  <si>
    <t>GB13</t>
  </si>
  <si>
    <t>Galesburg - GB ADM CO-GEN</t>
  </si>
  <si>
    <r>
      <rPr>
        <sz val="11"/>
        <color rgb="FF323232"/>
        <rFont val="Calibri"/>
        <family val="2"/>
        <scheme val="minor"/>
      </rPr>
      <t>GB13</t>
    </r>
  </si>
  <si>
    <t>M34</t>
  </si>
  <si>
    <t>GB12</t>
  </si>
  <si>
    <t>Galesburg - GB BURLINGTON NORTHERN</t>
  </si>
  <si>
    <r>
      <rPr>
        <sz val="11"/>
        <color rgb="FF323232"/>
        <rFont val="Calibri"/>
        <family val="2"/>
        <scheme val="minor"/>
      </rPr>
      <t>GB12</t>
    </r>
  </si>
  <si>
    <t>M35</t>
  </si>
  <si>
    <t>gfrs</t>
  </si>
  <si>
    <t>FREM</t>
  </si>
  <si>
    <t>Galesburg - GB FREMONT RD</t>
  </si>
  <si>
    <r>
      <rPr>
        <sz val="11"/>
        <color rgb="FF323232"/>
        <rFont val="Calibri"/>
        <family val="2"/>
        <scheme val="minor"/>
      </rPr>
      <t>FREM</t>
    </r>
  </si>
  <si>
    <t>M36</t>
  </si>
  <si>
    <t>girs</t>
  </si>
  <si>
    <t>IRWN</t>
  </si>
  <si>
    <t>Galesburg - GB IRWIN ST.</t>
  </si>
  <si>
    <r>
      <rPr>
        <sz val="11"/>
        <color rgb="FF323232"/>
        <rFont val="Calibri"/>
        <family val="2"/>
        <scheme val="minor"/>
      </rPr>
      <t>IRWN</t>
    </r>
  </si>
  <si>
    <t>M37</t>
  </si>
  <si>
    <t>GB10</t>
  </si>
  <si>
    <t>Galesburg - GB MAYTAG</t>
  </si>
  <si>
    <r>
      <rPr>
        <sz val="11"/>
        <color rgb="FF323232"/>
        <rFont val="Calibri"/>
        <family val="2"/>
        <scheme val="minor"/>
      </rPr>
      <t>GB10</t>
    </r>
  </si>
  <si>
    <t>M38</t>
  </si>
  <si>
    <t>GMCC</t>
  </si>
  <si>
    <t>Galesburg - GB MCCLURE STREET</t>
  </si>
  <si>
    <r>
      <rPr>
        <sz val="11"/>
        <color rgb="FF323232"/>
        <rFont val="Calibri"/>
        <family val="2"/>
        <scheme val="minor"/>
      </rPr>
      <t>GMCC</t>
    </r>
  </si>
  <si>
    <t>M39</t>
  </si>
  <si>
    <t>gbrs</t>
  </si>
  <si>
    <t>GMON</t>
  </si>
  <si>
    <t>Galesburg - GB MONMOUTH BLVD</t>
  </si>
  <si>
    <r>
      <rPr>
        <sz val="11"/>
        <color rgb="FF323232"/>
        <rFont val="Calibri"/>
        <family val="2"/>
        <scheme val="minor"/>
      </rPr>
      <t>GMON</t>
    </r>
  </si>
  <si>
    <t>M40</t>
  </si>
  <si>
    <t>gnss</t>
  </si>
  <si>
    <t>GNSM</t>
  </si>
  <si>
    <t>Galesburg - GB NORTH SEMINARY ST</t>
  </si>
  <si>
    <r>
      <rPr>
        <sz val="11"/>
        <color rgb="FF323232"/>
        <rFont val="Calibri"/>
        <family val="2"/>
        <scheme val="minor"/>
      </rPr>
      <t>GNSM</t>
    </r>
  </si>
  <si>
    <t>M41</t>
  </si>
  <si>
    <t>gbph</t>
  </si>
  <si>
    <t>GPOW</t>
  </si>
  <si>
    <t>Galesburg - GB POWER HOUSE</t>
  </si>
  <si>
    <r>
      <rPr>
        <sz val="11"/>
        <color rgb="FF323232"/>
        <rFont val="Calibri"/>
        <family val="2"/>
        <scheme val="minor"/>
      </rPr>
      <t>GPOW</t>
    </r>
  </si>
  <si>
    <t>M42</t>
  </si>
  <si>
    <t>GB09</t>
  </si>
  <si>
    <t>Galesburg - GB SHANGHAI COMPRESSOR</t>
  </si>
  <si>
    <r>
      <rPr>
        <sz val="11"/>
        <color rgb="FF323232"/>
        <rFont val="Calibri"/>
        <family val="2"/>
        <scheme val="minor"/>
      </rPr>
      <t>GB09</t>
    </r>
  </si>
  <si>
    <t>M43</t>
  </si>
  <si>
    <t>snbg</t>
  </si>
  <si>
    <t>SNBG</t>
  </si>
  <si>
    <t>Galesburg - SANDBURG</t>
  </si>
  <si>
    <t>0B2</t>
  </si>
  <si>
    <t>sofs</t>
  </si>
  <si>
    <t>SFRN</t>
  </si>
  <si>
    <t>Galesburg - SOUTH FARNHAM ST. GALESBURG</t>
  </si>
  <si>
    <r>
      <rPr>
        <sz val="11"/>
        <color rgb="FF323232"/>
        <rFont val="Calibri"/>
        <family val="2"/>
        <scheme val="minor"/>
      </rPr>
      <t>SFRN</t>
    </r>
  </si>
  <si>
    <t>R05</t>
  </si>
  <si>
    <t>soga</t>
  </si>
  <si>
    <t>Galesburg - South Galesburg ADM Collector</t>
  </si>
  <si>
    <t>gale</t>
  </si>
  <si>
    <t>EGAL</t>
  </si>
  <si>
    <t>Galesburg Office - ED - IL GALESBURG OH, Tower, EAST GALESBURG Sub</t>
  </si>
  <si>
    <r>
      <rPr>
        <sz val="11"/>
        <color rgb="FF323232"/>
        <rFont val="Calibri"/>
        <family val="2"/>
        <scheme val="minor"/>
      </rPr>
      <t>EGAL</t>
    </r>
  </si>
  <si>
    <t>L96</t>
  </si>
  <si>
    <t>galt</t>
  </si>
  <si>
    <t>egal</t>
  </si>
  <si>
    <t>Galesburg Office - ED - IL GALESBURG OH, Tower, EAST GALESBURG Sub (Galesburg Tower)</t>
  </si>
  <si>
    <t>galo</t>
  </si>
  <si>
    <t>GALL</t>
  </si>
  <si>
    <t>GALLATIN</t>
  </si>
  <si>
    <t>PC20</t>
  </si>
  <si>
    <t>GALLOWAY QUARRY</t>
  </si>
  <si>
    <t>GALV</t>
  </si>
  <si>
    <t>GALVA</t>
  </si>
  <si>
    <r>
      <rPr>
        <sz val="11"/>
        <color rgb="FF323232"/>
        <rFont val="Calibri"/>
        <family val="2"/>
        <scheme val="minor"/>
      </rPr>
      <t>GALV</t>
    </r>
  </si>
  <si>
    <t>M31</t>
  </si>
  <si>
    <t>GARD</t>
  </si>
  <si>
    <t>GARDNER</t>
  </si>
  <si>
    <t>GSCO</t>
  </si>
  <si>
    <t>GASCO</t>
  </si>
  <si>
    <t>GSCD</t>
  </si>
  <si>
    <t>GASCONADE</t>
  </si>
  <si>
    <t>D113</t>
  </si>
  <si>
    <t>GATES &amp; JOHNSON ROOFING</t>
  </si>
  <si>
    <t>H85</t>
  </si>
  <si>
    <t>GB06</t>
  </si>
  <si>
    <t>GATES RUBBER CO</t>
  </si>
  <si>
    <r>
      <rPr>
        <sz val="11"/>
        <color rgb="FF323232"/>
        <rFont val="Calibri"/>
        <family val="2"/>
        <scheme val="minor"/>
      </rPr>
      <t>GB06</t>
    </r>
  </si>
  <si>
    <t>M33</t>
  </si>
  <si>
    <t>DO33</t>
  </si>
  <si>
    <t>GEN MTR ASSM DIV 1</t>
  </si>
  <si>
    <t>DO34</t>
  </si>
  <si>
    <t>GEN MTR ASSM DIV 2</t>
  </si>
  <si>
    <t>DO91</t>
  </si>
  <si>
    <t>GENERAL ELECTRIC-LAMP PLANT</t>
  </si>
  <si>
    <t>gm48</t>
  </si>
  <si>
    <t>Create New Site ID</t>
  </si>
  <si>
    <t>GENERAL MOTORS</t>
  </si>
  <si>
    <t>GM-048</t>
  </si>
  <si>
    <t>GEOI</t>
  </si>
  <si>
    <t>GEORGETOWN INDIANOLA RD</t>
  </si>
  <si>
    <r>
      <rPr>
        <sz val="11"/>
        <color rgb="FF323232"/>
        <rFont val="Calibri"/>
        <family val="2"/>
        <scheme val="minor"/>
      </rPr>
      <t>GEOI</t>
    </r>
  </si>
  <si>
    <t>M45</t>
  </si>
  <si>
    <t>GRLD</t>
  </si>
  <si>
    <t>GERALD</t>
  </si>
  <si>
    <t>gldr</t>
  </si>
  <si>
    <t>Gerald Radio</t>
  </si>
  <si>
    <t>gera</t>
  </si>
  <si>
    <t>SFLD</t>
  </si>
  <si>
    <t>Gerald SPRINGFIELD substation &amp; Office</t>
  </si>
  <si>
    <t>343 W Springfield Rd, Gerald, MO 63037</t>
  </si>
  <si>
    <t>gemw</t>
  </si>
  <si>
    <t>Gerald Tower</t>
  </si>
  <si>
    <t>GERL</t>
  </si>
  <si>
    <t>GERALDINE</t>
  </si>
  <si>
    <t>gerd</t>
  </si>
  <si>
    <t>grdo</t>
  </si>
  <si>
    <t>Geraldine Office ED - MO GERALDINE OH</t>
  </si>
  <si>
    <t>4440 Union Blvd, St Louis, MO 63115</t>
  </si>
  <si>
    <t>GRMH</t>
  </si>
  <si>
    <t>GERMANTOWN HILLS</t>
  </si>
  <si>
    <t>A19</t>
  </si>
  <si>
    <t>GBCX</t>
  </si>
  <si>
    <t>GIBSON CITY</t>
  </si>
  <si>
    <t>GBC</t>
  </si>
  <si>
    <t>X73</t>
  </si>
  <si>
    <t>gibs</t>
  </si>
  <si>
    <t>GBCC</t>
  </si>
  <si>
    <t>GIBSON CITY CTG POWER PLANT &amp; CENTRAL SOYA substation</t>
  </si>
  <si>
    <t>AIC, GEN</t>
  </si>
  <si>
    <t>X76</t>
  </si>
  <si>
    <t>GBCI</t>
  </si>
  <si>
    <t>GIBSON CITY INDUSTRIAL PARK</t>
  </si>
  <si>
    <t>T45</t>
  </si>
  <si>
    <t>gibm</t>
  </si>
  <si>
    <t>GBCS</t>
  </si>
  <si>
    <t>GIBSON CITY S</t>
  </si>
  <si>
    <t>X74</t>
  </si>
  <si>
    <t>GBCW</t>
  </si>
  <si>
    <t>GIBSON CITY W</t>
  </si>
  <si>
    <t>X75</t>
  </si>
  <si>
    <t>MX03</t>
  </si>
  <si>
    <t>GIBSON-048</t>
  </si>
  <si>
    <t>GIBS</t>
  </si>
  <si>
    <t>GIBSON-457</t>
  </si>
  <si>
    <t>GIDN</t>
  </si>
  <si>
    <t>GIDEON</t>
  </si>
  <si>
    <t>GIFF</t>
  </si>
  <si>
    <t>GIFFORD</t>
  </si>
  <si>
    <t>HF1</t>
  </si>
  <si>
    <t>GLMA</t>
  </si>
  <si>
    <t>GILLESPIE MACOUPIN ST</t>
  </si>
  <si>
    <r>
      <rPr>
        <sz val="11"/>
        <color rgb="FF323232"/>
        <rFont val="Calibri"/>
        <family val="2"/>
        <scheme val="minor"/>
      </rPr>
      <t>GLMA</t>
    </r>
  </si>
  <si>
    <t>M47</t>
  </si>
  <si>
    <t>GLOK</t>
  </si>
  <si>
    <t>GILLESPIE OAK ST</t>
  </si>
  <si>
    <r>
      <rPr>
        <sz val="11"/>
        <color rgb="FF323232"/>
        <rFont val="Calibri"/>
        <family val="2"/>
        <scheme val="minor"/>
      </rPr>
      <t>GLOK</t>
    </r>
  </si>
  <si>
    <t>M48</t>
  </si>
  <si>
    <t>GLL2</t>
  </si>
  <si>
    <t>GILLESPIE GAS COMPRESSOR STA (RETIRED)</t>
  </si>
  <si>
    <t>M46</t>
  </si>
  <si>
    <t>ED IL-HILLSBORO</t>
  </si>
  <si>
    <t>gilm</t>
  </si>
  <si>
    <t>Gilman Office ED - IL GILMAN OH</t>
  </si>
  <si>
    <t>620 S Crescent St, Gilman, IL 60938</t>
  </si>
  <si>
    <t>glmw</t>
  </si>
  <si>
    <t>GILS</t>
  </si>
  <si>
    <t>GILMAN S</t>
  </si>
  <si>
    <t>X77</t>
  </si>
  <si>
    <t>GMBN</t>
  </si>
  <si>
    <t>GIMBLIN</t>
  </si>
  <si>
    <t>GRDX</t>
  </si>
  <si>
    <t>GIRARD</t>
  </si>
  <si>
    <t>GRD</t>
  </si>
  <si>
    <t>U57</t>
  </si>
  <si>
    <t>GRDE</t>
  </si>
  <si>
    <t>GIRARD E</t>
  </si>
  <si>
    <t>U58</t>
  </si>
  <si>
    <t>DO41</t>
  </si>
  <si>
    <t>GKN AEROSPACE SVCS</t>
  </si>
  <si>
    <t>glsl</t>
  </si>
  <si>
    <t>Gladstone Lake</t>
  </si>
  <si>
    <t>glfd</t>
  </si>
  <si>
    <t>Glasford Collector</t>
  </si>
  <si>
    <t>glag</t>
  </si>
  <si>
    <t>GSGL</t>
  </si>
  <si>
    <t>GLASFORD GAS STORAGE</t>
  </si>
  <si>
    <t>7404 S Kingston Mines Rd, Glasford, IL 61533</t>
  </si>
  <si>
    <t>A87</t>
  </si>
  <si>
    <t>glas</t>
  </si>
  <si>
    <t>gsgl</t>
  </si>
  <si>
    <t>GCRB</t>
  </si>
  <si>
    <t>GLEN CARBON MAIN ST</t>
  </si>
  <si>
    <r>
      <rPr>
        <sz val="11"/>
        <color rgb="FF323232"/>
        <rFont val="Calibri"/>
        <family val="2"/>
        <scheme val="minor"/>
      </rPr>
      <t>GCRB</t>
    </r>
  </si>
  <si>
    <t>M49</t>
  </si>
  <si>
    <t>GLEN</t>
  </si>
  <si>
    <t>GLENDALE-182</t>
  </si>
  <si>
    <t>GLND</t>
  </si>
  <si>
    <t>GLENDALE-A42</t>
  </si>
  <si>
    <t>A42</t>
  </si>
  <si>
    <t>GLWD</t>
  </si>
  <si>
    <t>GLENWOOD</t>
  </si>
  <si>
    <t>GLVR</t>
  </si>
  <si>
    <t>GLOVER</t>
  </si>
  <si>
    <t>E06</t>
  </si>
  <si>
    <t>gomw</t>
  </si>
  <si>
    <t>GODY</t>
  </si>
  <si>
    <t>GODFREY substation &amp; Tower</t>
  </si>
  <si>
    <t>golc</t>
  </si>
  <si>
    <t>Golconda C07 Collector</t>
  </si>
  <si>
    <t>GLDN</t>
  </si>
  <si>
    <t>GOLDEN</t>
  </si>
  <si>
    <t>U59</t>
  </si>
  <si>
    <t>GDFL</t>
  </si>
  <si>
    <t>GOODFELLOW</t>
  </si>
  <si>
    <t>GDF1</t>
  </si>
  <si>
    <t>GOODFIELD ARCO</t>
  </si>
  <si>
    <r>
      <rPr>
        <sz val="11"/>
        <color rgb="FF323232"/>
        <rFont val="Calibri"/>
        <family val="2"/>
        <scheme val="minor"/>
      </rPr>
      <t>GDF1</t>
    </r>
  </si>
  <si>
    <t>M50</t>
  </si>
  <si>
    <t>GODR</t>
  </si>
  <si>
    <t>GOODFIELD RURAL</t>
  </si>
  <si>
    <r>
      <rPr>
        <sz val="11"/>
        <color rgb="FF323232"/>
        <rFont val="Calibri"/>
        <family val="2"/>
        <scheme val="minor"/>
      </rPr>
      <t>GODR</t>
    </r>
  </si>
  <si>
    <t>M51</t>
  </si>
  <si>
    <t>goos</t>
  </si>
  <si>
    <t>GOSC</t>
  </si>
  <si>
    <t>GOOSE CREEK CTG POWER PLANT &amp; substation</t>
  </si>
  <si>
    <t>AIC, AUE</t>
  </si>
  <si>
    <r>
      <rPr>
        <sz val="11"/>
        <color rgb="FF323232"/>
        <rFont val="Calibri"/>
        <family val="2"/>
        <scheme val="minor"/>
      </rPr>
      <t>GOSC</t>
    </r>
  </si>
  <si>
    <t>M52</t>
  </si>
  <si>
    <t>good</t>
  </si>
  <si>
    <t>gosc</t>
  </si>
  <si>
    <t>GOOSE CREEK CTG POWER PLANT &amp; substation (Goose Creek CTG DCS)</t>
  </si>
  <si>
    <t>E</t>
  </si>
  <si>
    <t>GOSP</t>
  </si>
  <si>
    <t>GOOSE POND SW STA</t>
  </si>
  <si>
    <t>GDNV</t>
  </si>
  <si>
    <t>GORDONVILLE</t>
  </si>
  <si>
    <t>GRVN</t>
  </si>
  <si>
    <t>GOREVILLE N</t>
  </si>
  <si>
    <t>T23</t>
  </si>
  <si>
    <t>GORN</t>
  </si>
  <si>
    <t>GORIN</t>
  </si>
  <si>
    <t>grft</t>
  </si>
  <si>
    <t>GRFJ</t>
  </si>
  <si>
    <t>GRAFTON JCT</t>
  </si>
  <si>
    <t>U60</t>
  </si>
  <si>
    <t>GLAZ</t>
  </si>
  <si>
    <t>GRAND GLAZE</t>
  </si>
  <si>
    <t>GDTE</t>
  </si>
  <si>
    <t>GRAND TOWER E</t>
  </si>
  <si>
    <t>S36</t>
  </si>
  <si>
    <t>gtwr</t>
  </si>
  <si>
    <t>GTDY</t>
  </si>
  <si>
    <t>GRAND TOWER POWER PLANT, SWITCHYARD &amp; tower</t>
  </si>
  <si>
    <t>S35</t>
  </si>
  <si>
    <t>gtwm</t>
  </si>
  <si>
    <t>gtdy</t>
  </si>
  <si>
    <t>GRAND TOWER POWER PLANT, SWITCHYARD &amp; tower (Grand Tower Tower)</t>
  </si>
  <si>
    <t>GRAN</t>
  </si>
  <si>
    <t>GRANDVIEW-154</t>
  </si>
  <si>
    <t>GRDV</t>
  </si>
  <si>
    <t>GRANDVIEW-B45</t>
  </si>
  <si>
    <t>B45</t>
  </si>
  <si>
    <t>GC17</t>
  </si>
  <si>
    <t>Granite City - GC 17TH STREET</t>
  </si>
  <si>
    <r>
      <rPr>
        <sz val="11"/>
        <color rgb="FF323232"/>
        <rFont val="Calibri"/>
        <family val="2"/>
        <scheme val="minor"/>
      </rPr>
      <t>GC17</t>
    </r>
  </si>
  <si>
    <t>M53</t>
  </si>
  <si>
    <t>GC22</t>
  </si>
  <si>
    <t>Granite City - GC 22ND STREET</t>
  </si>
  <si>
    <r>
      <rPr>
        <sz val="11"/>
        <color rgb="FF323232"/>
        <rFont val="Calibri"/>
        <family val="2"/>
        <scheme val="minor"/>
      </rPr>
      <t>GC22</t>
    </r>
  </si>
  <si>
    <t>M54</t>
  </si>
  <si>
    <t>GC23</t>
  </si>
  <si>
    <t>Granite City - GC 23RD STREET</t>
  </si>
  <si>
    <r>
      <rPr>
        <sz val="11"/>
        <color rgb="FF323232"/>
        <rFont val="Calibri"/>
        <family val="2"/>
        <scheme val="minor"/>
      </rPr>
      <t>GC23</t>
    </r>
  </si>
  <si>
    <t>M55</t>
  </si>
  <si>
    <t>GC37</t>
  </si>
  <si>
    <t>Granite City - GC ADM (RETIRED)</t>
  </si>
  <si>
    <r>
      <rPr>
        <strike/>
        <sz val="11"/>
        <color rgb="FF323232"/>
        <rFont val="Calibri"/>
        <family val="2"/>
        <scheme val="minor"/>
      </rPr>
      <t>GC37</t>
    </r>
  </si>
  <si>
    <t>M56</t>
  </si>
  <si>
    <t>GC62</t>
  </si>
  <si>
    <t>Granite City - GC ADM FOODS</t>
  </si>
  <si>
    <r>
      <rPr>
        <sz val="11"/>
        <color rgb="FF323232"/>
        <rFont val="Calibri"/>
        <family val="2"/>
        <scheme val="minor"/>
      </rPr>
      <t>GC62</t>
    </r>
  </si>
  <si>
    <t>M86</t>
  </si>
  <si>
    <t>GC52</t>
  </si>
  <si>
    <t>Granite City - GC AFFILATED METAL (RETIRED)</t>
  </si>
  <si>
    <r>
      <rPr>
        <strike/>
        <sz val="11"/>
        <color rgb="FF323232"/>
        <rFont val="Calibri"/>
        <family val="2"/>
        <scheme val="minor"/>
      </rPr>
      <t>GC52</t>
    </r>
  </si>
  <si>
    <t>M57</t>
  </si>
  <si>
    <t>Granite City - GC AIR PRODUCTS</t>
  </si>
  <si>
    <t>M58</t>
  </si>
  <si>
    <t>GC42</t>
  </si>
  <si>
    <t>Granite City - GC AMERICAN COLLOID</t>
  </si>
  <si>
    <r>
      <rPr>
        <sz val="11"/>
        <color rgb="FF323232"/>
        <rFont val="Calibri"/>
        <family val="2"/>
        <scheme val="minor"/>
      </rPr>
      <t>GC42</t>
    </r>
  </si>
  <si>
    <t>M59</t>
  </si>
  <si>
    <t>GC72</t>
  </si>
  <si>
    <t>Granite City - GC BEELMAN TRUCK CO.</t>
  </si>
  <si>
    <r>
      <rPr>
        <sz val="11"/>
        <color rgb="FF323232"/>
        <rFont val="Calibri"/>
        <family val="2"/>
        <scheme val="minor"/>
      </rPr>
      <t>GC72</t>
    </r>
  </si>
  <si>
    <t>M60</t>
  </si>
  <si>
    <t>GCBD</t>
  </si>
  <si>
    <t>Granite City - GC BEND ROAD</t>
  </si>
  <si>
    <r>
      <rPr>
        <sz val="11"/>
        <color rgb="FF323232"/>
        <rFont val="Calibri"/>
        <family val="2"/>
        <scheme val="minor"/>
      </rPr>
      <t>GCBD</t>
    </r>
  </si>
  <si>
    <t>M61</t>
  </si>
  <si>
    <t>GC34</t>
  </si>
  <si>
    <t>Granite City - GC BULK SERVICE</t>
  </si>
  <si>
    <r>
      <rPr>
        <sz val="11"/>
        <color rgb="FF323232"/>
        <rFont val="Calibri"/>
        <family val="2"/>
        <scheme val="minor"/>
      </rPr>
      <t>GC34</t>
    </r>
  </si>
  <si>
    <t>M62</t>
  </si>
  <si>
    <t>GC18</t>
  </si>
  <si>
    <t>Granite City - GC CAPRI SUN #1</t>
  </si>
  <si>
    <r>
      <rPr>
        <sz val="11"/>
        <color rgb="FF323232"/>
        <rFont val="Calibri"/>
        <family val="2"/>
        <scheme val="minor"/>
      </rPr>
      <t>GC18</t>
    </r>
  </si>
  <si>
    <t>M63</t>
  </si>
  <si>
    <t>GC70</t>
  </si>
  <si>
    <t>Granite City - GC CAPRI SUN #2</t>
  </si>
  <si>
    <r>
      <rPr>
        <sz val="11"/>
        <color rgb="FF323232"/>
        <rFont val="Calibri"/>
        <family val="2"/>
        <scheme val="minor"/>
      </rPr>
      <t>GC70</t>
    </r>
  </si>
  <si>
    <t>M64</t>
  </si>
  <si>
    <t>GC64</t>
  </si>
  <si>
    <t>Granite City - GC CHEMETCO RECLAIM</t>
  </si>
  <si>
    <r>
      <rPr>
        <sz val="11"/>
        <color rgb="FF323232"/>
        <rFont val="Calibri"/>
        <family val="2"/>
        <scheme val="minor"/>
      </rPr>
      <t>GC64</t>
    </r>
  </si>
  <si>
    <t>M65</t>
  </si>
  <si>
    <t>GC71</t>
  </si>
  <si>
    <t>Granite City - GC CHEMETCO RECLAIM #2</t>
  </si>
  <si>
    <r>
      <rPr>
        <sz val="11"/>
        <color rgb="FF323232"/>
        <rFont val="Calibri"/>
        <family val="2"/>
        <scheme val="minor"/>
      </rPr>
      <t>GC71</t>
    </r>
  </si>
  <si>
    <t>H39</t>
  </si>
  <si>
    <t>GC53</t>
  </si>
  <si>
    <t>Granite City - GC DRY BULK TERMINAL</t>
  </si>
  <si>
    <r>
      <rPr>
        <sz val="11"/>
        <color rgb="FF323232"/>
        <rFont val="Calibri"/>
        <family val="2"/>
        <scheme val="minor"/>
      </rPr>
      <t>GC53</t>
    </r>
  </si>
  <si>
    <t>M66</t>
  </si>
  <si>
    <t>GC51</t>
  </si>
  <si>
    <t>Granite City - GC FERALLOY</t>
  </si>
  <si>
    <r>
      <rPr>
        <sz val="11"/>
        <color rgb="FF323232"/>
        <rFont val="Calibri"/>
        <family val="2"/>
        <scheme val="minor"/>
      </rPr>
      <t>GC51</t>
    </r>
  </si>
  <si>
    <t>M67</t>
  </si>
  <si>
    <t>GC74</t>
  </si>
  <si>
    <t>Granite City - GC GAS STATION "B" N</t>
  </si>
  <si>
    <r>
      <rPr>
        <sz val="11"/>
        <color rgb="FF323232"/>
        <rFont val="Calibri"/>
        <family val="2"/>
        <scheme val="minor"/>
      </rPr>
      <t>GC74</t>
    </r>
  </si>
  <si>
    <t>M68</t>
  </si>
  <si>
    <t>GCB1</t>
  </si>
  <si>
    <t>Granite City - GC GAS STATION B 1</t>
  </si>
  <si>
    <r>
      <rPr>
        <sz val="11"/>
        <color rgb="FF323232"/>
        <rFont val="Calibri"/>
        <family val="2"/>
        <scheme val="minor"/>
      </rPr>
      <t>GCB1</t>
    </r>
  </si>
  <si>
    <t>M69</t>
  </si>
  <si>
    <t>GC20</t>
  </si>
  <si>
    <t>Granite City - GC GAS STATION B 2</t>
  </si>
  <si>
    <r>
      <rPr>
        <sz val="11"/>
        <color rgb="FF323232"/>
        <rFont val="Calibri"/>
        <family val="2"/>
        <scheme val="minor"/>
      </rPr>
      <t>GC20</t>
    </r>
  </si>
  <si>
    <t>M70</t>
  </si>
  <si>
    <t>GC58</t>
  </si>
  <si>
    <t>Granite City - GC HEIDTMAN STEEL</t>
  </si>
  <si>
    <r>
      <rPr>
        <sz val="11"/>
        <color rgb="FF323232"/>
        <rFont val="Calibri"/>
        <family val="2"/>
        <scheme val="minor"/>
      </rPr>
      <t>GC58</t>
    </r>
  </si>
  <si>
    <t>M71</t>
  </si>
  <si>
    <t>GC30</t>
  </si>
  <si>
    <t>Granite City - GC INTERNATIONAL MIL</t>
  </si>
  <si>
    <r>
      <rPr>
        <sz val="11"/>
        <color rgb="FF323232"/>
        <rFont val="Calibri"/>
        <family val="2"/>
        <scheme val="minor"/>
      </rPr>
      <t>GC30</t>
    </r>
  </si>
  <si>
    <t>M72</t>
  </si>
  <si>
    <t>GCKS</t>
  </si>
  <si>
    <t>Granite City - GC KATE STREET</t>
  </si>
  <si>
    <r>
      <rPr>
        <sz val="11"/>
        <color rgb="FF323232"/>
        <rFont val="Calibri"/>
        <family val="2"/>
        <scheme val="minor"/>
      </rPr>
      <t>GCKS</t>
    </r>
  </si>
  <si>
    <t>M73</t>
  </si>
  <si>
    <t>GC43</t>
  </si>
  <si>
    <t>Granite City - GC LEAD RECYCLING</t>
  </si>
  <si>
    <r>
      <rPr>
        <sz val="11"/>
        <color rgb="FF323232"/>
        <rFont val="Calibri"/>
        <family val="2"/>
        <scheme val="minor"/>
      </rPr>
      <t>GC43</t>
    </r>
  </si>
  <si>
    <t>M74</t>
  </si>
  <si>
    <t>GC26</t>
  </si>
  <si>
    <t>Granite City - GC LURIA BROS substation 1</t>
  </si>
  <si>
    <r>
      <rPr>
        <sz val="11"/>
        <color rgb="FF323232"/>
        <rFont val="Calibri"/>
        <family val="2"/>
        <scheme val="minor"/>
      </rPr>
      <t>GC26</t>
    </r>
  </si>
  <si>
    <t>M75</t>
  </si>
  <si>
    <t>GC27</t>
  </si>
  <si>
    <t>Granite City - GC LURIA BROS substation 2</t>
  </si>
  <si>
    <r>
      <rPr>
        <sz val="11"/>
        <color rgb="FF323232"/>
        <rFont val="Calibri"/>
        <family val="2"/>
        <scheme val="minor"/>
      </rPr>
      <t>GC27</t>
    </r>
  </si>
  <si>
    <t>M76</t>
  </si>
  <si>
    <t>GC38</t>
  </si>
  <si>
    <t>Granite City - GC MARATHON</t>
  </si>
  <si>
    <r>
      <rPr>
        <sz val="11"/>
        <color rgb="FF323232"/>
        <rFont val="Calibri"/>
        <family val="2"/>
        <scheme val="minor"/>
      </rPr>
      <t>GC38</t>
    </r>
  </si>
  <si>
    <t>M77</t>
  </si>
  <si>
    <t>GCMY</t>
  </si>
  <si>
    <t>Granite City - GC MARYLAND</t>
  </si>
  <si>
    <r>
      <rPr>
        <sz val="11"/>
        <color rgb="FF323232"/>
        <rFont val="Calibri"/>
        <family val="2"/>
        <scheme val="minor"/>
      </rPr>
      <t>GCMY</t>
    </r>
  </si>
  <si>
    <t>M78</t>
  </si>
  <si>
    <t>GC67</t>
  </si>
  <si>
    <t>Granite City - GC MIDWEST METAL COA</t>
  </si>
  <si>
    <r>
      <rPr>
        <sz val="11"/>
        <color rgb="FF323232"/>
        <rFont val="Calibri"/>
        <family val="2"/>
        <scheme val="minor"/>
      </rPr>
      <t>GC67</t>
    </r>
  </si>
  <si>
    <t>M79</t>
  </si>
  <si>
    <t>GC35</t>
  </si>
  <si>
    <t>Granite City - GC NESCO STEEL BARE</t>
  </si>
  <si>
    <r>
      <rPr>
        <sz val="11"/>
        <color rgb="FF323232"/>
        <rFont val="Calibri"/>
        <family val="2"/>
        <scheme val="minor"/>
      </rPr>
      <t>GC35</t>
    </r>
  </si>
  <si>
    <t>M80</t>
  </si>
  <si>
    <t>GCPV</t>
  </si>
  <si>
    <t>Granite City - GC PARKVIEW</t>
  </si>
  <si>
    <r>
      <rPr>
        <sz val="11"/>
        <color rgb="FF323232"/>
        <rFont val="Calibri"/>
        <family val="2"/>
        <scheme val="minor"/>
      </rPr>
      <t>GCPV</t>
    </r>
  </si>
  <si>
    <t>M81</t>
  </si>
  <si>
    <t>GC28</t>
  </si>
  <si>
    <t>Granite City - GC PETROLEUM FUEL</t>
  </si>
  <si>
    <r>
      <rPr>
        <sz val="11"/>
        <color rgb="FF323232"/>
        <rFont val="Calibri"/>
        <family val="2"/>
        <scheme val="minor"/>
      </rPr>
      <t>GC28</t>
    </r>
  </si>
  <si>
    <t>M82</t>
  </si>
  <si>
    <t>GCPR</t>
  </si>
  <si>
    <t>Granite City - GC PONTOON ROAD</t>
  </si>
  <si>
    <r>
      <rPr>
        <sz val="11"/>
        <color rgb="FF323232"/>
        <rFont val="Calibri"/>
        <family val="2"/>
        <scheme val="minor"/>
      </rPr>
      <t>GCPR</t>
    </r>
  </si>
  <si>
    <t>M83</t>
  </si>
  <si>
    <t>GC68</t>
  </si>
  <si>
    <t>Granite City - GC PRAIRIE FARMS</t>
  </si>
  <si>
    <r>
      <rPr>
        <sz val="11"/>
        <color rgb="FF323232"/>
        <rFont val="Calibri"/>
        <family val="2"/>
        <scheme val="minor"/>
      </rPr>
      <t>GC68</t>
    </r>
  </si>
  <si>
    <t>M84</t>
  </si>
  <si>
    <t>GC56</t>
  </si>
  <si>
    <t>Granite City - GC PRECOAT METALS</t>
  </si>
  <si>
    <r>
      <rPr>
        <sz val="11"/>
        <color rgb="FF323232"/>
        <rFont val="Calibri"/>
        <family val="2"/>
        <scheme val="minor"/>
      </rPr>
      <t>GC56</t>
    </r>
  </si>
  <si>
    <t>M85</t>
  </si>
  <si>
    <t>GC40</t>
  </si>
  <si>
    <t>Granite City - GC SEWAGE TREATMENT</t>
  </si>
  <si>
    <r>
      <rPr>
        <sz val="11"/>
        <color rgb="FF323232"/>
        <rFont val="Calibri"/>
        <family val="2"/>
        <scheme val="minor"/>
      </rPr>
      <t>GC40</t>
    </r>
  </si>
  <si>
    <t>M87</t>
  </si>
  <si>
    <t>GC49</t>
  </si>
  <si>
    <t>Granite City - GC ST ELIZABETH HOSP</t>
  </si>
  <si>
    <r>
      <rPr>
        <sz val="11"/>
        <color rgb="FF323232"/>
        <rFont val="Calibri"/>
        <family val="2"/>
        <scheme val="minor"/>
      </rPr>
      <t>GC49</t>
    </r>
  </si>
  <si>
    <t>M88</t>
  </si>
  <si>
    <t>GC24</t>
  </si>
  <si>
    <t>Granite City - GC ST LOUIS SLAG</t>
  </si>
  <si>
    <r>
      <rPr>
        <sz val="11"/>
        <color rgb="FF323232"/>
        <rFont val="Calibri"/>
        <family val="2"/>
        <scheme val="minor"/>
      </rPr>
      <t>GC24</t>
    </r>
  </si>
  <si>
    <t>M89</t>
  </si>
  <si>
    <t>GC66</t>
  </si>
  <si>
    <t>Granite City - GC STEEL BACKUP WAST</t>
  </si>
  <si>
    <r>
      <rPr>
        <sz val="11"/>
        <color rgb="FF323232"/>
        <rFont val="Calibri"/>
        <family val="2"/>
        <scheme val="minor"/>
      </rPr>
      <t>GC66</t>
    </r>
  </si>
  <si>
    <t>M90</t>
  </si>
  <si>
    <t>GC41</t>
  </si>
  <si>
    <t>Granite City - GC STEEL BLAST FURNACE #1</t>
  </si>
  <si>
    <r>
      <rPr>
        <sz val="11"/>
        <color rgb="FF323232"/>
        <rFont val="Calibri"/>
        <family val="2"/>
        <scheme val="minor"/>
      </rPr>
      <t>GC41</t>
    </r>
  </si>
  <si>
    <t>M92</t>
  </si>
  <si>
    <t>GC63</t>
  </si>
  <si>
    <t>Granite City - GC STEEL BLAST FURNACE #3</t>
  </si>
  <si>
    <t>M91</t>
  </si>
  <si>
    <t>GC54</t>
  </si>
  <si>
    <t>Granite City - GC STEEL CASTING #1</t>
  </si>
  <si>
    <r>
      <rPr>
        <sz val="11"/>
        <color rgb="FF323232"/>
        <rFont val="Calibri"/>
        <family val="2"/>
        <scheme val="minor"/>
      </rPr>
      <t>GC54</t>
    </r>
  </si>
  <si>
    <t>M93</t>
  </si>
  <si>
    <t>GC61</t>
  </si>
  <si>
    <t>Granite City - GC STEEL CASTING #2</t>
  </si>
  <si>
    <r>
      <rPr>
        <sz val="11"/>
        <color rgb="FF323232"/>
        <rFont val="Calibri"/>
        <family val="2"/>
        <scheme val="minor"/>
      </rPr>
      <t>GC61</t>
    </r>
  </si>
  <si>
    <t>M94</t>
  </si>
  <si>
    <t>GC47</t>
  </si>
  <si>
    <t>Granite City - GC STEEL COKE OVEN</t>
  </si>
  <si>
    <r>
      <rPr>
        <sz val="11"/>
        <color rgb="FF323232"/>
        <rFont val="Calibri"/>
        <family val="2"/>
        <scheme val="minor"/>
      </rPr>
      <t>GC47</t>
    </r>
  </si>
  <si>
    <t>M95</t>
  </si>
  <si>
    <t>GC08</t>
  </si>
  <si>
    <t>Granite City - GC STEEL PUMPING STA</t>
  </si>
  <si>
    <r>
      <rPr>
        <sz val="11"/>
        <color rgb="FF323232"/>
        <rFont val="Calibri"/>
        <family val="2"/>
        <scheme val="minor"/>
      </rPr>
      <t>GC08</t>
    </r>
  </si>
  <si>
    <t>M96</t>
  </si>
  <si>
    <t>GC11</t>
  </si>
  <si>
    <t>Granite City - GC STEEL SWITCH STAT</t>
  </si>
  <si>
    <r>
      <rPr>
        <sz val="11"/>
        <color rgb="FF323232"/>
        <rFont val="Calibri"/>
        <family val="2"/>
        <scheme val="minor"/>
      </rPr>
      <t>GC11</t>
    </r>
  </si>
  <si>
    <t>M97</t>
  </si>
  <si>
    <t>GC45</t>
  </si>
  <si>
    <t>Granite City - GC STEEL WASTE WATER</t>
  </si>
  <si>
    <r>
      <rPr>
        <sz val="11"/>
        <color rgb="FF323232"/>
        <rFont val="Calibri"/>
        <family val="2"/>
        <scheme val="minor"/>
      </rPr>
      <t>GC45</t>
    </r>
  </si>
  <si>
    <t>M98</t>
  </si>
  <si>
    <t>GC48</t>
  </si>
  <si>
    <t>Granite City - GC STEEL WATER RESER</t>
  </si>
  <si>
    <r>
      <rPr>
        <sz val="11"/>
        <color rgb="FF323232"/>
        <rFont val="Calibri"/>
        <family val="2"/>
        <scheme val="minor"/>
      </rPr>
      <t>GC48</t>
    </r>
  </si>
  <si>
    <t>M99</t>
  </si>
  <si>
    <t>GC25</t>
  </si>
  <si>
    <t>Granite City - GC TOWER AUTOMOTIVE #2</t>
  </si>
  <si>
    <r>
      <rPr>
        <sz val="11"/>
        <color rgb="FF323232"/>
        <rFont val="Calibri"/>
        <family val="2"/>
        <scheme val="minor"/>
      </rPr>
      <t>GC25</t>
    </r>
  </si>
  <si>
    <t>N00</t>
  </si>
  <si>
    <t>GC46</t>
  </si>
  <si>
    <t>Granite City - GC TRANSFORMIT</t>
  </si>
  <si>
    <r>
      <rPr>
        <sz val="11"/>
        <color rgb="FF323232"/>
        <rFont val="Calibri"/>
        <family val="2"/>
        <scheme val="minor"/>
      </rPr>
      <t>GC46</t>
    </r>
  </si>
  <si>
    <t>N02</t>
  </si>
  <si>
    <t>GC59</t>
  </si>
  <si>
    <t>Granite City - GC U.S. ENG DEPOT #1</t>
  </si>
  <si>
    <t>H92</t>
  </si>
  <si>
    <t>GCWA</t>
  </si>
  <si>
    <t>Granite City - GC WABASH</t>
  </si>
  <si>
    <r>
      <rPr>
        <sz val="11"/>
        <color rgb="FF323232"/>
        <rFont val="Calibri"/>
        <family val="2"/>
        <scheme val="minor"/>
      </rPr>
      <t>GCWA</t>
    </r>
  </si>
  <si>
    <t>N03</t>
  </si>
  <si>
    <t>GW16</t>
  </si>
  <si>
    <t>Granite City - GC WEST 16TH STREET</t>
  </si>
  <si>
    <r>
      <rPr>
        <sz val="11"/>
        <color rgb="FF323232"/>
        <rFont val="Calibri"/>
        <family val="2"/>
        <scheme val="minor"/>
      </rPr>
      <t>GW16</t>
    </r>
  </si>
  <si>
    <t>N04</t>
  </si>
  <si>
    <t>GRTV</t>
  </si>
  <si>
    <t>GRANITEVILLE</t>
  </si>
  <si>
    <t>GRAV</t>
  </si>
  <si>
    <t>GRANVILLE</t>
  </si>
  <si>
    <r>
      <rPr>
        <sz val="11"/>
        <color rgb="FF323232"/>
        <rFont val="Calibri"/>
        <family val="2"/>
        <scheme val="minor"/>
      </rPr>
      <t>GRAV</t>
    </r>
  </si>
  <si>
    <t>N05</t>
  </si>
  <si>
    <t>GR3X</t>
  </si>
  <si>
    <t>GRANVILLE PUTNAM CO HI SCHOOL</t>
  </si>
  <si>
    <r>
      <rPr>
        <sz val="11"/>
        <color rgb="FF323232"/>
        <rFont val="Calibri"/>
        <family val="2"/>
        <scheme val="minor"/>
      </rPr>
      <t>GR3</t>
    </r>
  </si>
  <si>
    <t>N06</t>
  </si>
  <si>
    <t>GRAT</t>
  </si>
  <si>
    <t>GRATIOT</t>
  </si>
  <si>
    <t>AGOB</t>
  </si>
  <si>
    <t>GRATIOT OFFICE &amp; SVC BLDG</t>
  </si>
  <si>
    <t>GRVS</t>
  </si>
  <si>
    <t>GRAVOIS</t>
  </si>
  <si>
    <t>gray</t>
  </si>
  <si>
    <t>GRAY</t>
  </si>
  <si>
    <t>GRAY SUMMIT</t>
  </si>
  <si>
    <t>grvl</t>
  </si>
  <si>
    <t>GRYX</t>
  </si>
  <si>
    <t>GRAYVILLE</t>
  </si>
  <si>
    <t>GRY</t>
  </si>
  <si>
    <t>X78</t>
  </si>
  <si>
    <t>GRYJ</t>
  </si>
  <si>
    <t>GRAYVILLE JCT</t>
  </si>
  <si>
    <t>X79</t>
  </si>
  <si>
    <t>grav</t>
  </si>
  <si>
    <t>graz</t>
  </si>
  <si>
    <t>Graze Avenue</t>
  </si>
  <si>
    <t>IL</t>
  </si>
  <si>
    <t>GRNC</t>
  </si>
  <si>
    <t>GREEN CITY-14</t>
  </si>
  <si>
    <t>grnf</t>
  </si>
  <si>
    <t>GRNF</t>
  </si>
  <si>
    <t>GREENFIELD</t>
  </si>
  <si>
    <t>U61</t>
  </si>
  <si>
    <t>gtmw</t>
  </si>
  <si>
    <t>Greentop Tower</t>
  </si>
  <si>
    <t>grvs</t>
  </si>
  <si>
    <t>GREN</t>
  </si>
  <si>
    <t>GREENVIEW</t>
  </si>
  <si>
    <t>U62</t>
  </si>
  <si>
    <t>GR07</t>
  </si>
  <si>
    <t>GREENVILLE BOND COUNTY FS</t>
  </si>
  <si>
    <r>
      <rPr>
        <sz val="11"/>
        <color rgb="FF323232"/>
        <rFont val="Calibri"/>
        <family val="2"/>
        <scheme val="minor"/>
      </rPr>
      <t>GR07</t>
    </r>
  </si>
  <si>
    <t>N08</t>
  </si>
  <si>
    <t>GR08</t>
  </si>
  <si>
    <t>GREENVILLE CARLISLE</t>
  </si>
  <si>
    <r>
      <rPr>
        <sz val="11"/>
        <color rgb="FF323232"/>
        <rFont val="Calibri"/>
        <family val="2"/>
        <scheme val="minor"/>
      </rPr>
      <t>GR08</t>
    </r>
  </si>
  <si>
    <t>N09</t>
  </si>
  <si>
    <t>grnv</t>
  </si>
  <si>
    <t>Greenville Collector</t>
  </si>
  <si>
    <t>GR12</t>
  </si>
  <si>
    <t>GREENVILLE MALLINCKRODT CHEMIC</t>
  </si>
  <si>
    <r>
      <rPr>
        <sz val="11"/>
        <color rgb="FF323232"/>
        <rFont val="Calibri"/>
        <family val="2"/>
        <scheme val="minor"/>
      </rPr>
      <t>GR12</t>
    </r>
  </si>
  <si>
    <t>N10</t>
  </si>
  <si>
    <t>GR14</t>
  </si>
  <si>
    <t>GREENVILLE MAREDY</t>
  </si>
  <si>
    <r>
      <rPr>
        <sz val="11"/>
        <color rgb="FF323232"/>
        <rFont val="Calibri"/>
        <family val="2"/>
        <scheme val="minor"/>
      </rPr>
      <t>GR14</t>
    </r>
  </si>
  <si>
    <t>N11</t>
  </si>
  <si>
    <t>GRMC</t>
  </si>
  <si>
    <t>GREENVILLE MCCORD</t>
  </si>
  <si>
    <r>
      <rPr>
        <sz val="11"/>
        <color rgb="FF323232"/>
        <rFont val="Calibri"/>
        <family val="2"/>
        <scheme val="minor"/>
      </rPr>
      <t>GRMC</t>
    </r>
  </si>
  <si>
    <t>N12</t>
  </si>
  <si>
    <t>GRRG</t>
  </si>
  <si>
    <t>GREENVILLE RIDGE AVE</t>
  </si>
  <si>
    <r>
      <rPr>
        <sz val="11"/>
        <color rgb="FF323232"/>
        <rFont val="Calibri"/>
        <family val="2"/>
        <scheme val="minor"/>
      </rPr>
      <t>GRRG</t>
    </r>
  </si>
  <si>
    <t>N13</t>
  </si>
  <si>
    <t>GR40</t>
  </si>
  <si>
    <t>GREENVILLE ROUTE 40</t>
  </si>
  <si>
    <r>
      <rPr>
        <sz val="11"/>
        <color rgb="FF323232"/>
        <rFont val="Calibri"/>
        <family val="2"/>
        <scheme val="minor"/>
      </rPr>
      <t>GR40</t>
    </r>
  </si>
  <si>
    <t>N14</t>
  </si>
  <si>
    <t>GRRL</t>
  </si>
  <si>
    <t>GREENVILLE RURAL</t>
  </si>
  <si>
    <r>
      <rPr>
        <sz val="11"/>
        <color rgb="FF323232"/>
        <rFont val="Calibri"/>
        <family val="2"/>
        <scheme val="minor"/>
      </rPr>
      <t>GRRL</t>
    </r>
  </si>
  <si>
    <t>N15</t>
  </si>
  <si>
    <t>GR13</t>
  </si>
  <si>
    <t>GREENVILLE SAMUEL ADAMS DRIVE</t>
  </si>
  <si>
    <r>
      <rPr>
        <sz val="11"/>
        <color rgb="FF323232"/>
        <rFont val="Calibri"/>
        <family val="2"/>
        <scheme val="minor"/>
      </rPr>
      <t>GR13</t>
    </r>
  </si>
  <si>
    <t>N16</t>
  </si>
  <si>
    <t>GR10</t>
  </si>
  <si>
    <t>GREENVILLE UNITED STATIONERS</t>
  </si>
  <si>
    <r>
      <rPr>
        <sz val="11"/>
        <color rgb="FF323232"/>
        <rFont val="Calibri"/>
        <family val="2"/>
        <scheme val="minor"/>
      </rPr>
      <t>GR10</t>
    </r>
  </si>
  <si>
    <t>N17</t>
  </si>
  <si>
    <t>GRNV</t>
  </si>
  <si>
    <t>GREENVILLE (RETIRED)</t>
  </si>
  <si>
    <r>
      <rPr>
        <strike/>
        <sz val="11"/>
        <color rgb="FF323232"/>
        <rFont val="Calibri"/>
        <family val="2"/>
        <scheme val="minor"/>
      </rPr>
      <t>GRNV</t>
    </r>
  </si>
  <si>
    <t>N07</t>
  </si>
  <si>
    <t>GRID</t>
  </si>
  <si>
    <t>GRIDLEY</t>
  </si>
  <si>
    <r>
      <rPr>
        <sz val="11"/>
        <color rgb="FF323232"/>
        <rFont val="Calibri"/>
        <family val="2"/>
        <scheme val="minor"/>
      </rPr>
      <t>GRID</t>
    </r>
  </si>
  <si>
    <t>N18</t>
  </si>
  <si>
    <t>GRGX</t>
  </si>
  <si>
    <t>GRIGGSVILLE</t>
  </si>
  <si>
    <r>
      <rPr>
        <sz val="11"/>
        <color rgb="FF323232"/>
        <rFont val="Calibri"/>
        <family val="2"/>
        <scheme val="minor"/>
      </rPr>
      <t>GRG</t>
    </r>
  </si>
  <si>
    <t>U63</t>
  </si>
  <si>
    <t>GRGN</t>
  </si>
  <si>
    <t>GRIGGSVILLE N</t>
  </si>
  <si>
    <t>U64</t>
  </si>
  <si>
    <t>grgw</t>
  </si>
  <si>
    <t>GRGW</t>
  </si>
  <si>
    <t>GRIGGSVILLE W</t>
  </si>
  <si>
    <t>U65</t>
  </si>
  <si>
    <t>GRBX</t>
  </si>
  <si>
    <t>GROB</t>
  </si>
  <si>
    <t>GRB</t>
  </si>
  <si>
    <t>A16</t>
  </si>
  <si>
    <t>GROBY</t>
  </si>
  <si>
    <t>DO38</t>
  </si>
  <si>
    <t>GROSSMAN IRON &amp; STEEL</t>
  </si>
  <si>
    <t>GRVL</t>
  </si>
  <si>
    <t>GROVELAND</t>
  </si>
  <si>
    <t>B81</t>
  </si>
  <si>
    <t>gcte</t>
  </si>
  <si>
    <t>Guaranteed Computer Technology VPN</t>
  </si>
  <si>
    <t>DO07</t>
  </si>
  <si>
    <t>GUSDORF &amp; SONS</t>
  </si>
  <si>
    <t>GUSX</t>
  </si>
  <si>
    <t>GUSTINE</t>
  </si>
  <si>
    <t>GUS</t>
  </si>
  <si>
    <t>guth</t>
  </si>
  <si>
    <t>GUTH</t>
  </si>
  <si>
    <t>GUTHRIE</t>
  </si>
  <si>
    <t>GUTT</t>
  </si>
  <si>
    <t>GUTHRIE-TCS</t>
  </si>
  <si>
    <t>X80</t>
  </si>
  <si>
    <t>MO98</t>
  </si>
  <si>
    <t>H &amp; H COAL</t>
  </si>
  <si>
    <t>hlst</t>
  </si>
  <si>
    <t>HLST</t>
  </si>
  <si>
    <t>HALL STREET</t>
  </si>
  <si>
    <t>hlks</t>
  </si>
  <si>
    <t>HLCK</t>
  </si>
  <si>
    <t>HALLOCK</t>
  </si>
  <si>
    <t>D36</t>
  </si>
  <si>
    <t>HALL</t>
  </si>
  <si>
    <t>HALLS FERRY</t>
  </si>
  <si>
    <t>HLSV</t>
  </si>
  <si>
    <t>HALLSVILLE</t>
  </si>
  <si>
    <t>hamw</t>
  </si>
  <si>
    <t>Hallsville Tower</t>
  </si>
  <si>
    <t>HMKL</t>
  </si>
  <si>
    <t>HAMEL KLUETER AVENUE (Hamel Luketer Ave?)</t>
  </si>
  <si>
    <r>
      <rPr>
        <sz val="11"/>
        <color rgb="FF323232"/>
        <rFont val="Calibri"/>
        <family val="2"/>
        <scheme val="minor"/>
      </rPr>
      <t>HMKL</t>
    </r>
  </si>
  <si>
    <t>N19</t>
  </si>
  <si>
    <t>hami</t>
  </si>
  <si>
    <t>HAMX</t>
  </si>
  <si>
    <t>HAMILTON</t>
  </si>
  <si>
    <t>Note: Fiber to Keokuk plant</t>
  </si>
  <si>
    <t>HAM</t>
  </si>
  <si>
    <t>KEOKUK PLANT</t>
  </si>
  <si>
    <t>hamo</t>
  </si>
  <si>
    <t>BIRD</t>
  </si>
  <si>
    <t>Hamilton Storeroom &amp; BIRD substation</t>
  </si>
  <si>
    <t>hams</t>
  </si>
  <si>
    <t>HM12</t>
  </si>
  <si>
    <t>HAMILTON-12</t>
  </si>
  <si>
    <t>V92</t>
  </si>
  <si>
    <t>HM69</t>
  </si>
  <si>
    <t>HAMILTON-69</t>
  </si>
  <si>
    <t>V93</t>
  </si>
  <si>
    <t>HAMM</t>
  </si>
  <si>
    <t>HAMMOND</t>
  </si>
  <si>
    <t>D93</t>
  </si>
  <si>
    <t>HAMP</t>
  </si>
  <si>
    <t>HAMPTON</t>
  </si>
  <si>
    <t>HANA</t>
  </si>
  <si>
    <t>HANAFORD LOGAN</t>
  </si>
  <si>
    <t>S37</t>
  </si>
  <si>
    <t>HANX</t>
  </si>
  <si>
    <t>HANLEY</t>
  </si>
  <si>
    <t>HAN</t>
  </si>
  <si>
    <t>hanc</t>
  </si>
  <si>
    <t>Hanna City Collector</t>
  </si>
  <si>
    <t>HANS</t>
  </si>
  <si>
    <t>HANNA STEEL</t>
  </si>
  <si>
    <t>C12</t>
  </si>
  <si>
    <t>hnmw</t>
  </si>
  <si>
    <t>Hannibal Tower</t>
  </si>
  <si>
    <t>hanw</t>
  </si>
  <si>
    <t>HANW</t>
  </si>
  <si>
    <t>HANNIBAL WEST SW STA</t>
  </si>
  <si>
    <t>HE5</t>
  </si>
  <si>
    <t>HAPP</t>
  </si>
  <si>
    <t>HAPPY SAC</t>
  </si>
  <si>
    <t>MR01</t>
  </si>
  <si>
    <t>HARCO 138 AMAX COAL CO (Retired)</t>
  </si>
  <si>
    <t>S38</t>
  </si>
  <si>
    <t>HARK</t>
  </si>
  <si>
    <t>HARCO KENELLIS</t>
  </si>
  <si>
    <t>S39</t>
  </si>
  <si>
    <t>HRCS</t>
  </si>
  <si>
    <t>HARCO S</t>
  </si>
  <si>
    <t>S40</t>
  </si>
  <si>
    <t>hrdn</t>
  </si>
  <si>
    <t>HARD</t>
  </si>
  <si>
    <t>HARDIN</t>
  </si>
  <si>
    <t>U66</t>
  </si>
  <si>
    <t>HARM</t>
  </si>
  <si>
    <t>HARMON</t>
  </si>
  <si>
    <t>D72</t>
  </si>
  <si>
    <t>hars</t>
  </si>
  <si>
    <t>HRBX</t>
  </si>
  <si>
    <t>HARRISBURG</t>
  </si>
  <si>
    <t>HRB</t>
  </si>
  <si>
    <t>S41</t>
  </si>
  <si>
    <t>HRBE</t>
  </si>
  <si>
    <t>HARRISBURG E</t>
  </si>
  <si>
    <t>T17</t>
  </si>
  <si>
    <t>HRBN</t>
  </si>
  <si>
    <t>HARRISBURG N</t>
  </si>
  <si>
    <t>S42</t>
  </si>
  <si>
    <t>HRNP</t>
  </si>
  <si>
    <t>HARRISBURG NORTH LEVEE PUMP</t>
  </si>
  <si>
    <t>T24</t>
  </si>
  <si>
    <t>harr</t>
  </si>
  <si>
    <t>Harrisburg Office, ED - IL HARRISBURG OH</t>
  </si>
  <si>
    <t>29 W Church St, Harrisburg, IL 62946</t>
  </si>
  <si>
    <t>HRBS</t>
  </si>
  <si>
    <t>HARRISBURG S</t>
  </si>
  <si>
    <t>S43</t>
  </si>
  <si>
    <t>HRSP</t>
  </si>
  <si>
    <t>HARRISBURG SOUTH LEVEE PUMP</t>
  </si>
  <si>
    <t>T25</t>
  </si>
  <si>
    <t>HARS</t>
  </si>
  <si>
    <t>HARRISON &amp; HARRISON-14</t>
  </si>
  <si>
    <t>HART</t>
  </si>
  <si>
    <t>HARTFORD</t>
  </si>
  <si>
    <t>HWDD</t>
  </si>
  <si>
    <t>HARTWELL DR. DST</t>
  </si>
  <si>
    <t>U67</t>
  </si>
  <si>
    <t>HRVS</t>
  </si>
  <si>
    <t>HARVESTER</t>
  </si>
  <si>
    <t>HAUK</t>
  </si>
  <si>
    <t>C40</t>
  </si>
  <si>
    <t>hava</t>
  </si>
  <si>
    <t>Fix Duplicate Site ID, Change IT</t>
  </si>
  <si>
    <t>HAVX</t>
  </si>
  <si>
    <t>HAVANA (Uptown)</t>
  </si>
  <si>
    <t>HAV</t>
  </si>
  <si>
    <t>U68</t>
  </si>
  <si>
    <t>HAVC</t>
  </si>
  <si>
    <t>HAVANA COAL DOCK</t>
  </si>
  <si>
    <t>U71</t>
  </si>
  <si>
    <t>haps</t>
  </si>
  <si>
    <t>HAVANA POWER STATION SWYD</t>
  </si>
  <si>
    <r>
      <rPr>
        <sz val="11"/>
        <color rgb="FF323232"/>
        <rFont val="Calibri"/>
        <family val="2"/>
        <scheme val="minor"/>
      </rPr>
      <t>HAV</t>
    </r>
  </si>
  <si>
    <t>N20</t>
  </si>
  <si>
    <t>HAVS</t>
  </si>
  <si>
    <t>HAVANA S</t>
  </si>
  <si>
    <t>U73</t>
  </si>
  <si>
    <t>hvmw</t>
  </si>
  <si>
    <t>Havana Tower</t>
  </si>
  <si>
    <t>HAWN</t>
  </si>
  <si>
    <t>HAWTHORNE</t>
  </si>
  <si>
    <t>D44</t>
  </si>
  <si>
    <t>HAYX</t>
  </si>
  <si>
    <t>HAYDITE</t>
  </si>
  <si>
    <t>HAY</t>
  </si>
  <si>
    <t>HAYS</t>
  </si>
  <si>
    <t>HAYES-CF IND</t>
  </si>
  <si>
    <t>X81</t>
  </si>
  <si>
    <t>HYTI</t>
  </si>
  <si>
    <t>HAYTI</t>
  </si>
  <si>
    <t>HAYE</t>
  </si>
  <si>
    <t>HAYTI EAST</t>
  </si>
  <si>
    <t>hyti</t>
  </si>
  <si>
    <t>hyto</t>
  </si>
  <si>
    <t>Hayti Office ED - MO HAYTI ELEC OH</t>
  </si>
  <si>
    <t>2805 MO-84, Hayti, MO 63851</t>
  </si>
  <si>
    <t>HAYW</t>
  </si>
  <si>
    <t>HAYTI WEST</t>
  </si>
  <si>
    <t>HAZL</t>
  </si>
  <si>
    <t>HAZELWOOD</t>
  </si>
  <si>
    <t>HECK</t>
  </si>
  <si>
    <t>HECKER</t>
  </si>
  <si>
    <r>
      <rPr>
        <sz val="11"/>
        <color rgb="FF323232"/>
        <rFont val="Calibri"/>
        <family val="2"/>
        <scheme val="minor"/>
      </rPr>
      <t>HECK</t>
    </r>
  </si>
  <si>
    <t>N22</t>
  </si>
  <si>
    <t>HCK1</t>
  </si>
  <si>
    <t>HECKER BECK VOCATIONAL</t>
  </si>
  <si>
    <r>
      <rPr>
        <sz val="11"/>
        <color rgb="FF323232"/>
        <rFont val="Calibri"/>
        <family val="2"/>
        <scheme val="minor"/>
      </rPr>
      <t>HCK1</t>
    </r>
  </si>
  <si>
    <t>N23</t>
  </si>
  <si>
    <t>HEEG</t>
  </si>
  <si>
    <t>HEEGE</t>
  </si>
  <si>
    <t>HNTZ</t>
  </si>
  <si>
    <t>HEINTZ</t>
  </si>
  <si>
    <t>HEMX</t>
  </si>
  <si>
    <t>HEMATITE</t>
  </si>
  <si>
    <t>HEM</t>
  </si>
  <si>
    <t>hemp</t>
  </si>
  <si>
    <t>Hemp Street Collector</t>
  </si>
  <si>
    <t>HMSA</t>
  </si>
  <si>
    <t>HEMSATH</t>
  </si>
  <si>
    <t>HEND</t>
  </si>
  <si>
    <t>HENDRICKS</t>
  </si>
  <si>
    <t>BL31</t>
  </si>
  <si>
    <t>HENDRIX RD FUNK BROS. #2</t>
  </si>
  <si>
    <r>
      <rPr>
        <sz val="11"/>
        <color rgb="FF323232"/>
        <rFont val="Calibri"/>
        <family val="2"/>
        <scheme val="minor"/>
      </rPr>
      <t>BL31</t>
    </r>
  </si>
  <si>
    <t>N25</t>
  </si>
  <si>
    <t>HEN6</t>
  </si>
  <si>
    <t>HENNEPIN E. S. K . #2</t>
  </si>
  <si>
    <r>
      <rPr>
        <sz val="11"/>
        <color rgb="FF323232"/>
        <rFont val="Calibri"/>
        <family val="2"/>
        <scheme val="minor"/>
      </rPr>
      <t>HEN6</t>
    </r>
  </si>
  <si>
    <t>N26</t>
  </si>
  <si>
    <t>ESKX</t>
  </si>
  <si>
    <t>HENNEPIN ESK</t>
  </si>
  <si>
    <r>
      <rPr>
        <sz val="11"/>
        <color rgb="FF323232"/>
        <rFont val="Calibri"/>
        <family val="2"/>
        <scheme val="minor"/>
      </rPr>
      <t>ESK</t>
    </r>
  </si>
  <si>
    <t>N27</t>
  </si>
  <si>
    <t>HEN3</t>
  </si>
  <si>
    <t>HENNEPIN KAPLAN SCRAP METAL</t>
  </si>
  <si>
    <r>
      <rPr>
        <sz val="11"/>
        <color rgb="FF323232"/>
        <rFont val="Calibri"/>
        <family val="2"/>
        <scheme val="minor"/>
      </rPr>
      <t>HEN3</t>
    </r>
  </si>
  <si>
    <t>N28</t>
  </si>
  <si>
    <t>HE10</t>
  </si>
  <si>
    <t>HENNEPIN MARQUIS ENERGY</t>
  </si>
  <si>
    <t>H94</t>
  </si>
  <si>
    <t>HNMT</t>
  </si>
  <si>
    <t>HENNEPIN METCHEM</t>
  </si>
  <si>
    <r>
      <rPr>
        <sz val="11"/>
        <color rgb="FF323232"/>
        <rFont val="Calibri"/>
        <family val="2"/>
        <scheme val="minor"/>
      </rPr>
      <t>HNMT</t>
    </r>
  </si>
  <si>
    <t>N29</t>
  </si>
  <si>
    <t>heps</t>
  </si>
  <si>
    <t>HENN</t>
  </si>
  <si>
    <t>HENNEPIN PWR STA SWYD</t>
  </si>
  <si>
    <r>
      <rPr>
        <sz val="11"/>
        <color rgb="FF323232"/>
        <rFont val="Calibri"/>
        <family val="2"/>
        <scheme val="minor"/>
      </rPr>
      <t>HENN</t>
    </r>
  </si>
  <si>
    <t>N30</t>
  </si>
  <si>
    <t>TRCN</t>
  </si>
  <si>
    <t>HENNEPIN TRI-CON MATERIAL</t>
  </si>
  <si>
    <t>HC8</t>
  </si>
  <si>
    <t>HNRY</t>
  </si>
  <si>
    <t>HENRY</t>
  </si>
  <si>
    <t>D35</t>
  </si>
  <si>
    <t>hnry</t>
  </si>
  <si>
    <t>hnrc</t>
  </si>
  <si>
    <t>Henry Collector</t>
  </si>
  <si>
    <t>HRTG</t>
  </si>
  <si>
    <t>HERITAGE</t>
  </si>
  <si>
    <t>HERLEMAN</t>
  </si>
  <si>
    <t>0A2</t>
  </si>
  <si>
    <t>AMEREN_ITC</t>
  </si>
  <si>
    <t>ensh</t>
  </si>
  <si>
    <t>Hermann ENS (Gasconade County)</t>
  </si>
  <si>
    <t>hrmw</t>
  </si>
  <si>
    <t>Hermann Tower</t>
  </si>
  <si>
    <t>hrmn</t>
  </si>
  <si>
    <t>Hermann Tower (Hermann Radio)</t>
  </si>
  <si>
    <t>hrck</t>
  </si>
  <si>
    <t>Herrick Collector</t>
  </si>
  <si>
    <t>HERX</t>
  </si>
  <si>
    <t>HERRIN</t>
  </si>
  <si>
    <t>HER</t>
  </si>
  <si>
    <t>S47</t>
  </si>
  <si>
    <t>here</t>
  </si>
  <si>
    <t>HERE</t>
  </si>
  <si>
    <t>HERRIN E</t>
  </si>
  <si>
    <t>S48</t>
  </si>
  <si>
    <t>HERM</t>
  </si>
  <si>
    <t>HERRIN MAGIC CHEF</t>
  </si>
  <si>
    <t>HERS</t>
  </si>
  <si>
    <t>HERRIN S</t>
  </si>
  <si>
    <t>HD0</t>
  </si>
  <si>
    <t>herr</t>
  </si>
  <si>
    <t>Herrin Service Center</t>
  </si>
  <si>
    <t>HRSW</t>
  </si>
  <si>
    <t>HERRIN SW</t>
  </si>
  <si>
    <t>S49</t>
  </si>
  <si>
    <t>hern</t>
  </si>
  <si>
    <t>HERW</t>
  </si>
  <si>
    <t>HERRIN W</t>
  </si>
  <si>
    <t>S50</t>
  </si>
  <si>
    <t>HRSY</t>
  </si>
  <si>
    <t>HERSHEY</t>
  </si>
  <si>
    <t>HG9</t>
  </si>
  <si>
    <t>hyws</t>
  </si>
  <si>
    <t>HEYW</t>
  </si>
  <si>
    <t>HEYWORTH</t>
  </si>
  <si>
    <t>C50</t>
  </si>
  <si>
    <t>HKOK</t>
  </si>
  <si>
    <t>HICKOK</t>
  </si>
  <si>
    <t>HF4</t>
  </si>
  <si>
    <t>HICK</t>
  </si>
  <si>
    <t>HICKORY</t>
  </si>
  <si>
    <t>HIGB</t>
  </si>
  <si>
    <t>HIGBEE</t>
  </si>
  <si>
    <t>HIRI</t>
  </si>
  <si>
    <t>HIGH RIDGE</t>
  </si>
  <si>
    <t>high</t>
  </si>
  <si>
    <t>High Ridge Tower</t>
  </si>
  <si>
    <t>HG04</t>
  </si>
  <si>
    <t>HIGHLAND B-LINE</t>
  </si>
  <si>
    <r>
      <rPr>
        <sz val="11"/>
        <color rgb="FF323232"/>
        <rFont val="Calibri"/>
        <family val="2"/>
        <scheme val="minor"/>
      </rPr>
      <t>HG04</t>
    </r>
  </si>
  <si>
    <t>N31</t>
  </si>
  <si>
    <t>EHIG</t>
  </si>
  <si>
    <t>Highland EAST HIGHLAND SW STA</t>
  </si>
  <si>
    <r>
      <rPr>
        <sz val="11"/>
        <color rgb="FF323232"/>
        <rFont val="Calibri"/>
        <family val="2"/>
        <scheme val="minor"/>
      </rPr>
      <t>EHIG</t>
    </r>
  </si>
  <si>
    <t>L88</t>
  </si>
  <si>
    <t>HG01</t>
  </si>
  <si>
    <t>HIGHLAND MUNICIPAL &amp; SWITCHING</t>
  </si>
  <si>
    <r>
      <rPr>
        <sz val="11"/>
        <color rgb="FF323232"/>
        <rFont val="Calibri"/>
        <family val="2"/>
        <scheme val="minor"/>
      </rPr>
      <t>HG01</t>
    </r>
  </si>
  <si>
    <t>N32</t>
  </si>
  <si>
    <t>LORD</t>
  </si>
  <si>
    <t>HIGHLAND MUNICIPAL LOCHMANN RO</t>
  </si>
  <si>
    <r>
      <rPr>
        <sz val="11"/>
        <color rgb="FF323232"/>
        <rFont val="Calibri"/>
        <family val="2"/>
        <scheme val="minor"/>
      </rPr>
      <t>LORD</t>
    </r>
  </si>
  <si>
    <t>N33</t>
  </si>
  <si>
    <t>HIOK</t>
  </si>
  <si>
    <t>HIGHLAND OAKS</t>
  </si>
  <si>
    <r>
      <rPr>
        <sz val="11"/>
        <color rgb="FF323232"/>
        <rFont val="Calibri"/>
        <family val="2"/>
        <scheme val="minor"/>
      </rPr>
      <t>HIOK</t>
    </r>
  </si>
  <si>
    <t>N34</t>
  </si>
  <si>
    <t>HILD</t>
  </si>
  <si>
    <t>HIGHLANDS</t>
  </si>
  <si>
    <t>HIWY</t>
  </si>
  <si>
    <t>HIGHWAY 5</t>
  </si>
  <si>
    <t>HWYJ</t>
  </si>
  <si>
    <t>HIGHWAY J</t>
  </si>
  <si>
    <t>hwyn</t>
  </si>
  <si>
    <t>HWYN</t>
  </si>
  <si>
    <t>HIGHWAY N</t>
  </si>
  <si>
    <t>HWVL</t>
  </si>
  <si>
    <t>HIGHWAY VILLAGE</t>
  </si>
  <si>
    <t>B48</t>
  </si>
  <si>
    <t>HILG</t>
  </si>
  <si>
    <t>HILGARD</t>
  </si>
  <si>
    <t>HG6</t>
  </si>
  <si>
    <t>HB10</t>
  </si>
  <si>
    <t>HILLSBORO CORRECTIONAL CENTER</t>
  </si>
  <si>
    <r>
      <rPr>
        <sz val="11"/>
        <color rgb="FF323232"/>
        <rFont val="Calibri"/>
        <family val="2"/>
        <scheme val="minor"/>
      </rPr>
      <t>HB10</t>
    </r>
  </si>
  <si>
    <t>N36</t>
  </si>
  <si>
    <t>HB02</t>
  </si>
  <si>
    <t>HILLSBORO EAGLE ZINC</t>
  </si>
  <si>
    <r>
      <rPr>
        <sz val="11"/>
        <color rgb="FF323232"/>
        <rFont val="Calibri"/>
        <family val="2"/>
        <scheme val="minor"/>
      </rPr>
      <t>HB02</t>
    </r>
  </si>
  <si>
    <t>N37</t>
  </si>
  <si>
    <t>hlbg</t>
  </si>
  <si>
    <t>HB11</t>
  </si>
  <si>
    <t>HILLSBORO GAS STORAGE FIELD</t>
  </si>
  <si>
    <t>13324 Witt Ave Irving, IL 62051</t>
  </si>
  <si>
    <r>
      <rPr>
        <sz val="11"/>
        <color rgb="FF323232"/>
        <rFont val="Calibri"/>
        <family val="2"/>
        <scheme val="minor"/>
      </rPr>
      <t>HB11</t>
    </r>
  </si>
  <si>
    <t>H40</t>
  </si>
  <si>
    <t>HB09</t>
  </si>
  <si>
    <t>HILLSBORO GLASS</t>
  </si>
  <si>
    <r>
      <rPr>
        <sz val="11"/>
        <color rgb="FF323232"/>
        <rFont val="Calibri"/>
        <family val="2"/>
        <scheme val="minor"/>
      </rPr>
      <t>HB09</t>
    </r>
  </si>
  <si>
    <t>N38</t>
  </si>
  <si>
    <t>HB07</t>
  </si>
  <si>
    <t>HILLSBORO MARATHON PIPELINE</t>
  </si>
  <si>
    <r>
      <rPr>
        <sz val="11"/>
        <color rgb="FF323232"/>
        <rFont val="Calibri"/>
        <family val="2"/>
        <scheme val="minor"/>
      </rPr>
      <t>HB07</t>
    </r>
  </si>
  <si>
    <t>N39</t>
  </si>
  <si>
    <t>HB03</t>
  </si>
  <si>
    <t>HILLSBORO MIDWEST ZINC</t>
  </si>
  <si>
    <r>
      <rPr>
        <sz val="11"/>
        <color rgb="FF323232"/>
        <rFont val="Calibri"/>
        <family val="2"/>
        <scheme val="minor"/>
      </rPr>
      <t>HB03</t>
    </r>
  </si>
  <si>
    <t>N40</t>
  </si>
  <si>
    <t>hlbo</t>
  </si>
  <si>
    <t>hb05</t>
  </si>
  <si>
    <t>Hillsboro Office - ED - IL HILLSBORO OH, HILLSBORO SERVICE UNIT</t>
  </si>
  <si>
    <t>1915 Old Bus Line Rd, Hillsboro, IL 62049</t>
  </si>
  <si>
    <r>
      <rPr>
        <sz val="11"/>
        <color rgb="FF323232"/>
        <rFont val="Calibri"/>
        <family val="2"/>
        <scheme val="minor"/>
      </rPr>
      <t>HB05</t>
    </r>
  </si>
  <si>
    <t>N41</t>
  </si>
  <si>
    <t>HLBO</t>
  </si>
  <si>
    <t>HILLSBORO-168</t>
  </si>
  <si>
    <t>HLSB</t>
  </si>
  <si>
    <t>HILLSBORO-N35</t>
  </si>
  <si>
    <r>
      <rPr>
        <sz val="11"/>
        <color rgb="FF323232"/>
        <rFont val="Calibri"/>
        <family val="2"/>
        <scheme val="minor"/>
      </rPr>
      <t>HLSB</t>
    </r>
  </si>
  <si>
    <t>N35</t>
  </si>
  <si>
    <t>HILL</t>
  </si>
  <si>
    <t>HILLTOP</t>
  </si>
  <si>
    <t>HVBS</t>
  </si>
  <si>
    <t>HILLVIEW BIG SWAN DR. DIST</t>
  </si>
  <si>
    <t>U49</t>
  </si>
  <si>
    <t>HLVN</t>
  </si>
  <si>
    <t>HILLVIEW N</t>
  </si>
  <si>
    <t>U76</t>
  </si>
  <si>
    <t>hlvw</t>
  </si>
  <si>
    <t>HVNE</t>
  </si>
  <si>
    <t>HILLVIEW NE</t>
  </si>
  <si>
    <t>V95</t>
  </si>
  <si>
    <t>hine</t>
  </si>
  <si>
    <t>HINE</t>
  </si>
  <si>
    <t>HINES</t>
  </si>
  <si>
    <t>D55</t>
  </si>
  <si>
    <t>HITT</t>
  </si>
  <si>
    <t>HLND</t>
  </si>
  <si>
    <t>HOLLAND</t>
  </si>
  <si>
    <t>B13</t>
  </si>
  <si>
    <t>hdnw</t>
  </si>
  <si>
    <t>HDNW</t>
  </si>
  <si>
    <t>HOLLAND NW</t>
  </si>
  <si>
    <t>A09</t>
  </si>
  <si>
    <t>HYWD</t>
  </si>
  <si>
    <t>HOLLYWOOD</t>
  </si>
  <si>
    <t>HOLT</t>
  </si>
  <si>
    <t>HSUM</t>
  </si>
  <si>
    <t>HOLT'S SUMMIT</t>
  </si>
  <si>
    <t>homa</t>
  </si>
  <si>
    <t>Home Agent User</t>
  </si>
  <si>
    <t>homr</t>
  </si>
  <si>
    <t>HOMR</t>
  </si>
  <si>
    <t>HOMER</t>
  </si>
  <si>
    <t>D67</t>
  </si>
  <si>
    <t>HOKD</t>
  </si>
  <si>
    <t>HOOKDALE</t>
  </si>
  <si>
    <r>
      <rPr>
        <sz val="11"/>
        <color rgb="FF323232"/>
        <rFont val="Calibri"/>
        <family val="2"/>
        <scheme val="minor"/>
      </rPr>
      <t>HOKD</t>
    </r>
  </si>
  <si>
    <t>N42</t>
  </si>
  <si>
    <t>hkdg</t>
  </si>
  <si>
    <t>HOOKDALE GAS STORAGE</t>
  </si>
  <si>
    <t>363 15th Rd, Keyesport, IL 62253</t>
  </si>
  <si>
    <t>hoop</t>
  </si>
  <si>
    <t>HOOP</t>
  </si>
  <si>
    <t>HOOPESTON office &amp; substation</t>
  </si>
  <si>
    <t>X82</t>
  </si>
  <si>
    <t>HOPS</t>
  </si>
  <si>
    <t>HOOPESTON S</t>
  </si>
  <si>
    <t>X83</t>
  </si>
  <si>
    <t>hopw</t>
  </si>
  <si>
    <t>HOPW</t>
  </si>
  <si>
    <t>HOOPESTON W</t>
  </si>
  <si>
    <t>X84</t>
  </si>
  <si>
    <t>HOVR</t>
  </si>
  <si>
    <t>HOOVER</t>
  </si>
  <si>
    <t>HORX</t>
  </si>
  <si>
    <t>HORINE</t>
  </si>
  <si>
    <t>HOR</t>
  </si>
  <si>
    <t>HRNR</t>
  </si>
  <si>
    <t>HORNER &amp; HORNER-4</t>
  </si>
  <si>
    <t>788/797</t>
  </si>
  <si>
    <t>HRSV</t>
  </si>
  <si>
    <t>HORNERSVILLE</t>
  </si>
  <si>
    <t>HSBD</t>
  </si>
  <si>
    <t>HORSESHOE BEND</t>
  </si>
  <si>
    <t>HRTN</t>
  </si>
  <si>
    <t>HORTON</t>
  </si>
  <si>
    <t>HSPR</t>
  </si>
  <si>
    <t>HOUSE SPRINGS</t>
  </si>
  <si>
    <t>hosp</t>
  </si>
  <si>
    <t>House Springs, Jefferson District Office - ED - MO JEFFERSON OH</t>
  </si>
  <si>
    <t>6450 State Hwy MM, House Springs, MO 63051</t>
  </si>
  <si>
    <t>homw</t>
  </si>
  <si>
    <t>Houstonia Tower</t>
  </si>
  <si>
    <t>howd</t>
  </si>
  <si>
    <t>HDBD</t>
  </si>
  <si>
    <t>HOWARD BEND SWITCHYARD,  SUBSTATION &amp; HOWARD BEND CTG</t>
  </si>
  <si>
    <t xml:space="preserve">Hog Hollow Rd and Water Works Rd </t>
  </si>
  <si>
    <t>hows</t>
  </si>
  <si>
    <t>HWSH</t>
  </si>
  <si>
    <t>HOWDERSHELL</t>
  </si>
  <si>
    <t>HOWE</t>
  </si>
  <si>
    <t>HUDS</t>
  </si>
  <si>
    <t>HUDSON</t>
  </si>
  <si>
    <t>CG29</t>
  </si>
  <si>
    <t>HUDSON FOODS</t>
  </si>
  <si>
    <t>BL45</t>
  </si>
  <si>
    <t>HUDSON MACKINAW PUMP STA</t>
  </si>
  <si>
    <r>
      <rPr>
        <sz val="11"/>
        <color rgb="FF323232"/>
        <rFont val="Calibri"/>
        <family val="2"/>
        <scheme val="minor"/>
      </rPr>
      <t>BL45</t>
    </r>
  </si>
  <si>
    <t>N43</t>
  </si>
  <si>
    <t>HUDR</t>
  </si>
  <si>
    <t>HUDSON RURAL</t>
  </si>
  <si>
    <r>
      <rPr>
        <sz val="11"/>
        <color rgb="FF323232"/>
        <rFont val="Calibri"/>
        <family val="2"/>
        <scheme val="minor"/>
      </rPr>
      <t>HUDR</t>
    </r>
  </si>
  <si>
    <t>N44</t>
  </si>
  <si>
    <t>HUFF</t>
  </si>
  <si>
    <t>HE8</t>
  </si>
  <si>
    <t>GR05</t>
  </si>
  <si>
    <t>HUFFMAN RURAL</t>
  </si>
  <si>
    <r>
      <rPr>
        <sz val="11"/>
        <color rgb="FF323232"/>
        <rFont val="Calibri"/>
        <family val="2"/>
        <scheme val="minor"/>
      </rPr>
      <t>GR05</t>
    </r>
  </si>
  <si>
    <t>N45</t>
  </si>
  <si>
    <t>CG26</t>
  </si>
  <si>
    <t>HUFFORD PLANT (RETIRED)</t>
  </si>
  <si>
    <t>HULL</t>
  </si>
  <si>
    <t>HULL SWITCHING STATION</t>
  </si>
  <si>
    <t>HBRT</t>
  </si>
  <si>
    <t>HUMBERT</t>
  </si>
  <si>
    <t>HUMB</t>
  </si>
  <si>
    <t>HUMBOLDT</t>
  </si>
  <si>
    <t>HUM1</t>
  </si>
  <si>
    <t>HUMRICK AMOCO</t>
  </si>
  <si>
    <r>
      <rPr>
        <sz val="11"/>
        <color rgb="FF323232"/>
        <rFont val="Calibri"/>
        <family val="2"/>
        <scheme val="minor"/>
      </rPr>
      <t>HUM1</t>
    </r>
  </si>
  <si>
    <t>N46</t>
  </si>
  <si>
    <t>HNTX</t>
  </si>
  <si>
    <t>HUNT-4</t>
  </si>
  <si>
    <t>HNT</t>
  </si>
  <si>
    <t>hunt</t>
  </si>
  <si>
    <t>HUNT</t>
  </si>
  <si>
    <t>HUNTER</t>
  </si>
  <si>
    <t>HUTN</t>
  </si>
  <si>
    <t>HUNTINGTON</t>
  </si>
  <si>
    <t>MX80</t>
  </si>
  <si>
    <t>HUNTINGTON (Not Used)</t>
  </si>
  <si>
    <t>HTSV</t>
  </si>
  <si>
    <t>HUNTSVILLE</t>
  </si>
  <si>
    <t>HURW</t>
  </si>
  <si>
    <t>HURST W  CONSOL COAL CO (RETIRED)</t>
  </si>
  <si>
    <t>IL-DIVISION 6S</t>
  </si>
  <si>
    <t>S51</t>
  </si>
  <si>
    <t>ED IL-MARION</t>
  </si>
  <si>
    <t>hust</t>
  </si>
  <si>
    <t>HUST</t>
  </si>
  <si>
    <t>HUSTER</t>
  </si>
  <si>
    <t>huts</t>
  </si>
  <si>
    <t>HUTX</t>
  </si>
  <si>
    <t>HUTSONVILLE CITY</t>
  </si>
  <si>
    <t>HUT</t>
  </si>
  <si>
    <t>X86</t>
  </si>
  <si>
    <t>HUTY</t>
  </si>
  <si>
    <t>HUTSONVILLE POWER PLANT &amp; HUTSONVILLE SWITCHYARD</t>
  </si>
  <si>
    <t>X85</t>
  </si>
  <si>
    <t>IDWD</t>
  </si>
  <si>
    <t>IDLEWOOD</t>
  </si>
  <si>
    <t>ES06</t>
  </si>
  <si>
    <t>IL-AM WTR CHOUTEAU 1</t>
  </si>
  <si>
    <t>ES01</t>
  </si>
  <si>
    <t>IL-AM WTR E STL 1</t>
  </si>
  <si>
    <t>ILAS</t>
  </si>
  <si>
    <t>ILASCO</t>
  </si>
  <si>
    <t>ICCX</t>
  </si>
  <si>
    <t>ILLINOIS CENTRAL COLLEGE</t>
  </si>
  <si>
    <t>ICC</t>
  </si>
  <si>
    <t>D46</t>
  </si>
  <si>
    <t>ILP3</t>
  </si>
  <si>
    <t>ILLIOPOLIS BORDEN CHEMICAL</t>
  </si>
  <si>
    <r>
      <rPr>
        <sz val="11"/>
        <color rgb="FF323232"/>
        <rFont val="Calibri"/>
        <family val="2"/>
        <scheme val="minor"/>
      </rPr>
      <t>ILP3</t>
    </r>
  </si>
  <si>
    <t>N47</t>
  </si>
  <si>
    <t>IMPX</t>
  </si>
  <si>
    <t>IMPERIAL</t>
  </si>
  <si>
    <t>IMP</t>
  </si>
  <si>
    <t>inam</t>
  </si>
  <si>
    <t>INAX</t>
  </si>
  <si>
    <t>INA</t>
  </si>
  <si>
    <t>S52</t>
  </si>
  <si>
    <t>SF11</t>
  </si>
  <si>
    <t>INDIAN CREEK (RETIRED)</t>
  </si>
  <si>
    <t>inds</t>
  </si>
  <si>
    <t>Industry Collector</t>
  </si>
  <si>
    <t>INTP</t>
  </si>
  <si>
    <t>INTERNATIONAL PAPER</t>
  </si>
  <si>
    <t>A62</t>
  </si>
  <si>
    <t>IPVA</t>
  </si>
  <si>
    <t>IPAVA</t>
  </si>
  <si>
    <t>0A6</t>
  </si>
  <si>
    <t>ipav</t>
  </si>
  <si>
    <t>IPVS</t>
  </si>
  <si>
    <t>IPAVA S</t>
  </si>
  <si>
    <t>U78</t>
  </si>
  <si>
    <t>IRON</t>
  </si>
  <si>
    <t>IRONDALE</t>
  </si>
  <si>
    <t>JACK</t>
  </si>
  <si>
    <t>JACKSON</t>
  </si>
  <si>
    <t>JANA</t>
  </si>
  <si>
    <t>Jacksonville - JV ANNA STREET</t>
  </si>
  <si>
    <r>
      <rPr>
        <sz val="11"/>
        <color rgb="FF323232"/>
        <rFont val="Calibri"/>
        <family val="2"/>
        <scheme val="minor"/>
      </rPr>
      <t>JANA</t>
    </r>
  </si>
  <si>
    <t>N48</t>
  </si>
  <si>
    <t>JVAN</t>
  </si>
  <si>
    <t>Jacksonville - JV ANNA STREET (NEW)</t>
  </si>
  <si>
    <t>H88</t>
  </si>
  <si>
    <t>jkis</t>
  </si>
  <si>
    <t>JCKI</t>
  </si>
  <si>
    <t>Jacksonville - JV INDUSTRIAL PARK</t>
  </si>
  <si>
    <t>T, D, A</t>
  </si>
  <si>
    <r>
      <rPr>
        <sz val="11"/>
        <color rgb="FF323232"/>
        <rFont val="Calibri"/>
        <family val="2"/>
        <scheme val="minor"/>
      </rPr>
      <t>JCKI</t>
    </r>
  </si>
  <si>
    <t>N49</t>
  </si>
  <si>
    <t>jcks</t>
  </si>
  <si>
    <t>JCKP</t>
  </si>
  <si>
    <t>Jacksonville - JV POWER PLANT</t>
  </si>
  <si>
    <r>
      <rPr>
        <sz val="11"/>
        <color rgb="FF323232"/>
        <rFont val="Calibri"/>
        <family val="2"/>
        <scheme val="minor"/>
      </rPr>
      <t>JCKP</t>
    </r>
  </si>
  <si>
    <t>N50</t>
  </si>
  <si>
    <t>JK15</t>
  </si>
  <si>
    <t>Jacksonville - JV TENNECO EAST (Jacksonville Pactiv East)</t>
  </si>
  <si>
    <r>
      <rPr>
        <sz val="11"/>
        <color rgb="FF323232"/>
        <rFont val="Calibri"/>
        <family val="2"/>
        <scheme val="minor"/>
      </rPr>
      <t>JK15</t>
    </r>
  </si>
  <si>
    <t>N51</t>
  </si>
  <si>
    <t>JK02</t>
  </si>
  <si>
    <t>Jacksonville - JV TENNECO NORTH</t>
  </si>
  <si>
    <r>
      <rPr>
        <sz val="11"/>
        <color rgb="FF323232"/>
        <rFont val="Calibri"/>
        <family val="2"/>
        <scheme val="minor"/>
      </rPr>
      <t>JK02</t>
    </r>
  </si>
  <si>
    <t>N52</t>
  </si>
  <si>
    <t>JK11</t>
  </si>
  <si>
    <t>Jacksonville - JV TENNECO SOUTH (Jacksonville Pactiv South)</t>
  </si>
  <si>
    <r>
      <rPr>
        <sz val="11"/>
        <color rgb="FF323232"/>
        <rFont val="Calibri"/>
        <family val="2"/>
        <scheme val="minor"/>
      </rPr>
      <t>JK11</t>
    </r>
  </si>
  <si>
    <t>N53</t>
  </si>
  <si>
    <t>JWSD</t>
  </si>
  <si>
    <t>Jacksonville - JV WEST SIDE</t>
  </si>
  <si>
    <r>
      <rPr>
        <sz val="11"/>
        <color rgb="FF323232"/>
        <rFont val="Calibri"/>
        <family val="2"/>
        <scheme val="minor"/>
      </rPr>
      <t>JWSD</t>
    </r>
  </si>
  <si>
    <t>N54</t>
  </si>
  <si>
    <t>JWGT</t>
  </si>
  <si>
    <t>Jacksonville - JV WESTGATE</t>
  </si>
  <si>
    <r>
      <rPr>
        <sz val="11"/>
        <color rgb="FF323232"/>
        <rFont val="Calibri"/>
        <family val="2"/>
        <scheme val="minor"/>
      </rPr>
      <t>JWGT</t>
    </r>
  </si>
  <si>
    <t>N55</t>
  </si>
  <si>
    <t>JCKS</t>
  </si>
  <si>
    <t>Jacksonville - SOUTH JACKSONVILLE</t>
  </si>
  <si>
    <r>
      <rPr>
        <sz val="11"/>
        <color rgb="FF323232"/>
        <rFont val="Calibri"/>
        <family val="2"/>
        <scheme val="minor"/>
      </rPr>
      <t>JCKS</t>
    </r>
  </si>
  <si>
    <t>R06</t>
  </si>
  <si>
    <t>JACN</t>
  </si>
  <si>
    <t>JACKSONVILLE N</t>
  </si>
  <si>
    <t>U79</t>
  </si>
  <si>
    <t>jcko</t>
  </si>
  <si>
    <t>Jacksonville Office - ED - IL JACKSONVILLE OH</t>
  </si>
  <si>
    <t>1900 W Lafayette Ave, Jacksonville, IL 62650</t>
  </si>
  <si>
    <t>JTWN</t>
  </si>
  <si>
    <t>JAMESTOWN</t>
  </si>
  <si>
    <t>JAM1</t>
  </si>
  <si>
    <t>JAMESTOWN COAL BURNING STAR #4</t>
  </si>
  <si>
    <r>
      <rPr>
        <sz val="11"/>
        <color rgb="FF323232"/>
        <rFont val="Calibri"/>
        <family val="2"/>
        <scheme val="minor"/>
      </rPr>
      <t>JAM1</t>
    </r>
  </si>
  <si>
    <t>N56</t>
  </si>
  <si>
    <t>JAMX</t>
  </si>
  <si>
    <t>JAMIESON</t>
  </si>
  <si>
    <t>JAM</t>
  </si>
  <si>
    <t>JELM</t>
  </si>
  <si>
    <t>JEFF CITY ELM ST-12</t>
  </si>
  <si>
    <t>JCPT</t>
  </si>
  <si>
    <t>JEFF CITY PLANT</t>
  </si>
  <si>
    <t>WT88</t>
  </si>
  <si>
    <t>JEFFERSON BARRACKS VA HOSP</t>
  </si>
  <si>
    <t>jcin</t>
  </si>
  <si>
    <t>Jefferson City Industrial</t>
  </si>
  <si>
    <t>1310 Industrial Dr, Jefferson City, MO 65109</t>
  </si>
  <si>
    <t>jcma</t>
  </si>
  <si>
    <t>Jefferson City Madison</t>
  </si>
  <si>
    <t>101 Madison St, Jefferson City, MO 65101</t>
  </si>
  <si>
    <t>jcno</t>
  </si>
  <si>
    <t>Jefferson City Norman</t>
  </si>
  <si>
    <t>300 Norman Dr, Jefferson City, MO 65109</t>
  </si>
  <si>
    <t>JEFR</t>
  </si>
  <si>
    <t>JEFFERSON-CIL</t>
  </si>
  <si>
    <t>D48</t>
  </si>
  <si>
    <t>JENX</t>
  </si>
  <si>
    <t>JENNINGS</t>
  </si>
  <si>
    <t>JEN</t>
  </si>
  <si>
    <t>JSRY</t>
  </si>
  <si>
    <t>JERSEY</t>
  </si>
  <si>
    <t>JRVP</t>
  </si>
  <si>
    <t>JERSEYVILLE BASEBALL PARK</t>
  </si>
  <si>
    <t>U81</t>
  </si>
  <si>
    <t>JRVF</t>
  </si>
  <si>
    <t>JERSEYVILLE COUNTY FAIRGROUNDS</t>
  </si>
  <si>
    <t>U82</t>
  </si>
  <si>
    <t>jvnw</t>
  </si>
  <si>
    <t>JVNW</t>
  </si>
  <si>
    <t>JERSEYVILLE NW</t>
  </si>
  <si>
    <t>U83</t>
  </si>
  <si>
    <t>jrsy</t>
  </si>
  <si>
    <t>Jerseyville Office - ED - IL JERSEYVILLE OH</t>
  </si>
  <si>
    <t>200 E Spruce St, Jerseyville, IL 62052</t>
  </si>
  <si>
    <t>jrss</t>
  </si>
  <si>
    <t>JRVX</t>
  </si>
  <si>
    <t>JERSEYVILLE substation, tower &amp; storeroom</t>
  </si>
  <si>
    <t>JRV</t>
  </si>
  <si>
    <t>U80</t>
  </si>
  <si>
    <t>jrsr</t>
  </si>
  <si>
    <t>jrvx</t>
  </si>
  <si>
    <t>JERSEYVILLE substation, tower &amp; storeroom (Jerseyville Storeroom)</t>
  </si>
  <si>
    <t>jrsm</t>
  </si>
  <si>
    <t>JERSEYVILLE substation, tower &amp; storeroom (Jerseyville Tower)</t>
  </si>
  <si>
    <t>JRVW</t>
  </si>
  <si>
    <t>JERSEYVILLE W</t>
  </si>
  <si>
    <t>U84</t>
  </si>
  <si>
    <t>jewt</t>
  </si>
  <si>
    <t>JEWT</t>
  </si>
  <si>
    <t>JEWETT</t>
  </si>
  <si>
    <t>X87</t>
  </si>
  <si>
    <t>jocm</t>
  </si>
  <si>
    <t>JOCM</t>
  </si>
  <si>
    <t>JOACHIM</t>
  </si>
  <si>
    <t>JNCP</t>
  </si>
  <si>
    <t>JOHNSON CITY REND LAKE</t>
  </si>
  <si>
    <t>S54</t>
  </si>
  <si>
    <t>john</t>
  </si>
  <si>
    <t>JONC</t>
  </si>
  <si>
    <t>JOHNSTON CITY (Johnston City C04)</t>
  </si>
  <si>
    <t>S53</t>
  </si>
  <si>
    <t>jong</t>
  </si>
  <si>
    <t>JOHNSTON CITY GAS STORAGE</t>
  </si>
  <si>
    <t>15940 Harris School Rd, Marion, IL 62959</t>
  </si>
  <si>
    <t>jons</t>
  </si>
  <si>
    <t>ES13</t>
  </si>
  <si>
    <t>JONES PARK</t>
  </si>
  <si>
    <t>JONS</t>
  </si>
  <si>
    <t>JONESBORO</t>
  </si>
  <si>
    <t>S55</t>
  </si>
  <si>
    <t>JSBG</t>
  </si>
  <si>
    <t>JONESBURG-4</t>
  </si>
  <si>
    <t>jopa</t>
  </si>
  <si>
    <t>JOPA</t>
  </si>
  <si>
    <t>JOPPA</t>
  </si>
  <si>
    <t>S56</t>
  </si>
  <si>
    <t>j345</t>
  </si>
  <si>
    <t>J345</t>
  </si>
  <si>
    <t>JOPPA 345</t>
  </si>
  <si>
    <t>JOPE</t>
  </si>
  <si>
    <t>JOPPA E</t>
  </si>
  <si>
    <t>S57</t>
  </si>
  <si>
    <t>jope</t>
  </si>
  <si>
    <t>JPEI</t>
  </si>
  <si>
    <t>JOPPA EEI SWYD, EEI POWER PLANT &amp; Joppa S tower</t>
  </si>
  <si>
    <t>S58</t>
  </si>
  <si>
    <t>jopm</t>
  </si>
  <si>
    <t>jpei</t>
  </si>
  <si>
    <t>JOPPA EEI SWYD, EEI POWER PLANT &amp; Joppa S tower (Joppa S Tower)</t>
  </si>
  <si>
    <t>JOPS</t>
  </si>
  <si>
    <t>JOPPA S</t>
  </si>
  <si>
    <t>S59</t>
  </si>
  <si>
    <t>jopp</t>
  </si>
  <si>
    <t>JOST</t>
  </si>
  <si>
    <t>JOST CHEMICAL</t>
  </si>
  <si>
    <t>JOYX</t>
  </si>
  <si>
    <t>JOY</t>
  </si>
  <si>
    <r>
      <rPr>
        <sz val="11"/>
        <color rgb="FF323232"/>
        <rFont val="Calibri"/>
        <family val="2"/>
        <scheme val="minor"/>
      </rPr>
      <t>JOY</t>
    </r>
  </si>
  <si>
    <t>N57</t>
  </si>
  <si>
    <t>JNCT</t>
  </si>
  <si>
    <t>JUNCTION</t>
  </si>
  <si>
    <t>JCTN</t>
  </si>
  <si>
    <t>JUNCTION-CIL</t>
  </si>
  <si>
    <t>B08</t>
  </si>
  <si>
    <t>JUNG</t>
  </si>
  <si>
    <t>JUNGERMAN</t>
  </si>
  <si>
    <t>kans</t>
  </si>
  <si>
    <t>KANW</t>
  </si>
  <si>
    <t>Kansas Tower &amp; KANSAS W substation</t>
  </si>
  <si>
    <t>X89</t>
  </si>
  <si>
    <t>KANS</t>
  </si>
  <si>
    <t>KANSAS-0B1 &amp; KANSAS-X88</t>
  </si>
  <si>
    <t>ITC, AIC</t>
  </si>
  <si>
    <t>0B1/X88</t>
  </si>
  <si>
    <t>KRNY</t>
  </si>
  <si>
    <t>KEARNEY</t>
  </si>
  <si>
    <t>KETN</t>
  </si>
  <si>
    <t>KEATON</t>
  </si>
  <si>
    <t>FEDN</t>
  </si>
  <si>
    <t>KEDRON-NORRIS EL</t>
  </si>
  <si>
    <t>Coordinates for Kedron Cap Station</t>
  </si>
  <si>
    <t>Z26</t>
  </si>
  <si>
    <t>KEEM</t>
  </si>
  <si>
    <t>KEEMIN</t>
  </si>
  <si>
    <t>HF5</t>
  </si>
  <si>
    <t>KETH</t>
  </si>
  <si>
    <t>KEETHTOWN (INACTIVE)</t>
  </si>
  <si>
    <t>KEBG</t>
  </si>
  <si>
    <t>KEITHSBURG</t>
  </si>
  <si>
    <r>
      <rPr>
        <sz val="11"/>
        <color rgb="FF323232"/>
        <rFont val="Calibri"/>
        <family val="2"/>
        <scheme val="minor"/>
      </rPr>
      <t>KEBG</t>
    </r>
  </si>
  <si>
    <t>N58</t>
  </si>
  <si>
    <t>illn</t>
  </si>
  <si>
    <t>Kell Illinois Collector</t>
  </si>
  <si>
    <t>KLG1</t>
  </si>
  <si>
    <t>KELLOGG CONSOLIDATION COAL</t>
  </si>
  <si>
    <r>
      <rPr>
        <sz val="11"/>
        <color rgb="FF323232"/>
        <rFont val="Calibri"/>
        <family val="2"/>
        <scheme val="minor"/>
      </rPr>
      <t>KLG1</t>
    </r>
  </si>
  <si>
    <t>N59</t>
  </si>
  <si>
    <t>KELL</t>
  </si>
  <si>
    <t>KELLWOOD</t>
  </si>
  <si>
    <t>klso</t>
  </si>
  <si>
    <t>KELX</t>
  </si>
  <si>
    <t>KELSO-072</t>
  </si>
  <si>
    <t>KEL</t>
  </si>
  <si>
    <t>KELS</t>
  </si>
  <si>
    <t>KELSO-609</t>
  </si>
  <si>
    <t>keok</t>
  </si>
  <si>
    <t>KXXX</t>
  </si>
  <si>
    <t>KEOKUK ENERGY CENTER &amp; KEOKUK SWITCHYARD</t>
  </si>
  <si>
    <t>K</t>
  </si>
  <si>
    <t>4A-IOWA</t>
  </si>
  <si>
    <t>kkmw</t>
  </si>
  <si>
    <t>Keokuk Microwave</t>
  </si>
  <si>
    <t>KERR</t>
  </si>
  <si>
    <t>HF0</t>
  </si>
  <si>
    <t>KEWE</t>
  </si>
  <si>
    <t>KEWANEE</t>
  </si>
  <si>
    <t>HC7</t>
  </si>
  <si>
    <t>CEKW</t>
  </si>
  <si>
    <t>Kewanee - CE/E KEWANEE</t>
  </si>
  <si>
    <r>
      <rPr>
        <sz val="11"/>
        <color rgb="FF323232"/>
        <rFont val="Calibri"/>
        <family val="2"/>
        <scheme val="minor"/>
      </rPr>
      <t>CEKW</t>
    </r>
  </si>
  <si>
    <t>K14</t>
  </si>
  <si>
    <t>ekew</t>
  </si>
  <si>
    <t>EKEW</t>
  </si>
  <si>
    <t>Kewanee - EAST KEWANEE</t>
  </si>
  <si>
    <t>Coordinates for Kewanee, E</t>
  </si>
  <si>
    <t>L97</t>
  </si>
  <si>
    <t>KE09</t>
  </si>
  <si>
    <t>Kewanee - KW BOILER MANUFACTURING</t>
  </si>
  <si>
    <r>
      <rPr>
        <sz val="11"/>
        <color rgb="FF323232"/>
        <rFont val="Calibri"/>
        <family val="2"/>
        <scheme val="minor"/>
      </rPr>
      <t>KE09</t>
    </r>
  </si>
  <si>
    <t>N62</t>
  </si>
  <si>
    <t>KE12</t>
  </si>
  <si>
    <t>Kewanee - KW BOSS MANUFACTURING</t>
  </si>
  <si>
    <r>
      <rPr>
        <sz val="11"/>
        <color rgb="FF323232"/>
        <rFont val="Calibri"/>
        <family val="2"/>
        <scheme val="minor"/>
      </rPr>
      <t>KE12</t>
    </r>
  </si>
  <si>
    <t>N63</t>
  </si>
  <si>
    <t>KE03</t>
  </si>
  <si>
    <t>Kewanee - KW COMPACTION AMERICA</t>
  </si>
  <si>
    <r>
      <rPr>
        <sz val="11"/>
        <color rgb="FF323232"/>
        <rFont val="Calibri"/>
        <family val="2"/>
        <scheme val="minor"/>
      </rPr>
      <t>KE03</t>
    </r>
  </si>
  <si>
    <t>N64</t>
  </si>
  <si>
    <t>KE11</t>
  </si>
  <si>
    <t>Kewanee - KW CORPORATION</t>
  </si>
  <si>
    <r>
      <rPr>
        <sz val="11"/>
        <color rgb="FF323232"/>
        <rFont val="Calibri"/>
        <family val="2"/>
        <scheme val="minor"/>
      </rPr>
      <t>KE11</t>
    </r>
  </si>
  <si>
    <t>N65</t>
  </si>
  <si>
    <t>KE17</t>
  </si>
  <si>
    <t>Kewanee - KW MCNEIL ASPHALT</t>
  </si>
  <si>
    <r>
      <rPr>
        <sz val="11"/>
        <color rgb="FF323232"/>
        <rFont val="Calibri"/>
        <family val="2"/>
        <scheme val="minor"/>
      </rPr>
      <t>KE17</t>
    </r>
  </si>
  <si>
    <t>N66</t>
  </si>
  <si>
    <t>KENM</t>
  </si>
  <si>
    <t>Kewanee - KW NORTH MAIN ST</t>
  </si>
  <si>
    <r>
      <rPr>
        <sz val="11"/>
        <color rgb="FF323232"/>
        <rFont val="Calibri"/>
        <family val="2"/>
        <scheme val="minor"/>
      </rPr>
      <t>KENM</t>
    </r>
  </si>
  <si>
    <t>N67</t>
  </si>
  <si>
    <t>KE14</t>
  </si>
  <si>
    <t>Kewanee - KW PINES TRAILER #1</t>
  </si>
  <si>
    <r>
      <rPr>
        <sz val="11"/>
        <color rgb="FF323232"/>
        <rFont val="Calibri"/>
        <family val="2"/>
        <scheme val="minor"/>
      </rPr>
      <t>KE14</t>
    </r>
  </si>
  <si>
    <t>N68</t>
  </si>
  <si>
    <t>KE13</t>
  </si>
  <si>
    <t>Kewanee - KW PINES TRAILER #2</t>
  </si>
  <si>
    <r>
      <rPr>
        <sz val="11"/>
        <color rgb="FF323232"/>
        <rFont val="Calibri"/>
        <family val="2"/>
        <scheme val="minor"/>
      </rPr>
      <t>KE13</t>
    </r>
  </si>
  <si>
    <t>N69</t>
  </si>
  <si>
    <t>kwss</t>
  </si>
  <si>
    <t>KWSS</t>
  </si>
  <si>
    <t>Kewanee - KW SOUTH STREET</t>
  </si>
  <si>
    <r>
      <rPr>
        <sz val="11"/>
        <color rgb="FF323232"/>
        <rFont val="Calibri"/>
        <family val="2"/>
        <scheme val="minor"/>
      </rPr>
      <t>KWSS</t>
    </r>
  </si>
  <si>
    <t>N70</t>
  </si>
  <si>
    <t>kewa</t>
  </si>
  <si>
    <t>Kewanee Office - ED - IL KEWANEE OH</t>
  </si>
  <si>
    <t>1450 Red Adams Rd, Kewanee, IL 61443</t>
  </si>
  <si>
    <t>kewt</t>
  </si>
  <si>
    <t>Kewanee Tower</t>
  </si>
  <si>
    <t>keys</t>
  </si>
  <si>
    <t>KEYS</t>
  </si>
  <si>
    <t>KEYSTONE</t>
  </si>
  <si>
    <t>D40</t>
  </si>
  <si>
    <t>KICE</t>
  </si>
  <si>
    <t>B76</t>
  </si>
  <si>
    <t>kkps</t>
  </si>
  <si>
    <t>KCKP</t>
  </si>
  <si>
    <t>KICKAPOO</t>
  </si>
  <si>
    <t>B68</t>
  </si>
  <si>
    <t>kpos</t>
  </si>
  <si>
    <t>Kickapoo South Collector</t>
  </si>
  <si>
    <t>EX71</t>
  </si>
  <si>
    <t>KIDDER</t>
  </si>
  <si>
    <t>KNCX</t>
  </si>
  <si>
    <t>KINCAID</t>
  </si>
  <si>
    <t>KNC</t>
  </si>
  <si>
    <t>X91</t>
  </si>
  <si>
    <t>KNCE</t>
  </si>
  <si>
    <t>KINCAID E</t>
  </si>
  <si>
    <t>X92</t>
  </si>
  <si>
    <t>KNCM</t>
  </si>
  <si>
    <t>KINCAID PEABODY MINE</t>
  </si>
  <si>
    <t>X94</t>
  </si>
  <si>
    <t>KGDM</t>
  </si>
  <si>
    <t>KINGDOM CITY</t>
  </si>
  <si>
    <t>KING</t>
  </si>
  <si>
    <t>KINGSBURY</t>
  </si>
  <si>
    <t>KNGS</t>
  </si>
  <si>
    <t>KINGSWAY</t>
  </si>
  <si>
    <t>KINL</t>
  </si>
  <si>
    <t>KINLOCH</t>
  </si>
  <si>
    <t>kind</t>
  </si>
  <si>
    <t>kmdy</t>
  </si>
  <si>
    <t>Kinmundy CTG DCS</t>
  </si>
  <si>
    <t>kinm</t>
  </si>
  <si>
    <t>KMDY</t>
  </si>
  <si>
    <t>KINMUNDY SWITCHYARD, KINMUNDY POWER PLANT &amp; KINMUNDY-69</t>
  </si>
  <si>
    <t>AIC, AUE, AIC</t>
  </si>
  <si>
    <t>T, E, D</t>
  </si>
  <si>
    <t>A02/HE7</t>
  </si>
  <si>
    <t>KIRK</t>
  </si>
  <si>
    <t>KIRKSVILLE</t>
  </si>
  <si>
    <t>Coordinates don't look right</t>
  </si>
  <si>
    <t>kirc</t>
  </si>
  <si>
    <t>KIRKSVILLE CTG</t>
  </si>
  <si>
    <t>ELSN</t>
  </si>
  <si>
    <t>Kirksville Office - ED - MO KIRKSVILLE OH &amp; ELSON substation</t>
  </si>
  <si>
    <t>kirk</t>
  </si>
  <si>
    <t>elsn</t>
  </si>
  <si>
    <t>Kirksville Office - ED - MO KIRKSVILLE OH &amp; ELSON substation (Kirsville office)</t>
  </si>
  <si>
    <t>204 W Cottonwood St, Kirksville, MO 63501</t>
  </si>
  <si>
    <t>kimw</t>
  </si>
  <si>
    <t>Kirksville Tower</t>
  </si>
  <si>
    <t>krkw</t>
  </si>
  <si>
    <t>Kirkwood (Illinois) Collector</t>
  </si>
  <si>
    <t>DO35</t>
  </si>
  <si>
    <t>KISCO COMPANY</t>
  </si>
  <si>
    <t>DO26</t>
  </si>
  <si>
    <t>KISCO CORP</t>
  </si>
  <si>
    <t>SPA8</t>
  </si>
  <si>
    <t>KNIGHT HAWK COAL</t>
  </si>
  <si>
    <t>H71</t>
  </si>
  <si>
    <t>KNOB</t>
  </si>
  <si>
    <t>KNOB LICK</t>
  </si>
  <si>
    <t>KNOX</t>
  </si>
  <si>
    <t>KNOX CITY</t>
  </si>
  <si>
    <t>KV92</t>
  </si>
  <si>
    <t>KNOX CO STONE</t>
  </si>
  <si>
    <t>knvs</t>
  </si>
  <si>
    <t>KNXV</t>
  </si>
  <si>
    <t>KNOXVILLE</t>
  </si>
  <si>
    <r>
      <rPr>
        <sz val="11"/>
        <color rgb="FF323232"/>
        <rFont val="Calibri"/>
        <family val="2"/>
        <scheme val="minor"/>
      </rPr>
      <t>KNXV</t>
    </r>
  </si>
  <si>
    <t>N60</t>
  </si>
  <si>
    <t>KOCH</t>
  </si>
  <si>
    <t>B28</t>
  </si>
  <si>
    <t>CP08</t>
  </si>
  <si>
    <t>KRAFT FOODS</t>
  </si>
  <si>
    <r>
      <rPr>
        <sz val="11"/>
        <color rgb="FF323232"/>
        <rFont val="Calibri"/>
        <family val="2"/>
        <scheme val="minor"/>
      </rPr>
      <t>CP08</t>
    </r>
  </si>
  <si>
    <t>N61</t>
  </si>
  <si>
    <t>LAPR</t>
  </si>
  <si>
    <t>LA PRAIRIE</t>
  </si>
  <si>
    <t>D01</t>
  </si>
  <si>
    <t>lapr</t>
  </si>
  <si>
    <t>lapc</t>
  </si>
  <si>
    <t>La Prarie Collector</t>
  </si>
  <si>
    <t>labd</t>
  </si>
  <si>
    <t>L</t>
  </si>
  <si>
    <t>LXXX</t>
  </si>
  <si>
    <t>LABL</t>
  </si>
  <si>
    <t>LABELLE-4</t>
  </si>
  <si>
    <t>LKLN</t>
  </si>
  <si>
    <t>LACKLAND</t>
  </si>
  <si>
    <t>LCLD</t>
  </si>
  <si>
    <t>LACLEDE</t>
  </si>
  <si>
    <t>AL11</t>
  </si>
  <si>
    <t>LACLEDE STEEL CO</t>
  </si>
  <si>
    <t>LAD2</t>
  </si>
  <si>
    <t>LADD WAUKESHA RUBBER</t>
  </si>
  <si>
    <r>
      <rPr>
        <sz val="11"/>
        <color rgb="FF323232"/>
        <rFont val="Calibri"/>
        <family val="2"/>
        <scheme val="minor"/>
      </rPr>
      <t>LAD2</t>
    </r>
  </si>
  <si>
    <t>N71</t>
  </si>
  <si>
    <t>LADE</t>
  </si>
  <si>
    <t>LADDONIA EAST</t>
  </si>
  <si>
    <t>LADD</t>
  </si>
  <si>
    <t>LADDONIA-2</t>
  </si>
  <si>
    <t>LAFY</t>
  </si>
  <si>
    <t>LAFAYETTE</t>
  </si>
  <si>
    <t>CG13</t>
  </si>
  <si>
    <t>LAFORGE (RETIRED)</t>
  </si>
  <si>
    <t>LAGR</t>
  </si>
  <si>
    <t>LAGRANGE</t>
  </si>
  <si>
    <t>LAID</t>
  </si>
  <si>
    <t>LAIDLAW-SOMMER</t>
  </si>
  <si>
    <t>A88</t>
  </si>
  <si>
    <t>LKBL</t>
  </si>
  <si>
    <t>LAKE BLOOMINGTON</t>
  </si>
  <si>
    <r>
      <rPr>
        <sz val="11"/>
        <color rgb="FF323232"/>
        <rFont val="Calibri"/>
        <family val="2"/>
        <scheme val="minor"/>
      </rPr>
      <t>LKBL</t>
    </r>
  </si>
  <si>
    <t>N72</t>
  </si>
  <si>
    <t>LAOZ</t>
  </si>
  <si>
    <t>LAKE OZARK</t>
  </si>
  <si>
    <t>latb</t>
  </si>
  <si>
    <t>Lake Thunderbird Collector</t>
  </si>
  <si>
    <t>LAKE</t>
  </si>
  <si>
    <t>LAKE-302</t>
  </si>
  <si>
    <t>LAKX</t>
  </si>
  <si>
    <t>LAKE-B71</t>
  </si>
  <si>
    <t>LAK</t>
  </si>
  <si>
    <t>B71</t>
  </si>
  <si>
    <t>lksh</t>
  </si>
  <si>
    <t>LKSH</t>
  </si>
  <si>
    <t>LAKESHIRE</t>
  </si>
  <si>
    <t>LKSD</t>
  </si>
  <si>
    <t>LAKESIDE</t>
  </si>
  <si>
    <t>LKBP</t>
  </si>
  <si>
    <t>LAKESIDE BUSINESS PARK</t>
  </si>
  <si>
    <t>LKVW</t>
  </si>
  <si>
    <t>LAKEVIEW</t>
  </si>
  <si>
    <t>LAMB</t>
  </si>
  <si>
    <t>LAMBERT</t>
  </si>
  <si>
    <t>LMIN</t>
  </si>
  <si>
    <t>LAMINE</t>
  </si>
  <si>
    <t>LAND</t>
  </si>
  <si>
    <t>LANDWEHR</t>
  </si>
  <si>
    <t>lnvl</t>
  </si>
  <si>
    <t>LNVL</t>
  </si>
  <si>
    <t>LANESVILLE</t>
  </si>
  <si>
    <t>A05</t>
  </si>
  <si>
    <t>LNSD</t>
  </si>
  <si>
    <t>LANSDOWNE</t>
  </si>
  <si>
    <t>LARM</t>
  </si>
  <si>
    <t>LARIMORE</t>
  </si>
  <si>
    <t>LASL</t>
  </si>
  <si>
    <t>LASALLE</t>
  </si>
  <si>
    <r>
      <rPr>
        <sz val="11"/>
        <color rgb="FF323232"/>
        <rFont val="Calibri"/>
        <family val="2"/>
        <scheme val="minor"/>
      </rPr>
      <t>LASL</t>
    </r>
  </si>
  <si>
    <t>N74</t>
  </si>
  <si>
    <t>LAIR</t>
  </si>
  <si>
    <t>LASALLE AIR PRODUCTS</t>
  </si>
  <si>
    <r>
      <rPr>
        <sz val="11"/>
        <color rgb="FF323232"/>
        <rFont val="Calibri"/>
        <family val="2"/>
        <scheme val="minor"/>
      </rPr>
      <t>LAIR</t>
    </r>
  </si>
  <si>
    <t>N75</t>
  </si>
  <si>
    <t>LA10</t>
  </si>
  <si>
    <t>LASALLE CARUS CHEMICAL</t>
  </si>
  <si>
    <r>
      <rPr>
        <sz val="11"/>
        <color rgb="FF323232"/>
        <rFont val="Calibri"/>
        <family val="2"/>
        <scheme val="minor"/>
      </rPr>
      <t>LA10</t>
    </r>
  </si>
  <si>
    <t>N76</t>
  </si>
  <si>
    <t>LA13</t>
  </si>
  <si>
    <t>LASALLE CITY CANAL LIFT STATIO</t>
  </si>
  <si>
    <r>
      <rPr>
        <sz val="11"/>
        <color rgb="FF323232"/>
        <rFont val="Calibri"/>
        <family val="2"/>
        <scheme val="minor"/>
      </rPr>
      <t>LA13</t>
    </r>
  </si>
  <si>
    <t>N77</t>
  </si>
  <si>
    <t>LE11</t>
  </si>
  <si>
    <t>LASALLE EAST 11TH ST</t>
  </si>
  <si>
    <r>
      <rPr>
        <sz val="11"/>
        <color rgb="FF323232"/>
        <rFont val="Calibri"/>
        <family val="2"/>
        <scheme val="minor"/>
      </rPr>
      <t>LE11</t>
    </r>
  </si>
  <si>
    <t>N78</t>
  </si>
  <si>
    <t>LA03</t>
  </si>
  <si>
    <t>LASALLE ILLINOIS CEMENT</t>
  </si>
  <si>
    <r>
      <rPr>
        <sz val="11"/>
        <color rgb="FF323232"/>
        <rFont val="Calibri"/>
        <family val="2"/>
        <scheme val="minor"/>
      </rPr>
      <t>LA03</t>
    </r>
  </si>
  <si>
    <t>N79</t>
  </si>
  <si>
    <t>LA09</t>
  </si>
  <si>
    <t>LASALLE KIMMINS THERMAL</t>
  </si>
  <si>
    <r>
      <rPr>
        <sz val="11"/>
        <color rgb="FF323232"/>
        <rFont val="Calibri"/>
        <family val="2"/>
        <scheme val="minor"/>
      </rPr>
      <t>LA09</t>
    </r>
  </si>
  <si>
    <t>N80</t>
  </si>
  <si>
    <t>LA08</t>
  </si>
  <si>
    <t>LASALLE NATIONAL METAL WARES</t>
  </si>
  <si>
    <r>
      <rPr>
        <sz val="11"/>
        <color rgb="FF323232"/>
        <rFont val="Calibri"/>
        <family val="2"/>
        <scheme val="minor"/>
      </rPr>
      <t>LA08</t>
    </r>
  </si>
  <si>
    <t>N81</t>
  </si>
  <si>
    <t>laso</t>
  </si>
  <si>
    <t>LA11</t>
  </si>
  <si>
    <t>Lasalle Office - ED - IL LASALLE OH - LASALLE SERVICE UNIT</t>
  </si>
  <si>
    <t>340 Raccuglia Dr, Lasalle, IL 61301</t>
  </si>
  <si>
    <r>
      <rPr>
        <sz val="11"/>
        <color rgb="FF323232"/>
        <rFont val="Calibri"/>
        <family val="2"/>
        <scheme val="minor"/>
      </rPr>
      <t>LA11</t>
    </r>
  </si>
  <si>
    <t>N82</t>
  </si>
  <si>
    <t>LA05</t>
  </si>
  <si>
    <t>LASALLE SUNDSTRAND</t>
  </si>
  <si>
    <r>
      <rPr>
        <sz val="11"/>
        <color rgb="FF323232"/>
        <rFont val="Calibri"/>
        <family val="2"/>
        <scheme val="minor"/>
      </rPr>
      <t>LA05</t>
    </r>
  </si>
  <si>
    <t>N83</t>
  </si>
  <si>
    <t>latm</t>
  </si>
  <si>
    <t>LATM</t>
  </si>
  <si>
    <t>LATHAM</t>
  </si>
  <si>
    <r>
      <rPr>
        <sz val="11"/>
        <color rgb="FF323232"/>
        <rFont val="Calibri"/>
        <family val="2"/>
        <scheme val="minor"/>
      </rPr>
      <t>LATM</t>
    </r>
  </si>
  <si>
    <t>N84</t>
  </si>
  <si>
    <t>LATH</t>
  </si>
  <si>
    <t>LATHROP</t>
  </si>
  <si>
    <t>Coordinates for Lanthrop-69</t>
  </si>
  <si>
    <t>LATW</t>
  </si>
  <si>
    <t>LATHROP WEST</t>
  </si>
  <si>
    <t>LNDL</t>
  </si>
  <si>
    <t>LAWNDALE</t>
  </si>
  <si>
    <t>A29</t>
  </si>
  <si>
    <t>LAWE</t>
  </si>
  <si>
    <t>LAWRENCEVILLE E</t>
  </si>
  <si>
    <t>Z51</t>
  </si>
  <si>
    <t>LAWN</t>
  </si>
  <si>
    <t>LAWRENCEVILLE N</t>
  </si>
  <si>
    <t>X95</t>
  </si>
  <si>
    <t>lawv</t>
  </si>
  <si>
    <t>LASX</t>
  </si>
  <si>
    <t>LAWRENCEVILLE S &amp; Tower</t>
  </si>
  <si>
    <t>T, D, O, A</t>
  </si>
  <si>
    <t>LAS</t>
  </si>
  <si>
    <t>X96</t>
  </si>
  <si>
    <t>LAWS</t>
  </si>
  <si>
    <t>LAWSON</t>
  </si>
  <si>
    <t>lamw</t>
  </si>
  <si>
    <t>Lawson Tower</t>
  </si>
  <si>
    <t>LECH</t>
  </si>
  <si>
    <t>LEACHVILLE (INACTIVE)</t>
  </si>
  <si>
    <t>LEAD</t>
  </si>
  <si>
    <t>LEADINGTON</t>
  </si>
  <si>
    <t>LEAH</t>
  </si>
  <si>
    <t>LBHP</t>
  </si>
  <si>
    <t>LEBANON HORNER PARK</t>
  </si>
  <si>
    <r>
      <rPr>
        <sz val="11"/>
        <color rgb="FF323232"/>
        <rFont val="Calibri"/>
        <family val="2"/>
        <scheme val="minor"/>
      </rPr>
      <t>LBHP</t>
    </r>
  </si>
  <si>
    <t>N85</t>
  </si>
  <si>
    <t>LBMO</t>
  </si>
  <si>
    <t>LEBANON MONROE STREET</t>
  </si>
  <si>
    <r>
      <rPr>
        <sz val="11"/>
        <color rgb="FF323232"/>
        <rFont val="Calibri"/>
        <family val="2"/>
        <scheme val="minor"/>
      </rPr>
      <t>LBMO</t>
    </r>
  </si>
  <si>
    <t>N86</t>
  </si>
  <si>
    <t>LEB1</t>
  </si>
  <si>
    <t>LEBANON PRAIRIE FARMS</t>
  </si>
  <si>
    <r>
      <rPr>
        <sz val="11"/>
        <color rgb="FF323232"/>
        <rFont val="Calibri"/>
        <family val="2"/>
        <scheme val="minor"/>
      </rPr>
      <t>LEB1</t>
    </r>
  </si>
  <si>
    <t>N87</t>
  </si>
  <si>
    <t>LB50</t>
  </si>
  <si>
    <t>LEBANON ROUTE 50</t>
  </si>
  <si>
    <r>
      <rPr>
        <sz val="11"/>
        <color rgb="FF323232"/>
        <rFont val="Calibri"/>
        <family val="2"/>
        <scheme val="minor"/>
      </rPr>
      <t>LB50</t>
    </r>
  </si>
  <si>
    <t>N88</t>
  </si>
  <si>
    <t>LFRT</t>
  </si>
  <si>
    <t>LEFARTH</t>
  </si>
  <si>
    <t>LEGN</t>
  </si>
  <si>
    <t>LEGION TRAILS</t>
  </si>
  <si>
    <t>D034</t>
  </si>
  <si>
    <t>LEHIGH CEMENT - DECATUR</t>
  </si>
  <si>
    <t>N89</t>
  </si>
  <si>
    <t>LEMY</t>
  </si>
  <si>
    <t>LEMAY</t>
  </si>
  <si>
    <t>LNOX</t>
  </si>
  <si>
    <t>LENOX</t>
  </si>
  <si>
    <t>LEON</t>
  </si>
  <si>
    <t>LEONA</t>
  </si>
  <si>
    <t>LERO</t>
  </si>
  <si>
    <t>LEROY</t>
  </si>
  <si>
    <t>N90</t>
  </si>
  <si>
    <t>LESP</t>
  </si>
  <si>
    <t>LESPERANCE</t>
  </si>
  <si>
    <t>DO36</t>
  </si>
  <si>
    <t>LEVER BROS CO</t>
  </si>
  <si>
    <t>LEWD</t>
  </si>
  <si>
    <t>LEWIS DREYFUS CORP</t>
  </si>
  <si>
    <t>C20</t>
  </si>
  <si>
    <t>LEWS</t>
  </si>
  <si>
    <t>LEWISTOWN-754</t>
  </si>
  <si>
    <t>Coordinates for Lewistown-12</t>
  </si>
  <si>
    <t>lwts</t>
  </si>
  <si>
    <t>LEWT</t>
  </si>
  <si>
    <t>LEWISTOWN-U86</t>
  </si>
  <si>
    <t>U86</t>
  </si>
  <si>
    <t>LEXI</t>
  </si>
  <si>
    <t>LEXINGTON</t>
  </si>
  <si>
    <t>N91</t>
  </si>
  <si>
    <t>OT16</t>
  </si>
  <si>
    <t>LIBBY OWENS FORD OFFICE</t>
  </si>
  <si>
    <t>N92</t>
  </si>
  <si>
    <t>EX10</t>
  </si>
  <si>
    <t>LIBERTY INDUSTRIAL PARK</t>
  </si>
  <si>
    <t>LBSW</t>
  </si>
  <si>
    <t>LIBERTY SWITCHING STATION</t>
  </si>
  <si>
    <t>EX11</t>
  </si>
  <si>
    <t>LIBERTY-048</t>
  </si>
  <si>
    <t>LIBX</t>
  </si>
  <si>
    <t>LIBERTY-309</t>
  </si>
  <si>
    <t>LIB</t>
  </si>
  <si>
    <t>LILC</t>
  </si>
  <si>
    <t>LILAC</t>
  </si>
  <si>
    <t>LILB</t>
  </si>
  <si>
    <t>LILBOURN</t>
  </si>
  <si>
    <t>CG02</t>
  </si>
  <si>
    <t>LILBOURN SWT STA</t>
  </si>
  <si>
    <t>LILY</t>
  </si>
  <si>
    <t>LILLY</t>
  </si>
  <si>
    <t>N93</t>
  </si>
  <si>
    <t>LMRK</t>
  </si>
  <si>
    <t>LIMERICK</t>
  </si>
  <si>
    <t>N94</t>
  </si>
  <si>
    <t>lnbs</t>
  </si>
  <si>
    <t>LINB</t>
  </si>
  <si>
    <t>LINBERG</t>
  </si>
  <si>
    <t>B73</t>
  </si>
  <si>
    <t>LINC</t>
  </si>
  <si>
    <t>LINCOLN</t>
  </si>
  <si>
    <t>Coordinates for Lincoln Bulk</t>
  </si>
  <si>
    <t>LNDC</t>
  </si>
  <si>
    <t>LINCOLN DEV CTR</t>
  </si>
  <si>
    <t>A79</t>
  </si>
  <si>
    <t>DO30</t>
  </si>
  <si>
    <t>LINCOLN ENGINEERING</t>
  </si>
  <si>
    <t>ling</t>
  </si>
  <si>
    <t>GSST</t>
  </si>
  <si>
    <t>LINCOLN GAS STORAGE</t>
  </si>
  <si>
    <t>D97</t>
  </si>
  <si>
    <t>linc</t>
  </si>
  <si>
    <t>400 Limit St, Lincoln, IL 62656</t>
  </si>
  <si>
    <t>lims</t>
  </si>
  <si>
    <t>LIMT</t>
  </si>
  <si>
    <t>Lincoln Office - ED - IL LINCOLN ELEC OH, LIMIT substation</t>
  </si>
  <si>
    <t>D31</t>
  </si>
  <si>
    <t>ES14</t>
  </si>
  <si>
    <t>LINCOLN PARK</t>
  </si>
  <si>
    <t>LNPR</t>
  </si>
  <si>
    <t>LINCOLN PRISON</t>
  </si>
  <si>
    <t>D98</t>
  </si>
  <si>
    <t>LNCK</t>
  </si>
  <si>
    <t>LINN CREEK</t>
  </si>
  <si>
    <t>enss</t>
  </si>
  <si>
    <t>Linn ENS (Osage)</t>
  </si>
  <si>
    <t>limw</t>
  </si>
  <si>
    <t>Linn Tower</t>
  </si>
  <si>
    <t>linn</t>
  </si>
  <si>
    <t>LINN</t>
  </si>
  <si>
    <t>LINN-12</t>
  </si>
  <si>
    <t>ltch</t>
  </si>
  <si>
    <t>LITC</t>
  </si>
  <si>
    <t>LITCHFIELD</t>
  </si>
  <si>
    <r>
      <rPr>
        <sz val="11"/>
        <color rgb="FF323232"/>
        <rFont val="Calibri"/>
        <family val="2"/>
        <scheme val="minor"/>
      </rPr>
      <t>LITC</t>
    </r>
  </si>
  <si>
    <t>N95</t>
  </si>
  <si>
    <t>asrc</t>
  </si>
  <si>
    <t>Power Operations Systems (POS) Center</t>
  </si>
  <si>
    <t>3700 S Lindbergh Blvd, St Louis, MO 63127</t>
  </si>
  <si>
    <t>EQIN</t>
  </si>
  <si>
    <t>Quincy EAST QUINCY</t>
  </si>
  <si>
    <t>SEMA Office ENS (Jefferson City)</t>
  </si>
  <si>
    <t>sokv</t>
  </si>
  <si>
    <t xml:space="preserve"> </t>
  </si>
  <si>
    <t>South Knoxville Collector</t>
  </si>
  <si>
    <t>LIT2</t>
  </si>
  <si>
    <t>LITCHFIELD BRAKE PARTS</t>
  </si>
  <si>
    <r>
      <rPr>
        <sz val="11"/>
        <color rgb="FF323232"/>
        <rFont val="Calibri"/>
        <family val="2"/>
        <scheme val="minor"/>
      </rPr>
      <t>LIT2</t>
    </r>
  </si>
  <si>
    <t>N96</t>
  </si>
  <si>
    <t>LICO</t>
  </si>
  <si>
    <t>LITCHFIELD COMMERCIAL DRIVE</t>
  </si>
  <si>
    <r>
      <rPr>
        <sz val="11"/>
        <color rgb="FF323232"/>
        <rFont val="Calibri"/>
        <family val="2"/>
        <scheme val="minor"/>
      </rPr>
      <t>LICO</t>
    </r>
  </si>
  <si>
    <t>N97</t>
  </si>
  <si>
    <t>LIT7</t>
  </si>
  <si>
    <t>LITCHFIELD CONCAST</t>
  </si>
  <si>
    <r>
      <rPr>
        <sz val="11"/>
        <color rgb="FF323232"/>
        <rFont val="Calibri"/>
        <family val="2"/>
        <scheme val="minor"/>
      </rPr>
      <t>LIT7</t>
    </r>
  </si>
  <si>
    <t>N98</t>
  </si>
  <si>
    <t>LITCHFIELD HYDRAULICS</t>
  </si>
  <si>
    <t>N99</t>
  </si>
  <si>
    <t>LIT6</t>
  </si>
  <si>
    <t>LITCHFIELD NAPCO  MANUFACTURIN</t>
  </si>
  <si>
    <r>
      <rPr>
        <sz val="11"/>
        <color rgb="FF323232"/>
        <rFont val="Calibri"/>
        <family val="2"/>
        <scheme val="minor"/>
      </rPr>
      <t>LIT6</t>
    </r>
  </si>
  <si>
    <t>P00</t>
  </si>
  <si>
    <t>LIT9</t>
  </si>
  <si>
    <t>LITCHFIELD NAPCO MANUFACTURE 2</t>
  </si>
  <si>
    <r>
      <rPr>
        <sz val="11"/>
        <color rgb="FF323232"/>
        <rFont val="Calibri"/>
        <family val="2"/>
        <scheme val="minor"/>
      </rPr>
      <t>LIT9</t>
    </r>
  </si>
  <si>
    <t>P01</t>
  </si>
  <si>
    <t>LIT8</t>
  </si>
  <si>
    <t>LITCHFIELD SCHUTT</t>
  </si>
  <si>
    <r>
      <rPr>
        <sz val="11"/>
        <color rgb="FF323232"/>
        <rFont val="Calibri"/>
        <family val="2"/>
        <scheme val="minor"/>
      </rPr>
      <t>LIT8</t>
    </r>
  </si>
  <si>
    <t>P02</t>
  </si>
  <si>
    <t>LIT4</t>
  </si>
  <si>
    <t>LITCHFIELD SIERRA</t>
  </si>
  <si>
    <r>
      <rPr>
        <sz val="11"/>
        <color rgb="FF323232"/>
        <rFont val="Calibri"/>
        <family val="2"/>
        <scheme val="minor"/>
      </rPr>
      <t>LIT4</t>
    </r>
  </si>
  <si>
    <t>P03</t>
  </si>
  <si>
    <t>LIT5</t>
  </si>
  <si>
    <t>LITCHFIELD TRU-WELD GRATING</t>
  </si>
  <si>
    <r>
      <rPr>
        <sz val="11"/>
        <color rgb="FF323232"/>
        <rFont val="Calibri"/>
        <family val="2"/>
        <scheme val="minor"/>
      </rPr>
      <t>LIT5</t>
    </r>
  </si>
  <si>
    <t>P04</t>
  </si>
  <si>
    <t>LITW</t>
  </si>
  <si>
    <t>LITWILLER</t>
  </si>
  <si>
    <t>A10</t>
  </si>
  <si>
    <t>LIVJ</t>
  </si>
  <si>
    <t>LIVERPOOL JCT</t>
  </si>
  <si>
    <t>U90</t>
  </si>
  <si>
    <t>LIVI</t>
  </si>
  <si>
    <t>LIVINGSTON</t>
  </si>
  <si>
    <r>
      <rPr>
        <sz val="11"/>
        <color rgb="FF323232"/>
        <rFont val="Calibri"/>
        <family val="2"/>
        <scheme val="minor"/>
      </rPr>
      <t>LIVI</t>
    </r>
  </si>
  <si>
    <t>P05</t>
  </si>
  <si>
    <t>LKWD</t>
  </si>
  <si>
    <t>LOCKWOOD</t>
  </si>
  <si>
    <t>LCST</t>
  </si>
  <si>
    <t>LOCUST-L (Retired)</t>
  </si>
  <si>
    <t>LDG1</t>
  </si>
  <si>
    <t>LODGE CHICAP</t>
  </si>
  <si>
    <r>
      <rPr>
        <sz val="11"/>
        <color rgb="FF323232"/>
        <rFont val="Calibri"/>
        <family val="2"/>
        <scheme val="minor"/>
      </rPr>
      <t>LDG1</t>
    </r>
  </si>
  <si>
    <t>P06</t>
  </si>
  <si>
    <t>LGAN</t>
  </si>
  <si>
    <t>LOGAN</t>
  </si>
  <si>
    <t>B19</t>
  </si>
  <si>
    <t>lomx</t>
  </si>
  <si>
    <t>LOMX</t>
  </si>
  <si>
    <t>LOMAX</t>
  </si>
  <si>
    <r>
      <rPr>
        <sz val="11"/>
        <color rgb="FF323232"/>
        <rFont val="Calibri"/>
        <family val="2"/>
        <scheme val="minor"/>
      </rPr>
      <t>LOMX</t>
    </r>
  </si>
  <si>
    <t>P07</t>
  </si>
  <si>
    <t>lndm</t>
  </si>
  <si>
    <t>London Mills Collector</t>
  </si>
  <si>
    <t>CG04</t>
  </si>
  <si>
    <t>LONE STAR IND</t>
  </si>
  <si>
    <t>lndr</t>
  </si>
  <si>
    <t>Lonedell Tower</t>
  </si>
  <si>
    <t>LONE</t>
  </si>
  <si>
    <t>LONEDELL</t>
  </si>
  <si>
    <t>LGBR</t>
  </si>
  <si>
    <t>LONG BRANCH</t>
  </si>
  <si>
    <t>loos</t>
  </si>
  <si>
    <t>LSCR</t>
  </si>
  <si>
    <t>LOOSE CREEK</t>
  </si>
  <si>
    <t>LORN</t>
  </si>
  <si>
    <t>LORANE</t>
  </si>
  <si>
    <t>U91</t>
  </si>
  <si>
    <t>LOGH</t>
  </si>
  <si>
    <t>LOUGHBOROUGH</t>
  </si>
  <si>
    <t>lumw</t>
  </si>
  <si>
    <t>Louisiana Microwave</t>
  </si>
  <si>
    <t>lous</t>
  </si>
  <si>
    <t>louo</t>
  </si>
  <si>
    <t>Louisiana Office (Kelly Lane)</t>
  </si>
  <si>
    <t>200 Kelly Ln, Louisiana, MO 63353</t>
  </si>
  <si>
    <t>lvil</t>
  </si>
  <si>
    <t>Louisville Tower &amp; LOUISVILLE S substation (Louisville Tower)</t>
  </si>
  <si>
    <t>louv</t>
  </si>
  <si>
    <t>LOUS</t>
  </si>
  <si>
    <t>Louisville Tower &amp; LOUISVILLE S substation</t>
  </si>
  <si>
    <t>X99</t>
  </si>
  <si>
    <t>LOVI</t>
  </si>
  <si>
    <t>LOVINGTON</t>
  </si>
  <si>
    <t>Y01</t>
  </si>
  <si>
    <t>CG07</t>
  </si>
  <si>
    <t>LOWES INC</t>
  </si>
  <si>
    <t>lymt</t>
  </si>
  <si>
    <t>LYMT</t>
  </si>
  <si>
    <t>LOY MARTIN</t>
  </si>
  <si>
    <t>LURY</t>
  </si>
  <si>
    <t>LURAY</t>
  </si>
  <si>
    <t>lute</t>
  </si>
  <si>
    <t>LUTS</t>
  </si>
  <si>
    <t>LUTESVILLE</t>
  </si>
  <si>
    <t>LUXX</t>
  </si>
  <si>
    <t>LUXEMBURG</t>
  </si>
  <si>
    <t>LUX</t>
  </si>
  <si>
    <t>mack</t>
  </si>
  <si>
    <t>maco</t>
  </si>
  <si>
    <t>Mackenzie Office - ED - MO MACKENZIE OH</t>
  </si>
  <si>
    <t>9823 MacKenzie Rd, Affton, MO 63123</t>
  </si>
  <si>
    <t>MACK</t>
  </si>
  <si>
    <t>MACKLIND</t>
  </si>
  <si>
    <t>mcmb</t>
  </si>
  <si>
    <t>Macomb Office - ED - IL MACOMB OH</t>
  </si>
  <si>
    <t>mcmu</t>
  </si>
  <si>
    <t>Remove soon</t>
  </si>
  <si>
    <t>Macomb Office - ED - IL MACOMB OH (Macomb Electric/Gas Utility Building)</t>
  </si>
  <si>
    <t>MCBE</t>
  </si>
  <si>
    <t>MACOMB E</t>
  </si>
  <si>
    <t>U92</t>
  </si>
  <si>
    <t>MCBN</t>
  </si>
  <si>
    <t>MACOMB N</t>
  </si>
  <si>
    <t>U93</t>
  </si>
  <si>
    <t>mcne</t>
  </si>
  <si>
    <t>MCNE</t>
  </si>
  <si>
    <t>MACOMB NE</t>
  </si>
  <si>
    <t>U94</t>
  </si>
  <si>
    <t>mbss</t>
  </si>
  <si>
    <t>MCBS</t>
  </si>
  <si>
    <t>MACOMB S</t>
  </si>
  <si>
    <t>U95</t>
  </si>
  <si>
    <t>wpis</t>
  </si>
  <si>
    <t>mcbw</t>
  </si>
  <si>
    <t>MACOMB W substation &amp; tower &amp; West Piper Collector (Macomb West Piper Substation Collector)</t>
  </si>
  <si>
    <t>mwmw</t>
  </si>
  <si>
    <t>MCBW</t>
  </si>
  <si>
    <t>MACOMB W substation &amp; tower &amp; West Piper Collector</t>
  </si>
  <si>
    <t>U97</t>
  </si>
  <si>
    <t>mdns</t>
  </si>
  <si>
    <t>MCBU</t>
  </si>
  <si>
    <t>MACOMB WIU</t>
  </si>
  <si>
    <t>U96</t>
  </si>
  <si>
    <t>MACN</t>
  </si>
  <si>
    <t>MACON</t>
  </si>
  <si>
    <t>MCLF</t>
  </si>
  <si>
    <t>MACON COUNTY LANDFILL CO-GEN</t>
  </si>
  <si>
    <r>
      <rPr>
        <sz val="11"/>
        <color rgb="FF323232"/>
        <rFont val="Calibri"/>
        <family val="2"/>
        <scheme val="minor"/>
      </rPr>
      <t>MCLF</t>
    </r>
  </si>
  <si>
    <t>P08</t>
  </si>
  <si>
    <t>MD13</t>
  </si>
  <si>
    <t>MADISON ABENGOA BIOENERGY</t>
  </si>
  <si>
    <t>HA4</t>
  </si>
  <si>
    <t>MD08</t>
  </si>
  <si>
    <t>MADISON DIAMOND PLATING</t>
  </si>
  <si>
    <t>P10</t>
  </si>
  <si>
    <t>MD07</t>
  </si>
  <si>
    <t>MADISON HUNTCO STEEL</t>
  </si>
  <si>
    <t>P11</t>
  </si>
  <si>
    <t>madi</t>
  </si>
  <si>
    <t>MADI</t>
  </si>
  <si>
    <t>MADISON INDUSTRIAL</t>
  </si>
  <si>
    <t>P12</t>
  </si>
  <si>
    <t>MADC</t>
  </si>
  <si>
    <t>MADISON RACE ST</t>
  </si>
  <si>
    <t>P13</t>
  </si>
  <si>
    <t>MADS</t>
  </si>
  <si>
    <t>MADISON STATE ST</t>
  </si>
  <si>
    <t>P14</t>
  </si>
  <si>
    <t>MD12</t>
  </si>
  <si>
    <t>MADISON STEIN STEEL MILL SERVI</t>
  </si>
  <si>
    <t>P15</t>
  </si>
  <si>
    <t>MD11</t>
  </si>
  <si>
    <t>MADISON STEIN STEEL substation</t>
  </si>
  <si>
    <t>P16</t>
  </si>
  <si>
    <t>MADX</t>
  </si>
  <si>
    <t>MADISON-506</t>
  </si>
  <si>
    <t>MAD</t>
  </si>
  <si>
    <t>MADM</t>
  </si>
  <si>
    <t>MADISON-999</t>
  </si>
  <si>
    <t>MDSN</t>
  </si>
  <si>
    <t>MADISON-P09</t>
  </si>
  <si>
    <t>P09</t>
  </si>
  <si>
    <t>MAGX</t>
  </si>
  <si>
    <t>MAGNOLIA</t>
  </si>
  <si>
    <t>MAG</t>
  </si>
  <si>
    <t>maho</t>
  </si>
  <si>
    <t>MAHO</t>
  </si>
  <si>
    <t>MAHOMET</t>
  </si>
  <si>
    <t>P17</t>
  </si>
  <si>
    <t>MAH2</t>
  </si>
  <si>
    <t>MAHOMET R.E.C.</t>
  </si>
  <si>
    <t>Coordinates for Mahomet REA</t>
  </si>
  <si>
    <t>H42</t>
  </si>
  <si>
    <t>mast</t>
  </si>
  <si>
    <t>Maine Street Collector</t>
  </si>
  <si>
    <t>makn</t>
  </si>
  <si>
    <t>MAKN</t>
  </si>
  <si>
    <t>MAKANDA N</t>
  </si>
  <si>
    <t>S60</t>
  </si>
  <si>
    <t>mlne</t>
  </si>
  <si>
    <t>MLNE</t>
  </si>
  <si>
    <t>MALINE</t>
  </si>
  <si>
    <t>DO49</t>
  </si>
  <si>
    <t>MALLINCKRODT</t>
  </si>
  <si>
    <t>MO21</t>
  </si>
  <si>
    <t>MAMTEK</t>
  </si>
  <si>
    <t>MNCH</t>
  </si>
  <si>
    <t>MANCHESTER</t>
  </si>
  <si>
    <t>MANR</t>
  </si>
  <si>
    <t>MANOR</t>
  </si>
  <si>
    <t>MNSF</t>
  </si>
  <si>
    <t>MANSFIELD</t>
  </si>
  <si>
    <t>C70</t>
  </si>
  <si>
    <t>MFLD</t>
  </si>
  <si>
    <t>MANSFIELD-IP</t>
  </si>
  <si>
    <t>P18</t>
  </si>
  <si>
    <t>MAPA</t>
  </si>
  <si>
    <t>MAPAVILLE</t>
  </si>
  <si>
    <t>mplr</t>
  </si>
  <si>
    <t>MARD</t>
  </si>
  <si>
    <t>MAPLERIDGE</t>
  </si>
  <si>
    <t>D04</t>
  </si>
  <si>
    <t>MAPL</t>
  </si>
  <si>
    <t>MAPLEWOOD</t>
  </si>
  <si>
    <t>maqn</t>
  </si>
  <si>
    <t>Maquon Collector</t>
  </si>
  <si>
    <t>AL16</t>
  </si>
  <si>
    <t>MARATHON PIPELINE TWO RIVERS</t>
  </si>
  <si>
    <t>AL06</t>
  </si>
  <si>
    <t>MARATHON PIPELINE-AL</t>
  </si>
  <si>
    <t>ES04</t>
  </si>
  <si>
    <t>MARATHON PIPELINE-ES</t>
  </si>
  <si>
    <t>mhmw</t>
  </si>
  <si>
    <t>Marble Hill Tower</t>
  </si>
  <si>
    <t>marb</t>
  </si>
  <si>
    <t>MRBN</t>
  </si>
  <si>
    <t>MARBLEHEAD N substation &amp; tower</t>
  </si>
  <si>
    <t>V01</t>
  </si>
  <si>
    <t>KV66</t>
  </si>
  <si>
    <t>MARCELINE</t>
  </si>
  <si>
    <t>MARI</t>
  </si>
  <si>
    <t>MARIETTA</t>
  </si>
  <si>
    <t>MRGD</t>
  </si>
  <si>
    <t>MARIGOLD</t>
  </si>
  <si>
    <t>H90</t>
  </si>
  <si>
    <t>MRNE</t>
  </si>
  <si>
    <t>MARINE</t>
  </si>
  <si>
    <r>
      <rPr>
        <sz val="11"/>
        <color rgb="FF323232"/>
        <rFont val="Calibri"/>
        <family val="2"/>
        <scheme val="minor"/>
      </rPr>
      <t>MRNE</t>
    </r>
  </si>
  <si>
    <t>P19</t>
  </si>
  <si>
    <t>marc</t>
  </si>
  <si>
    <t>marw</t>
  </si>
  <si>
    <t>Marion Office - ED - IL MARION OH, tower, MARION W substation (Marion Comm Shop)</t>
  </si>
  <si>
    <t>IL Division 5/6</t>
  </si>
  <si>
    <t xml:space="preserve">AIC </t>
  </si>
  <si>
    <t>1800 W Main St, Marion, IL 62959</t>
  </si>
  <si>
    <t>marg</t>
  </si>
  <si>
    <t>Marion Office - ED - IL MARION OH, tower, MARION W substation (Marion Gas)</t>
  </si>
  <si>
    <t>marm</t>
  </si>
  <si>
    <t>Marion Office - ED - IL MARION OH, tower, MARION W substation (Marion Tower)</t>
  </si>
  <si>
    <t>mard</t>
  </si>
  <si>
    <t>Marion Office - ED - IL MARION OH, tower, MARION W substation (Marion Old Dispatch)</t>
  </si>
  <si>
    <t>masi</t>
  </si>
  <si>
    <t>Marion SIPC Tower</t>
  </si>
  <si>
    <t>masr</t>
  </si>
  <si>
    <t>Marion Office - ED - IL MARION OH, tower, MARION W substation (Marion Store Room)</t>
  </si>
  <si>
    <t>MRNX</t>
  </si>
  <si>
    <t>MARION</t>
  </si>
  <si>
    <t>MRN</t>
  </si>
  <si>
    <t>MARC</t>
  </si>
  <si>
    <t>MARION COURT ST</t>
  </si>
  <si>
    <t>S62</t>
  </si>
  <si>
    <t>MARP</t>
  </si>
  <si>
    <t>MARION FEDERAL PRISON</t>
  </si>
  <si>
    <t>S67</t>
  </si>
  <si>
    <t>MARM</t>
  </si>
  <si>
    <t>MARION ILL CENTER MALL</t>
  </si>
  <si>
    <t>T29</t>
  </si>
  <si>
    <t>MORN</t>
  </si>
  <si>
    <t>MARION ILL ORD PLANT N</t>
  </si>
  <si>
    <t>S69</t>
  </si>
  <si>
    <t>MORS</t>
  </si>
  <si>
    <t>MARION ILL ORD PLANT S</t>
  </si>
  <si>
    <t>S68</t>
  </si>
  <si>
    <t>MARN</t>
  </si>
  <si>
    <t>MARION N</t>
  </si>
  <si>
    <t>S63</t>
  </si>
  <si>
    <t>MRNW</t>
  </si>
  <si>
    <t>MARION NW</t>
  </si>
  <si>
    <t>S64</t>
  </si>
  <si>
    <t>masm</t>
  </si>
  <si>
    <t>MARS</t>
  </si>
  <si>
    <t>MARION S substation &amp; tower</t>
  </si>
  <si>
    <t>S65</t>
  </si>
  <si>
    <t>mari</t>
  </si>
  <si>
    <t>MARW</t>
  </si>
  <si>
    <t>Marion Office - ED - IL MARION OH, tower, MARION W substation</t>
  </si>
  <si>
    <t>S66</t>
  </si>
  <si>
    <t>marn</t>
  </si>
  <si>
    <t>MARX</t>
  </si>
  <si>
    <t>MARION-CIP &amp; Marion C03 Collector</t>
  </si>
  <si>
    <t>MAR</t>
  </si>
  <si>
    <t>S61</t>
  </si>
  <si>
    <t>mrsa</t>
  </si>
  <si>
    <t>MRSA</t>
  </si>
  <si>
    <t>MARIOSA DELTA</t>
  </si>
  <si>
    <t>MRIS</t>
  </si>
  <si>
    <t>MARISSA</t>
  </si>
  <si>
    <t>P20</t>
  </si>
  <si>
    <t>MRS2</t>
  </si>
  <si>
    <t>MARISSA PEABODY COAL PIT 5</t>
  </si>
  <si>
    <r>
      <rPr>
        <sz val="11"/>
        <color rgb="FF323232"/>
        <rFont val="Calibri"/>
        <family val="2"/>
        <scheme val="minor"/>
      </rPr>
      <t>MRS2</t>
    </r>
  </si>
  <si>
    <t>P21</t>
  </si>
  <si>
    <t>MRS4</t>
  </si>
  <si>
    <t>MARISSA PEABODY NITE LITE</t>
  </si>
  <si>
    <r>
      <rPr>
        <sz val="11"/>
        <color rgb="FF323232"/>
        <rFont val="Calibri"/>
        <family val="2"/>
        <scheme val="minor"/>
      </rPr>
      <t>MRS4</t>
    </r>
  </si>
  <si>
    <t>P22</t>
  </si>
  <si>
    <t>MRS5</t>
  </si>
  <si>
    <t>MARISSA WASTE MANAGEMENT</t>
  </si>
  <si>
    <r>
      <rPr>
        <sz val="11"/>
        <color rgb="FF323232"/>
        <rFont val="Calibri"/>
        <family val="2"/>
        <scheme val="minor"/>
      </rPr>
      <t>MRS5</t>
    </r>
  </si>
  <si>
    <t>P23</t>
  </si>
  <si>
    <t>MRK2</t>
  </si>
  <si>
    <t>MARK MENNIE MACHINE</t>
  </si>
  <si>
    <r>
      <rPr>
        <sz val="11"/>
        <color rgb="FF323232"/>
        <rFont val="Calibri"/>
        <family val="2"/>
        <scheme val="minor"/>
      </rPr>
      <t>MRK2</t>
    </r>
  </si>
  <si>
    <t>P24</t>
  </si>
  <si>
    <t>MKTW</t>
  </si>
  <si>
    <t>MARK TWAIN</t>
  </si>
  <si>
    <t>MARO</t>
  </si>
  <si>
    <t>MAROA CHESTNUT ST</t>
  </si>
  <si>
    <r>
      <rPr>
        <sz val="11"/>
        <color rgb="FF323232"/>
        <rFont val="Calibri"/>
        <family val="2"/>
        <scheme val="minor"/>
      </rPr>
      <t>MARO</t>
    </r>
  </si>
  <si>
    <t>P25</t>
  </si>
  <si>
    <t>CG22</t>
  </si>
  <si>
    <t>MARQUETTE (RETIRED)</t>
  </si>
  <si>
    <t>MRLS</t>
  </si>
  <si>
    <t>MARSEILLES</t>
  </si>
  <si>
    <r>
      <rPr>
        <sz val="11"/>
        <color rgb="FF323232"/>
        <rFont val="Calibri"/>
        <family val="2"/>
        <scheme val="minor"/>
      </rPr>
      <t>MRLS</t>
    </r>
  </si>
  <si>
    <t>P26</t>
  </si>
  <si>
    <t>MS13</t>
  </si>
  <si>
    <t>MARSEILLES BRICK CO.</t>
  </si>
  <si>
    <r>
      <rPr>
        <sz val="11"/>
        <color rgb="FF323232"/>
        <rFont val="Calibri"/>
        <family val="2"/>
        <scheme val="minor"/>
      </rPr>
      <t>MS13</t>
    </r>
  </si>
  <si>
    <t>P27</t>
  </si>
  <si>
    <t>MS12</t>
  </si>
  <si>
    <t>MARSEILLES DOME PIPELINE</t>
  </si>
  <si>
    <r>
      <rPr>
        <sz val="11"/>
        <color rgb="FF323232"/>
        <rFont val="Calibri"/>
        <family val="2"/>
        <scheme val="minor"/>
      </rPr>
      <t>MS12</t>
    </r>
  </si>
  <si>
    <t>P28</t>
  </si>
  <si>
    <t>MSL8</t>
  </si>
  <si>
    <t>MARSEILLES F&amp;W FLYING SERVICE</t>
  </si>
  <si>
    <r>
      <rPr>
        <sz val="11"/>
        <color rgb="FF323232"/>
        <rFont val="Calibri"/>
        <family val="2"/>
        <scheme val="minor"/>
      </rPr>
      <t>MSL8</t>
    </r>
  </si>
  <si>
    <t>P29</t>
  </si>
  <si>
    <t>MSL9</t>
  </si>
  <si>
    <t>MARSEILLES G.E. PLASTICS</t>
  </si>
  <si>
    <r>
      <rPr>
        <sz val="11"/>
        <color rgb="FF323232"/>
        <rFont val="Calibri"/>
        <family val="2"/>
        <scheme val="minor"/>
      </rPr>
      <t>MSL9</t>
    </r>
  </si>
  <si>
    <t>P30</t>
  </si>
  <si>
    <t>MRGV</t>
  </si>
  <si>
    <t>MARSEILLES GARVEY</t>
  </si>
  <si>
    <r>
      <rPr>
        <sz val="11"/>
        <color rgb="FF323232"/>
        <rFont val="Calibri"/>
        <family val="2"/>
        <scheme val="minor"/>
      </rPr>
      <t>MRGV</t>
    </r>
  </si>
  <si>
    <t>P31</t>
  </si>
  <si>
    <t>MS10</t>
  </si>
  <si>
    <t>MARSEILLES INDEPENDENCE TUBE</t>
  </si>
  <si>
    <r>
      <rPr>
        <sz val="11"/>
        <color rgb="FF323232"/>
        <rFont val="Calibri"/>
        <family val="2"/>
        <scheme val="minor"/>
      </rPr>
      <t>MS10</t>
    </r>
  </si>
  <si>
    <t>P32</t>
  </si>
  <si>
    <t>MS16</t>
  </si>
  <si>
    <t>MARSEILLES INFRA-METALS</t>
  </si>
  <si>
    <r>
      <rPr>
        <sz val="11"/>
        <color rgb="FF323232"/>
        <rFont val="Calibri"/>
        <family val="2"/>
        <scheme val="minor"/>
      </rPr>
      <t>MS16</t>
    </r>
  </si>
  <si>
    <t>P33</t>
  </si>
  <si>
    <t>MSL5</t>
  </si>
  <si>
    <t>MARSEILLES KAISER AG</t>
  </si>
  <si>
    <r>
      <rPr>
        <sz val="11"/>
        <color rgb="FF323232"/>
        <rFont val="Calibri"/>
        <family val="2"/>
        <scheme val="minor"/>
      </rPr>
      <t>MSL5</t>
    </r>
  </si>
  <si>
    <t>P34</t>
  </si>
  <si>
    <t>MSL4</t>
  </si>
  <si>
    <t>MARSEILLES TEXAS GULF substation 1</t>
  </si>
  <si>
    <t>Coordinates for Marseilles PCS Sub #1</t>
  </si>
  <si>
    <r>
      <rPr>
        <sz val="11"/>
        <color rgb="FF323232"/>
        <rFont val="Calibri"/>
        <family val="2"/>
        <scheme val="minor"/>
      </rPr>
      <t>MSL4</t>
    </r>
  </si>
  <si>
    <t>P35</t>
  </si>
  <si>
    <t>MSL2</t>
  </si>
  <si>
    <t>MARSEILLES TEXAS GULF substation 2</t>
  </si>
  <si>
    <t>Coordinates for Marseilles PCS Sub #2</t>
  </si>
  <si>
    <r>
      <rPr>
        <sz val="11"/>
        <color rgb="FF323232"/>
        <rFont val="Calibri"/>
        <family val="2"/>
        <scheme val="minor"/>
      </rPr>
      <t>MSL2</t>
    </r>
  </si>
  <si>
    <t>H43</t>
  </si>
  <si>
    <t>MSL7</t>
  </si>
  <si>
    <t>MARSEILLES TEXAS GULF substation 3</t>
  </si>
  <si>
    <t>Coordinates for Marseilles PCS Sub #3</t>
  </si>
  <si>
    <r>
      <rPr>
        <sz val="11"/>
        <color rgb="FF323232"/>
        <rFont val="Calibri"/>
        <family val="2"/>
        <scheme val="minor"/>
      </rPr>
      <t>MSL7</t>
    </r>
  </si>
  <si>
    <t>P36</t>
  </si>
  <si>
    <t>MS14</t>
  </si>
  <si>
    <t>MARSEILLES WASTE RECOVERY</t>
  </si>
  <si>
    <r>
      <rPr>
        <sz val="11"/>
        <color rgb="FF323232"/>
        <rFont val="Calibri"/>
        <family val="2"/>
        <scheme val="minor"/>
      </rPr>
      <t>MS14</t>
    </r>
  </si>
  <si>
    <t>P37</t>
  </si>
  <si>
    <t>mrsl</t>
  </si>
  <si>
    <t>MRSL</t>
  </si>
  <si>
    <t>MARSHALL-045</t>
  </si>
  <si>
    <t>MARL</t>
  </si>
  <si>
    <t>MARSHALL-B40</t>
  </si>
  <si>
    <t>B40</t>
  </si>
  <si>
    <t>MRSH</t>
  </si>
  <si>
    <t>MARSHALL-Y04</t>
  </si>
  <si>
    <t>Y04</t>
  </si>
  <si>
    <t>mars</t>
  </si>
  <si>
    <t>mrst</t>
  </si>
  <si>
    <t>Marston Tower</t>
  </si>
  <si>
    <t>mlks</t>
  </si>
  <si>
    <t>MLKX</t>
  </si>
  <si>
    <t>MARTIN LUTHER KING SW STA - MLK Switching Station (downtown STL)</t>
  </si>
  <si>
    <t>MLK</t>
  </si>
  <si>
    <t>MRTB</t>
  </si>
  <si>
    <t>MARTINSBURG</t>
  </si>
  <si>
    <t>MRTX</t>
  </si>
  <si>
    <t>MARTINSVILLE</t>
  </si>
  <si>
    <t>MRT</t>
  </si>
  <si>
    <t>Y05</t>
  </si>
  <si>
    <t>MRTM</t>
  </si>
  <si>
    <t>MARTINSVILLE MARATHON</t>
  </si>
  <si>
    <t>Z31</t>
  </si>
  <si>
    <t>MRMN</t>
  </si>
  <si>
    <t>MARTINSVILLE MARATHON NORTH</t>
  </si>
  <si>
    <t>Z39</t>
  </si>
  <si>
    <t>MRVN</t>
  </si>
  <si>
    <t>MARVIN</t>
  </si>
  <si>
    <t>MRLD</t>
  </si>
  <si>
    <t>MARYLAND</t>
  </si>
  <si>
    <t>mhec</t>
  </si>
  <si>
    <t>Maryland Heights Renewable Energy Center</t>
  </si>
  <si>
    <t xml:space="preserve">2465 Creve Coeur Mill Road, Maryland Heights, MO 63043 </t>
  </si>
  <si>
    <t>MARY</t>
  </si>
  <si>
    <t>MARYVILLE</t>
  </si>
  <si>
    <t>mrmw</t>
  </si>
  <si>
    <t>myro</t>
  </si>
  <si>
    <t>Maryville Microwave</t>
  </si>
  <si>
    <t>mryo</t>
  </si>
  <si>
    <t>Maryville Office - ED - IL MARYVILLE OH &amp; Tower</t>
  </si>
  <si>
    <t>2600 N Center St, Maryville, IL 62062</t>
  </si>
  <si>
    <t>mryg</t>
  </si>
  <si>
    <t>Maryville Yard Gas</t>
  </si>
  <si>
    <t>MRY1</t>
  </si>
  <si>
    <t>MARYVILLE REA</t>
  </si>
  <si>
    <r>
      <rPr>
        <sz val="11"/>
        <color rgb="FF323232"/>
        <rFont val="Calibri"/>
        <family val="2"/>
        <scheme val="minor"/>
      </rPr>
      <t>MRY1</t>
    </r>
  </si>
  <si>
    <t>P38</t>
  </si>
  <si>
    <t>MSC4</t>
  </si>
  <si>
    <t>MASCOUTAH RT #4</t>
  </si>
  <si>
    <r>
      <rPr>
        <sz val="11"/>
        <color rgb="FF323232"/>
        <rFont val="Calibri"/>
        <family val="2"/>
        <scheme val="minor"/>
      </rPr>
      <t>MSC4</t>
    </r>
  </si>
  <si>
    <t>P39</t>
  </si>
  <si>
    <t>macs</t>
  </si>
  <si>
    <t>MASC</t>
  </si>
  <si>
    <t>MASON CITY</t>
  </si>
  <si>
    <t>U98</t>
  </si>
  <si>
    <t>mscw</t>
  </si>
  <si>
    <t>MSCW</t>
  </si>
  <si>
    <t>MASON CITY W</t>
  </si>
  <si>
    <t>U99</t>
  </si>
  <si>
    <t>msjt</t>
  </si>
  <si>
    <t>MASJ</t>
  </si>
  <si>
    <t>MASON JCT</t>
  </si>
  <si>
    <t>Y06</t>
  </si>
  <si>
    <t>masn</t>
  </si>
  <si>
    <t>MASN</t>
  </si>
  <si>
    <t>MASON-052 &amp; MASON 34KV</t>
  </si>
  <si>
    <t>052/380</t>
  </si>
  <si>
    <t>MASO</t>
  </si>
  <si>
    <t>MASON-B53</t>
  </si>
  <si>
    <t>B53</t>
  </si>
  <si>
    <t>MTZW</t>
  </si>
  <si>
    <t>MATANZA DD W</t>
  </si>
  <si>
    <t>V02</t>
  </si>
  <si>
    <t>MATS</t>
  </si>
  <si>
    <t>MATERIAL SERVICE CORP</t>
  </si>
  <si>
    <t>D86</t>
  </si>
  <si>
    <t>MATT</t>
  </si>
  <si>
    <t>MATTHEWS</t>
  </si>
  <si>
    <t>matd</t>
  </si>
  <si>
    <t>matx</t>
  </si>
  <si>
    <t>Mattoon Ddos</t>
  </si>
  <si>
    <t>matl</t>
  </si>
  <si>
    <t>Mattoon Line Crew</t>
  </si>
  <si>
    <t>matm</t>
  </si>
  <si>
    <t>Mattoon Tower</t>
  </si>
  <si>
    <t>matc</t>
  </si>
  <si>
    <t>Mattoon Service Center</t>
  </si>
  <si>
    <t>mats</t>
  </si>
  <si>
    <t>Mattoon Storeroom</t>
  </si>
  <si>
    <t>matt</t>
  </si>
  <si>
    <t>MATX</t>
  </si>
  <si>
    <t xml:space="preserve"> Mattoon Offices - ED - IL MATTOON OH, Mattoon Tower, MATTOON 12TH ST</t>
  </si>
  <si>
    <t>MAT</t>
  </si>
  <si>
    <t>Y07</t>
  </si>
  <si>
    <t>MT27</t>
  </si>
  <si>
    <t>MATTOON 27TH ST</t>
  </si>
  <si>
    <t>Y13</t>
  </si>
  <si>
    <t>MATE</t>
  </si>
  <si>
    <t>MATTOON E</t>
  </si>
  <si>
    <t>Y08</t>
  </si>
  <si>
    <t>matn</t>
  </si>
  <si>
    <t>MTE8</t>
  </si>
  <si>
    <t>Mattoon NE Tower &amp; MATTOON E 138KV substation</t>
  </si>
  <si>
    <t>Z28</t>
  </si>
  <si>
    <t>MATN</t>
  </si>
  <si>
    <t>MATTOON N</t>
  </si>
  <si>
    <t>Y10</t>
  </si>
  <si>
    <t>MTNW</t>
  </si>
  <si>
    <t>MATTOON NW</t>
  </si>
  <si>
    <t>Y11</t>
  </si>
  <si>
    <t>Fix Duplicate Site ID, Fix IT Duplicate</t>
  </si>
  <si>
    <t>MATTOON S</t>
  </si>
  <si>
    <t>Z30</t>
  </si>
  <si>
    <t>matw</t>
  </si>
  <si>
    <t>MATW</t>
  </si>
  <si>
    <t>MATTOON W</t>
  </si>
  <si>
    <t>Y12</t>
  </si>
  <si>
    <t>maur</t>
  </si>
  <si>
    <t>MAUR</t>
  </si>
  <si>
    <t>MAURER LAKE</t>
  </si>
  <si>
    <t>MAXX</t>
  </si>
  <si>
    <t>MAXVILLE</t>
  </si>
  <si>
    <t>MAX</t>
  </si>
  <si>
    <t>MAYX</t>
  </si>
  <si>
    <t>MAY ROAD</t>
  </si>
  <si>
    <t>MAY</t>
  </si>
  <si>
    <t>MAYS</t>
  </si>
  <si>
    <t>MAYSVILLE</t>
  </si>
  <si>
    <t>MYWD</t>
  </si>
  <si>
    <t>MAYWOOD</t>
  </si>
  <si>
    <t>0A1</t>
  </si>
  <si>
    <t>MCAU</t>
  </si>
  <si>
    <t>MCCAUSLAND</t>
  </si>
  <si>
    <t>mcly</t>
  </si>
  <si>
    <t>MCLY</t>
  </si>
  <si>
    <t>MCCLAY</t>
  </si>
  <si>
    <t>MCLR</t>
  </si>
  <si>
    <t>MCCLEARY 12KV &amp; MCCLEARY 34KV</t>
  </si>
  <si>
    <t>917/884</t>
  </si>
  <si>
    <t>MCCL</t>
  </si>
  <si>
    <t>MCCLEUR</t>
  </si>
  <si>
    <t>S75</t>
  </si>
  <si>
    <t>MCLU</t>
  </si>
  <si>
    <t>MCCLUER</t>
  </si>
  <si>
    <t>WV09</t>
  </si>
  <si>
    <t>MCCOY (RETIRED)</t>
  </si>
  <si>
    <t>SC05</t>
  </si>
  <si>
    <t>MCDONN-ACF COMP</t>
  </si>
  <si>
    <t>DO85</t>
  </si>
  <si>
    <t>MCDONNELL BLDG 245</t>
  </si>
  <si>
    <t>SC02</t>
  </si>
  <si>
    <t>MCDONNELL ELEC</t>
  </si>
  <si>
    <t>DO13</t>
  </si>
  <si>
    <t>MCDONNELL-BLDG 220 (TRK 1 SOUTH)</t>
  </si>
  <si>
    <t>DO17</t>
  </si>
  <si>
    <t>MCDONNELL-DOUGLAS TR-III</t>
  </si>
  <si>
    <t>DO15</t>
  </si>
  <si>
    <t>MCDONNELL-TR-I</t>
  </si>
  <si>
    <t>DO16</t>
  </si>
  <si>
    <t>MCDONNELL-TR-IIE</t>
  </si>
  <si>
    <t>DO14</t>
  </si>
  <si>
    <t>MCDONNELL-TR-IIW</t>
  </si>
  <si>
    <t>MCGR</t>
  </si>
  <si>
    <t>MCGRATH</t>
  </si>
  <si>
    <t>D90</t>
  </si>
  <si>
    <t>KV21</t>
  </si>
  <si>
    <t>MCGRAW EDISON</t>
  </si>
  <si>
    <t>MKLV</t>
  </si>
  <si>
    <t>MCKELVEY</t>
  </si>
  <si>
    <t>DO53</t>
  </si>
  <si>
    <t>MCKINLEY IRON</t>
  </si>
  <si>
    <t>MCKN</t>
  </si>
  <si>
    <t>MCKINLEY ST</t>
  </si>
  <si>
    <t>MCKX</t>
  </si>
  <si>
    <t>MCKNIGHT</t>
  </si>
  <si>
    <t>MCK</t>
  </si>
  <si>
    <t>MCLN</t>
  </si>
  <si>
    <t>MCLEAN</t>
  </si>
  <si>
    <t>C30</t>
  </si>
  <si>
    <t>mclc</t>
  </si>
  <si>
    <t>MCLC</t>
  </si>
  <si>
    <t>MCLEAN COUNTY</t>
  </si>
  <si>
    <t>HB4</t>
  </si>
  <si>
    <t>MCPH</t>
  </si>
  <si>
    <t>MCPHERSON</t>
  </si>
  <si>
    <t>MEDO</t>
  </si>
  <si>
    <t>MEADOWS</t>
  </si>
  <si>
    <t>HD3</t>
  </si>
  <si>
    <t>MEDL</t>
  </si>
  <si>
    <t>MEDILL</t>
  </si>
  <si>
    <t>MELX</t>
  </si>
  <si>
    <t>MELROSE</t>
  </si>
  <si>
    <t>MEL</t>
  </si>
  <si>
    <t>mepp</t>
  </si>
  <si>
    <t>Meppen Tower</t>
  </si>
  <si>
    <t>O, A</t>
  </si>
  <si>
    <t>meps</t>
  </si>
  <si>
    <t>MEPN</t>
  </si>
  <si>
    <t>Meppen Tower &amp; MEPPEN N substation</t>
  </si>
  <si>
    <t>V03</t>
  </si>
  <si>
    <t>mera</t>
  </si>
  <si>
    <t>MERAMEC ENERGY CENTER, MERAMEC CTG &amp; MERAMEC SWITCHYARD</t>
  </si>
  <si>
    <t>8200 Fine Rd, St Louis, MO 63129</t>
  </si>
  <si>
    <t>MER</t>
  </si>
  <si>
    <t>MERX</t>
  </si>
  <si>
    <t>merc</t>
  </si>
  <si>
    <t>MRCR</t>
  </si>
  <si>
    <t>MERCER</t>
  </si>
  <si>
    <t>HC2</t>
  </si>
  <si>
    <t>MDOS</t>
  </si>
  <si>
    <t>0A5</t>
  </si>
  <si>
    <t>medc</t>
  </si>
  <si>
    <t>MERC</t>
  </si>
  <si>
    <t>MEREDOSIA CITY</t>
  </si>
  <si>
    <t>V05</t>
  </si>
  <si>
    <t>mere</t>
  </si>
  <si>
    <t>MERE</t>
  </si>
  <si>
    <t>MEREDOSIA E</t>
  </si>
  <si>
    <t>V85</t>
  </si>
  <si>
    <t>MERS</t>
  </si>
  <si>
    <t>MEREDOSIA S</t>
  </si>
  <si>
    <t>V06</t>
  </si>
  <si>
    <t>mdom</t>
  </si>
  <si>
    <t>Meredosia Tower</t>
  </si>
  <si>
    <t>mdos</t>
  </si>
  <si>
    <t>MERY</t>
  </si>
  <si>
    <t>Meredosia Tower &amp; MEREDOSIA SWITCHYARD</t>
  </si>
  <si>
    <t>V04</t>
  </si>
  <si>
    <t>MERW</t>
  </si>
  <si>
    <t>MEREDOSIA W</t>
  </si>
  <si>
    <t>V07</t>
  </si>
  <si>
    <t>META</t>
  </si>
  <si>
    <t>JT12</t>
  </si>
  <si>
    <t>METAL CONTAINER CORP</t>
  </si>
  <si>
    <t>DO23</t>
  </si>
  <si>
    <t>METAL RECOVERY SYSTEM</t>
  </si>
  <si>
    <t>MTMR</t>
  </si>
  <si>
    <t>METAMORA</t>
  </si>
  <si>
    <t>B62</t>
  </si>
  <si>
    <t>METH</t>
  </si>
  <si>
    <t>METHODIST HOSPITAL</t>
  </si>
  <si>
    <t>D51</t>
  </si>
  <si>
    <t>metc</t>
  </si>
  <si>
    <t>Metro East (Belleville) Training Center</t>
  </si>
  <si>
    <t>1590 IL-15, Belleville, IL 62221</t>
  </si>
  <si>
    <t>metg</t>
  </si>
  <si>
    <t>Metro East (Belleville) Training Center Gas Annex</t>
  </si>
  <si>
    <t>ES05</t>
  </si>
  <si>
    <t>METRO EAST SAN-ESTL #1</t>
  </si>
  <si>
    <t>ES02</t>
  </si>
  <si>
    <t>METRO EAST SAN-LANSDOWNE 1</t>
  </si>
  <si>
    <t>MTAE</t>
  </si>
  <si>
    <t>METROPOLIS AEP</t>
  </si>
  <si>
    <t>S76</t>
  </si>
  <si>
    <t>MTAC</t>
  </si>
  <si>
    <t>METROPOLIS ALLIED CHEMICAL</t>
  </si>
  <si>
    <t>S77</t>
  </si>
  <si>
    <t>METN</t>
  </si>
  <si>
    <t>METROPOLIS N</t>
  </si>
  <si>
    <t>S78</t>
  </si>
  <si>
    <t>mexi</t>
  </si>
  <si>
    <t>Mexico Office - ED - MO MEXICO ELEC OH</t>
  </si>
  <si>
    <t>1300 W Liberty St, Mexico, MO 65265</t>
  </si>
  <si>
    <t>mexc</t>
  </si>
  <si>
    <t>MEXX</t>
  </si>
  <si>
    <t>MEXICO CTG &amp; MEXICO substation</t>
  </si>
  <si>
    <t>MEX</t>
  </si>
  <si>
    <t>MXRD</t>
  </si>
  <si>
    <t>MEXICO ROAD</t>
  </si>
  <si>
    <t>MX79</t>
  </si>
  <si>
    <t>MEXICO-REFRACT (Renamed HWYJ - 6/07)</t>
  </si>
  <si>
    <t>MEYR</t>
  </si>
  <si>
    <t>MEYER</t>
  </si>
  <si>
    <t>A56</t>
  </si>
  <si>
    <t>MGIN</t>
  </si>
  <si>
    <t>MG INDUSTRIES</t>
  </si>
  <si>
    <t>B06</t>
  </si>
  <si>
    <t>mdrv</t>
  </si>
  <si>
    <t>MDRV</t>
  </si>
  <si>
    <t>MID RIVERS</t>
  </si>
  <si>
    <t>CHMV</t>
  </si>
  <si>
    <t>MID VALLEY</t>
  </si>
  <si>
    <t>MIDX</t>
  </si>
  <si>
    <t>MIDLAND</t>
  </si>
  <si>
    <t>MID</t>
  </si>
  <si>
    <t>MIDT</t>
  </si>
  <si>
    <t>MIDTOWN</t>
  </si>
  <si>
    <t>mdwy</t>
  </si>
  <si>
    <t>MDWY</t>
  </si>
  <si>
    <t>MIDWAY</t>
  </si>
  <si>
    <r>
      <rPr>
        <sz val="11"/>
        <color rgb="FF323232"/>
        <rFont val="Calibri"/>
        <family val="2"/>
        <scheme val="minor"/>
      </rPr>
      <t>MDWY</t>
    </r>
  </si>
  <si>
    <t>P40</t>
  </si>
  <si>
    <t>MIDW</t>
  </si>
  <si>
    <t>MIDWEST GRAIN</t>
  </si>
  <si>
    <t>A59</t>
  </si>
  <si>
    <t>MLFD</t>
  </si>
  <si>
    <t>MILFORD</t>
  </si>
  <si>
    <t>Y20</t>
  </si>
  <si>
    <t>MILL</t>
  </si>
  <si>
    <t>MILL 4KV (RETIRED)</t>
  </si>
  <si>
    <t>MLLR</t>
  </si>
  <si>
    <t>MILLER &amp; MILLER 14KV</t>
  </si>
  <si>
    <t>Coordinates for Miller-69</t>
  </si>
  <si>
    <t>805/836</t>
  </si>
  <si>
    <t>D023</t>
  </si>
  <si>
    <t>Decatur MILLIKIN UNIVERSITY</t>
  </si>
  <si>
    <r>
      <rPr>
        <sz val="11"/>
        <color rgb="FF323232"/>
        <rFont val="Calibri"/>
        <family val="2"/>
        <scheme val="minor"/>
      </rPr>
      <t>D023</t>
    </r>
  </si>
  <si>
    <t>P41</t>
  </si>
  <si>
    <t>MLST</t>
  </si>
  <si>
    <t>MILLSTADT</t>
  </si>
  <si>
    <r>
      <rPr>
        <sz val="11"/>
        <color rgb="FF323232"/>
        <rFont val="Calibri"/>
        <family val="2"/>
        <scheme val="minor"/>
      </rPr>
      <t>MLST</t>
    </r>
  </si>
  <si>
    <t>P42</t>
  </si>
  <si>
    <t>MDT3</t>
  </si>
  <si>
    <t>MILLSTADT GOLDEN DIPT</t>
  </si>
  <si>
    <r>
      <rPr>
        <sz val="11"/>
        <color rgb="FF323232"/>
        <rFont val="Calibri"/>
        <family val="2"/>
        <scheme val="minor"/>
      </rPr>
      <t>MDT3</t>
    </r>
  </si>
  <si>
    <t>P43</t>
  </si>
  <si>
    <t>MIND</t>
  </si>
  <si>
    <t>MINDALE</t>
  </si>
  <si>
    <t>D53</t>
  </si>
  <si>
    <t>minr</t>
  </si>
  <si>
    <t>MINR</t>
  </si>
  <si>
    <t>MINER 12KV &amp; MINER 34KV</t>
  </si>
  <si>
    <t>Coordinates for Miner</t>
  </si>
  <si>
    <t>699/896</t>
  </si>
  <si>
    <t>MNRL</t>
  </si>
  <si>
    <t>MINERAL</t>
  </si>
  <si>
    <r>
      <rPr>
        <sz val="11"/>
        <color rgb="FF323232"/>
        <rFont val="Calibri"/>
        <family val="2"/>
        <scheme val="minor"/>
      </rPr>
      <t>MNRL</t>
    </r>
  </si>
  <si>
    <t>P44</t>
  </si>
  <si>
    <t>MNLP</t>
  </si>
  <si>
    <t>MINERAL POINT</t>
  </si>
  <si>
    <t>MNSW</t>
  </si>
  <si>
    <t>MINERAL SWITCHING STATION</t>
  </si>
  <si>
    <r>
      <rPr>
        <sz val="11"/>
        <color rgb="FF323232"/>
        <rFont val="Calibri"/>
        <family val="2"/>
        <scheme val="minor"/>
      </rPr>
      <t>MNSW</t>
    </r>
  </si>
  <si>
    <t>P45</t>
  </si>
  <si>
    <t>MINC</t>
  </si>
  <si>
    <t>MINER-CITY</t>
  </si>
  <si>
    <t>mira</t>
  </si>
  <si>
    <t>MIRA</t>
  </si>
  <si>
    <r>
      <rPr>
        <sz val="11"/>
        <color rgb="FF323232"/>
        <rFont val="Calibri"/>
        <family val="2"/>
        <scheme val="minor"/>
      </rPr>
      <t>MIRA</t>
    </r>
  </si>
  <si>
    <t>P46</t>
  </si>
  <si>
    <t>miss</t>
  </si>
  <si>
    <t>MISS</t>
  </si>
  <si>
    <t>MISSISSIPPI</t>
  </si>
  <si>
    <t>MOAV</t>
  </si>
  <si>
    <t>MISSOURI AVE</t>
  </si>
  <si>
    <t>mgtc</t>
  </si>
  <si>
    <t>Ameren DRC/Missouri Generation Training Center (Lindbergh Business Ct.)</t>
  </si>
  <si>
    <t>11149 Lindbergh Business Ct, St Louis, MO 63123</t>
  </si>
  <si>
    <t>MITT</t>
  </si>
  <si>
    <t>MITCHELL 12KV</t>
  </si>
  <si>
    <t>MITX</t>
  </si>
  <si>
    <t>MITCHELL 4KV</t>
  </si>
  <si>
    <t>MIT</t>
  </si>
  <si>
    <t>WT75</t>
  </si>
  <si>
    <t>MNSTO-CRDLT PLT</t>
  </si>
  <si>
    <t>WT09</t>
  </si>
  <si>
    <t>MO BAPTIST HOSPITAL</t>
  </si>
  <si>
    <t>DO79</t>
  </si>
  <si>
    <t>MO PORTLAND CEMENT</t>
  </si>
  <si>
    <t>DO11</t>
  </si>
  <si>
    <t>MO PORTLAND QUARRY</t>
  </si>
  <si>
    <t>MO37</t>
  </si>
  <si>
    <t>MO STATE PRISON</t>
  </si>
  <si>
    <t>mbly</t>
  </si>
  <si>
    <t>mobu</t>
  </si>
  <si>
    <t>Moberly-Buc</t>
  </si>
  <si>
    <t>1900 N Buchanan, Moberly, MO 65270</t>
  </si>
  <si>
    <t>momw</t>
  </si>
  <si>
    <t>mobx</t>
  </si>
  <si>
    <t>MOBERLY CTG,  substation &amp; tower (Moberly Tower)</t>
  </si>
  <si>
    <t>mobc</t>
  </si>
  <si>
    <t>MOBX</t>
  </si>
  <si>
    <t>MOBERLY CTG,  substation &amp; tower</t>
  </si>
  <si>
    <t>D, E, O</t>
  </si>
  <si>
    <t>1063 County Rd 1215, Moberly, MO 65270</t>
  </si>
  <si>
    <t>MOB</t>
  </si>
  <si>
    <t>SF03</t>
  </si>
  <si>
    <t>MOBIL OIL-YOUNT</t>
  </si>
  <si>
    <t>CG82</t>
  </si>
  <si>
    <t>MOBIL PUMP (RETIRED)</t>
  </si>
  <si>
    <t>MONI</t>
  </si>
  <si>
    <t>MONICA</t>
  </si>
  <si>
    <t>A99</t>
  </si>
  <si>
    <t>emnm</t>
  </si>
  <si>
    <t>East Monmouth Collector</t>
  </si>
  <si>
    <t>mnms</t>
  </si>
  <si>
    <t>MONM</t>
  </si>
  <si>
    <t>MONMOUTH</t>
  </si>
  <si>
    <r>
      <rPr>
        <sz val="11"/>
        <color rgb="FF323232"/>
        <rFont val="Calibri"/>
        <family val="2"/>
        <scheme val="minor"/>
      </rPr>
      <t>MONM</t>
    </r>
  </si>
  <si>
    <t>P47</t>
  </si>
  <si>
    <t>MON4</t>
  </si>
  <si>
    <t>MONMOUTH FARMLAND FOODS</t>
  </si>
  <si>
    <r>
      <rPr>
        <sz val="11"/>
        <color rgb="FF323232"/>
        <rFont val="Calibri"/>
        <family val="2"/>
        <scheme val="minor"/>
      </rPr>
      <t>MON4</t>
    </r>
  </si>
  <si>
    <t>P48</t>
  </si>
  <si>
    <t>mnhs</t>
  </si>
  <si>
    <t>MONH</t>
  </si>
  <si>
    <t>MONMOUTH HARLEM AVE</t>
  </si>
  <si>
    <r>
      <rPr>
        <sz val="11"/>
        <color rgb="FF323232"/>
        <rFont val="Calibri"/>
        <family val="2"/>
        <scheme val="minor"/>
      </rPr>
      <t>MONH</t>
    </r>
  </si>
  <si>
    <t>P49</t>
  </si>
  <si>
    <t>MONS</t>
  </si>
  <si>
    <t>MONMOUTH SWITCHING STATION</t>
  </si>
  <si>
    <r>
      <rPr>
        <sz val="11"/>
        <color rgb="FF323232"/>
        <rFont val="Calibri"/>
        <family val="2"/>
        <scheme val="minor"/>
      </rPr>
      <t>MONS</t>
    </r>
  </si>
  <si>
    <t>P50</t>
  </si>
  <si>
    <t>DO09</t>
  </si>
  <si>
    <t>MONSANTO - OLIVE</t>
  </si>
  <si>
    <t>WV35</t>
  </si>
  <si>
    <t>MONSANTO CO 1</t>
  </si>
  <si>
    <t>WT66</t>
  </si>
  <si>
    <t>MONSANTO CO 2</t>
  </si>
  <si>
    <t>LOV3</t>
  </si>
  <si>
    <t>MONTEREY COAL &amp; CAP STATION</t>
  </si>
  <si>
    <r>
      <rPr>
        <sz val="11"/>
        <color rgb="FF323232"/>
        <rFont val="Calibri"/>
        <family val="2"/>
        <scheme val="minor"/>
      </rPr>
      <t>LOV3</t>
    </r>
  </si>
  <si>
    <t>P51</t>
  </si>
  <si>
    <t>mntc</t>
  </si>
  <si>
    <t>Mongomery City Works HQ</t>
  </si>
  <si>
    <t>ensm</t>
  </si>
  <si>
    <t>Montgomery City ENS</t>
  </si>
  <si>
    <t>mont</t>
  </si>
  <si>
    <t>MTGY</t>
  </si>
  <si>
    <t>MONTGOMERY substation &amp; tower</t>
  </si>
  <si>
    <t>Next to Montgomery-69</t>
  </si>
  <si>
    <t>mtgl</t>
  </si>
  <si>
    <t>MTGL</t>
  </si>
  <si>
    <t>MONTGOMERY-69</t>
  </si>
  <si>
    <t>Next to Montgomery</t>
  </si>
  <si>
    <t>MONT</t>
  </si>
  <si>
    <t>MONTICELLO</t>
  </si>
  <si>
    <r>
      <rPr>
        <sz val="11"/>
        <color rgb="FF323232"/>
        <rFont val="Calibri"/>
        <family val="2"/>
        <scheme val="minor"/>
      </rPr>
      <t>MONT</t>
    </r>
  </si>
  <si>
    <t>P52</t>
  </si>
  <si>
    <t>MNT1</t>
  </si>
  <si>
    <t>MONTICELLO ROUTE 105</t>
  </si>
  <si>
    <t>Coordinates for Monticello General Cable</t>
  </si>
  <si>
    <r>
      <rPr>
        <sz val="11"/>
        <color rgb="FF323232"/>
        <rFont val="Calibri"/>
        <family val="2"/>
        <scheme val="minor"/>
      </rPr>
      <t>MNT1</t>
    </r>
  </si>
  <si>
    <t>P53</t>
  </si>
  <si>
    <t>MONU</t>
  </si>
  <si>
    <t>MONUMENT</t>
  </si>
  <si>
    <t>HF2</t>
  </si>
  <si>
    <t>MRSV</t>
  </si>
  <si>
    <t>MOORESVILLE</t>
  </si>
  <si>
    <t>more</t>
  </si>
  <si>
    <t>MORU</t>
  </si>
  <si>
    <t>MOREAU 161-12KV, MOREAU 161-69-34KV, MOREAU 69-12KV &amp; MOREAU CTG (Jefferson City)</t>
  </si>
  <si>
    <t>392/966/969</t>
  </si>
  <si>
    <t>MRHS</t>
  </si>
  <si>
    <t>MOREHOUSE</t>
  </si>
  <si>
    <t>MRGN</t>
  </si>
  <si>
    <t>MORGAN 34KV &amp; MORGAN 4KV</t>
  </si>
  <si>
    <t>702/708</t>
  </si>
  <si>
    <t>MORR</t>
  </si>
  <si>
    <t>MORRISON</t>
  </si>
  <si>
    <t>mors</t>
  </si>
  <si>
    <t>MRSN</t>
  </si>
  <si>
    <t>MORRISONVILLE</t>
  </si>
  <si>
    <t>P54</t>
  </si>
  <si>
    <t>MRSM</t>
  </si>
  <si>
    <t>MORSE MILL</t>
  </si>
  <si>
    <t>MORT</t>
  </si>
  <si>
    <t>MORTON CATEPILLAR</t>
  </si>
  <si>
    <t>D45</t>
  </si>
  <si>
    <t>MSCM</t>
  </si>
  <si>
    <t>MOSCOW MILLS</t>
  </si>
  <si>
    <t>MSHW</t>
  </si>
  <si>
    <t>MOSS HOLLOW</t>
  </si>
  <si>
    <t>MCNP</t>
  </si>
  <si>
    <t>MOUND CITY N PUMP</t>
  </si>
  <si>
    <t>S80</t>
  </si>
  <si>
    <t>MCSP</t>
  </si>
  <si>
    <t>MOUND CITY S PUMP</t>
  </si>
  <si>
    <t>S81</t>
  </si>
  <si>
    <t>moun</t>
  </si>
  <si>
    <t>MOCW</t>
  </si>
  <si>
    <t>Mound City Tower &amp; MOUND CITY W</t>
  </si>
  <si>
    <t>T,  D, O</t>
  </si>
  <si>
    <t>S79</t>
  </si>
  <si>
    <t>mous</t>
  </si>
  <si>
    <t>MNDX</t>
  </si>
  <si>
    <t>MOUNDS</t>
  </si>
  <si>
    <t>MND</t>
  </si>
  <si>
    <t>S83</t>
  </si>
  <si>
    <t>mtco</t>
  </si>
  <si>
    <t>Mount Claire Office</t>
  </si>
  <si>
    <t>50 Dorsey Rd., Gillespie, IL 62033</t>
  </si>
  <si>
    <t>mpmw</t>
  </si>
  <si>
    <t>Mount Pleasant Tower</t>
  </si>
  <si>
    <t>MO-EUW</t>
  </si>
  <si>
    <t>MOWX</t>
  </si>
  <si>
    <t>MOWEAQUA</t>
  </si>
  <si>
    <r>
      <rPr>
        <sz val="11"/>
        <color rgb="FF323232"/>
        <rFont val="Calibri"/>
        <family val="2"/>
        <scheme val="minor"/>
      </rPr>
      <t>MOW</t>
    </r>
  </si>
  <si>
    <t>Y21</t>
  </si>
  <si>
    <t>MOWE</t>
  </si>
  <si>
    <t>MOWEAQUA E</t>
  </si>
  <si>
    <t>Y22</t>
  </si>
  <si>
    <t>mowq</t>
  </si>
  <si>
    <t>MOWN</t>
  </si>
  <si>
    <t>MOWEAQUA N</t>
  </si>
  <si>
    <t>Y23</t>
  </si>
  <si>
    <t>DO81</t>
  </si>
  <si>
    <t>MSD BADEN PUMP STATION</t>
  </si>
  <si>
    <t>DO46</t>
  </si>
  <si>
    <t>MSD BISSELL POINT STA</t>
  </si>
  <si>
    <t>WT00</t>
  </si>
  <si>
    <t>MSD LEMAY,SOUTH P STA 34-12KV</t>
  </si>
  <si>
    <t>DO24</t>
  </si>
  <si>
    <t>MSD-CHESTERFIELD PMP STA</t>
  </si>
  <si>
    <t>DO39</t>
  </si>
  <si>
    <t>MSD-COLDWATER</t>
  </si>
  <si>
    <t>WT77</t>
  </si>
  <si>
    <t>MSD-LEMAY TRT PLT/INCINERATOR</t>
  </si>
  <si>
    <t>WT76</t>
  </si>
  <si>
    <t>MSD-LEMAY, PUMP STA, 34-4KV</t>
  </si>
  <si>
    <t>WT15</t>
  </si>
  <si>
    <t>MSD-MERAMEC</t>
  </si>
  <si>
    <t>WT65</t>
  </si>
  <si>
    <t>MSD-MILL CREEK PUMP STATION</t>
  </si>
  <si>
    <t>MAUB</t>
  </si>
  <si>
    <t>MT AUBURN</t>
  </si>
  <si>
    <t>MTA1</t>
  </si>
  <si>
    <t>MT AUBURN SHELL OIL</t>
  </si>
  <si>
    <r>
      <rPr>
        <sz val="11"/>
        <color rgb="FF323232"/>
        <rFont val="Calibri"/>
        <family val="2"/>
        <scheme val="minor"/>
      </rPr>
      <t>MTA1</t>
    </r>
  </si>
  <si>
    <t>P56</t>
  </si>
  <si>
    <t>MTCM</t>
  </si>
  <si>
    <t>MT CARMEL</t>
  </si>
  <si>
    <t>MTO2</t>
  </si>
  <si>
    <t>MT OLIVE GEORGIA PACIFIC</t>
  </si>
  <si>
    <r>
      <rPr>
        <sz val="11"/>
        <color rgb="FF323232"/>
        <rFont val="Calibri"/>
        <family val="2"/>
        <scheme val="minor"/>
      </rPr>
      <t>MTO2</t>
    </r>
  </si>
  <si>
    <t>P55</t>
  </si>
  <si>
    <t>MTPK</t>
  </si>
  <si>
    <t>MT PULASKI</t>
  </si>
  <si>
    <t>F10</t>
  </si>
  <si>
    <t>MTPP</t>
  </si>
  <si>
    <t>MT PULASKI PRODUCTS - SKELTON</t>
  </si>
  <si>
    <t>D74</t>
  </si>
  <si>
    <t>mtss</t>
  </si>
  <si>
    <t>Mt Sterling Substation</t>
  </si>
  <si>
    <t>mtso</t>
  </si>
  <si>
    <t>MSTX</t>
  </si>
  <si>
    <t>MT STERLING</t>
  </si>
  <si>
    <t>MST</t>
  </si>
  <si>
    <t>V10</t>
  </si>
  <si>
    <t>MSTE</t>
  </si>
  <si>
    <t>MT STERLING E</t>
  </si>
  <si>
    <t>V12</t>
  </si>
  <si>
    <t>MSTS</t>
  </si>
  <si>
    <t>MT STERLING S</t>
  </si>
  <si>
    <t>V89</t>
  </si>
  <si>
    <t>mtvm</t>
  </si>
  <si>
    <t>mtvn</t>
  </si>
  <si>
    <t>MTVR</t>
  </si>
  <si>
    <t>MT VERNON</t>
  </si>
  <si>
    <r>
      <rPr>
        <sz val="11"/>
        <color rgb="FF323232"/>
        <rFont val="Calibri"/>
        <family val="2"/>
        <scheme val="minor"/>
      </rPr>
      <t>MTVR</t>
    </r>
  </si>
  <si>
    <t>P57</t>
  </si>
  <si>
    <t>mtvo</t>
  </si>
  <si>
    <t>2610 Broadway., Mt. Vernon, Il 62864</t>
  </si>
  <si>
    <t>MV27</t>
  </si>
  <si>
    <t>Mount Vernon Office - ED - IL MT VERNON OH &amp; MT VERNON 27TH ST substation</t>
  </si>
  <si>
    <r>
      <rPr>
        <sz val="11"/>
        <color rgb="FF323232"/>
        <rFont val="Calibri"/>
        <family val="2"/>
        <scheme val="minor"/>
      </rPr>
      <t>MV27</t>
    </r>
  </si>
  <si>
    <t>P58</t>
  </si>
  <si>
    <t>mtvs</t>
  </si>
  <si>
    <t>MTVS</t>
  </si>
  <si>
    <t>MT VERNON 42ND ST</t>
  </si>
  <si>
    <r>
      <rPr>
        <sz val="11"/>
        <color rgb="FF323232"/>
        <rFont val="Calibri"/>
        <family val="2"/>
        <scheme val="minor"/>
      </rPr>
      <t>MTVS</t>
    </r>
  </si>
  <si>
    <t>P59</t>
  </si>
  <si>
    <t>MVBR</t>
  </si>
  <si>
    <t>MT VERNON BROWNSVILLE ROAD</t>
  </si>
  <si>
    <r>
      <rPr>
        <sz val="11"/>
        <color rgb="FF323232"/>
        <rFont val="Calibri"/>
        <family val="2"/>
        <scheme val="minor"/>
      </rPr>
      <t>MVBR</t>
    </r>
  </si>
  <si>
    <t>P60</t>
  </si>
  <si>
    <t>MVCR</t>
  </si>
  <si>
    <t>MT VERNON CAR SHOPS</t>
  </si>
  <si>
    <r>
      <rPr>
        <sz val="11"/>
        <color rgb="FF323232"/>
        <rFont val="Calibri"/>
        <family val="2"/>
        <scheme val="minor"/>
      </rPr>
      <t>MVCR</t>
    </r>
  </si>
  <si>
    <t>P61</t>
  </si>
  <si>
    <t>MTVF</t>
  </si>
  <si>
    <t>MT VERNON FAIRFIELD RD</t>
  </si>
  <si>
    <t>Coordinates don't look correct</t>
  </si>
  <si>
    <t>HF7</t>
  </si>
  <si>
    <t>MVGA</t>
  </si>
  <si>
    <t>MT VERNON GASKIN STREET</t>
  </si>
  <si>
    <r>
      <rPr>
        <sz val="11"/>
        <color rgb="FF323232"/>
        <rFont val="Calibri"/>
        <family val="2"/>
        <scheme val="minor"/>
      </rPr>
      <t>MVGA</t>
    </r>
  </si>
  <si>
    <t>P62</t>
  </si>
  <si>
    <t>MVGR</t>
  </si>
  <si>
    <t>MT VERNON GENERAL RADIATOR</t>
  </si>
  <si>
    <r>
      <rPr>
        <sz val="11"/>
        <color rgb="FF323232"/>
        <rFont val="Calibri"/>
        <family val="2"/>
        <scheme val="minor"/>
      </rPr>
      <t>MVGR</t>
    </r>
  </si>
  <si>
    <t>P63</t>
  </si>
  <si>
    <t>MV16</t>
  </si>
  <si>
    <t>MT VERNON GENERAL TIRE SW STA</t>
  </si>
  <si>
    <r>
      <rPr>
        <sz val="11"/>
        <color rgb="FF323232"/>
        <rFont val="Calibri"/>
        <family val="2"/>
        <scheme val="minor"/>
      </rPr>
      <t>MV16</t>
    </r>
  </si>
  <si>
    <t>P64</t>
  </si>
  <si>
    <t>MV17</t>
  </si>
  <si>
    <t>MT VERNON HOLIDAY INN</t>
  </si>
  <si>
    <r>
      <rPr>
        <sz val="11"/>
        <color rgb="FF323232"/>
        <rFont val="Calibri"/>
        <family val="2"/>
        <scheme val="minor"/>
      </rPr>
      <t>MV17</t>
    </r>
  </si>
  <si>
    <t>P65</t>
  </si>
  <si>
    <t>MV04</t>
  </si>
  <si>
    <t>MT VERNON SERVICE BUILDING</t>
  </si>
  <si>
    <r>
      <rPr>
        <sz val="11"/>
        <color rgb="FF323232"/>
        <rFont val="Calibri"/>
        <family val="2"/>
        <scheme val="minor"/>
      </rPr>
      <t>MV04</t>
    </r>
  </si>
  <si>
    <t>P66</t>
  </si>
  <si>
    <t>MT VERNON  - WEST MT VERNON substation, tower &amp; pole yard</t>
  </si>
  <si>
    <r>
      <rPr>
        <sz val="11"/>
        <color rgb="FF323232"/>
        <rFont val="Calibri"/>
        <family val="2"/>
        <scheme val="minor"/>
      </rPr>
      <t>MTVW</t>
    </r>
  </si>
  <si>
    <t>H03</t>
  </si>
  <si>
    <t>MVWC</t>
  </si>
  <si>
    <t>MT VERNON WORLD COLOR PRESS</t>
  </si>
  <si>
    <r>
      <rPr>
        <sz val="11"/>
        <color rgb="FF323232"/>
        <rFont val="Calibri"/>
        <family val="2"/>
        <scheme val="minor"/>
      </rPr>
      <t>MVWC</t>
    </r>
  </si>
  <si>
    <t>P67</t>
  </si>
  <si>
    <t>ppgx</t>
  </si>
  <si>
    <t>PPGX</t>
  </si>
  <si>
    <t>MT ZION PPG</t>
  </si>
  <si>
    <r>
      <rPr>
        <sz val="11"/>
        <color rgb="FF323232"/>
        <rFont val="Calibri"/>
        <family val="2"/>
        <scheme val="minor"/>
      </rPr>
      <t>PPG</t>
    </r>
  </si>
  <si>
    <t>P68</t>
  </si>
  <si>
    <t>mtzn</t>
  </si>
  <si>
    <t>MTZN</t>
  </si>
  <si>
    <t>MT ZION RTE 121</t>
  </si>
  <si>
    <r>
      <rPr>
        <sz val="11"/>
        <color rgb="FF323232"/>
        <rFont val="Calibri"/>
        <family val="2"/>
        <scheme val="minor"/>
      </rPr>
      <t>MTZN</t>
    </r>
  </si>
  <si>
    <t>P69</t>
  </si>
  <si>
    <t>mudd</t>
  </si>
  <si>
    <t>MUDY</t>
  </si>
  <si>
    <t>MUDDY substation &amp; tower</t>
  </si>
  <si>
    <t>S84</t>
  </si>
  <si>
    <t>D038</t>
  </si>
  <si>
    <t>Decatur MUELLER PLANT # 4 - DECATUR</t>
  </si>
  <si>
    <r>
      <rPr>
        <sz val="11"/>
        <color rgb="FF323232"/>
        <rFont val="Calibri"/>
        <family val="2"/>
        <scheme val="minor"/>
      </rPr>
      <t>D038</t>
    </r>
  </si>
  <si>
    <t>P70</t>
  </si>
  <si>
    <t>mulb</t>
  </si>
  <si>
    <t>MULB</t>
  </si>
  <si>
    <t>MULBERRY GROVE</t>
  </si>
  <si>
    <r>
      <rPr>
        <sz val="11"/>
        <color rgb="FF323232"/>
        <rFont val="Calibri"/>
        <family val="2"/>
        <scheme val="minor"/>
      </rPr>
      <t>MULB</t>
    </r>
  </si>
  <si>
    <t>P71</t>
  </si>
  <si>
    <t>MULL</t>
  </si>
  <si>
    <t>MULLANPHY</t>
  </si>
  <si>
    <t>MUNC</t>
  </si>
  <si>
    <t>MUNCIE TAP</t>
  </si>
  <si>
    <t>B69</t>
  </si>
  <si>
    <t>MURX</t>
  </si>
  <si>
    <t>MURAT</t>
  </si>
  <si>
    <t>MUR</t>
  </si>
  <si>
    <t>murd</t>
  </si>
  <si>
    <t>MURD</t>
  </si>
  <si>
    <t>MURDOCK</t>
  </si>
  <si>
    <t>Y24</t>
  </si>
  <si>
    <t>mrph</t>
  </si>
  <si>
    <t>Murphysboro Office &amp; Tower</t>
  </si>
  <si>
    <t xml:space="preserve">518 Walnut St. Murphysboro, IL </t>
  </si>
  <si>
    <t>MRFX</t>
  </si>
  <si>
    <t>MURPHYSBORO</t>
  </si>
  <si>
    <t>MRF</t>
  </si>
  <si>
    <t>S86</t>
  </si>
  <si>
    <t>MRFH</t>
  </si>
  <si>
    <t>MURPHYSBORO JACKSON COUNTY NUR</t>
  </si>
  <si>
    <t>S90</t>
  </si>
  <si>
    <t>MRFN</t>
  </si>
  <si>
    <t>MURPHYSBORO N</t>
  </si>
  <si>
    <t>S87</t>
  </si>
  <si>
    <t>MFNW</t>
  </si>
  <si>
    <t>MURPHYSBORO NW</t>
  </si>
  <si>
    <t>S88</t>
  </si>
  <si>
    <t>MRFP</t>
  </si>
  <si>
    <t>MURPHYSBORO RIVERSIDE PARK</t>
  </si>
  <si>
    <t>S89</t>
  </si>
  <si>
    <t>MRWP</t>
  </si>
  <si>
    <t>MURPHYSBORO WATER PLANT</t>
  </si>
  <si>
    <t>S91</t>
  </si>
  <si>
    <t>PC02</t>
  </si>
  <si>
    <t>N LONDON SW STA</t>
  </si>
  <si>
    <t>NAME</t>
  </si>
  <si>
    <t>NAMEOKI</t>
  </si>
  <si>
    <r>
      <rPr>
        <sz val="11"/>
        <color rgb="FF323232"/>
        <rFont val="Calibri"/>
        <family val="2"/>
        <scheme val="minor"/>
      </rPr>
      <t>NAME</t>
    </r>
  </si>
  <si>
    <t>P72</t>
  </si>
  <si>
    <t>NAPL</t>
  </si>
  <si>
    <t>NAPLES</t>
  </si>
  <si>
    <t>V13</t>
  </si>
  <si>
    <t>NASH</t>
  </si>
  <si>
    <t>NASH ROAD</t>
  </si>
  <si>
    <t>nash</t>
  </si>
  <si>
    <t>NSHV</t>
  </si>
  <si>
    <t>NASHVILLE</t>
  </si>
  <si>
    <r>
      <rPr>
        <sz val="11"/>
        <color rgb="FF323232"/>
        <rFont val="Calibri"/>
        <family val="2"/>
        <scheme val="minor"/>
      </rPr>
      <t>NSHV</t>
    </r>
  </si>
  <si>
    <t>P73</t>
  </si>
  <si>
    <t>NSH6</t>
  </si>
  <si>
    <t>NASHVILLE INTERIOR SYSTEMS</t>
  </si>
  <si>
    <r>
      <rPr>
        <sz val="11"/>
        <color rgb="FF323232"/>
        <rFont val="Calibri"/>
        <family val="2"/>
        <scheme val="minor"/>
      </rPr>
      <t>NSH6</t>
    </r>
  </si>
  <si>
    <t>P74</t>
  </si>
  <si>
    <t>SF12</t>
  </si>
  <si>
    <t>NAT LD FONT FARM</t>
  </si>
  <si>
    <t>SF13</t>
  </si>
  <si>
    <t>NAT LEAD CADET (RETIRED)</t>
  </si>
  <si>
    <t>NATL</t>
  </si>
  <si>
    <t>NATIONAL</t>
  </si>
  <si>
    <t>NTAL</t>
  </si>
  <si>
    <t>NATIONAL ALUMINUM</t>
  </si>
  <si>
    <t>A92</t>
  </si>
  <si>
    <t>WT68</t>
  </si>
  <si>
    <t>NATIONAL IMAGERY MAPPING</t>
  </si>
  <si>
    <t>NTBR</t>
  </si>
  <si>
    <t>NATURAL BRIDGE</t>
  </si>
  <si>
    <t>navo</t>
  </si>
  <si>
    <t>NAVO</t>
  </si>
  <si>
    <t>NAUVOO</t>
  </si>
  <si>
    <t>V99</t>
  </si>
  <si>
    <t>NEBR</t>
  </si>
  <si>
    <t>NEBRASKA</t>
  </si>
  <si>
    <t>B77</t>
  </si>
  <si>
    <t>NEKO</t>
  </si>
  <si>
    <t>NEKOMA CORNER SW STA</t>
  </si>
  <si>
    <r>
      <rPr>
        <sz val="11"/>
        <color rgb="FF323232"/>
        <rFont val="Calibri"/>
        <family val="2"/>
        <scheme val="minor"/>
      </rPr>
      <t>NEKO</t>
    </r>
  </si>
  <si>
    <t>P75</t>
  </si>
  <si>
    <t>NEOG</t>
  </si>
  <si>
    <t>NEOGA</t>
  </si>
  <si>
    <t>Y26</t>
  </si>
  <si>
    <t>neog</t>
  </si>
  <si>
    <t>NEGS</t>
  </si>
  <si>
    <t>NEOGA S substation &amp; tower</t>
  </si>
  <si>
    <t>Y27</t>
  </si>
  <si>
    <t>NEST</t>
  </si>
  <si>
    <t>NESTLE (Non-Ameren)</t>
  </si>
  <si>
    <r>
      <rPr>
        <sz val="11"/>
        <color rgb="FF323232"/>
        <rFont val="Calibri"/>
        <family val="2"/>
        <scheme val="minor"/>
      </rPr>
      <t>NEST</t>
    </r>
  </si>
  <si>
    <t>P76</t>
  </si>
  <si>
    <t>IP-GRAN CITY</t>
  </si>
  <si>
    <t>ED IL-GRANITE CITY</t>
  </si>
  <si>
    <t>NETL</t>
  </si>
  <si>
    <t>NETTLETON</t>
  </si>
  <si>
    <t>NATH</t>
  </si>
  <si>
    <t>NEW ATHENS</t>
  </si>
  <si>
    <r>
      <rPr>
        <sz val="11"/>
        <color rgb="FF323232"/>
        <rFont val="Calibri"/>
        <family val="2"/>
        <scheme val="minor"/>
      </rPr>
      <t>NATH</t>
    </r>
  </si>
  <si>
    <t>P77</t>
  </si>
  <si>
    <t>NADH</t>
  </si>
  <si>
    <t>NEW ATHENS DUTCH HILL</t>
  </si>
  <si>
    <r>
      <rPr>
        <sz val="11"/>
        <color rgb="FF323232"/>
        <rFont val="Calibri"/>
        <family val="2"/>
        <scheme val="minor"/>
      </rPr>
      <t>NADH</t>
    </r>
  </si>
  <si>
    <t>P78</t>
  </si>
  <si>
    <t>NAT5</t>
  </si>
  <si>
    <t>NEW ATHENS WIRCO</t>
  </si>
  <si>
    <r>
      <rPr>
        <sz val="11"/>
        <color rgb="FF323232"/>
        <rFont val="Calibri"/>
        <family val="2"/>
        <scheme val="minor"/>
      </rPr>
      <t>NAT5</t>
    </r>
  </si>
  <si>
    <t>P79</t>
  </si>
  <si>
    <t>BALW</t>
  </si>
  <si>
    <t>NEW BALLWIN</t>
  </si>
  <si>
    <t>nbrl</t>
  </si>
  <si>
    <t>NBER</t>
  </si>
  <si>
    <t>NEW BERLIN</t>
  </si>
  <si>
    <t>V14</t>
  </si>
  <si>
    <t>NBLM</t>
  </si>
  <si>
    <t>NEW BLOOMFIELD</t>
  </si>
  <si>
    <t>NBST</t>
  </si>
  <si>
    <t>NEW BOSTON</t>
  </si>
  <si>
    <r>
      <rPr>
        <sz val="11"/>
        <color rgb="FF323232"/>
        <rFont val="Calibri"/>
        <family val="2"/>
        <scheme val="minor"/>
      </rPr>
      <t>NBST</t>
    </r>
  </si>
  <si>
    <t>P80</t>
  </si>
  <si>
    <t>NDUG</t>
  </si>
  <si>
    <t>NEW DOUGLAS</t>
  </si>
  <si>
    <r>
      <rPr>
        <sz val="11"/>
        <color rgb="FF323232"/>
        <rFont val="Calibri"/>
        <family val="2"/>
        <scheme val="minor"/>
      </rPr>
      <t>NDUG</t>
    </r>
  </si>
  <si>
    <t>P81</t>
  </si>
  <si>
    <t>NFLO</t>
  </si>
  <si>
    <t>NEW FLORENCE</t>
  </si>
  <si>
    <t>NFRK</t>
  </si>
  <si>
    <t>NEW FRANKLIN</t>
  </si>
  <si>
    <t>NHAN</t>
  </si>
  <si>
    <t>NEW HANOVER</t>
  </si>
  <si>
    <r>
      <rPr>
        <sz val="11"/>
        <color rgb="FF323232"/>
        <rFont val="Calibri"/>
        <family val="2"/>
        <scheme val="minor"/>
      </rPr>
      <t>NHAN</t>
    </r>
  </si>
  <si>
    <t>P82</t>
  </si>
  <si>
    <t>NHVN</t>
  </si>
  <si>
    <t>NEW HAVEN OIL</t>
  </si>
  <si>
    <t>S92</t>
  </si>
  <si>
    <t>nhmw</t>
  </si>
  <si>
    <t>New Hope Tower</t>
  </si>
  <si>
    <t>NLON</t>
  </si>
  <si>
    <t>NEW LONDON</t>
  </si>
  <si>
    <t>NLSW</t>
  </si>
  <si>
    <t>NEW LONDON SWITCHING STATION</t>
  </si>
  <si>
    <t>nmmw</t>
  </si>
  <si>
    <t>New Melle Tower</t>
  </si>
  <si>
    <t>NMEL</t>
  </si>
  <si>
    <t>NEW MELLE</t>
  </si>
  <si>
    <t>NYRK</t>
  </si>
  <si>
    <t>NEW YORK</t>
  </si>
  <si>
    <t>A48</t>
  </si>
  <si>
    <t>NWRK</t>
  </si>
  <si>
    <t>NEWARK</t>
  </si>
  <si>
    <r>
      <rPr>
        <sz val="11"/>
        <color rgb="FF323232"/>
        <rFont val="Calibri"/>
        <family val="2"/>
        <scheme val="minor"/>
      </rPr>
      <t>NWRK</t>
    </r>
  </si>
  <si>
    <t>P83</t>
  </si>
  <si>
    <t>NEWM</t>
  </si>
  <si>
    <t>NEWMAN</t>
  </si>
  <si>
    <t>Y28</t>
  </si>
  <si>
    <t>NPRT</t>
  </si>
  <si>
    <t>NEWPORT</t>
  </si>
  <si>
    <t>NSTD</t>
  </si>
  <si>
    <t>NEWSTEAD</t>
  </si>
  <si>
    <t>newm</t>
  </si>
  <si>
    <t>nwty</t>
  </si>
  <si>
    <t>NEWTON PLANT SWITCHYARD &amp; NEWTON POWER PLANT and tower (Newton Tower)</t>
  </si>
  <si>
    <t>njct</t>
  </si>
  <si>
    <t>NWTJ</t>
  </si>
  <si>
    <t>NEWTON JCT</t>
  </si>
  <si>
    <t>Y30</t>
  </si>
  <si>
    <t>nwtn</t>
  </si>
  <si>
    <t>NWTY</t>
  </si>
  <si>
    <t>NEWTON PLANT SWITCHYARD &amp; NEWTON POWER PLANT and tower</t>
  </si>
  <si>
    <t>Y29</t>
  </si>
  <si>
    <t>JT01</t>
  </si>
  <si>
    <t>NGA (NATIONAL GEOSPATIAL INT AGCY)</t>
  </si>
  <si>
    <t>niom</t>
  </si>
  <si>
    <t>NIOT</t>
  </si>
  <si>
    <t>NIOTA substation &amp; tower</t>
  </si>
  <si>
    <t>W03</t>
  </si>
  <si>
    <t>NMSU</t>
  </si>
  <si>
    <t>NOBL</t>
  </si>
  <si>
    <t>NOBLE</t>
  </si>
  <si>
    <t>Y31</t>
  </si>
  <si>
    <t>NOKO</t>
  </si>
  <si>
    <t>NOKOMIS</t>
  </si>
  <si>
    <t>Y32</t>
  </si>
  <si>
    <t>D041</t>
  </si>
  <si>
    <t>NORFOLK &amp; WESTERN LOCOMOTIVE</t>
  </si>
  <si>
    <r>
      <rPr>
        <sz val="11"/>
        <color rgb="FF323232"/>
        <rFont val="Calibri"/>
        <family val="2"/>
        <scheme val="minor"/>
      </rPr>
      <t>D041</t>
    </r>
  </si>
  <si>
    <t>P84</t>
  </si>
  <si>
    <t>NORM</t>
  </si>
  <si>
    <t>NORMAL</t>
  </si>
  <si>
    <r>
      <rPr>
        <sz val="11"/>
        <color rgb="FF323232"/>
        <rFont val="Calibri"/>
        <family val="2"/>
        <scheme val="minor"/>
      </rPr>
      <t>NORM</t>
    </r>
  </si>
  <si>
    <t>P85</t>
  </si>
  <si>
    <t>NO17</t>
  </si>
  <si>
    <t>NORMAL BROKAW HOSPITAL</t>
  </si>
  <si>
    <r>
      <rPr>
        <sz val="11"/>
        <color rgb="FF323232"/>
        <rFont val="Calibri"/>
        <family val="2"/>
        <scheme val="minor"/>
      </rPr>
      <t>NO17</t>
    </r>
  </si>
  <si>
    <t>P87</t>
  </si>
  <si>
    <t>NO18</t>
  </si>
  <si>
    <t>NORMAL DIAMOND STAR</t>
  </si>
  <si>
    <r>
      <rPr>
        <sz val="11"/>
        <color rgb="FF323232"/>
        <rFont val="Calibri"/>
        <family val="2"/>
        <scheme val="minor"/>
      </rPr>
      <t>NO18</t>
    </r>
  </si>
  <si>
    <t>P88</t>
  </si>
  <si>
    <t>NRME</t>
  </si>
  <si>
    <t>NORMAL EAST</t>
  </si>
  <si>
    <t>P89</t>
  </si>
  <si>
    <t>NO16</t>
  </si>
  <si>
    <t>NORMAL EUREKA WILLIAMS NORTH</t>
  </si>
  <si>
    <r>
      <rPr>
        <sz val="11"/>
        <color rgb="FF323232"/>
        <rFont val="Calibri"/>
        <family val="2"/>
        <scheme val="minor"/>
      </rPr>
      <t>NO16</t>
    </r>
  </si>
  <si>
    <t>P90</t>
  </si>
  <si>
    <t>NO15</t>
  </si>
  <si>
    <t>NORMAL EUREKA WILLIAMS SOUTH</t>
  </si>
  <si>
    <r>
      <rPr>
        <sz val="11"/>
        <color rgb="FF323232"/>
        <rFont val="Calibri"/>
        <family val="2"/>
        <scheme val="minor"/>
      </rPr>
      <t>NO15</t>
    </r>
  </si>
  <si>
    <t>P91</t>
  </si>
  <si>
    <t>NO14</t>
  </si>
  <si>
    <t>NORMAL FORT JESSE RD</t>
  </si>
  <si>
    <r>
      <rPr>
        <sz val="11"/>
        <color rgb="FF323232"/>
        <rFont val="Calibri"/>
        <family val="2"/>
        <scheme val="minor"/>
      </rPr>
      <t>NO14</t>
    </r>
  </si>
  <si>
    <t>P92</t>
  </si>
  <si>
    <t>NO23</t>
  </si>
  <si>
    <t>NORMAL GEORGIA PACIFIC</t>
  </si>
  <si>
    <r>
      <rPr>
        <sz val="11"/>
        <color rgb="FF323232"/>
        <rFont val="Calibri"/>
        <family val="2"/>
        <scheme val="minor"/>
      </rPr>
      <t>NO23</t>
    </r>
  </si>
  <si>
    <t>P93</t>
  </si>
  <si>
    <t>NORI</t>
  </si>
  <si>
    <t>NORMAL INDUSTRIAL PARK</t>
  </si>
  <si>
    <r>
      <rPr>
        <sz val="11"/>
        <color rgb="FF323232"/>
        <rFont val="Calibri"/>
        <family val="2"/>
        <scheme val="minor"/>
      </rPr>
      <t>NORI</t>
    </r>
  </si>
  <si>
    <t>P94</t>
  </si>
  <si>
    <t>NO02</t>
  </si>
  <si>
    <t>NORMAL ISU</t>
  </si>
  <si>
    <r>
      <rPr>
        <sz val="11"/>
        <color rgb="FF323232"/>
        <rFont val="Calibri"/>
        <family val="2"/>
        <scheme val="minor"/>
      </rPr>
      <t>NO02</t>
    </r>
  </si>
  <si>
    <t>P95</t>
  </si>
  <si>
    <t>NO21</t>
  </si>
  <si>
    <t>NORMAL ISU SPORTS ARENA</t>
  </si>
  <si>
    <r>
      <rPr>
        <sz val="11"/>
        <color rgb="FF323232"/>
        <rFont val="Calibri"/>
        <family val="2"/>
        <scheme val="minor"/>
      </rPr>
      <t>NO21</t>
    </r>
  </si>
  <si>
    <t>P96</t>
  </si>
  <si>
    <t>NO04</t>
  </si>
  <si>
    <t>NORMAL KOERNER ST</t>
  </si>
  <si>
    <r>
      <rPr>
        <sz val="11"/>
        <color rgb="FF323232"/>
        <rFont val="Calibri"/>
        <family val="2"/>
        <scheme val="minor"/>
      </rPr>
      <t>NO04</t>
    </r>
  </si>
  <si>
    <t>P97</t>
  </si>
  <si>
    <t>NOMN</t>
  </si>
  <si>
    <t>NORMAL MAIN ST</t>
  </si>
  <si>
    <r>
      <rPr>
        <sz val="11"/>
        <color rgb="FF323232"/>
        <rFont val="Calibri"/>
        <family val="2"/>
        <scheme val="minor"/>
      </rPr>
      <t>NOMN</t>
    </r>
  </si>
  <si>
    <t>P98</t>
  </si>
  <si>
    <t>NO10</t>
  </si>
  <si>
    <t>NORMAL OSAGE ST</t>
  </si>
  <si>
    <r>
      <rPr>
        <sz val="11"/>
        <color rgb="FF323232"/>
        <rFont val="Calibri"/>
        <family val="2"/>
        <scheme val="minor"/>
      </rPr>
      <t>NO10</t>
    </r>
  </si>
  <si>
    <t>P99</t>
  </si>
  <si>
    <t>NO13</t>
  </si>
  <si>
    <t>NORMAL PARK SIDE R.E.A.</t>
  </si>
  <si>
    <t>H73</t>
  </si>
  <si>
    <t>RAAB</t>
  </si>
  <si>
    <t>NORMAL RAAB RD SW STA</t>
  </si>
  <si>
    <r>
      <rPr>
        <sz val="11"/>
        <color rgb="FF323232"/>
        <rFont val="Calibri"/>
        <family val="2"/>
        <scheme val="minor"/>
      </rPr>
      <t>RAAB</t>
    </r>
  </si>
  <si>
    <t>Q00</t>
  </si>
  <si>
    <t>NO66</t>
  </si>
  <si>
    <t>NORMAL RTE 66</t>
  </si>
  <si>
    <r>
      <rPr>
        <sz val="11"/>
        <color rgb="FF323232"/>
        <rFont val="Calibri"/>
        <family val="2"/>
        <scheme val="minor"/>
      </rPr>
      <t>NO66</t>
    </r>
  </si>
  <si>
    <t>Q01</t>
  </si>
  <si>
    <t>NO22</t>
  </si>
  <si>
    <t>NORMAL SEATING CO</t>
  </si>
  <si>
    <r>
      <rPr>
        <sz val="11"/>
        <color rgb="FF323232"/>
        <rFont val="Calibri"/>
        <family val="2"/>
        <scheme val="minor"/>
      </rPr>
      <t>NO22</t>
    </r>
  </si>
  <si>
    <t>Q02</t>
  </si>
  <si>
    <t>NO08</t>
  </si>
  <si>
    <t>NORMAL UNION CAMP PUMPING STA</t>
  </si>
  <si>
    <r>
      <rPr>
        <sz val="11"/>
        <color rgb="FF323232"/>
        <rFont val="Calibri"/>
        <family val="2"/>
        <scheme val="minor"/>
      </rPr>
      <t>NO08</t>
    </r>
  </si>
  <si>
    <t>Q03</t>
  </si>
  <si>
    <t>NOWO</t>
  </si>
  <si>
    <t>NORMAL WHITE OAK ROAD</t>
  </si>
  <si>
    <r>
      <rPr>
        <sz val="11"/>
        <color rgb="FF323232"/>
        <rFont val="Calibri"/>
        <family val="2"/>
        <scheme val="minor"/>
      </rPr>
      <t>NOWO</t>
    </r>
  </si>
  <si>
    <t>Q04</t>
  </si>
  <si>
    <t>NO19</t>
  </si>
  <si>
    <t>NORMAL WHITECO SIGN</t>
  </si>
  <si>
    <r>
      <rPr>
        <sz val="11"/>
        <color rgb="FF323232"/>
        <rFont val="Calibri"/>
        <family val="2"/>
        <scheme val="minor"/>
      </rPr>
      <t>NO19</t>
    </r>
  </si>
  <si>
    <t>Q05</t>
  </si>
  <si>
    <t>NO24</t>
  </si>
  <si>
    <t>NORMAL AMERICAN O.T.R. (Non-Ameren)</t>
  </si>
  <si>
    <t>IL-DIVISION 3</t>
  </si>
  <si>
    <r>
      <rPr>
        <sz val="11"/>
        <color rgb="FF323232"/>
        <rFont val="Calibri"/>
        <family val="2"/>
        <scheme val="minor"/>
      </rPr>
      <t>NO24</t>
    </r>
  </si>
  <si>
    <t>P86</t>
  </si>
  <si>
    <t>ED IL-BLOOMINGTON</t>
  </si>
  <si>
    <t>nors</t>
  </si>
  <si>
    <t>NORC</t>
  </si>
  <si>
    <t>NORRIS CITY</t>
  </si>
  <si>
    <t>S93</t>
  </si>
  <si>
    <t>norr</t>
  </si>
  <si>
    <t>NORN</t>
  </si>
  <si>
    <t>NORRIS CITY N substation &amp; tower</t>
  </si>
  <si>
    <t>S94</t>
  </si>
  <si>
    <t>NONE</t>
  </si>
  <si>
    <t>NORRIS CITY NE</t>
  </si>
  <si>
    <t>S95</t>
  </si>
  <si>
    <t>NALT</t>
  </si>
  <si>
    <t>NORTH ALTON</t>
  </si>
  <si>
    <t>NATA</t>
  </si>
  <si>
    <t>NORTH ATLANTA</t>
  </si>
  <si>
    <t>D63</t>
  </si>
  <si>
    <t>nave</t>
  </si>
  <si>
    <t>Canton North Avenue</t>
  </si>
  <si>
    <t>ncmp</t>
  </si>
  <si>
    <t>NCMP</t>
  </si>
  <si>
    <t>NORTH CHAMPAIGN</t>
  </si>
  <si>
    <r>
      <rPr>
        <sz val="11"/>
        <color rgb="FF323232"/>
        <rFont val="Calibri"/>
        <family val="2"/>
        <scheme val="minor"/>
      </rPr>
      <t>NCMP</t>
    </r>
  </si>
  <si>
    <t>Q06</t>
  </si>
  <si>
    <t>ncly</t>
  </si>
  <si>
    <t>Jacksonville North Clay</t>
  </si>
  <si>
    <t>NCLS</t>
  </si>
  <si>
    <t>NORTH CLINTON SW STA</t>
  </si>
  <si>
    <r>
      <rPr>
        <sz val="11"/>
        <color rgb="FF323232"/>
        <rFont val="Calibri"/>
        <family val="2"/>
        <scheme val="minor"/>
      </rPr>
      <t>NCLS</t>
    </r>
  </si>
  <si>
    <t>Q07</t>
  </si>
  <si>
    <t>nclt</t>
  </si>
  <si>
    <t>NCLT</t>
  </si>
  <si>
    <t>NORTH COULTERVILLE</t>
  </si>
  <si>
    <r>
      <rPr>
        <sz val="11"/>
        <color rgb="FF323232"/>
        <rFont val="Calibri"/>
        <family val="2"/>
        <scheme val="minor"/>
      </rPr>
      <t>NCLT</t>
    </r>
  </si>
  <si>
    <t>Q08</t>
  </si>
  <si>
    <t>nofm</t>
  </si>
  <si>
    <t>NOFM</t>
  </si>
  <si>
    <t>NORTH FARMINGTON</t>
  </si>
  <si>
    <r>
      <rPr>
        <sz val="11"/>
        <color rgb="FF323232"/>
        <rFont val="Calibri"/>
        <family val="2"/>
        <scheme val="minor"/>
      </rPr>
      <t>NOFM</t>
    </r>
  </si>
  <si>
    <t>GRCN</t>
  </si>
  <si>
    <t>NORTH GRANITE CITY</t>
  </si>
  <si>
    <r>
      <rPr>
        <sz val="11"/>
        <color rgb="FF323232"/>
        <rFont val="Calibri"/>
        <family val="2"/>
        <scheme val="minor"/>
      </rPr>
      <t>GRCN</t>
    </r>
  </si>
  <si>
    <t>Q10</t>
  </si>
  <si>
    <t>nrth</t>
  </si>
  <si>
    <t>North Henderson Collector</t>
  </si>
  <si>
    <t>nlas</t>
  </si>
  <si>
    <t>NLAS</t>
  </si>
  <si>
    <r>
      <rPr>
        <sz val="11"/>
        <color rgb="FF323232"/>
        <rFont val="Calibri"/>
        <family val="2"/>
        <scheme val="minor"/>
      </rPr>
      <t>NLAS</t>
    </r>
  </si>
  <si>
    <t>Q11</t>
  </si>
  <si>
    <t>NLER</t>
  </si>
  <si>
    <t>NORTH LEROY</t>
  </si>
  <si>
    <t>Q12</t>
  </si>
  <si>
    <t>NMRT</t>
  </si>
  <si>
    <t>NORTH MORTON</t>
  </si>
  <si>
    <t>C76</t>
  </si>
  <si>
    <t>nshn</t>
  </si>
  <si>
    <t>NSHN</t>
  </si>
  <si>
    <t>NORTH NASHVILLE</t>
  </si>
  <si>
    <r>
      <rPr>
        <sz val="11"/>
        <color rgb="FF323232"/>
        <rFont val="Calibri"/>
        <family val="2"/>
        <scheme val="minor"/>
      </rPr>
      <t>NSHN</t>
    </r>
  </si>
  <si>
    <t>Q13</t>
  </si>
  <si>
    <t>OTTN</t>
  </si>
  <si>
    <t>NORTH OTTAWA</t>
  </si>
  <si>
    <r>
      <rPr>
        <sz val="11"/>
        <color rgb="FF323232"/>
        <rFont val="Calibri"/>
        <family val="2"/>
        <scheme val="minor"/>
      </rPr>
      <t>OTTN</t>
    </r>
  </si>
  <si>
    <t>Q14</t>
  </si>
  <si>
    <t>NPRK</t>
  </si>
  <si>
    <t>NORTH PARK</t>
  </si>
  <si>
    <t>NSHO</t>
  </si>
  <si>
    <t>NORTH SHORE</t>
  </si>
  <si>
    <t>nstn</t>
  </si>
  <si>
    <t>NSTN</t>
  </si>
  <si>
    <t>NORTH STAUNTON</t>
  </si>
  <si>
    <t>Q15</t>
  </si>
  <si>
    <t>NUTC</t>
  </si>
  <si>
    <t>NORTH UTICA</t>
  </si>
  <si>
    <t>HB5</t>
  </si>
  <si>
    <t>VANN</t>
  </si>
  <si>
    <t>NORTH VANDALIA</t>
  </si>
  <si>
    <t>Q16</t>
  </si>
  <si>
    <t>nwal</t>
  </si>
  <si>
    <t>Chesterfield North Walnut Collector</t>
  </si>
  <si>
    <t>NORX</t>
  </si>
  <si>
    <t>NORTHLAND</t>
  </si>
  <si>
    <t>NOR</t>
  </si>
  <si>
    <t>DO21</t>
  </si>
  <si>
    <t>NORTHLAND (MAY) SHOPPING CENTER</t>
  </si>
  <si>
    <t>NMOR</t>
  </si>
  <si>
    <t>NORTHMOOR</t>
  </si>
  <si>
    <t>D16</t>
  </si>
  <si>
    <t>NWST</t>
  </si>
  <si>
    <t>NORTHWEST</t>
  </si>
  <si>
    <t>B00</t>
  </si>
  <si>
    <t>NOVI</t>
  </si>
  <si>
    <t>NOVINGER-14</t>
  </si>
  <si>
    <t>oakl</t>
  </si>
  <si>
    <t>Oak Lodge VPN</t>
  </si>
  <si>
    <t>OKD1</t>
  </si>
  <si>
    <t>OAKDALE AT&amp;T</t>
  </si>
  <si>
    <r>
      <rPr>
        <sz val="11"/>
        <color rgb="FF323232"/>
        <rFont val="Calibri"/>
        <family val="2"/>
        <scheme val="minor"/>
      </rPr>
      <t>OKD1</t>
    </r>
  </si>
  <si>
    <t>Q17</t>
  </si>
  <si>
    <t>OAKX</t>
  </si>
  <si>
    <t>OAKVILLE</t>
  </si>
  <si>
    <t>OAK</t>
  </si>
  <si>
    <t>oblg</t>
  </si>
  <si>
    <t>Oblong Collector</t>
  </si>
  <si>
    <t>OBLW</t>
  </si>
  <si>
    <t>OBLONG W</t>
  </si>
  <si>
    <t>Y34</t>
  </si>
  <si>
    <t>OBRS</t>
  </si>
  <si>
    <t>OBRIAN STEEL</t>
  </si>
  <si>
    <t>B34</t>
  </si>
  <si>
    <t>odmw</t>
  </si>
  <si>
    <t>OETX</t>
  </si>
  <si>
    <t>OETTERS</t>
  </si>
  <si>
    <t>OET</t>
  </si>
  <si>
    <t>osec</t>
  </si>
  <si>
    <t>OFAL</t>
  </si>
  <si>
    <t>O'FALLON substation &amp; Solar (Renewable) Energy Center</t>
  </si>
  <si>
    <t>OF04</t>
  </si>
  <si>
    <t>O'FALLON ECONOMART</t>
  </si>
  <si>
    <r>
      <rPr>
        <sz val="11"/>
        <color rgb="FF323232"/>
        <rFont val="Calibri"/>
        <family val="2"/>
        <scheme val="minor"/>
      </rPr>
      <t>OF04</t>
    </r>
  </si>
  <si>
    <t>Q19</t>
  </si>
  <si>
    <t>OFHL</t>
  </si>
  <si>
    <t>O'FALLON HILLS</t>
  </si>
  <si>
    <t>OFLL</t>
  </si>
  <si>
    <t>O'FALLON ILL</t>
  </si>
  <si>
    <r>
      <rPr>
        <sz val="11"/>
        <color rgb="FF323232"/>
        <rFont val="Calibri"/>
        <family val="2"/>
        <scheme val="minor"/>
      </rPr>
      <t>OFLL</t>
    </r>
  </si>
  <si>
    <t>Q18</t>
  </si>
  <si>
    <t>OF06</t>
  </si>
  <si>
    <t>O'FALLON PACKETT DAIRY</t>
  </si>
  <si>
    <t>Coordinates for O'Fallon PET Dairy</t>
  </si>
  <si>
    <r>
      <rPr>
        <sz val="11"/>
        <color rgb="FF323232"/>
        <rFont val="Calibri"/>
        <family val="2"/>
        <scheme val="minor"/>
      </rPr>
      <t>OF06</t>
    </r>
  </si>
  <si>
    <t>Q20</t>
  </si>
  <si>
    <t>ptrd</t>
  </si>
  <si>
    <t>PTRD</t>
  </si>
  <si>
    <t>O'FALLON PORTER RD</t>
  </si>
  <si>
    <r>
      <rPr>
        <sz val="11"/>
        <color rgb="FF323232"/>
        <rFont val="Calibri"/>
        <family val="2"/>
        <scheme val="minor"/>
      </rPr>
      <t>PTRD</t>
    </r>
  </si>
  <si>
    <t>Q21</t>
  </si>
  <si>
    <t>REID</t>
  </si>
  <si>
    <t>O'FALLON REIDER ROAD SW STA</t>
  </si>
  <si>
    <t>Q22</t>
  </si>
  <si>
    <t>OFLN</t>
  </si>
  <si>
    <t>O'FALLON SEVEN HILLS ROAD</t>
  </si>
  <si>
    <r>
      <rPr>
        <sz val="11"/>
        <color rgb="FF323232"/>
        <rFont val="Calibri"/>
        <family val="2"/>
        <scheme val="minor"/>
      </rPr>
      <t>OFLN</t>
    </r>
  </si>
  <si>
    <t>Q23</t>
  </si>
  <si>
    <t>OFLT</t>
  </si>
  <si>
    <t>O'FALLON TROY ROAD</t>
  </si>
  <si>
    <r>
      <rPr>
        <sz val="11"/>
        <color rgb="FF323232"/>
        <rFont val="Calibri"/>
        <family val="2"/>
        <scheme val="minor"/>
      </rPr>
      <t>OFLT</t>
    </r>
  </si>
  <si>
    <t>Q24</t>
  </si>
  <si>
    <t>ogle</t>
  </si>
  <si>
    <t>OGLE</t>
  </si>
  <si>
    <t>OGLESBY</t>
  </si>
  <si>
    <r>
      <rPr>
        <sz val="11"/>
        <color rgb="FF323232"/>
        <rFont val="Calibri"/>
        <family val="2"/>
        <scheme val="minor"/>
      </rPr>
      <t>OGLE</t>
    </r>
  </si>
  <si>
    <t>Q25</t>
  </si>
  <si>
    <t>OGLP</t>
  </si>
  <si>
    <t>OGLESBY GAS TURBINE SWITCHYARD</t>
  </si>
  <si>
    <r>
      <rPr>
        <sz val="11"/>
        <color rgb="FF323232"/>
        <rFont val="Calibri"/>
        <family val="2"/>
        <scheme val="minor"/>
      </rPr>
      <t>OGLP</t>
    </r>
  </si>
  <si>
    <t>Q26</t>
  </si>
  <si>
    <t>ohio</t>
  </si>
  <si>
    <t>Brookport Ohio Street Collector</t>
  </si>
  <si>
    <t>okaw</t>
  </si>
  <si>
    <t>okac</t>
  </si>
  <si>
    <t>Okawville Collector</t>
  </si>
  <si>
    <t>OKAW</t>
  </si>
  <si>
    <t>OKAWVILLE</t>
  </si>
  <si>
    <r>
      <rPr>
        <sz val="11"/>
        <color rgb="FF323232"/>
        <rFont val="Calibri"/>
        <family val="2"/>
        <scheme val="minor"/>
      </rPr>
      <t>OKAW</t>
    </r>
  </si>
  <si>
    <t>Q27</t>
  </si>
  <si>
    <t>OMIN</t>
  </si>
  <si>
    <t>OLD MINES</t>
  </si>
  <si>
    <t>OMRO</t>
  </si>
  <si>
    <t>OLD MONROE</t>
  </si>
  <si>
    <t>OSHW</t>
  </si>
  <si>
    <t>OLD SHAWNEETOWN</t>
  </si>
  <si>
    <r>
      <rPr>
        <sz val="11"/>
        <color rgb="FF323232"/>
        <rFont val="Calibri"/>
        <family val="2"/>
        <scheme val="minor"/>
      </rPr>
      <t>OSHW</t>
    </r>
  </si>
  <si>
    <t>Q28/HG0</t>
  </si>
  <si>
    <t>OSH5</t>
  </si>
  <si>
    <t>OLD SHAWNEETOWN ITI</t>
  </si>
  <si>
    <r>
      <rPr>
        <sz val="11"/>
        <color rgb="FF323232"/>
        <rFont val="Calibri"/>
        <family val="2"/>
        <scheme val="minor"/>
      </rPr>
      <t>OSH5</t>
    </r>
  </si>
  <si>
    <t>Q29</t>
  </si>
  <si>
    <t>OLEN</t>
  </si>
  <si>
    <t>OLEAN</t>
  </si>
  <si>
    <t>RB10</t>
  </si>
  <si>
    <t>OLIN MATHIESON CHEMICAL CORP 10</t>
  </si>
  <si>
    <r>
      <rPr>
        <sz val="11"/>
        <color rgb="FF323232"/>
        <rFont val="Calibri"/>
        <family val="2"/>
        <scheme val="minor"/>
      </rPr>
      <t>RB10</t>
    </r>
  </si>
  <si>
    <t>H98</t>
  </si>
  <si>
    <t>RB11</t>
  </si>
  <si>
    <t>OLIN MATHIESON CHEMICAL CORP 11</t>
  </si>
  <si>
    <r>
      <rPr>
        <sz val="11"/>
        <color rgb="FF323232"/>
        <rFont val="Calibri"/>
        <family val="2"/>
        <scheme val="minor"/>
      </rPr>
      <t>RB11</t>
    </r>
  </si>
  <si>
    <t>H99</t>
  </si>
  <si>
    <t>RB02</t>
  </si>
  <si>
    <t>OLIN MATHIESON CHEMICAL CORP 2</t>
  </si>
  <si>
    <r>
      <rPr>
        <sz val="11"/>
        <color rgb="FF323232"/>
        <rFont val="Calibri"/>
        <family val="2"/>
        <scheme val="minor"/>
      </rPr>
      <t>RB02</t>
    </r>
  </si>
  <si>
    <t>H95</t>
  </si>
  <si>
    <t>OLIN</t>
  </si>
  <si>
    <t>OLIN MATHIESON CHEMICAL CORP 3</t>
  </si>
  <si>
    <r>
      <rPr>
        <sz val="11"/>
        <color rgb="FF323232"/>
        <rFont val="Calibri"/>
        <family val="2"/>
        <scheme val="minor"/>
      </rPr>
      <t>OLIN</t>
    </r>
  </si>
  <si>
    <t>Q30</t>
  </si>
  <si>
    <t>RB08</t>
  </si>
  <si>
    <t>OLIN MATHIESON CHEMICAL CORP 8</t>
  </si>
  <si>
    <r>
      <rPr>
        <sz val="11"/>
        <color rgb="FF323232"/>
        <rFont val="Calibri"/>
        <family val="2"/>
        <scheme val="minor"/>
      </rPr>
      <t>RB08</t>
    </r>
  </si>
  <si>
    <t>H96</t>
  </si>
  <si>
    <t>RB09</t>
  </si>
  <si>
    <t>OLIN MATHIESON CHEMICAL CORP 9</t>
  </si>
  <si>
    <r>
      <rPr>
        <sz val="11"/>
        <color rgb="FF323232"/>
        <rFont val="Calibri"/>
        <family val="2"/>
        <scheme val="minor"/>
      </rPr>
      <t>RB09</t>
    </r>
  </si>
  <si>
    <t>H97</t>
  </si>
  <si>
    <t>OLIV</t>
  </si>
  <si>
    <t>OLIVE</t>
  </si>
  <si>
    <t>OLMS</t>
  </si>
  <si>
    <t>OLMSTED</t>
  </si>
  <si>
    <t>T28</t>
  </si>
  <si>
    <t>olny</t>
  </si>
  <si>
    <t>Olney Office - ED - IL OLNEY OH</t>
  </si>
  <si>
    <t>4978 North Rt. 130, Olney, IL 62450</t>
  </si>
  <si>
    <t>OLNE</t>
  </si>
  <si>
    <t>OLNEY</t>
  </si>
  <si>
    <t>Y35</t>
  </si>
  <si>
    <t>OLNA</t>
  </si>
  <si>
    <t>OLNEY AMF</t>
  </si>
  <si>
    <t>Y38</t>
  </si>
  <si>
    <t>olnm</t>
  </si>
  <si>
    <t>OLNN</t>
  </si>
  <si>
    <t>Onley Tower &amp; OLNEY N substation</t>
  </si>
  <si>
    <t>Y36</t>
  </si>
  <si>
    <t>olne</t>
  </si>
  <si>
    <t>OLNS</t>
  </si>
  <si>
    <t>OLNEY S</t>
  </si>
  <si>
    <t>Y37</t>
  </si>
  <si>
    <t>OLNW</t>
  </si>
  <si>
    <t>OLNEY W</t>
  </si>
  <si>
    <t>Z48</t>
  </si>
  <si>
    <t>OLYM</t>
  </si>
  <si>
    <t>OLYMPIA CORN BELT (INACTIVE)</t>
  </si>
  <si>
    <t>E96</t>
  </si>
  <si>
    <t>OLYV</t>
  </si>
  <si>
    <t>OLYMPIAN VILLAGE</t>
  </si>
  <si>
    <t>ONAR</t>
  </si>
  <si>
    <t>ONARGA</t>
  </si>
  <si>
    <t>Y39</t>
  </si>
  <si>
    <t>OQU1</t>
  </si>
  <si>
    <t>OQUAWKA PUMPING STATION</t>
  </si>
  <si>
    <r>
      <rPr>
        <sz val="11"/>
        <color rgb="FF323232"/>
        <rFont val="Calibri"/>
        <family val="2"/>
        <scheme val="minor"/>
      </rPr>
      <t>OQU1</t>
    </r>
  </si>
  <si>
    <t>Q31</t>
  </si>
  <si>
    <t>oqrs</t>
  </si>
  <si>
    <t>OQUA</t>
  </si>
  <si>
    <t>OQUAWKA RURAL</t>
  </si>
  <si>
    <r>
      <rPr>
        <sz val="11"/>
        <color rgb="FF323232"/>
        <rFont val="Calibri"/>
        <family val="2"/>
        <scheme val="minor"/>
      </rPr>
      <t>OQUA</t>
    </r>
  </si>
  <si>
    <t>Q32</t>
  </si>
  <si>
    <t>ORAN</t>
  </si>
  <si>
    <t>ORAN 34KV</t>
  </si>
  <si>
    <t>ORNR</t>
  </si>
  <si>
    <t>ORAN-ROSE</t>
  </si>
  <si>
    <t>ORGD</t>
  </si>
  <si>
    <t>ORCHARD GARDENS</t>
  </si>
  <si>
    <t>ORDL</t>
  </si>
  <si>
    <t>ORDILL</t>
  </si>
  <si>
    <t>S96</t>
  </si>
  <si>
    <t>orea</t>
  </si>
  <si>
    <t>OREA</t>
  </si>
  <si>
    <t>OREANA</t>
  </si>
  <si>
    <t>Q33</t>
  </si>
  <si>
    <t>Osage Lakeside Office</t>
  </si>
  <si>
    <t>OSGB</t>
  </si>
  <si>
    <t>OSAGE BEACH</t>
  </si>
  <si>
    <t>osmw</t>
  </si>
  <si>
    <t>oxxx</t>
  </si>
  <si>
    <t>OSAGE ENERGY CENTER, SWITCHYARD, 138/161/34KV substations, tower and Lakeside office - ED - MO LAKESIDE OH (Osage Tower)</t>
  </si>
  <si>
    <t>osal</t>
  </si>
  <si>
    <t>OXXX</t>
  </si>
  <si>
    <t>OSAGE ENERGY CENTER, SWITCHYARD, 138/161/34KV substations, tower and Lakeside office - ED - MO LAKESIDE OH (OSAGE 34KV)</t>
  </si>
  <si>
    <r>
      <rPr>
        <sz val="11"/>
        <color rgb="FF323232"/>
        <rFont val="Calibri"/>
        <family val="2"/>
        <scheme val="minor"/>
      </rPr>
      <t>O</t>
    </r>
  </si>
  <si>
    <t>osag</t>
  </si>
  <si>
    <t>OSAGE ENERGY CENTER, SWITCHYARD, 138/161/34KV substations, tower and Lakeside office - ED - MO LAKESIDE OH</t>
  </si>
  <si>
    <t>T, D, E, O</t>
  </si>
  <si>
    <t>060/055</t>
  </si>
  <si>
    <t>OSAG</t>
  </si>
  <si>
    <t>OSAGE-D92</t>
  </si>
  <si>
    <t>D92</t>
  </si>
  <si>
    <t>OSBN</t>
  </si>
  <si>
    <t>OSBORN</t>
  </si>
  <si>
    <t>otta</t>
  </si>
  <si>
    <t>OTTAWA</t>
  </si>
  <si>
    <t>Q34</t>
  </si>
  <si>
    <t>OTT3</t>
  </si>
  <si>
    <t>OTTAWA AMERICAN HOECHST</t>
  </si>
  <si>
    <r>
      <rPr>
        <sz val="11"/>
        <color rgb="FF323232"/>
        <rFont val="Calibri"/>
        <family val="2"/>
        <scheme val="minor"/>
      </rPr>
      <t>OTT3</t>
    </r>
  </si>
  <si>
    <t>Q35</t>
  </si>
  <si>
    <t>OTCT</t>
  </si>
  <si>
    <t>OTTAWA CACTUS ST</t>
  </si>
  <si>
    <r>
      <rPr>
        <sz val="11"/>
        <color rgb="FF323232"/>
        <rFont val="Calibri"/>
        <family val="2"/>
        <scheme val="minor"/>
      </rPr>
      <t>OTCT</t>
    </r>
  </si>
  <si>
    <t>Q36</t>
  </si>
  <si>
    <t>OTCN</t>
  </si>
  <si>
    <t>OTTAWA CANAL</t>
  </si>
  <si>
    <r>
      <rPr>
        <sz val="11"/>
        <color rgb="FF323232"/>
        <rFont val="Calibri"/>
        <family val="2"/>
        <scheme val="minor"/>
      </rPr>
      <t>OTCN</t>
    </r>
  </si>
  <si>
    <t>Q37</t>
  </si>
  <si>
    <t>OT11</t>
  </si>
  <si>
    <t>OTTAWA DEKALB</t>
  </si>
  <si>
    <r>
      <rPr>
        <sz val="11"/>
        <color rgb="FF323232"/>
        <rFont val="Calibri"/>
        <family val="2"/>
        <scheme val="minor"/>
      </rPr>
      <t>OT11</t>
    </r>
  </si>
  <si>
    <t>Q38</t>
  </si>
  <si>
    <t>OT18</t>
  </si>
  <si>
    <t>OTTAWA I.C.O. MINERALS</t>
  </si>
  <si>
    <r>
      <rPr>
        <sz val="11"/>
        <color rgb="FF323232"/>
        <rFont val="Calibri"/>
        <family val="2"/>
        <scheme val="minor"/>
      </rPr>
      <t>OT18</t>
    </r>
  </si>
  <si>
    <t>Q39</t>
  </si>
  <si>
    <t>OTTL</t>
  </si>
  <si>
    <t>OTTAWA LIBBY OWENS FORD (RETIRED)</t>
  </si>
  <si>
    <r>
      <rPr>
        <strike/>
        <sz val="11"/>
        <color rgb="FF323232"/>
        <rFont val="Calibri"/>
        <family val="2"/>
        <scheme val="minor"/>
      </rPr>
      <t>OTTL</t>
    </r>
  </si>
  <si>
    <t>Q40</t>
  </si>
  <si>
    <t>OT13</t>
  </si>
  <si>
    <t>OTTAWA MBL</t>
  </si>
  <si>
    <r>
      <rPr>
        <sz val="11"/>
        <color rgb="FF323232"/>
        <rFont val="Calibri"/>
        <family val="2"/>
        <scheme val="minor"/>
      </rPr>
      <t>OT13</t>
    </r>
  </si>
  <si>
    <t>Q42</t>
  </si>
  <si>
    <t>OT19</t>
  </si>
  <si>
    <t>OTTAWA MINIGRIP</t>
  </si>
  <si>
    <r>
      <rPr>
        <sz val="11"/>
        <color rgb="FF323232"/>
        <rFont val="Calibri"/>
        <family val="2"/>
        <scheme val="minor"/>
      </rPr>
      <t>OT19</t>
    </r>
  </si>
  <si>
    <t>Q43</t>
  </si>
  <si>
    <t>OT14</t>
  </si>
  <si>
    <t>OTTAWA NAKAJIMA</t>
  </si>
  <si>
    <r>
      <rPr>
        <sz val="11"/>
        <color rgb="FF323232"/>
        <rFont val="Calibri"/>
        <family val="2"/>
        <scheme val="minor"/>
      </rPr>
      <t>OT14</t>
    </r>
  </si>
  <si>
    <t>Q44</t>
  </si>
  <si>
    <t>OTT8</t>
  </si>
  <si>
    <t>OTTAWA PILKINGTON</t>
  </si>
  <si>
    <r>
      <rPr>
        <sz val="11"/>
        <color rgb="FF323232"/>
        <rFont val="Calibri"/>
        <family val="2"/>
        <scheme val="minor"/>
      </rPr>
      <t>OTT8</t>
    </r>
  </si>
  <si>
    <t>Q41</t>
  </si>
  <si>
    <t>OTT6</t>
  </si>
  <si>
    <t>OTTAWA SILICA</t>
  </si>
  <si>
    <r>
      <rPr>
        <sz val="11"/>
        <color rgb="FF323232"/>
        <rFont val="Calibri"/>
        <family val="2"/>
        <scheme val="minor"/>
      </rPr>
      <t>OTT6</t>
    </r>
  </si>
  <si>
    <t>Q45</t>
  </si>
  <si>
    <t>OT17</t>
  </si>
  <si>
    <t>OTTAWA STEEL AND WIRE</t>
  </si>
  <si>
    <r>
      <rPr>
        <sz val="11"/>
        <color rgb="FF323232"/>
        <rFont val="Calibri"/>
        <family val="2"/>
        <scheme val="minor"/>
      </rPr>
      <t>OT17</t>
    </r>
  </si>
  <si>
    <t>Q46</t>
  </si>
  <si>
    <t>OTCD</t>
  </si>
  <si>
    <t>OTTER CREEK DR DIST</t>
  </si>
  <si>
    <t>V16</t>
  </si>
  <si>
    <t>OTRV</t>
  </si>
  <si>
    <t>OTTERVILLE</t>
  </si>
  <si>
    <t>OTTO</t>
  </si>
  <si>
    <t>OTTOVILLE</t>
  </si>
  <si>
    <t>over</t>
  </si>
  <si>
    <t>OVER</t>
  </si>
  <si>
    <t>OVERTON</t>
  </si>
  <si>
    <t>ovrt</t>
  </si>
  <si>
    <t>OVRT</t>
  </si>
  <si>
    <t>OVERTON 69KV</t>
  </si>
  <si>
    <t>OWAN</t>
  </si>
  <si>
    <t>OWANECO</t>
  </si>
  <si>
    <t>Y40</t>
  </si>
  <si>
    <t>enso</t>
  </si>
  <si>
    <t>Owensville ENS (Gasconade County)</t>
  </si>
  <si>
    <t>M0-UEW</t>
  </si>
  <si>
    <t>OWEN</t>
  </si>
  <si>
    <t>OWENSVILLE</t>
  </si>
  <si>
    <t>JC69</t>
  </si>
  <si>
    <t>OWENSVILLE CITY</t>
  </si>
  <si>
    <t>OWNC</t>
  </si>
  <si>
    <t>OZRK</t>
  </si>
  <si>
    <t>OZARK</t>
  </si>
  <si>
    <t>A45</t>
  </si>
  <si>
    <t>WT01</t>
  </si>
  <si>
    <t>PACE CONSTRUCTION</t>
  </si>
  <si>
    <t>PACX</t>
  </si>
  <si>
    <t>PACIFIC</t>
  </si>
  <si>
    <t>PAC</t>
  </si>
  <si>
    <t>pagf</t>
  </si>
  <si>
    <t>Page Fire School</t>
  </si>
  <si>
    <t>1400 Oak Grove Ave, St. Louis, MO 63133</t>
  </si>
  <si>
    <t>page</t>
  </si>
  <si>
    <t>PAGE</t>
  </si>
  <si>
    <t>PAGE SHOP &amp; BLDGS, substation</t>
  </si>
  <si>
    <t>6440 Lenox Ave., St. Louis, MO 63133</t>
  </si>
  <si>
    <t>pals</t>
  </si>
  <si>
    <t>PALE</t>
  </si>
  <si>
    <t>PALESTINE</t>
  </si>
  <si>
    <t>Y41</t>
  </si>
  <si>
    <t>PALP</t>
  </si>
  <si>
    <t>PALESTINE LEVERTON PARK</t>
  </si>
  <si>
    <t>Y42</t>
  </si>
  <si>
    <t>PALW</t>
  </si>
  <si>
    <t>PALESTINE W</t>
  </si>
  <si>
    <t>Z60</t>
  </si>
  <si>
    <t>PLW1</t>
  </si>
  <si>
    <t>PALESTINE WATER WORKS</t>
  </si>
  <si>
    <t>Y43</t>
  </si>
  <si>
    <t>PLW2</t>
  </si>
  <si>
    <t>PALESTINE WATERS #2</t>
  </si>
  <si>
    <t>Y44</t>
  </si>
  <si>
    <t>palm</t>
  </si>
  <si>
    <t>PALM</t>
  </si>
  <si>
    <t>PALMYRA</t>
  </si>
  <si>
    <t>V17</t>
  </si>
  <si>
    <t>PANA</t>
  </si>
  <si>
    <t>0A8</t>
  </si>
  <si>
    <t>PANE</t>
  </si>
  <si>
    <t>PANA E</t>
  </si>
  <si>
    <t>Y45</t>
  </si>
  <si>
    <t>PANX</t>
  </si>
  <si>
    <t>PANA ESSEX WIRE</t>
  </si>
  <si>
    <t>Y46</t>
  </si>
  <si>
    <t>pamw</t>
  </si>
  <si>
    <t>pann</t>
  </si>
  <si>
    <t>PANA N office - ED - IL NORTH PANA OH, Pana Tower &amp; substation (Pana Tower)</t>
  </si>
  <si>
    <t>420N 2400E Rd., Pana, IL 62557</t>
  </si>
  <si>
    <t>pana</t>
  </si>
  <si>
    <t>PANN</t>
  </si>
  <si>
    <t>PANA N office - ED - IL NORTH PANA OH, Pana Tower &amp; substation</t>
  </si>
  <si>
    <t>Y47</t>
  </si>
  <si>
    <t>PANS</t>
  </si>
  <si>
    <t>PANA S</t>
  </si>
  <si>
    <t>Y48</t>
  </si>
  <si>
    <t>MX87</t>
  </si>
  <si>
    <t>PANHANDLE EASTERN PIPELINE</t>
  </si>
  <si>
    <t>parm</t>
  </si>
  <si>
    <t>Paris Office &amp; Tower</t>
  </si>
  <si>
    <t>pari</t>
  </si>
  <si>
    <t>PARI</t>
  </si>
  <si>
    <t>PARIS substation, Office &amp; Tower</t>
  </si>
  <si>
    <t>Y50</t>
  </si>
  <si>
    <t>PARH</t>
  </si>
  <si>
    <t>PARIS HIGH ST</t>
  </si>
  <si>
    <t>Y51</t>
  </si>
  <si>
    <t>PARP</t>
  </si>
  <si>
    <t>PARIS IND PK</t>
  </si>
  <si>
    <t>Z18</t>
  </si>
  <si>
    <t>PARS</t>
  </si>
  <si>
    <t>PARIS S</t>
  </si>
  <si>
    <t>Y52</t>
  </si>
  <si>
    <t>PARW</t>
  </si>
  <si>
    <t>PARIS W</t>
  </si>
  <si>
    <t>Y54</t>
  </si>
  <si>
    <t>pkst</t>
  </si>
  <si>
    <t>Alsey Park Street</t>
  </si>
  <si>
    <t>PRKX</t>
  </si>
  <si>
    <t>PARK</t>
  </si>
  <si>
    <t>PRK</t>
  </si>
  <si>
    <t>D37</t>
  </si>
  <si>
    <t>PKCH</t>
  </si>
  <si>
    <t>PARK CHARLES</t>
  </si>
  <si>
    <t>PRKR</t>
  </si>
  <si>
    <t>PARKER</t>
  </si>
  <si>
    <t>PARKS</t>
  </si>
  <si>
    <t>PARM</t>
  </si>
  <si>
    <t>PARMA-RISCO</t>
  </si>
  <si>
    <t>PASX</t>
  </si>
  <si>
    <t>PASADENA</t>
  </si>
  <si>
    <t>PAS</t>
  </si>
  <si>
    <t>vern</t>
  </si>
  <si>
    <t>PATO</t>
  </si>
  <si>
    <t>PATOKA</t>
  </si>
  <si>
    <r>
      <rPr>
        <sz val="11"/>
        <color rgb="FF323232"/>
        <rFont val="Calibri"/>
        <family val="2"/>
        <scheme val="minor"/>
      </rPr>
      <t>PATO</t>
    </r>
  </si>
  <si>
    <t>Q47</t>
  </si>
  <si>
    <t>PAT3</t>
  </si>
  <si>
    <t>PATOKA ASHLAND</t>
  </si>
  <si>
    <r>
      <rPr>
        <sz val="11"/>
        <color rgb="FF323232"/>
        <rFont val="Calibri"/>
        <family val="2"/>
        <scheme val="minor"/>
      </rPr>
      <t>PAT3</t>
    </r>
  </si>
  <si>
    <t>Q48</t>
  </si>
  <si>
    <t>PAT4</t>
  </si>
  <si>
    <t>PATOKA CHICAP</t>
  </si>
  <si>
    <r>
      <rPr>
        <sz val="11"/>
        <color rgb="FF323232"/>
        <rFont val="Calibri"/>
        <family val="2"/>
        <scheme val="minor"/>
      </rPr>
      <t>PAT4</t>
    </r>
  </si>
  <si>
    <t>Q49</t>
  </si>
  <si>
    <t>PAT2</t>
  </si>
  <si>
    <t>PATOKA MARATHON</t>
  </si>
  <si>
    <r>
      <rPr>
        <sz val="11"/>
        <color rgb="FF323232"/>
        <rFont val="Calibri"/>
        <family val="2"/>
        <scheme val="minor"/>
      </rPr>
      <t>PAT2</t>
    </r>
  </si>
  <si>
    <t>Q50</t>
  </si>
  <si>
    <t>PAT8</t>
  </si>
  <si>
    <t>PATOKA MOBIL</t>
  </si>
  <si>
    <r>
      <rPr>
        <sz val="11"/>
        <color rgb="FF323232"/>
        <rFont val="Calibri"/>
        <family val="2"/>
        <scheme val="minor"/>
      </rPr>
      <t>PAT8</t>
    </r>
  </si>
  <si>
    <t>Q51</t>
  </si>
  <si>
    <t>PAT5</t>
  </si>
  <si>
    <t>PATOKA SHELL CAPLINE</t>
  </si>
  <si>
    <r>
      <rPr>
        <sz val="11"/>
        <color rgb="FF323232"/>
        <rFont val="Calibri"/>
        <family val="2"/>
        <scheme val="minor"/>
      </rPr>
      <t>PAT5</t>
    </r>
  </si>
  <si>
    <t>Q52</t>
  </si>
  <si>
    <t>PAT7</t>
  </si>
  <si>
    <t>PATOKA TEXACO - MOBIL</t>
  </si>
  <si>
    <r>
      <rPr>
        <sz val="11"/>
        <color rgb="FF323232"/>
        <rFont val="Calibri"/>
        <family val="2"/>
        <scheme val="minor"/>
      </rPr>
      <t>PAT7</t>
    </r>
  </si>
  <si>
    <t>Q53</t>
  </si>
  <si>
    <t>PTSN</t>
  </si>
  <si>
    <t>PATTERSON</t>
  </si>
  <si>
    <t>PATT</t>
  </si>
  <si>
    <t>PATTONVILLE</t>
  </si>
  <si>
    <t>pawn</t>
  </si>
  <si>
    <t>Pawnee Call Center and Gas Training Center</t>
  </si>
  <si>
    <t xml:space="preserve">2125 East St. Rt. 104, Pawnee, IL 62558 </t>
  </si>
  <si>
    <t>pawg</t>
  </si>
  <si>
    <t>Pawnee Call Center and Gas Training Center (Gas Training Center)</t>
  </si>
  <si>
    <t>PAWX</t>
  </si>
  <si>
    <t>PAWNEE</t>
  </si>
  <si>
    <t>PAW</t>
  </si>
  <si>
    <t>V19</t>
  </si>
  <si>
    <t>pnws</t>
  </si>
  <si>
    <t>PAWW</t>
  </si>
  <si>
    <t>PAWNEE W</t>
  </si>
  <si>
    <t>V18</t>
  </si>
  <si>
    <t>paxm</t>
  </si>
  <si>
    <t>Paxton Tower</t>
  </si>
  <si>
    <t>PAXT</t>
  </si>
  <si>
    <t>PAXTON</t>
  </si>
  <si>
    <t>Y55</t>
  </si>
  <si>
    <t>paxt</t>
  </si>
  <si>
    <t>PAXE</t>
  </si>
  <si>
    <t>Paxton Office - ED - IL PAXTON OH &amp; PAXTON E substation</t>
  </si>
  <si>
    <t>1205 E. Pells St., Paxton, IL 60957</t>
  </si>
  <si>
    <t>Y56</t>
  </si>
  <si>
    <t>pyss</t>
  </si>
  <si>
    <t>PAYS</t>
  </si>
  <si>
    <t>PAYSON  S</t>
  </si>
  <si>
    <t>V20</t>
  </si>
  <si>
    <t>PERI</t>
  </si>
  <si>
    <t>PEA RDG IRON ORE (RETIRED)</t>
  </si>
  <si>
    <t>peks</t>
  </si>
  <si>
    <t>Galesburg Peck Street</t>
  </si>
  <si>
    <t>pekn</t>
  </si>
  <si>
    <t>Pekin INDIAN TRAILS COGEN PLANT</t>
  </si>
  <si>
    <t>ARG</t>
  </si>
  <si>
    <t>PKIN</t>
  </si>
  <si>
    <t>PEKIN ENERGY COMPANY</t>
  </si>
  <si>
    <t>A54</t>
  </si>
  <si>
    <t>PWEN</t>
  </si>
  <si>
    <t>Pekin WILLIAMS ENERGY CO</t>
  </si>
  <si>
    <t>peno</t>
  </si>
  <si>
    <t>PENO</t>
  </si>
  <si>
    <t>PENO CREEK &amp; PENO CREEK CTG</t>
  </si>
  <si>
    <t>pecc</t>
  </si>
  <si>
    <t>Peoria ECC Office</t>
  </si>
  <si>
    <t xml:space="preserve">400 SW Water St., Peoria, IL 61602-1506 </t>
  </si>
  <si>
    <t>plib</t>
  </si>
  <si>
    <t>Peoria Liberty Office</t>
  </si>
  <si>
    <t>300 Liberty St., Peoria, IL 61602</t>
  </si>
  <si>
    <t>ppsm</t>
  </si>
  <si>
    <t>Peoria Persimmon Office</t>
  </si>
  <si>
    <t>1100 W. Monarch, Peoria, IL 61602</t>
  </si>
  <si>
    <t>pppk</t>
  </si>
  <si>
    <t>Peoria Pioneer Park</t>
  </si>
  <si>
    <t>8420 N. University, Peoria, IL 61615</t>
  </si>
  <si>
    <t>PELF</t>
  </si>
  <si>
    <t>PEORIA CO LANDFILL</t>
  </si>
  <si>
    <t>E00</t>
  </si>
  <si>
    <t>PEOS</t>
  </si>
  <si>
    <t>PEORIA SANITARY DISTRICT</t>
  </si>
  <si>
    <t>D82</t>
  </si>
  <si>
    <t>WWDG</t>
  </si>
  <si>
    <t>PEORIA WATER WORKS DODGE ST</t>
  </si>
  <si>
    <t>A93</t>
  </si>
  <si>
    <t>WWFL</t>
  </si>
  <si>
    <t>PEORIA WATER WORKS FT LORENTZ</t>
  </si>
  <si>
    <t>A64</t>
  </si>
  <si>
    <t>WWPE</t>
  </si>
  <si>
    <t>PEORIA WATER WORKS WELLS</t>
  </si>
  <si>
    <t>A55</t>
  </si>
  <si>
    <t>PERC</t>
  </si>
  <si>
    <t>PERCY</t>
  </si>
  <si>
    <r>
      <rPr>
        <sz val="11"/>
        <color rgb="FF323232"/>
        <rFont val="Calibri"/>
        <family val="2"/>
        <scheme val="minor"/>
      </rPr>
      <t>PERC</t>
    </r>
  </si>
  <si>
    <t>Q54</t>
  </si>
  <si>
    <t>PCY2</t>
  </si>
  <si>
    <t>PERCY ARCH OF ILLINOIS CAPTAIN (Out of Service)</t>
  </si>
  <si>
    <r>
      <rPr>
        <strike/>
        <sz val="11"/>
        <color rgb="FF323232"/>
        <rFont val="Calibri"/>
        <family val="2"/>
        <scheme val="minor"/>
      </rPr>
      <t>PCY2</t>
    </r>
  </si>
  <si>
    <t>Q55</t>
  </si>
  <si>
    <t>ED IL-SPARTA</t>
  </si>
  <si>
    <t>PERX</t>
  </si>
  <si>
    <t>PERNOD</t>
  </si>
  <si>
    <t>PER</t>
  </si>
  <si>
    <t>MX29</t>
  </si>
  <si>
    <t>PERRY MILL</t>
  </si>
  <si>
    <t>PRSL</t>
  </si>
  <si>
    <t>PERSHALL</t>
  </si>
  <si>
    <t>PERS</t>
  </si>
  <si>
    <t>PERSHING</t>
  </si>
  <si>
    <t>PR05</t>
  </si>
  <si>
    <t>PERU CF INDUSTRIES substation 1</t>
  </si>
  <si>
    <t>Q56</t>
  </si>
  <si>
    <t>PR03</t>
  </si>
  <si>
    <t>PERU CF INDUSTRIES substation 2</t>
  </si>
  <si>
    <r>
      <rPr>
        <sz val="11"/>
        <color rgb="FF323232"/>
        <rFont val="Calibri"/>
        <family val="2"/>
        <scheme val="minor"/>
      </rPr>
      <t>PR03</t>
    </r>
  </si>
  <si>
    <t>Q57</t>
  </si>
  <si>
    <t>PR13</t>
  </si>
  <si>
    <t>PERU CF INDUSTRIES substation 3</t>
  </si>
  <si>
    <r>
      <rPr>
        <sz val="11"/>
        <color rgb="FF323232"/>
        <rFont val="Calibri"/>
        <family val="2"/>
        <scheme val="minor"/>
      </rPr>
      <t>PR13</t>
    </r>
  </si>
  <si>
    <t>Q58</t>
  </si>
  <si>
    <t>PERH</t>
  </si>
  <si>
    <t>PERU HUNTSMAN CHEMICAL #7</t>
  </si>
  <si>
    <r>
      <rPr>
        <sz val="11"/>
        <color rgb="FF323232"/>
        <rFont val="Calibri"/>
        <family val="2"/>
        <scheme val="minor"/>
      </rPr>
      <t>PERH</t>
    </r>
  </si>
  <si>
    <t>Q59</t>
  </si>
  <si>
    <t>PR14</t>
  </si>
  <si>
    <t>PERU HUNTSMAN CHEMICAL CONST.</t>
  </si>
  <si>
    <r>
      <rPr>
        <sz val="11"/>
        <color rgb="FF323232"/>
        <rFont val="Calibri"/>
        <family val="2"/>
        <scheme val="minor"/>
      </rPr>
      <t>PR14</t>
    </r>
  </si>
  <si>
    <t>Q60</t>
  </si>
  <si>
    <t>PR12</t>
  </si>
  <si>
    <t>PERU MUNICIPAL</t>
  </si>
  <si>
    <r>
      <rPr>
        <sz val="11"/>
        <color rgb="FF323232"/>
        <rFont val="Calibri"/>
        <family val="2"/>
        <scheme val="minor"/>
      </rPr>
      <t>PR12</t>
    </r>
  </si>
  <si>
    <t>H44</t>
  </si>
  <si>
    <t>PR04</t>
  </si>
  <si>
    <t>PERU NO 1 HUNTSMAN CHEMICAL</t>
  </si>
  <si>
    <r>
      <rPr>
        <sz val="11"/>
        <color rgb="FF323232"/>
        <rFont val="Calibri"/>
        <family val="2"/>
        <scheme val="minor"/>
      </rPr>
      <t>PR04</t>
    </r>
  </si>
  <si>
    <t>Q61</t>
  </si>
  <si>
    <t>PR09</t>
  </si>
  <si>
    <t>PERU WESTCLOX</t>
  </si>
  <si>
    <r>
      <rPr>
        <sz val="11"/>
        <color rgb="FF323232"/>
        <rFont val="Calibri"/>
        <family val="2"/>
        <scheme val="minor"/>
      </rPr>
      <t>PR09</t>
    </r>
  </si>
  <si>
    <t>H45</t>
  </si>
  <si>
    <t>pete</t>
  </si>
  <si>
    <t>Petersburg Office - ED - IL PETERSBURG OH</t>
  </si>
  <si>
    <t>114 N. 6TH St., Petersburg, IL 62675</t>
  </si>
  <si>
    <t>petm</t>
  </si>
  <si>
    <t>Petersburg Tower</t>
  </si>
  <si>
    <t>pets</t>
  </si>
  <si>
    <t>PETR</t>
  </si>
  <si>
    <t>PETERSBURG</t>
  </si>
  <si>
    <t>V21</t>
  </si>
  <si>
    <t>PEVX</t>
  </si>
  <si>
    <t>PEVELY</t>
  </si>
  <si>
    <t>PEV</t>
  </si>
  <si>
    <t>WT23</t>
  </si>
  <si>
    <t>PFIZER (MONSANTO-CHESTERFIELD)</t>
  </si>
  <si>
    <t>phlp</t>
  </si>
  <si>
    <t>PLPS</t>
  </si>
  <si>
    <t>PHELPS substation &amp; tower</t>
  </si>
  <si>
    <t>JC02</t>
  </si>
  <si>
    <t>PHILLIPS PIPELINE</t>
  </si>
  <si>
    <t>HB04</t>
  </si>
  <si>
    <t>PHILLIPS PIPELINE-HILLSBORO</t>
  </si>
  <si>
    <r>
      <rPr>
        <sz val="11"/>
        <color rgb="FF323232"/>
        <rFont val="Calibri"/>
        <family val="2"/>
        <scheme val="minor"/>
      </rPr>
      <t>HB04</t>
    </r>
  </si>
  <si>
    <t>Q62</t>
  </si>
  <si>
    <t>PISA</t>
  </si>
  <si>
    <t>PIASA</t>
  </si>
  <si>
    <t>pisa</t>
  </si>
  <si>
    <t>PIAJ</t>
  </si>
  <si>
    <t>PIASA JCT</t>
  </si>
  <si>
    <t>V22</t>
  </si>
  <si>
    <t>PICK</t>
  </si>
  <si>
    <t>PICKERING</t>
  </si>
  <si>
    <t>PIRC</t>
  </si>
  <si>
    <t>PIERCE &amp; PIERCE 4KV</t>
  </si>
  <si>
    <t>714/715</t>
  </si>
  <si>
    <t>PIER</t>
  </si>
  <si>
    <t>PIERRON</t>
  </si>
  <si>
    <t>Q63</t>
  </si>
  <si>
    <t>pkmw</t>
  </si>
  <si>
    <t>PIKE</t>
  </si>
  <si>
    <t>PIKE &amp; PIKE-12 substations &amp; Pike tower</t>
  </si>
  <si>
    <t>935/783</t>
  </si>
  <si>
    <t>PLTG</t>
  </si>
  <si>
    <t>PILOT GROVE</t>
  </si>
  <si>
    <t>pknb</t>
  </si>
  <si>
    <t>PKNB</t>
  </si>
  <si>
    <t>PILOT KNOB 161 &amp; PILOT KNOB N&amp;S</t>
  </si>
  <si>
    <t>482/483</t>
  </si>
  <si>
    <t>SF14</t>
  </si>
  <si>
    <t>PILOT KNOB PELLT (RETIRED)</t>
  </si>
  <si>
    <t>pcks</t>
  </si>
  <si>
    <t>PNKY</t>
  </si>
  <si>
    <t>PINCKNEYVILLE</t>
  </si>
  <si>
    <r>
      <rPr>
        <sz val="11"/>
        <color rgb="FF323232"/>
        <rFont val="Calibri"/>
        <family val="2"/>
        <scheme val="minor"/>
      </rPr>
      <t>PNKY</t>
    </r>
  </si>
  <si>
    <t>Q64</t>
  </si>
  <si>
    <t>PNKM</t>
  </si>
  <si>
    <t>PINCKNEYVILLE G &amp; S METALS</t>
  </si>
  <si>
    <r>
      <rPr>
        <sz val="11"/>
        <color rgb="FF323232"/>
        <rFont val="Calibri"/>
        <family val="2"/>
        <scheme val="minor"/>
      </rPr>
      <t>PNKM</t>
    </r>
  </si>
  <si>
    <t>Q65</t>
  </si>
  <si>
    <t>PIN9</t>
  </si>
  <si>
    <t>PINCKNEYVILLE RECORD PLANT</t>
  </si>
  <si>
    <r>
      <rPr>
        <sz val="11"/>
        <color rgb="FF323232"/>
        <rFont val="Calibri"/>
        <family val="2"/>
        <scheme val="minor"/>
      </rPr>
      <t>PIN9</t>
    </r>
  </si>
  <si>
    <t>Q66</t>
  </si>
  <si>
    <t>P154</t>
  </si>
  <si>
    <t>PINCKNEYVILLE ROUTE 154</t>
  </si>
  <si>
    <r>
      <rPr>
        <sz val="11"/>
        <color rgb="FF323232"/>
        <rFont val="Calibri"/>
        <family val="2"/>
        <scheme val="minor"/>
      </rPr>
      <t>P154</t>
    </r>
  </si>
  <si>
    <t>Q67</t>
  </si>
  <si>
    <t>pknd</t>
  </si>
  <si>
    <t>pkny</t>
  </si>
  <si>
    <t>PINCKNEYVILLE CTG POWER PLANT &amp; SWITCHYARD (PINCKNEYVILLE CTG DCS)</t>
  </si>
  <si>
    <t>4646 White Walnut Rd., Pinckneyville, IL 62274</t>
  </si>
  <si>
    <t>Keep IT</t>
  </si>
  <si>
    <t>PINCKNEYVILLE CTG POWER PLANT &amp; SWITCHYARD</t>
  </si>
  <si>
    <t>PINE</t>
  </si>
  <si>
    <t>PINE LAWN</t>
  </si>
  <si>
    <t>PNLK</t>
  </si>
  <si>
    <t>PINNACLE LAKE</t>
  </si>
  <si>
    <t>SF08</t>
  </si>
  <si>
    <t>PINTLAR CORP (8342)</t>
  </si>
  <si>
    <t>pion</t>
  </si>
  <si>
    <t>PION</t>
  </si>
  <si>
    <t>PIONEER</t>
  </si>
  <si>
    <t>D70</t>
  </si>
  <si>
    <t>PIPC</t>
  </si>
  <si>
    <t>PIPER CITY</t>
  </si>
  <si>
    <t>Y57</t>
  </si>
  <si>
    <t>pitt</t>
  </si>
  <si>
    <t>Pittsfield Office - ED - IL PITTSFIELD OH</t>
  </si>
  <si>
    <t>301 N. Madison St., Pittsfield, IL 62363</t>
  </si>
  <si>
    <t>pitm</t>
  </si>
  <si>
    <t>Pittsfield Tower</t>
  </si>
  <si>
    <t>pits</t>
  </si>
  <si>
    <t>pfsr</t>
  </si>
  <si>
    <t>Pittsfield Storeroom</t>
  </si>
  <si>
    <t>PITW</t>
  </si>
  <si>
    <t>PITTSBURG W</t>
  </si>
  <si>
    <t>S97</t>
  </si>
  <si>
    <t>PITS</t>
  </si>
  <si>
    <t>PITTSFIELD</t>
  </si>
  <si>
    <t>V23</t>
  </si>
  <si>
    <t>PLAT</t>
  </si>
  <si>
    <t>PLATTIN</t>
  </si>
  <si>
    <t>PLTB</t>
  </si>
  <si>
    <t>PLATTSBURG</t>
  </si>
  <si>
    <t>plsh</t>
  </si>
  <si>
    <t>PLHL</t>
  </si>
  <si>
    <t>PLEASANT HILL</t>
  </si>
  <si>
    <t>There is another Pleasant Hill Sub at 37.701934,-89.204299</t>
  </si>
  <si>
    <t>V24</t>
  </si>
  <si>
    <t>plsn</t>
  </si>
  <si>
    <t>Pleasant Valley C03 collector</t>
  </si>
  <si>
    <t>PLUM</t>
  </si>
  <si>
    <t>POCA</t>
  </si>
  <si>
    <r>
      <rPr>
        <sz val="11"/>
        <color rgb="FF323232"/>
        <rFont val="Calibri"/>
        <family val="2"/>
        <scheme val="minor"/>
      </rPr>
      <t>POCAHONTAS</t>
    </r>
  </si>
  <si>
    <r>
      <rPr>
        <sz val="11"/>
        <color rgb="FF323232"/>
        <rFont val="Calibri"/>
        <family val="2"/>
        <scheme val="minor"/>
      </rPr>
      <t>POCA</t>
    </r>
  </si>
  <si>
    <t>Q68</t>
  </si>
  <si>
    <t>PKTX</t>
  </si>
  <si>
    <t>POCKET</t>
  </si>
  <si>
    <t>PKT</t>
  </si>
  <si>
    <t>ptpr</t>
  </si>
  <si>
    <t>PTPR</t>
  </si>
  <si>
    <t>POINT PRAIRIE</t>
  </si>
  <si>
    <t>POLO</t>
  </si>
  <si>
    <t>POND</t>
  </si>
  <si>
    <t>PNTS</t>
  </si>
  <si>
    <t>PONTIAC STONE</t>
  </si>
  <si>
    <t>H58</t>
  </si>
  <si>
    <t>PBIM</t>
  </si>
  <si>
    <t>POP BLUF-INMAN</t>
  </si>
  <si>
    <t>POPX</t>
  </si>
  <si>
    <t>POPLAR</t>
  </si>
  <si>
    <t>POP</t>
  </si>
  <si>
    <t>PHUD</t>
  </si>
  <si>
    <t>PORT HUDSON</t>
  </si>
  <si>
    <t>PSMR</t>
  </si>
  <si>
    <t>PORTABLE - 1088 / S71</t>
  </si>
  <si>
    <t>S71</t>
  </si>
  <si>
    <t>PORTABLE - 1213 / S72</t>
  </si>
  <si>
    <t>S72</t>
  </si>
  <si>
    <t>PORTABLE - 1716 / S73</t>
  </si>
  <si>
    <t>S73</t>
  </si>
  <si>
    <t>PSBT</t>
  </si>
  <si>
    <t>PORTABLE 2-4-135 (#1144)</t>
  </si>
  <si>
    <t>U22</t>
  </si>
  <si>
    <t>PORTABLE 2-4-24 (#1425)</t>
  </si>
  <si>
    <t>U23</t>
  </si>
  <si>
    <t>PORTABLE 2-4-25 (#1026)</t>
  </si>
  <si>
    <t>U21</t>
  </si>
  <si>
    <t>PORTABLE 2-4-35 (#625)</t>
  </si>
  <si>
    <t>U20</t>
  </si>
  <si>
    <t>PSMT</t>
  </si>
  <si>
    <t>PORTABLE 3-4-10 (#1402)</t>
  </si>
  <si>
    <t>Y18</t>
  </si>
  <si>
    <t>PORTABLE 3-4-39 (#1721)</t>
  </si>
  <si>
    <t>Y16</t>
  </si>
  <si>
    <t>PORTABLE 748-011</t>
  </si>
  <si>
    <t>T31</t>
  </si>
  <si>
    <t>PORTABLE 748-012</t>
  </si>
  <si>
    <t>T32</t>
  </si>
  <si>
    <t>PSI11</t>
  </si>
  <si>
    <t>PORTABLE BULK substation CNTL BLDG #1</t>
  </si>
  <si>
    <t>HF6</t>
  </si>
  <si>
    <t>PER1</t>
  </si>
  <si>
    <t>PORTABLE EMRG RESP substation EQUIP-1</t>
  </si>
  <si>
    <t>PSI1</t>
  </si>
  <si>
    <t>PORTABLE SUBSTATION #1</t>
  </si>
  <si>
    <r>
      <rPr>
        <sz val="11"/>
        <color rgb="FF323232"/>
        <rFont val="Calibri"/>
        <family val="2"/>
        <scheme val="minor"/>
      </rPr>
      <t>PSI1</t>
    </r>
  </si>
  <si>
    <t>H48</t>
  </si>
  <si>
    <t>PSI10</t>
  </si>
  <si>
    <t>PORTABLE SUBSTATION #10</t>
  </si>
  <si>
    <t>HD9</t>
  </si>
  <si>
    <t>PSI2</t>
  </si>
  <si>
    <t>PORTABLE SUBSTATION #2</t>
  </si>
  <si>
    <r>
      <rPr>
        <sz val="11"/>
        <color rgb="FF323232"/>
        <rFont val="Calibri"/>
        <family val="2"/>
        <scheme val="minor"/>
      </rPr>
      <t>PSI2</t>
    </r>
  </si>
  <si>
    <t>H49</t>
  </si>
  <si>
    <t>PSI3</t>
  </si>
  <si>
    <t>PORTABLE SUBSTATION #3</t>
  </si>
  <si>
    <r>
      <rPr>
        <sz val="11"/>
        <color rgb="FF323232"/>
        <rFont val="Calibri"/>
        <family val="2"/>
        <scheme val="minor"/>
      </rPr>
      <t>PSI3</t>
    </r>
  </si>
  <si>
    <t>H50</t>
  </si>
  <si>
    <t>PSI4</t>
  </si>
  <si>
    <t>PORTABLE SUBSTATION #4</t>
  </si>
  <si>
    <r>
      <rPr>
        <sz val="11"/>
        <color rgb="FF323232"/>
        <rFont val="Calibri"/>
        <family val="2"/>
        <scheme val="minor"/>
      </rPr>
      <t>PSI4</t>
    </r>
  </si>
  <si>
    <t>H51</t>
  </si>
  <si>
    <t>PSI5</t>
  </si>
  <si>
    <t>PORTABLE SUBSTATION #5</t>
  </si>
  <si>
    <r>
      <rPr>
        <sz val="11"/>
        <color rgb="FF323232"/>
        <rFont val="Calibri"/>
        <family val="2"/>
        <scheme val="minor"/>
      </rPr>
      <t>PSI5</t>
    </r>
  </si>
  <si>
    <t>H52</t>
  </si>
  <si>
    <t>PSI6</t>
  </si>
  <si>
    <t>PORTABLE SUBSTATION #6</t>
  </si>
  <si>
    <r>
      <rPr>
        <sz val="11"/>
        <color rgb="FF323232"/>
        <rFont val="Calibri"/>
        <family val="2"/>
        <scheme val="minor"/>
      </rPr>
      <t>PSI6</t>
    </r>
  </si>
  <si>
    <t>H53</t>
  </si>
  <si>
    <t>PSI7</t>
  </si>
  <si>
    <t>PORTABLE SUBSTATION #7</t>
  </si>
  <si>
    <r>
      <rPr>
        <sz val="11"/>
        <color rgb="FF323232"/>
        <rFont val="Calibri"/>
        <family val="2"/>
        <scheme val="minor"/>
      </rPr>
      <t>PSI7</t>
    </r>
  </si>
  <si>
    <t>H54</t>
  </si>
  <si>
    <t>PSI8</t>
  </si>
  <si>
    <t>PORTABLE SUBSTATION #8</t>
  </si>
  <si>
    <t>HD7</t>
  </si>
  <si>
    <t>PSI9</t>
  </si>
  <si>
    <t>PORTABLE SUBSTATION #9</t>
  </si>
  <si>
    <t>HD8</t>
  </si>
  <si>
    <t>PSW1</t>
  </si>
  <si>
    <t>PORTABLE SWITCHGEAR-1</t>
  </si>
  <si>
    <t>PSW10</t>
  </si>
  <si>
    <t>PORTABLE SWITCHGEAR-10</t>
  </si>
  <si>
    <t>PSW2</t>
  </si>
  <si>
    <t>PORTABLE SWITCHGEAR-2</t>
  </si>
  <si>
    <t>PSW3</t>
  </si>
  <si>
    <t>PORTABLE SWITCHGEAR-3</t>
  </si>
  <si>
    <t>PSW4</t>
  </si>
  <si>
    <t>PORTABLE SWITCHGEAR-4</t>
  </si>
  <si>
    <t>PSW5</t>
  </si>
  <si>
    <t>PORTABLE SWITCHGEAR-5</t>
  </si>
  <si>
    <t>T21</t>
  </si>
  <si>
    <t>PSW6</t>
  </si>
  <si>
    <t>PORTABLE SWITCHGEAR-6</t>
  </si>
  <si>
    <t>PSW7</t>
  </si>
  <si>
    <t>PORTABLE SWITCHGEAR-7</t>
  </si>
  <si>
    <t>HE0</t>
  </si>
  <si>
    <t>PSAX</t>
  </si>
  <si>
    <t>PORTABLE-A (RETIRED)</t>
  </si>
  <si>
    <t>PSA</t>
  </si>
  <si>
    <t>PSBX</t>
  </si>
  <si>
    <t>PORTABLE-B</t>
  </si>
  <si>
    <t>PSB</t>
  </si>
  <si>
    <t>PSCX</t>
  </si>
  <si>
    <t>PORTABLE-C (RETIRED)</t>
  </si>
  <si>
    <t>PSC</t>
  </si>
  <si>
    <t>PSDX</t>
  </si>
  <si>
    <t>PORTABLE-D</t>
  </si>
  <si>
    <t>PSD</t>
  </si>
  <si>
    <t>PSEX</t>
  </si>
  <si>
    <t>PORTABLE-E</t>
  </si>
  <si>
    <t>PSE</t>
  </si>
  <si>
    <t>PSFX</t>
  </si>
  <si>
    <t>PORTABLE-F</t>
  </si>
  <si>
    <t>PSF</t>
  </si>
  <si>
    <t>PSGX</t>
  </si>
  <si>
    <t>PORTABLE-G</t>
  </si>
  <si>
    <t>PSG</t>
  </si>
  <si>
    <t>PSIX</t>
  </si>
  <si>
    <t>PORTABLE-I</t>
  </si>
  <si>
    <t>PSI</t>
  </si>
  <si>
    <t>PSJX</t>
  </si>
  <si>
    <t>PORTABLE-J</t>
  </si>
  <si>
    <t>PSJ</t>
  </si>
  <si>
    <t>PSKX</t>
  </si>
  <si>
    <t>PORTABLE-K</t>
  </si>
  <si>
    <t>PSK</t>
  </si>
  <si>
    <t>PSLX</t>
  </si>
  <si>
    <t>PORTABLE-L</t>
  </si>
  <si>
    <t>PSL</t>
  </si>
  <si>
    <t>PSMX</t>
  </si>
  <si>
    <t>PORTABLE-M</t>
  </si>
  <si>
    <t>PSM</t>
  </si>
  <si>
    <t>PSNX</t>
  </si>
  <si>
    <t>PORTABLE-N</t>
  </si>
  <si>
    <t>PSN</t>
  </si>
  <si>
    <t>PSOX</t>
  </si>
  <si>
    <t>PORTABLE-O</t>
  </si>
  <si>
    <t>PSO</t>
  </si>
  <si>
    <t>PSPX</t>
  </si>
  <si>
    <t>PORTABLE-P</t>
  </si>
  <si>
    <t>PSP</t>
  </si>
  <si>
    <t>PSP1</t>
  </si>
  <si>
    <t>PORTABLE-P1</t>
  </si>
  <si>
    <t>C81</t>
  </si>
  <si>
    <t>PSP2</t>
  </si>
  <si>
    <t>PORTABLE-P2</t>
  </si>
  <si>
    <t>C82</t>
  </si>
  <si>
    <t>PSP3</t>
  </si>
  <si>
    <t>PORTABLE-P3</t>
  </si>
  <si>
    <t>C83</t>
  </si>
  <si>
    <t>PSP4</t>
  </si>
  <si>
    <t>PORTABLE-P4 =PORTABLE XFMR</t>
  </si>
  <si>
    <t>C84</t>
  </si>
  <si>
    <t>PSP5</t>
  </si>
  <si>
    <t>PORTABLE-P5</t>
  </si>
  <si>
    <t>PSQX</t>
  </si>
  <si>
    <t>PORTABLE-Q</t>
  </si>
  <si>
    <t>PSQ</t>
  </si>
  <si>
    <t>PSRX</t>
  </si>
  <si>
    <t>PORTABLE-R</t>
  </si>
  <si>
    <t>PSR</t>
  </si>
  <si>
    <t>PSSX</t>
  </si>
  <si>
    <t>PORTABLE-S</t>
  </si>
  <si>
    <t>PSS</t>
  </si>
  <si>
    <t>PSTX</t>
  </si>
  <si>
    <t>PORTABLE-T</t>
  </si>
  <si>
    <t>PST</t>
  </si>
  <si>
    <t>PSUX</t>
  </si>
  <si>
    <t>PORTABLE-U</t>
  </si>
  <si>
    <t>PSU</t>
  </si>
  <si>
    <t>PSVX</t>
  </si>
  <si>
    <t>PORTABLE-V</t>
  </si>
  <si>
    <t>PSV</t>
  </si>
  <si>
    <t>PSXX</t>
  </si>
  <si>
    <t>PORTABLE-X</t>
  </si>
  <si>
    <t>PSX</t>
  </si>
  <si>
    <t>PSYX</t>
  </si>
  <si>
    <t>PORTABLE-Y</t>
  </si>
  <si>
    <t>PSY</t>
  </si>
  <si>
    <t>PRTG</t>
  </si>
  <si>
    <t>PORTAGE</t>
  </si>
  <si>
    <t>PGVL</t>
  </si>
  <si>
    <t>PORTAGEVILLE</t>
  </si>
  <si>
    <t>PRTC</t>
  </si>
  <si>
    <t>PORTAGEVILLE CITY</t>
  </si>
  <si>
    <t>posn</t>
  </si>
  <si>
    <t>Posen Road Collectot</t>
  </si>
  <si>
    <t>POTX</t>
  </si>
  <si>
    <t>POTOMAC</t>
  </si>
  <si>
    <t>POT</t>
  </si>
  <si>
    <t>pots</t>
  </si>
  <si>
    <t>Potosi Office - ED - MO POTOSI OH</t>
  </si>
  <si>
    <t>Hwy 8 E., Potosi Ind. Park, Potosi, MO 63664</t>
  </si>
  <si>
    <t>pomw</t>
  </si>
  <si>
    <t>Potosi Tower</t>
  </si>
  <si>
    <t>PTSI</t>
  </si>
  <si>
    <t>POTOSI</t>
  </si>
  <si>
    <t>POWX</t>
  </si>
  <si>
    <t>POWHATAN</t>
  </si>
  <si>
    <t>POW</t>
  </si>
  <si>
    <t>PRAX</t>
  </si>
  <si>
    <t>PRAIRIE</t>
  </si>
  <si>
    <t>PRA</t>
  </si>
  <si>
    <t>PRDU</t>
  </si>
  <si>
    <t>PRAIRIE DUROCHER</t>
  </si>
  <si>
    <r>
      <rPr>
        <sz val="11"/>
        <color rgb="FF323232"/>
        <rFont val="Calibri"/>
        <family val="2"/>
        <scheme val="minor"/>
      </rPr>
      <t>PRDU</t>
    </r>
  </si>
  <si>
    <t>Q69</t>
  </si>
  <si>
    <t>prst</t>
  </si>
  <si>
    <t>PRST</t>
  </si>
  <si>
    <t>PRAIRIE STATE PWR PLT SWYD</t>
  </si>
  <si>
    <t>H55</t>
  </si>
  <si>
    <t>prem</t>
  </si>
  <si>
    <t>Preemption Collector</t>
  </si>
  <si>
    <t>PREW</t>
  </si>
  <si>
    <t>PREWITT</t>
  </si>
  <si>
    <t>PRCE</t>
  </si>
  <si>
    <t>PRICE</t>
  </si>
  <si>
    <t>PRIN</t>
  </si>
  <si>
    <t>PRINCETON</t>
  </si>
  <si>
    <r>
      <rPr>
        <sz val="11"/>
        <color rgb="FF323232"/>
        <rFont val="Calibri"/>
        <family val="2"/>
        <scheme val="minor"/>
      </rPr>
      <t>PRIN</t>
    </r>
  </si>
  <si>
    <t>Q70</t>
  </si>
  <si>
    <t>prns</t>
  </si>
  <si>
    <t>STVN</t>
  </si>
  <si>
    <t xml:space="preserve"> Princeville STEVENS</t>
  </si>
  <si>
    <t>B35</t>
  </si>
  <si>
    <t>PELS</t>
  </si>
  <si>
    <t>PRINCIPIA COLLEGE ELSAH</t>
  </si>
  <si>
    <t>V25</t>
  </si>
  <si>
    <t>DO48</t>
  </si>
  <si>
    <t>PROCTER GAMBLE</t>
  </si>
  <si>
    <t>QUAD</t>
  </si>
  <si>
    <t>QUAK</t>
  </si>
  <si>
    <t>QUAKER</t>
  </si>
  <si>
    <t>DO47</t>
  </si>
  <si>
    <t>QUARTZ PRODUCTS</t>
  </si>
  <si>
    <t>QUEN</t>
  </si>
  <si>
    <t>QUEEN CITY-14</t>
  </si>
  <si>
    <t>quin</t>
  </si>
  <si>
    <t>Quincy 7th Street office - ED - IL QUINCY OH, meter shop &amp; tower</t>
  </si>
  <si>
    <t>320 South 7TH St., Quincy, IL 62301</t>
  </si>
  <si>
    <t>quim</t>
  </si>
  <si>
    <t>Quincy 7th Street office - ED - IL QUINCY OH, meter shop &amp; tower (Quincy 7th Street Tower)</t>
  </si>
  <si>
    <t>qums</t>
  </si>
  <si>
    <t>Quincy 7th Street office - ED - IL QUINCY OH, meter shop &amp; tower (Quincy Meter Shop)</t>
  </si>
  <si>
    <t>qujs</t>
  </si>
  <si>
    <t>Quincy Jersey Street office</t>
  </si>
  <si>
    <t>700 Jersey St., Quincy, IL 62301</t>
  </si>
  <si>
    <t>Q10H</t>
  </si>
  <si>
    <t>QUINCY 10&amp;HAMP</t>
  </si>
  <si>
    <t>V33</t>
  </si>
  <si>
    <t>mads</t>
  </si>
  <si>
    <t>Q14M</t>
  </si>
  <si>
    <t>QUINCY 14&amp;MADISON</t>
  </si>
  <si>
    <t>V34</t>
  </si>
  <si>
    <t>Q15E</t>
  </si>
  <si>
    <t>QUINCY 15&amp;ELM</t>
  </si>
  <si>
    <t>V35</t>
  </si>
  <si>
    <t>Q15K</t>
  </si>
  <si>
    <t>QUINCY 15&amp;KOCHS</t>
  </si>
  <si>
    <t>V36</t>
  </si>
  <si>
    <t>wels</t>
  </si>
  <si>
    <t>Q16W</t>
  </si>
  <si>
    <t>QUINCY 16&amp;WELLS</t>
  </si>
  <si>
    <t>V37</t>
  </si>
  <si>
    <t>Q21B</t>
  </si>
  <si>
    <t>QUINCY 21&amp;BROADWAY</t>
  </si>
  <si>
    <t>V38</t>
  </si>
  <si>
    <t>Q22S</t>
  </si>
  <si>
    <t>QUINCY 22&amp;SPRUCE</t>
  </si>
  <si>
    <t>V39</t>
  </si>
  <si>
    <t>chys</t>
  </si>
  <si>
    <t>Q24C</t>
  </si>
  <si>
    <t>QUINCY 24&amp;CHERRY</t>
  </si>
  <si>
    <t>V40</t>
  </si>
  <si>
    <t>Q28A</t>
  </si>
  <si>
    <t>QUINCY 28&amp;ADAMS</t>
  </si>
  <si>
    <t>V41</t>
  </si>
  <si>
    <t>Q3JE</t>
  </si>
  <si>
    <t>QUINCY 3&amp;JEFFERSON</t>
  </si>
  <si>
    <t>V28</t>
  </si>
  <si>
    <t>Q30H</t>
  </si>
  <si>
    <t>QUINCY 30&amp;HAMP</t>
  </si>
  <si>
    <t>V42</t>
  </si>
  <si>
    <t>Q30T</t>
  </si>
  <si>
    <t>QUINCY 30&amp;TURNER</t>
  </si>
  <si>
    <t>V43</t>
  </si>
  <si>
    <t>wess</t>
  </si>
  <si>
    <t>Q30W</t>
  </si>
  <si>
    <t>QUINCY 30&amp;WEISS</t>
  </si>
  <si>
    <t>W01</t>
  </si>
  <si>
    <t>Q34H</t>
  </si>
  <si>
    <t>QUINCY 34&amp;HARRISON</t>
  </si>
  <si>
    <t>V44</t>
  </si>
  <si>
    <t>Q36C</t>
  </si>
  <si>
    <t>QUINCY 36&amp;COLLEGE</t>
  </si>
  <si>
    <t>V45</t>
  </si>
  <si>
    <t>cols</t>
  </si>
  <si>
    <t>Q42C</t>
  </si>
  <si>
    <t>QUINCY 42&amp;COLUMBUS</t>
  </si>
  <si>
    <t>V46</t>
  </si>
  <si>
    <t>Q6OH</t>
  </si>
  <si>
    <t>QUINCY 6&amp;OHIO</t>
  </si>
  <si>
    <t>V29</t>
  </si>
  <si>
    <t>Q6YO</t>
  </si>
  <si>
    <t>QUINCY 6&amp;YORK</t>
  </si>
  <si>
    <t>V30</t>
  </si>
  <si>
    <t>Q8CH</t>
  </si>
  <si>
    <t>QUINCY 8&amp;CHESTNUT</t>
  </si>
  <si>
    <t>V31</t>
  </si>
  <si>
    <t>bles</t>
  </si>
  <si>
    <t>QBHO</t>
  </si>
  <si>
    <t>QUINCY BLESSING HOSPITAL</t>
  </si>
  <si>
    <t>V47</t>
  </si>
  <si>
    <t>QCCC</t>
  </si>
  <si>
    <t>QUINCY CALCIUM CARBONATE</t>
  </si>
  <si>
    <t>V94</t>
  </si>
  <si>
    <t>quem</t>
  </si>
  <si>
    <t>QCYE</t>
  </si>
  <si>
    <t>QUINCY E substation, tower &amp; Quincy Ameren Missouri tower</t>
  </si>
  <si>
    <t>V26</t>
  </si>
  <si>
    <t>qumw</t>
  </si>
  <si>
    <t>qcye</t>
  </si>
  <si>
    <t>QUINCY E substation, tower &amp; Quincy Ameren Missouri tower (Quincy Microwave (Ameren Missouri))</t>
  </si>
  <si>
    <t>QCEW</t>
  </si>
  <si>
    <t>QUINCY ELEC WHEEL</t>
  </si>
  <si>
    <t>V48</t>
  </si>
  <si>
    <t>qufs</t>
  </si>
  <si>
    <t>QCYF</t>
  </si>
  <si>
    <t>QUINCY FRONT ST office &amp; substation</t>
  </si>
  <si>
    <t>V49</t>
  </si>
  <si>
    <t>QCGD</t>
  </si>
  <si>
    <t>QUINCY GARD DNVR</t>
  </si>
  <si>
    <t>V50</t>
  </si>
  <si>
    <t>QCHS</t>
  </si>
  <si>
    <t>QUINCY HIGH SCHOOL</t>
  </si>
  <si>
    <t>V51</t>
  </si>
  <si>
    <t>QCPC</t>
  </si>
  <si>
    <t>QUINCY PACKING CORP</t>
  </si>
  <si>
    <t>V52</t>
  </si>
  <si>
    <t>qusm</t>
  </si>
  <si>
    <t>SQIN</t>
  </si>
  <si>
    <t>QUINCY S substation &amp; tower</t>
  </si>
  <si>
    <t>V27</t>
  </si>
  <si>
    <t>QCSP</t>
  </si>
  <si>
    <t>QUINCY SEWER PLANT</t>
  </si>
  <si>
    <t>V53</t>
  </si>
  <si>
    <t>QCSS</t>
  </si>
  <si>
    <t>QUINCY SOLDIERS &amp; SAILORS</t>
  </si>
  <si>
    <t>V54</t>
  </si>
  <si>
    <t>QCSY</t>
  </si>
  <si>
    <t>QUINCY SOYBEAN</t>
  </si>
  <si>
    <t>Coordinates for Quincy Soya</t>
  </si>
  <si>
    <t>V55</t>
  </si>
  <si>
    <t>QCWH</t>
  </si>
  <si>
    <t>QUINCY WALTON HTS</t>
  </si>
  <si>
    <t>V56</t>
  </si>
  <si>
    <t>rswa</t>
  </si>
  <si>
    <t>RSWA</t>
  </si>
  <si>
    <t>R S WALLACE</t>
  </si>
  <si>
    <t>T,  D</t>
  </si>
  <si>
    <t>A32</t>
  </si>
  <si>
    <t>RDNR</t>
  </si>
  <si>
    <t>RADNOR</t>
  </si>
  <si>
    <t>D69</t>
  </si>
  <si>
    <t>RAIL</t>
  </si>
  <si>
    <t>RAILROAD</t>
  </si>
  <si>
    <t>RAIN</t>
  </si>
  <si>
    <t>RAINBOW</t>
  </si>
  <si>
    <t>WT64</t>
  </si>
  <si>
    <t>RALSTON PURINA</t>
  </si>
  <si>
    <t>RAMA</t>
  </si>
  <si>
    <t>RAMONA</t>
  </si>
  <si>
    <t>RAMX</t>
  </si>
  <si>
    <t>RAMSEY</t>
  </si>
  <si>
    <r>
      <rPr>
        <sz val="11"/>
        <color rgb="FF323232"/>
        <rFont val="Calibri"/>
        <family val="2"/>
        <scheme val="minor"/>
      </rPr>
      <t>RAM</t>
    </r>
  </si>
  <si>
    <t>Q71</t>
  </si>
  <si>
    <t>rams</t>
  </si>
  <si>
    <t>RAME</t>
  </si>
  <si>
    <t>RAMSEY E substation &amp; tower</t>
  </si>
  <si>
    <t>Y58</t>
  </si>
  <si>
    <t>RAND</t>
  </si>
  <si>
    <t>RANDOLPH</t>
  </si>
  <si>
    <t>RNKN</t>
  </si>
  <si>
    <t>RANKIN N</t>
  </si>
  <si>
    <t>Y59</t>
  </si>
  <si>
    <t>rant</t>
  </si>
  <si>
    <t>RANT</t>
  </si>
  <si>
    <t>RANTOUL</t>
  </si>
  <si>
    <t>Y60</t>
  </si>
  <si>
    <t>RT1X</t>
  </si>
  <si>
    <t>RANTOUL-RT1 substation</t>
  </si>
  <si>
    <t>RT1</t>
  </si>
  <si>
    <t>RAWL</t>
  </si>
  <si>
    <t>RAWLINGS</t>
  </si>
  <si>
    <t>raya</t>
  </si>
  <si>
    <t>Ray Avenue HQ</t>
  </si>
  <si>
    <t xml:space="preserve">4380 Ray Ave, St.Louis, MO 63116 </t>
  </si>
  <si>
    <t>REAV</t>
  </si>
  <si>
    <t>REAVIS</t>
  </si>
  <si>
    <t>CG05</t>
  </si>
  <si>
    <t>RECTICEL FOAM</t>
  </si>
  <si>
    <t>RED2</t>
  </si>
  <si>
    <t>RED BUD INDUSTRIES</t>
  </si>
  <si>
    <r>
      <rPr>
        <sz val="11"/>
        <color rgb="FF323232"/>
        <rFont val="Calibri"/>
        <family val="2"/>
        <scheme val="minor"/>
      </rPr>
      <t>RED2</t>
    </r>
  </si>
  <si>
    <t>Q72</t>
  </si>
  <si>
    <t>REDB</t>
  </si>
  <si>
    <t>RED BUD RT 154</t>
  </si>
  <si>
    <r>
      <rPr>
        <sz val="11"/>
        <color rgb="FF323232"/>
        <rFont val="Calibri"/>
        <family val="2"/>
        <scheme val="minor"/>
      </rPr>
      <t>REDB</t>
    </r>
  </si>
  <si>
    <t>Q73</t>
  </si>
  <si>
    <t>REDS</t>
  </si>
  <si>
    <t>Red Bud - SOUTH RED BUD</t>
  </si>
  <si>
    <r>
      <rPr>
        <sz val="11"/>
        <color rgb="FF323232"/>
        <rFont val="Calibri"/>
        <family val="2"/>
        <scheme val="minor"/>
      </rPr>
      <t>REDS</t>
    </r>
  </si>
  <si>
    <t>R08</t>
  </si>
  <si>
    <t>SITE</t>
  </si>
  <si>
    <t>SAUGET AREA substation</t>
  </si>
  <si>
    <t>HF8</t>
  </si>
  <si>
    <t>REDDICK</t>
  </si>
  <si>
    <t>HF9</t>
  </si>
  <si>
    <t>SF15</t>
  </si>
  <si>
    <t>REED LUMBER</t>
  </si>
  <si>
    <t>rfrm</t>
  </si>
  <si>
    <t>Reform (P25/Callaway)</t>
  </si>
  <si>
    <t>RMSD</t>
  </si>
  <si>
    <t>REMINGTON SEED (Line Dept - Padmount Xfmr)</t>
  </si>
  <si>
    <t>D73</t>
  </si>
  <si>
    <t>CILCO SOUTH</t>
  </si>
  <si>
    <t>ED IL-SPRINGFIELD</t>
  </si>
  <si>
    <t>RENK</t>
  </si>
  <si>
    <t>RENICK (RETIRED)</t>
  </si>
  <si>
    <t>RENZ</t>
  </si>
  <si>
    <t>REVE</t>
  </si>
  <si>
    <t>REVERE</t>
  </si>
  <si>
    <t>RVC2</t>
  </si>
  <si>
    <t>REVERE COOPER #2</t>
  </si>
  <si>
    <t>H46</t>
  </si>
  <si>
    <t>RCHF</t>
  </si>
  <si>
    <t>RICH FOUNTAIN</t>
  </si>
  <si>
    <t>JC03</t>
  </si>
  <si>
    <t>RICH FTN REG STA</t>
  </si>
  <si>
    <t>RCHL</t>
  </si>
  <si>
    <t>690/694</t>
  </si>
  <si>
    <t>RCHC</t>
  </si>
  <si>
    <t>RICHLAND CREEK</t>
  </si>
  <si>
    <t>HB6</t>
  </si>
  <si>
    <t>rich</t>
  </si>
  <si>
    <t>Richview Collector</t>
  </si>
  <si>
    <t>RCWD</t>
  </si>
  <si>
    <t>RICHWOODS</t>
  </si>
  <si>
    <t>RIDF</t>
  </si>
  <si>
    <t>RIDGE FARM WEST</t>
  </si>
  <si>
    <r>
      <rPr>
        <sz val="11"/>
        <color rgb="FF323232"/>
        <rFont val="Calibri"/>
        <family val="2"/>
        <scheme val="minor"/>
      </rPr>
      <t>RIDF</t>
    </r>
  </si>
  <si>
    <t>Q74</t>
  </si>
  <si>
    <t>rige</t>
  </si>
  <si>
    <t>RIGE</t>
  </si>
  <si>
    <t>RIDGE-061</t>
  </si>
  <si>
    <t>RDGX</t>
  </si>
  <si>
    <t>RIDGE-C52</t>
  </si>
  <si>
    <t>RDG</t>
  </si>
  <si>
    <t>C52</t>
  </si>
  <si>
    <t>RIDW</t>
  </si>
  <si>
    <t>RIDGEWAY-Q55</t>
  </si>
  <si>
    <r>
      <rPr>
        <sz val="11"/>
        <color rgb="FF323232"/>
        <rFont val="Calibri"/>
        <family val="2"/>
        <scheme val="minor"/>
      </rPr>
      <t>RIDW</t>
    </r>
  </si>
  <si>
    <t>Q75</t>
  </si>
  <si>
    <t>RIDG</t>
  </si>
  <si>
    <t>RIDGEWAY-S99</t>
  </si>
  <si>
    <t>S99</t>
  </si>
  <si>
    <t>RING</t>
  </si>
  <si>
    <t>RINGER</t>
  </si>
  <si>
    <t>RIPA</t>
  </si>
  <si>
    <t>rply</t>
  </si>
  <si>
    <t>Ripley Collector</t>
  </si>
  <si>
    <t>rsng</t>
  </si>
  <si>
    <t>RISN</t>
  </si>
  <si>
    <t>RISING-0A4 &amp; RISING-Q76</t>
  </si>
  <si>
    <t>0A4/Q76</t>
  </si>
  <si>
    <t>RIST</t>
  </si>
  <si>
    <t>RISTINE</t>
  </si>
  <si>
    <t>CG14</t>
  </si>
  <si>
    <t>RISTINE MILL-048 (Retired)</t>
  </si>
  <si>
    <t>RMIL</t>
  </si>
  <si>
    <t>RISTINE MILL-773 (Retired)</t>
  </si>
  <si>
    <t>JC08</t>
  </si>
  <si>
    <t>RITCHIE TRK TIPT</t>
  </si>
  <si>
    <t>WT90</t>
  </si>
  <si>
    <t>RITZ-CARLTON HOTEL</t>
  </si>
  <si>
    <t>JT14</t>
  </si>
  <si>
    <t>RIVER CEMENT-SELMA</t>
  </si>
  <si>
    <t>FR09</t>
  </si>
  <si>
    <t>RIVER KING LAB</t>
  </si>
  <si>
    <r>
      <rPr>
        <sz val="11"/>
        <color rgb="FF323232"/>
        <rFont val="Calibri"/>
        <family val="2"/>
        <scheme val="minor"/>
      </rPr>
      <t>FR09</t>
    </r>
  </si>
  <si>
    <t>Q77</t>
  </si>
  <si>
    <t>FR07</t>
  </si>
  <si>
    <t>RIVER KING MINE-TIPPLE FREEBUR</t>
  </si>
  <si>
    <r>
      <rPr>
        <sz val="11"/>
        <color rgb="FF323232"/>
        <rFont val="Calibri"/>
        <family val="2"/>
        <scheme val="minor"/>
      </rPr>
      <t>FR07</t>
    </r>
  </si>
  <si>
    <t>Q78</t>
  </si>
  <si>
    <t>FR11</t>
  </si>
  <si>
    <t>RIVER KING PREP PLANT</t>
  </si>
  <si>
    <r>
      <rPr>
        <sz val="11"/>
        <color rgb="FF323232"/>
        <rFont val="Calibri"/>
        <family val="2"/>
        <scheme val="minor"/>
      </rPr>
      <t>FR11</t>
    </r>
  </si>
  <si>
    <t>Q79</t>
  </si>
  <si>
    <t>RVRD</t>
  </si>
  <si>
    <t>RIVER ROADS</t>
  </si>
  <si>
    <t>rmns</t>
  </si>
  <si>
    <t>RIVX</t>
  </si>
  <si>
    <t>RIVERMINES substation &amp; St Francois office - ED - MO ST FRANCOIS OH</t>
  </si>
  <si>
    <t>10 E CHURCH ST, PARK HILLS, MO, 63601-4506</t>
  </si>
  <si>
    <t>RIV</t>
  </si>
  <si>
    <t>RVPT</t>
  </si>
  <si>
    <t>RIVERPORT</t>
  </si>
  <si>
    <t>rdmw</t>
  </si>
  <si>
    <t>Riverside Tower</t>
  </si>
  <si>
    <t>RIVR</t>
  </si>
  <si>
    <t>RIVERTON</t>
  </si>
  <si>
    <t>C15</t>
  </si>
  <si>
    <t>ront</t>
  </si>
  <si>
    <t>RONK</t>
  </si>
  <si>
    <t>ROANOKE substation &amp; tower</t>
  </si>
  <si>
    <t>A68</t>
  </si>
  <si>
    <t>RORK</t>
  </si>
  <si>
    <t>ROARK</t>
  </si>
  <si>
    <t>ROBT</t>
  </si>
  <si>
    <t>ROBERTSON</t>
  </si>
  <si>
    <t>robn</t>
  </si>
  <si>
    <t>robo</t>
  </si>
  <si>
    <t>Robinson Office - ED - IL ROBINSON OH</t>
  </si>
  <si>
    <t>501 S. Eaton, Robinson, IL 62454</t>
  </si>
  <si>
    <t>robm</t>
  </si>
  <si>
    <t>rbnt</t>
  </si>
  <si>
    <t>Robinson Tower</t>
  </si>
  <si>
    <t>ROBX</t>
  </si>
  <si>
    <t>ROBINSON</t>
  </si>
  <si>
    <t>ROB</t>
  </si>
  <si>
    <t>Y61</t>
  </si>
  <si>
    <t>ROBC</t>
  </si>
  <si>
    <t>ROBINSON COR CTR</t>
  </si>
  <si>
    <t>Z19</t>
  </si>
  <si>
    <t>ROBE</t>
  </si>
  <si>
    <t>ROBINSON E</t>
  </si>
  <si>
    <t>Y63</t>
  </si>
  <si>
    <t>ROMN</t>
  </si>
  <si>
    <t>ROBINSON MARATHON N</t>
  </si>
  <si>
    <t>Z38</t>
  </si>
  <si>
    <t>ROBM</t>
  </si>
  <si>
    <t>ROBINSON MARATHON OIL</t>
  </si>
  <si>
    <t>Y62</t>
  </si>
  <si>
    <t>ROBN</t>
  </si>
  <si>
    <t>ROBINSON N</t>
  </si>
  <si>
    <t>Y64</t>
  </si>
  <si>
    <t>ROBW</t>
  </si>
  <si>
    <t>ROBINSON W</t>
  </si>
  <si>
    <t>Y66</t>
  </si>
  <si>
    <t>rchs</t>
  </si>
  <si>
    <t>change IT</t>
  </si>
  <si>
    <t>ROCH</t>
  </si>
  <si>
    <t>ROCHESTER</t>
  </si>
  <si>
    <t>C11</t>
  </si>
  <si>
    <t>RKCK</t>
  </si>
  <si>
    <t>ROCK CREEK</t>
  </si>
  <si>
    <t>ROCK</t>
  </si>
  <si>
    <t>ROCK HILL</t>
  </si>
  <si>
    <t>RPRT</t>
  </si>
  <si>
    <t>ROCKPORT</t>
  </si>
  <si>
    <t>rkwd</t>
  </si>
  <si>
    <t>RKWD</t>
  </si>
  <si>
    <t>ROCKWOOD</t>
  </si>
  <si>
    <t>RKMT</t>
  </si>
  <si>
    <t>ROCKY MOUNT (INACTIVE)</t>
  </si>
  <si>
    <t>RODG</t>
  </si>
  <si>
    <t>RODGERS</t>
  </si>
  <si>
    <t>roll</t>
  </si>
  <si>
    <t>Rolla Office</t>
  </si>
  <si>
    <t>11824 Pvt. Rd 2005, Rolla, MO 65401</t>
  </si>
  <si>
    <t>FR06</t>
  </si>
  <si>
    <t>ROLLA UTIL-GROVE</t>
  </si>
  <si>
    <t>FR05</t>
  </si>
  <si>
    <t>ROLLA UTIL-HERTG</t>
  </si>
  <si>
    <t>ROMX</t>
  </si>
  <si>
    <t>ROMAINE</t>
  </si>
  <si>
    <t>ROM</t>
  </si>
  <si>
    <t>ROOD</t>
  </si>
  <si>
    <t>ROODHOUSE</t>
  </si>
  <si>
    <t>V57</t>
  </si>
  <si>
    <t>rood</t>
  </si>
  <si>
    <t>rodw</t>
  </si>
  <si>
    <t>ROODHOUSE W substation &amp; tower (Roodhouse Tower)</t>
  </si>
  <si>
    <t>rdhw</t>
  </si>
  <si>
    <t>RODW</t>
  </si>
  <si>
    <t>ROODHOUSE W substation &amp; tower</t>
  </si>
  <si>
    <t>V79</t>
  </si>
  <si>
    <t>RBUD</t>
  </si>
  <si>
    <t>ROSEBUD</t>
  </si>
  <si>
    <t>ROSE</t>
  </si>
  <si>
    <t>ROSEMONT</t>
  </si>
  <si>
    <t>ROSN</t>
  </si>
  <si>
    <t>ROSEVILLE N</t>
  </si>
  <si>
    <t>V58</t>
  </si>
  <si>
    <t>ROSH</t>
  </si>
  <si>
    <t>ROSEWOOD HEIGHTS</t>
  </si>
  <si>
    <r>
      <rPr>
        <sz val="11"/>
        <color rgb="FF323232"/>
        <rFont val="Calibri"/>
        <family val="2"/>
        <scheme val="minor"/>
      </rPr>
      <t>ROSH</t>
    </r>
  </si>
  <si>
    <t>Q80</t>
  </si>
  <si>
    <t>rosi</t>
  </si>
  <si>
    <t>Rosiclare C06 Collector</t>
  </si>
  <si>
    <t>ross</t>
  </si>
  <si>
    <t>ROSS</t>
  </si>
  <si>
    <t>ROSSVILLE</t>
  </si>
  <si>
    <t>HE6</t>
  </si>
  <si>
    <t>RSVE</t>
  </si>
  <si>
    <t>ROSSVILLE E</t>
  </si>
  <si>
    <t>Z29</t>
  </si>
  <si>
    <t>RSVS</t>
  </si>
  <si>
    <t>ROSSVILLE S</t>
  </si>
  <si>
    <t>Y68</t>
  </si>
  <si>
    <t>RTEE</t>
  </si>
  <si>
    <t>ROUTE EE</t>
  </si>
  <si>
    <t>ROX1</t>
  </si>
  <si>
    <t>ROXANA CARDOX</t>
  </si>
  <si>
    <r>
      <rPr>
        <sz val="11"/>
        <color rgb="FF323232"/>
        <rFont val="Calibri"/>
        <family val="2"/>
        <scheme val="minor"/>
      </rPr>
      <t>ROX1</t>
    </r>
  </si>
  <si>
    <t>Q81</t>
  </si>
  <si>
    <t>roxf</t>
  </si>
  <si>
    <t>ROXF</t>
  </si>
  <si>
    <t>ROXFORD</t>
  </si>
  <si>
    <r>
      <rPr>
        <sz val="11"/>
        <color rgb="FF323232"/>
        <rFont val="Calibri"/>
        <family val="2"/>
        <scheme val="minor"/>
      </rPr>
      <t>ROXF</t>
    </r>
  </si>
  <si>
    <t>royl</t>
  </si>
  <si>
    <t>ROYL</t>
  </si>
  <si>
    <t>ROYALTON</t>
  </si>
  <si>
    <t>T01</t>
  </si>
  <si>
    <t>RUDR</t>
  </si>
  <si>
    <t>RUDDER</t>
  </si>
  <si>
    <t>ruma</t>
  </si>
  <si>
    <t>RUMA</t>
  </si>
  <si>
    <r>
      <rPr>
        <sz val="11"/>
        <color rgb="FF323232"/>
        <rFont val="Calibri"/>
        <family val="2"/>
        <scheme val="minor"/>
      </rPr>
      <t>RUMA</t>
    </r>
  </si>
  <si>
    <t>Q82</t>
  </si>
  <si>
    <t>RSHL</t>
  </si>
  <si>
    <t>RUSH HILL</t>
  </si>
  <si>
    <t>rush</t>
  </si>
  <si>
    <t>RUSH ISLAND ENERGY CENTER &amp; RUSH ISLAND SWITCHYARD</t>
  </si>
  <si>
    <t>R</t>
  </si>
  <si>
    <t>RXXX</t>
  </si>
  <si>
    <t>rsvs</t>
  </si>
  <si>
    <t>RSHV</t>
  </si>
  <si>
    <t>RUSHVILLE</t>
  </si>
  <si>
    <t>V59</t>
  </si>
  <si>
    <t>RSHE</t>
  </si>
  <si>
    <t>RUSHVILLE E</t>
  </si>
  <si>
    <t>V60</t>
  </si>
  <si>
    <t>RUSL</t>
  </si>
  <si>
    <t>RUSSELL</t>
  </si>
  <si>
    <t>rumw</t>
  </si>
  <si>
    <t>Russell Mountain Tower</t>
  </si>
  <si>
    <t>RUTL</t>
  </si>
  <si>
    <t>RUTLEDGE</t>
  </si>
  <si>
    <t>SDCK</t>
  </si>
  <si>
    <t>SADDLE CREEK</t>
  </si>
  <si>
    <t>SADJ</t>
  </si>
  <si>
    <t>SAIDORA JCT</t>
  </si>
  <si>
    <t>V61</t>
  </si>
  <si>
    <t>salm</t>
  </si>
  <si>
    <t>SAL3</t>
  </si>
  <si>
    <t>SALEM WORLD COLOR &amp; Salmaville collector</t>
  </si>
  <si>
    <r>
      <rPr>
        <sz val="11"/>
        <color rgb="FF323232"/>
        <rFont val="Calibri"/>
        <family val="2"/>
        <scheme val="minor"/>
      </rPr>
      <t>SAL3</t>
    </r>
  </si>
  <si>
    <t>Q84</t>
  </si>
  <si>
    <t>slms</t>
  </si>
  <si>
    <t>SLEM</t>
  </si>
  <si>
    <t>SALEM-D96 &amp; Yates City Tower</t>
  </si>
  <si>
    <t>D96</t>
  </si>
  <si>
    <t>ycty</t>
  </si>
  <si>
    <t>slem</t>
  </si>
  <si>
    <t>SALEM-D96 &amp; Yates City Tower (Yates City Tower)</t>
  </si>
  <si>
    <t>sale</t>
  </si>
  <si>
    <t>SALM</t>
  </si>
  <si>
    <t>SALEM-Q83</t>
  </si>
  <si>
    <r>
      <rPr>
        <sz val="11"/>
        <color rgb="FF323232"/>
        <rFont val="Calibri"/>
        <family val="2"/>
        <scheme val="minor"/>
      </rPr>
      <t>SALM</t>
    </r>
  </si>
  <si>
    <t>Q83</t>
  </si>
  <si>
    <t>SALT</t>
  </si>
  <si>
    <t>SALT LICK</t>
  </si>
  <si>
    <t>SJOS</t>
  </si>
  <si>
    <t>SAN JOSE</t>
  </si>
  <si>
    <t>G20</t>
  </si>
  <si>
    <t>sjrl</t>
  </si>
  <si>
    <t>SJRL</t>
  </si>
  <si>
    <t>SAN JOSE RAIL</t>
  </si>
  <si>
    <t>A18</t>
  </si>
  <si>
    <t>SJOW</t>
  </si>
  <si>
    <t>SAN JOSE WEST (Not Used)</t>
  </si>
  <si>
    <t>A96</t>
  </si>
  <si>
    <t>SNPR</t>
  </si>
  <si>
    <t>SAND PRAIRIE</t>
  </si>
  <si>
    <t>A85</t>
  </si>
  <si>
    <t>SDVL</t>
  </si>
  <si>
    <t>SANDOVAL</t>
  </si>
  <si>
    <r>
      <rPr>
        <sz val="11"/>
        <color rgb="FF323232"/>
        <rFont val="Calibri"/>
        <family val="2"/>
        <scheme val="minor"/>
      </rPr>
      <t>SDVL</t>
    </r>
  </si>
  <si>
    <t>Q85</t>
  </si>
  <si>
    <t>SDSW</t>
  </si>
  <si>
    <t>SANDOVAL SW STA</t>
  </si>
  <si>
    <r>
      <rPr>
        <sz val="11"/>
        <color rgb="FF323232"/>
        <rFont val="Calibri"/>
        <family val="2"/>
        <scheme val="minor"/>
      </rPr>
      <t>SDSW</t>
    </r>
  </si>
  <si>
    <t>Q86</t>
  </si>
  <si>
    <t>sndy</t>
  </si>
  <si>
    <t>Sandusky Road Collector</t>
  </si>
  <si>
    <t>sand</t>
  </si>
  <si>
    <t>SAND</t>
  </si>
  <si>
    <t>SANDY CREEK</t>
  </si>
  <si>
    <t>SGLF</t>
  </si>
  <si>
    <t>SANG CO LANDFILL (Line Dept - One Recloser)</t>
  </si>
  <si>
    <t>C45</t>
  </si>
  <si>
    <t>SNGR</t>
  </si>
  <si>
    <t>SANGER</t>
  </si>
  <si>
    <t>A43</t>
  </si>
  <si>
    <t>SAPX</t>
  </si>
  <si>
    <t>SAPPINGTON</t>
  </si>
  <si>
    <t>SAP</t>
  </si>
  <si>
    <t>sara</t>
  </si>
  <si>
    <t>Saraville Road C05 Collector</t>
  </si>
  <si>
    <t>ES11</t>
  </si>
  <si>
    <t>SAUGET PUMP STA.</t>
  </si>
  <si>
    <t>SAVR</t>
  </si>
  <si>
    <t>SAVERTON</t>
  </si>
  <si>
    <t>SAVY</t>
  </si>
  <si>
    <t>SAVOY</t>
  </si>
  <si>
    <t>Y73</t>
  </si>
  <si>
    <t>SAVS</t>
  </si>
  <si>
    <t>SAVOY S</t>
  </si>
  <si>
    <t>Z20</t>
  </si>
  <si>
    <t>SAVA</t>
  </si>
  <si>
    <t>SAVOY U OF I AIRPORT</t>
  </si>
  <si>
    <t>Y74</t>
  </si>
  <si>
    <t>SAVG</t>
  </si>
  <si>
    <t>SAVOY U OF I GOLF COURSE</t>
  </si>
  <si>
    <t>Y75</t>
  </si>
  <si>
    <t>SAWY</t>
  </si>
  <si>
    <t>SAWYERVILLE SW STA</t>
  </si>
  <si>
    <r>
      <rPr>
        <sz val="11"/>
        <color rgb="FF323232"/>
        <rFont val="Calibri"/>
        <family val="2"/>
        <scheme val="minor"/>
      </rPr>
      <t>SAWY</t>
    </r>
  </si>
  <si>
    <t>Q87</t>
  </si>
  <si>
    <t>SCHO</t>
  </si>
  <si>
    <t>SCHOETTLER</t>
  </si>
  <si>
    <t>SCHR</t>
  </si>
  <si>
    <t>SCHRAM CITY</t>
  </si>
  <si>
    <r>
      <rPr>
        <sz val="11"/>
        <color rgb="FF323232"/>
        <rFont val="Calibri"/>
        <family val="2"/>
        <scheme val="minor"/>
      </rPr>
      <t>SCHR</t>
    </r>
  </si>
  <si>
    <t>Q88</t>
  </si>
  <si>
    <t>SCHZ</t>
  </si>
  <si>
    <t>SCHUETZ</t>
  </si>
  <si>
    <t>SCHM</t>
  </si>
  <si>
    <t>SCHUMACHER (RETIRED)</t>
  </si>
  <si>
    <t>scig</t>
  </si>
  <si>
    <t>Sciota Gas</t>
  </si>
  <si>
    <t xml:space="preserve">18279 E. 650 St., Sciota, IL 61475 </t>
  </si>
  <si>
    <t>scio</t>
  </si>
  <si>
    <t>scfs</t>
  </si>
  <si>
    <t>SCIO</t>
  </si>
  <si>
    <t>SCIOTA GAS STORAGE &amp; SCIOTA STORAGE FIELD</t>
  </si>
  <si>
    <t>V62</t>
  </si>
  <si>
    <t>SCF1</t>
  </si>
  <si>
    <t>SCOTT AIR FORCE BASE NO 1</t>
  </si>
  <si>
    <r>
      <rPr>
        <sz val="11"/>
        <color rgb="FF323232"/>
        <rFont val="Calibri"/>
        <family val="2"/>
        <scheme val="minor"/>
      </rPr>
      <t>SCF1</t>
    </r>
  </si>
  <si>
    <t>Q89</t>
  </si>
  <si>
    <t>SCF2</t>
  </si>
  <si>
    <t>SCOTT AIR FORCE BASE NO 2</t>
  </si>
  <si>
    <r>
      <rPr>
        <sz val="11"/>
        <color rgb="FF323232"/>
        <rFont val="Calibri"/>
        <family val="2"/>
        <scheme val="minor"/>
      </rPr>
      <t>SCF2</t>
    </r>
  </si>
  <si>
    <t>Q90</t>
  </si>
  <si>
    <t>SCAC</t>
  </si>
  <si>
    <t>SCOTT CITY-ANCELL</t>
  </si>
  <si>
    <t>CG21</t>
  </si>
  <si>
    <t>SCOTT CTY-TEX EA (RETIRED)</t>
  </si>
  <si>
    <t>CG16</t>
  </si>
  <si>
    <t>SCOTT CTY-WLQ#1E (RETIRED)</t>
  </si>
  <si>
    <t>CG17</t>
  </si>
  <si>
    <t>SCOTT CTY-WLQ#2W (RETIRED)</t>
  </si>
  <si>
    <t>CG18</t>
  </si>
  <si>
    <t>SCOTT CTY-WLQ#3 (RETIRED)</t>
  </si>
  <si>
    <t>CG19</t>
  </si>
  <si>
    <t>SCOTT CTY-WLQ#4 (RETIRED)</t>
  </si>
  <si>
    <t>SCRG</t>
  </si>
  <si>
    <t>SCRUGGS</t>
  </si>
  <si>
    <t>SEAR</t>
  </si>
  <si>
    <t>SEARITT SWITCHING STATION</t>
  </si>
  <si>
    <t>HG2</t>
  </si>
  <si>
    <t>nrss</t>
  </si>
  <si>
    <t>SEAT</t>
  </si>
  <si>
    <t>SEATON</t>
  </si>
  <si>
    <r>
      <rPr>
        <sz val="11"/>
        <color rgb="FF323232"/>
        <rFont val="Calibri"/>
        <family val="2"/>
        <scheme val="minor"/>
      </rPr>
      <t>SEAT</t>
    </r>
  </si>
  <si>
    <t>Q91</t>
  </si>
  <si>
    <t>selx</t>
  </si>
  <si>
    <t>SELX</t>
  </si>
  <si>
    <t>SELMA</t>
  </si>
  <si>
    <t>SEL</t>
  </si>
  <si>
    <t>CG28</t>
  </si>
  <si>
    <t>SEMO HOSPITAL 1</t>
  </si>
  <si>
    <t>SMOP</t>
  </si>
  <si>
    <t>SEMO PORT</t>
  </si>
  <si>
    <t>CG11</t>
  </si>
  <si>
    <t>SEMO STATE UNIV</t>
  </si>
  <si>
    <t>CG06</t>
  </si>
  <si>
    <t>SEMO STONE CO</t>
  </si>
  <si>
    <t>sena</t>
  </si>
  <si>
    <t>Senath</t>
  </si>
  <si>
    <t>sent</t>
  </si>
  <si>
    <t>Callaway Sentry Network</t>
  </si>
  <si>
    <t xml:space="preserve"> Fix IT Duplicate</t>
  </si>
  <si>
    <t>SENT</t>
  </si>
  <si>
    <t>SENATH</t>
  </si>
  <si>
    <t>sess</t>
  </si>
  <si>
    <t>SESR</t>
  </si>
  <si>
    <t>SESSER</t>
  </si>
  <si>
    <t>T02</t>
  </si>
  <si>
    <t>SEVR</t>
  </si>
  <si>
    <t>SEVERS CORNER SW STA</t>
  </si>
  <si>
    <r>
      <rPr>
        <sz val="11"/>
        <color rgb="FF323232"/>
        <rFont val="Calibri"/>
        <family val="2"/>
        <scheme val="minor"/>
      </rPr>
      <t>SEVR</t>
    </r>
  </si>
  <si>
    <t>Q92</t>
  </si>
  <si>
    <t>SHAC</t>
  </si>
  <si>
    <t>SHACKLEFORD</t>
  </si>
  <si>
    <t>shng</t>
  </si>
  <si>
    <t>SHANGHAI GAS STORAGE</t>
  </si>
  <si>
    <t>1518 290TH Ave., Alexis, IL 61412</t>
  </si>
  <si>
    <t>sshg</t>
  </si>
  <si>
    <t>South Shanghai Gas</t>
  </si>
  <si>
    <t>shne</t>
  </si>
  <si>
    <t>Shawneetown Collector</t>
  </si>
  <si>
    <t>SHLV</t>
  </si>
  <si>
    <t>SHELBYVILLE</t>
  </si>
  <si>
    <t>Y77</t>
  </si>
  <si>
    <t>SHLC</t>
  </si>
  <si>
    <t>SHELBYVILLE CHI-CAP</t>
  </si>
  <si>
    <t>Y80</t>
  </si>
  <si>
    <t>SHLN</t>
  </si>
  <si>
    <t>SHELBYVILLE N</t>
  </si>
  <si>
    <t>Z21</t>
  </si>
  <si>
    <t>shls</t>
  </si>
  <si>
    <t>SHLS</t>
  </si>
  <si>
    <t>SHELBYVILLE S</t>
  </si>
  <si>
    <t>Y78</t>
  </si>
  <si>
    <t>SHLT</t>
  </si>
  <si>
    <t>SHELBYVILLE TCS</t>
  </si>
  <si>
    <t>Y81</t>
  </si>
  <si>
    <t>SHLW</t>
  </si>
  <si>
    <t>SHELBYVILLE W</t>
  </si>
  <si>
    <t>Y79</t>
  </si>
  <si>
    <t>SHLD</t>
  </si>
  <si>
    <t>SHELDON</t>
  </si>
  <si>
    <t>Y82</t>
  </si>
  <si>
    <t>sdns</t>
  </si>
  <si>
    <t>SDNS</t>
  </si>
  <si>
    <t>SHELDON SOUTH SW STA</t>
  </si>
  <si>
    <t>T33</t>
  </si>
  <si>
    <t>shgs</t>
  </si>
  <si>
    <t>SHLG</t>
  </si>
  <si>
    <t>SHELDONS GROVE</t>
  </si>
  <si>
    <t>V63</t>
  </si>
  <si>
    <t>AL12</t>
  </si>
  <si>
    <t>SHELL OIL CO</t>
  </si>
  <si>
    <t>LK05</t>
  </si>
  <si>
    <t>SHELL PIPELINE 1 (RETIRED)</t>
  </si>
  <si>
    <t>SHRD</t>
  </si>
  <si>
    <t>SHERIDAN-B80</t>
  </si>
  <si>
    <t>B80</t>
  </si>
  <si>
    <t>SHRN</t>
  </si>
  <si>
    <t>SHERIDAN-Q93</t>
  </si>
  <si>
    <r>
      <rPr>
        <sz val="11"/>
        <color rgb="FF323232"/>
        <rFont val="Calibri"/>
        <family val="2"/>
        <scheme val="minor"/>
      </rPr>
      <t>SHRN</t>
    </r>
  </si>
  <si>
    <t>Q93</t>
  </si>
  <si>
    <t>shrs</t>
  </si>
  <si>
    <t>SHER</t>
  </si>
  <si>
    <t>SHERMAN</t>
  </si>
  <si>
    <t>D60</t>
  </si>
  <si>
    <t>seym</t>
  </si>
  <si>
    <t>Seymour Tower</t>
  </si>
  <si>
    <t>IL- Division 3/4</t>
  </si>
  <si>
    <t>FSPE</t>
  </si>
  <si>
    <t>SHILOH  FSP EAST</t>
  </si>
  <si>
    <t>HB7</t>
  </si>
  <si>
    <t>SHIM</t>
  </si>
  <si>
    <t>SHILOH METROLINK</t>
  </si>
  <si>
    <r>
      <rPr>
        <sz val="11"/>
        <color rgb="FF323232"/>
        <rFont val="Calibri"/>
        <family val="2"/>
        <scheme val="minor"/>
      </rPr>
      <t>SHIM</t>
    </r>
  </si>
  <si>
    <t>Q94</t>
  </si>
  <si>
    <t>TMRK</t>
  </si>
  <si>
    <t>SHILOH TAMARACK</t>
  </si>
  <si>
    <t>HE3</t>
  </si>
  <si>
    <t>SHIV</t>
  </si>
  <si>
    <t>SHILOH VALLEY</t>
  </si>
  <si>
    <r>
      <rPr>
        <sz val="11"/>
        <color rgb="FF323232"/>
        <rFont val="Calibri"/>
        <family val="2"/>
        <scheme val="minor"/>
      </rPr>
      <t>SHIV</t>
    </r>
  </si>
  <si>
    <t>Q95</t>
  </si>
  <si>
    <t>SHY1</t>
  </si>
  <si>
    <t>SHIRLEY FUNK BROTHERS</t>
  </si>
  <si>
    <r>
      <rPr>
        <sz val="11"/>
        <color rgb="FF323232"/>
        <rFont val="Calibri"/>
        <family val="2"/>
        <scheme val="minor"/>
      </rPr>
      <t>SHY1</t>
    </r>
  </si>
  <si>
    <t>Q96</t>
  </si>
  <si>
    <t>ES15</t>
  </si>
  <si>
    <t>SHOP CITY</t>
  </si>
  <si>
    <t>shor</t>
  </si>
  <si>
    <t>Shoreline Management Office</t>
  </si>
  <si>
    <t>3 Willmore Lane, Lake Ozark, MO 65049</t>
  </si>
  <si>
    <t>SHRV</t>
  </si>
  <si>
    <t>SHREVE</t>
  </si>
  <si>
    <t>sibm</t>
  </si>
  <si>
    <t>SIBL</t>
  </si>
  <si>
    <t>SIBLEY substation &amp; tower</t>
  </si>
  <si>
    <t>Y84</t>
  </si>
  <si>
    <t>SIBC</t>
  </si>
  <si>
    <t>SIBLEY CHICAP PIPELINE</t>
  </si>
  <si>
    <t>Z40</t>
  </si>
  <si>
    <t>SIBO</t>
  </si>
  <si>
    <t>SIBLEY SHELL OIL</t>
  </si>
  <si>
    <t>Y85</t>
  </si>
  <si>
    <t>SDNY</t>
  </si>
  <si>
    <t>SIDNEY-0A3 &amp; SIDNEY-Q97</t>
  </si>
  <si>
    <t>0A3/Q97</t>
  </si>
  <si>
    <t>SIDN</t>
  </si>
  <si>
    <t>SIDNEY-F22</t>
  </si>
  <si>
    <t>F22</t>
  </si>
  <si>
    <t>WT95</t>
  </si>
  <si>
    <t>SIEGEL-ROBERTS</t>
  </si>
  <si>
    <t>sigl</t>
  </si>
  <si>
    <t>Sigel Collector</t>
  </si>
  <si>
    <t>SGMA</t>
  </si>
  <si>
    <t>SIGMA</t>
  </si>
  <si>
    <t>SKSW</t>
  </si>
  <si>
    <t>SIKESTON-WEST</t>
  </si>
  <si>
    <t>SINN</t>
  </si>
  <si>
    <t>SINNOCK 12KV &amp; SINNOCK 34KV</t>
  </si>
  <si>
    <t>914/882</t>
  </si>
  <si>
    <t>siou</t>
  </si>
  <si>
    <t>SIOUX ENERGY CENTER &amp; SIOUX SWITCHYARD</t>
  </si>
  <si>
    <t>8501 N. State Rt. 94, West Alton, MO 63386</t>
  </si>
  <si>
    <t>SXXX</t>
  </si>
  <si>
    <t>S</t>
  </si>
  <si>
    <t>FR10</t>
  </si>
  <si>
    <t>SISTERS OF MERCY</t>
  </si>
  <si>
    <t>SIXF</t>
  </si>
  <si>
    <t>SIX FLAGS</t>
  </si>
  <si>
    <t>FR02</t>
  </si>
  <si>
    <t>SKF FDRY-MCQUAY</t>
  </si>
  <si>
    <t>SNKR</t>
  </si>
  <si>
    <t>SKINKER</t>
  </si>
  <si>
    <t>SMTN</t>
  </si>
  <si>
    <t>SMITHTON</t>
  </si>
  <si>
    <t>SMTH</t>
  </si>
  <si>
    <t>SMITHTON CAPACITOR STA</t>
  </si>
  <si>
    <r>
      <rPr>
        <sz val="11"/>
        <color rgb="FF323232"/>
        <rFont val="Calibri"/>
        <family val="2"/>
        <scheme val="minor"/>
      </rPr>
      <t>SMTH</t>
    </r>
  </si>
  <si>
    <t>Q98</t>
  </si>
  <si>
    <t>SOND</t>
  </si>
  <si>
    <t>SONDERN</t>
  </si>
  <si>
    <t>SOR1</t>
  </si>
  <si>
    <t>SORENTO MARATHON</t>
  </si>
  <si>
    <r>
      <rPr>
        <sz val="11"/>
        <color rgb="FF323232"/>
        <rFont val="Calibri"/>
        <family val="2"/>
        <scheme val="minor"/>
      </rPr>
      <t>SOR1</t>
    </r>
  </si>
  <si>
    <t>Q99</t>
  </si>
  <si>
    <t>SBWY</t>
  </si>
  <si>
    <t>SOUTH BROADWAY</t>
  </si>
  <si>
    <t>stca</t>
  </si>
  <si>
    <t>South Charles Collector</t>
  </si>
  <si>
    <t>scls</t>
  </si>
  <si>
    <t>SCLT</t>
  </si>
  <si>
    <t>SOUTH CLINTON</t>
  </si>
  <si>
    <t>R03</t>
  </si>
  <si>
    <t>sfrm</t>
  </si>
  <si>
    <t>South Farm Collector</t>
  </si>
  <si>
    <t>HEYS</t>
  </si>
  <si>
    <t>SOUTH HEYWORTH</t>
  </si>
  <si>
    <t>G49</t>
  </si>
  <si>
    <t>smss</t>
  </si>
  <si>
    <t>Chatham collector - South Main substation (Springfield)</t>
  </si>
  <si>
    <t>otts</t>
  </si>
  <si>
    <t>OTTS</t>
  </si>
  <si>
    <r>
      <rPr>
        <sz val="11"/>
        <color rgb="FF323232"/>
        <rFont val="Calibri"/>
        <family val="2"/>
        <scheme val="minor"/>
      </rPr>
      <t>OTTS</t>
    </r>
  </si>
  <si>
    <t>R07</t>
  </si>
  <si>
    <t>srme</t>
  </si>
  <si>
    <t>South Rome Collector</t>
  </si>
  <si>
    <t>SRCH</t>
  </si>
  <si>
    <t>SOUTH ROCHESTER</t>
  </si>
  <si>
    <t>F03</t>
  </si>
  <si>
    <t>SROX</t>
  </si>
  <si>
    <t>SOUTH ROXANA</t>
  </si>
  <si>
    <t>SWSH</t>
  </si>
  <si>
    <t>SOUTH WASHINGTON</t>
  </si>
  <si>
    <t>SDWN</t>
  </si>
  <si>
    <t>SOUTHEAST DOWNS</t>
  </si>
  <si>
    <r>
      <rPr>
        <sz val="11"/>
        <color rgb="FF323232"/>
        <rFont val="Calibri"/>
        <family val="2"/>
        <scheme val="minor"/>
      </rPr>
      <t>SDWN</t>
    </r>
  </si>
  <si>
    <t>R09</t>
  </si>
  <si>
    <t>semo</t>
  </si>
  <si>
    <t>Southeast Missouri Portable Storm Center Kit</t>
  </si>
  <si>
    <t>DO37</t>
  </si>
  <si>
    <t>SOUTHWESTERN BELL CALL CNTR</t>
  </si>
  <si>
    <t>SOWD</t>
  </si>
  <si>
    <t>SOUTHWOOD</t>
  </si>
  <si>
    <t>D88</t>
  </si>
  <si>
    <t>SPLD</t>
  </si>
  <si>
    <t>SPALDING (AECI)</t>
  </si>
  <si>
    <t>SPLK</t>
  </si>
  <si>
    <t>SPANISH LAKE</t>
  </si>
  <si>
    <t>SPVI</t>
  </si>
  <si>
    <t>SPARES VIRDEN</t>
  </si>
  <si>
    <t>V86</t>
  </si>
  <si>
    <t>SPKS</t>
  </si>
  <si>
    <t>SPARKS 34KV &amp; SPARKS 69KV</t>
  </si>
  <si>
    <t>743/740</t>
  </si>
  <si>
    <t>sprl</t>
  </si>
  <si>
    <t>sprc</t>
  </si>
  <si>
    <t>Sparland Collector</t>
  </si>
  <si>
    <t>spat</t>
  </si>
  <si>
    <t>Sparta Tower</t>
  </si>
  <si>
    <t>spar</t>
  </si>
  <si>
    <t>SPAR</t>
  </si>
  <si>
    <t>SPARTA</t>
  </si>
  <si>
    <r>
      <rPr>
        <sz val="11"/>
        <color rgb="FF323232"/>
        <rFont val="Calibri"/>
        <family val="2"/>
        <scheme val="minor"/>
      </rPr>
      <t>SPAR</t>
    </r>
  </si>
  <si>
    <t>R10</t>
  </si>
  <si>
    <t>SPA2</t>
  </si>
  <si>
    <t>SPARTA COALHEART</t>
  </si>
  <si>
    <r>
      <rPr>
        <sz val="11"/>
        <color rgb="FF323232"/>
        <rFont val="Calibri"/>
        <family val="2"/>
        <scheme val="minor"/>
      </rPr>
      <t>SPA2</t>
    </r>
  </si>
  <si>
    <t>R11</t>
  </si>
  <si>
    <t>SHU2</t>
  </si>
  <si>
    <t>SPARTA CONSOL CODE #3</t>
  </si>
  <si>
    <t>Coordinates for Sparta Consol Cole B.S. #1 Sub 1</t>
  </si>
  <si>
    <t>R13</t>
  </si>
  <si>
    <t>SPAC</t>
  </si>
  <si>
    <t>SPARTA CONSOLIDATION COAL BURN</t>
  </si>
  <si>
    <t>R12</t>
  </si>
  <si>
    <t>spao</t>
  </si>
  <si>
    <t>SMKT</t>
  </si>
  <si>
    <t>Sparta Office - ED - IL SPARTA OH &amp; SPARTA NORTH MARKET ST substation</t>
  </si>
  <si>
    <t>O, D</t>
  </si>
  <si>
    <t>1010 N Market St., Sparta, IL 62286</t>
  </si>
  <si>
    <t>T59</t>
  </si>
  <si>
    <t>SPA7</t>
  </si>
  <si>
    <t>SPARTA ZEIGLER COAL AIRPORT RO</t>
  </si>
  <si>
    <r>
      <rPr>
        <sz val="11"/>
        <color rgb="FF323232"/>
        <rFont val="Calibri"/>
        <family val="2"/>
        <scheme val="minor"/>
      </rPr>
      <t>SPA7</t>
    </r>
  </si>
  <si>
    <t>R14</t>
  </si>
  <si>
    <t>SPA3</t>
  </si>
  <si>
    <t>SPARTA ZEIGLER MINE #1-7</t>
  </si>
  <si>
    <r>
      <rPr>
        <sz val="11"/>
        <color rgb="FF323232"/>
        <rFont val="Calibri"/>
        <family val="2"/>
        <scheme val="minor"/>
      </rPr>
      <t>SPA3</t>
    </r>
  </si>
  <si>
    <t>R15</t>
  </si>
  <si>
    <t>SF10</t>
  </si>
  <si>
    <t>SPECIALTY GRANULES INC</t>
  </si>
  <si>
    <t>SPED</t>
  </si>
  <si>
    <t>SPEED</t>
  </si>
  <si>
    <t>SPRX</t>
  </si>
  <si>
    <t>SPRING</t>
  </si>
  <si>
    <t>SPR</t>
  </si>
  <si>
    <t>SFST</t>
  </si>
  <si>
    <t>SPRING FOREST</t>
  </si>
  <si>
    <t>spls</t>
  </si>
  <si>
    <t>SPRL</t>
  </si>
  <si>
    <t>SPRING LAKE</t>
  </si>
  <si>
    <t>V65</t>
  </si>
  <si>
    <t>SPRD</t>
  </si>
  <si>
    <t>SPRING LAKE DD</t>
  </si>
  <si>
    <t>V66</t>
  </si>
  <si>
    <t>SPSG</t>
  </si>
  <si>
    <t>SPRING SAND &amp; GRAVEL</t>
  </si>
  <si>
    <t>C21</t>
  </si>
  <si>
    <t>SPRV</t>
  </si>
  <si>
    <t>SPRING VALLEY</t>
  </si>
  <si>
    <r>
      <rPr>
        <sz val="11"/>
        <color rgb="FF323232"/>
        <rFont val="Calibri"/>
        <family val="2"/>
        <scheme val="minor"/>
      </rPr>
      <t>SPRV</t>
    </r>
  </si>
  <si>
    <t>R16</t>
  </si>
  <si>
    <t>SPV5</t>
  </si>
  <si>
    <t>SPRING VALLEY ST MARGARETS HOS</t>
  </si>
  <si>
    <r>
      <rPr>
        <sz val="11"/>
        <color rgb="FF323232"/>
        <rFont val="Calibri"/>
        <family val="2"/>
        <scheme val="minor"/>
      </rPr>
      <t>SPV5</t>
    </r>
  </si>
  <si>
    <t>R18</t>
  </si>
  <si>
    <t>SPV4</t>
  </si>
  <si>
    <t>SPRING VALLEY STEWART WARNER</t>
  </si>
  <si>
    <r>
      <rPr>
        <sz val="11"/>
        <color rgb="FF323232"/>
        <rFont val="Calibri"/>
        <family val="2"/>
        <scheme val="minor"/>
      </rPr>
      <t>SPV4</t>
    </r>
  </si>
  <si>
    <t>R19</t>
  </si>
  <si>
    <t>SPVM</t>
  </si>
  <si>
    <t>SPRING VALLEY MARQUETTE SW STA (RETIRED)</t>
  </si>
  <si>
    <r>
      <rPr>
        <strike/>
        <sz val="11"/>
        <color rgb="FF323232"/>
        <rFont val="Calibri"/>
        <family val="2"/>
        <scheme val="minor"/>
      </rPr>
      <t>SPVM</t>
    </r>
  </si>
  <si>
    <t>R17</t>
  </si>
  <si>
    <t>ED IL-LASALLE</t>
  </si>
  <si>
    <t>spba</t>
  </si>
  <si>
    <t>SPBA</t>
  </si>
  <si>
    <t>SPRINGBAY or Spring Bay</t>
  </si>
  <si>
    <t>D87</t>
  </si>
  <si>
    <t>espd</t>
  </si>
  <si>
    <t>SPFL</t>
  </si>
  <si>
    <t>Springfield EAST SPRINGFIELD</t>
  </si>
  <si>
    <t>C02</t>
  </si>
  <si>
    <t>spfg</t>
  </si>
  <si>
    <t>Remove Soon</t>
  </si>
  <si>
    <t>Springfield Gas</t>
  </si>
  <si>
    <t>607 E. Adams St., Springfield, IL 62701</t>
  </si>
  <si>
    <t>spfd</t>
  </si>
  <si>
    <t>Springfield HQ</t>
  </si>
  <si>
    <t>spfm</t>
  </si>
  <si>
    <t>Springfield Macarthur Office - ED - IL SPRINGFIELD ELEC OH</t>
  </si>
  <si>
    <t>825 North MacArthur, Springfield, IL 62702</t>
  </si>
  <si>
    <t>spfw</t>
  </si>
  <si>
    <t>Springfield Washington (Real Estate)</t>
  </si>
  <si>
    <t>101 W Washington St, Springfield, IL 62701</t>
  </si>
  <si>
    <t>EDAL</t>
  </si>
  <si>
    <t>SPRINGFIELD CWLP EASTDALE</t>
  </si>
  <si>
    <t>CW1</t>
  </si>
  <si>
    <t>WT08</t>
  </si>
  <si>
    <t>SSM ST CLARE HEALTH CENTER</t>
  </si>
  <si>
    <t>STAL</t>
  </si>
  <si>
    <t>ST ALBANS</t>
  </si>
  <si>
    <t>STAN</t>
  </si>
  <si>
    <t>ST ANN</t>
  </si>
  <si>
    <t>stch</t>
  </si>
  <si>
    <t>stco</t>
  </si>
  <si>
    <t>St Charles Office - ED - MO ST CHARLES OH</t>
  </si>
  <si>
    <t>2100 Bluestone Dr., St. Charles, MO 63303</t>
  </si>
  <si>
    <t>scmw</t>
  </si>
  <si>
    <t>St. Charles Tower</t>
  </si>
  <si>
    <t>STCH</t>
  </si>
  <si>
    <t>ST CHARLES</t>
  </si>
  <si>
    <t>WWKS</t>
  </si>
  <si>
    <t>ST CHARLES CY WTR</t>
  </si>
  <si>
    <t>STCL</t>
  </si>
  <si>
    <t>ST CLAIR</t>
  </si>
  <si>
    <t>ELLN</t>
  </si>
  <si>
    <t>ST ELLEN (INACTIVE)</t>
  </si>
  <si>
    <t>H62</t>
  </si>
  <si>
    <t>stel</t>
  </si>
  <si>
    <t>stet</t>
  </si>
  <si>
    <t>St. Elmo Tower</t>
  </si>
  <si>
    <t>slmo</t>
  </si>
  <si>
    <t>ELMO</t>
  </si>
  <si>
    <t>ST ELMO</t>
  </si>
  <si>
    <t>Y69</t>
  </si>
  <si>
    <t>PE01</t>
  </si>
  <si>
    <t>ST FRANCIS HOSPITAL</t>
  </si>
  <si>
    <t>A02</t>
  </si>
  <si>
    <t>SFMO</t>
  </si>
  <si>
    <t>ST FRANCISVILLE MARATHON OIL</t>
  </si>
  <si>
    <t>Y71</t>
  </si>
  <si>
    <t>stfr</t>
  </si>
  <si>
    <t>STFR</t>
  </si>
  <si>
    <t>ST FRANCOIS</t>
  </si>
  <si>
    <t>BLGL</t>
  </si>
  <si>
    <t>ST GOBAIN CO (Formerly Ball Glass)</t>
  </si>
  <si>
    <t>D85</t>
  </si>
  <si>
    <t>MRY2</t>
  </si>
  <si>
    <t>ST JACOBS REA</t>
  </si>
  <si>
    <t>H47</t>
  </si>
  <si>
    <t>FR04</t>
  </si>
  <si>
    <t>ST JAMES-UTL IN</t>
  </si>
  <si>
    <t>FR03</t>
  </si>
  <si>
    <t>ST JAMES-UTL OUT</t>
  </si>
  <si>
    <t>JT97</t>
  </si>
  <si>
    <t>ST JOE MINERAL</t>
  </si>
  <si>
    <t>STJN</t>
  </si>
  <si>
    <t>ST JOHN</t>
  </si>
  <si>
    <t>stjh</t>
  </si>
  <si>
    <t>STJH</t>
  </si>
  <si>
    <t>ST JOHNS</t>
  </si>
  <si>
    <r>
      <rPr>
        <sz val="11"/>
        <color rgb="FF323232"/>
        <rFont val="Calibri"/>
        <family val="2"/>
        <scheme val="minor"/>
      </rPr>
      <t>STJH</t>
    </r>
  </si>
  <si>
    <t>R21</t>
  </si>
  <si>
    <t>WT06</t>
  </si>
  <si>
    <t>ST JOHNS HOSP</t>
  </si>
  <si>
    <t>STJO</t>
  </si>
  <si>
    <t>ST JOSEPH</t>
  </si>
  <si>
    <t>E05</t>
  </si>
  <si>
    <t>STJR</t>
  </si>
  <si>
    <t>ST JOSEPH RURAL</t>
  </si>
  <si>
    <r>
      <rPr>
        <sz val="11"/>
        <color rgb="FF323232"/>
        <rFont val="Calibri"/>
        <family val="2"/>
        <scheme val="minor"/>
      </rPr>
      <t>STJR</t>
    </r>
  </si>
  <si>
    <t>R20</t>
  </si>
  <si>
    <t>DO43</t>
  </si>
  <si>
    <t>ST LOUIS CHILDRENS HOSPITAL</t>
  </si>
  <si>
    <t>STLI</t>
  </si>
  <si>
    <t>ST LOUIS INTERNATIONAL</t>
  </si>
  <si>
    <t>STLR</t>
  </si>
  <si>
    <t>ST LOUIS RD</t>
  </si>
  <si>
    <t>WT99</t>
  </si>
  <si>
    <t>ST LOUIS U HOSP</t>
  </si>
  <si>
    <t>WT04</t>
  </si>
  <si>
    <t>ST LOUIS ZOO CUST substation</t>
  </si>
  <si>
    <t>WT96</t>
  </si>
  <si>
    <t>ST MARYS HOSPITAL</t>
  </si>
  <si>
    <t>STPR</t>
  </si>
  <si>
    <t>ST PETERS</t>
  </si>
  <si>
    <t>STAD</t>
  </si>
  <si>
    <t>STADIUM-S (Retired)</t>
  </si>
  <si>
    <t>SLY1</t>
  </si>
  <si>
    <t>STALEY MARATHON PIPELINE CO</t>
  </si>
  <si>
    <r>
      <rPr>
        <sz val="11"/>
        <color rgb="FF323232"/>
        <rFont val="Calibri"/>
        <family val="2"/>
        <scheme val="minor"/>
      </rPr>
      <t>SLY1</t>
    </r>
  </si>
  <si>
    <t>R22</t>
  </si>
  <si>
    <t>stgs</t>
  </si>
  <si>
    <t>STALLINGS</t>
  </si>
  <si>
    <r>
      <rPr>
        <sz val="11"/>
        <color rgb="FF323232"/>
        <rFont val="Calibri"/>
        <family val="2"/>
        <scheme val="minor"/>
      </rPr>
      <t>STLG</t>
    </r>
  </si>
  <si>
    <t>R23</t>
  </si>
  <si>
    <t>STAC</t>
  </si>
  <si>
    <t>STANDARD CITY</t>
  </si>
  <si>
    <r>
      <rPr>
        <sz val="11"/>
        <color rgb="FF323232"/>
        <rFont val="Calibri"/>
        <family val="2"/>
        <scheme val="minor"/>
      </rPr>
      <t>STAC</t>
    </r>
  </si>
  <si>
    <t>R24</t>
  </si>
  <si>
    <t>CG20</t>
  </si>
  <si>
    <t>STANLEY MUFFLER (RETIRED)</t>
  </si>
  <si>
    <t>STAR</t>
  </si>
  <si>
    <t>strs</t>
  </si>
  <si>
    <t>STRK</t>
  </si>
  <si>
    <t>STARK</t>
  </si>
  <si>
    <t>B82</t>
  </si>
  <si>
    <t>STRX</t>
  </si>
  <si>
    <t>STARR</t>
  </si>
  <si>
    <t>STR</t>
  </si>
  <si>
    <t>B46</t>
  </si>
  <si>
    <t>SVR2</t>
  </si>
  <si>
    <t>STARVED ROCK</t>
  </si>
  <si>
    <r>
      <rPr>
        <sz val="11"/>
        <color rgb="FF323232"/>
        <rFont val="Calibri"/>
        <family val="2"/>
        <scheme val="minor"/>
      </rPr>
      <t>SVR2</t>
    </r>
  </si>
  <si>
    <t>R25</t>
  </si>
  <si>
    <t>BL47</t>
  </si>
  <si>
    <t>Bloomington - STATE FARM CONSTRUCTION 1 2  &amp;</t>
  </si>
  <si>
    <r>
      <rPr>
        <sz val="11"/>
        <color rgb="FF323232"/>
        <rFont val="Calibri"/>
        <family val="2"/>
        <scheme val="minor"/>
      </rPr>
      <t>BL47</t>
    </r>
  </si>
  <si>
    <t>R26</t>
  </si>
  <si>
    <t>BL21</t>
  </si>
  <si>
    <t>Bloomington - STATE FARM MIDWEST BLOOMINGTON</t>
  </si>
  <si>
    <r>
      <rPr>
        <sz val="11"/>
        <color rgb="FF323232"/>
        <rFont val="Calibri"/>
        <family val="2"/>
        <scheme val="minor"/>
      </rPr>
      <t>BL21</t>
    </r>
  </si>
  <si>
    <t>R27</t>
  </si>
  <si>
    <t>stnt</t>
  </si>
  <si>
    <t>SPRS</t>
  </si>
  <si>
    <t>STAUNTON SPRING STREET</t>
  </si>
  <si>
    <r>
      <rPr>
        <sz val="11"/>
        <color rgb="FF323232"/>
        <rFont val="Calibri"/>
        <family val="2"/>
        <scheme val="minor"/>
      </rPr>
      <t>SPRS</t>
    </r>
  </si>
  <si>
    <t>R28</t>
  </si>
  <si>
    <t>STEL</t>
  </si>
  <si>
    <t>STEELE</t>
  </si>
  <si>
    <t>stvl</t>
  </si>
  <si>
    <t>STVL</t>
  </si>
  <si>
    <t>STEELEVILLE</t>
  </si>
  <si>
    <r>
      <rPr>
        <sz val="11"/>
        <color rgb="FF323232"/>
        <rFont val="Calibri"/>
        <family val="2"/>
        <scheme val="minor"/>
      </rPr>
      <t>STVL</t>
    </r>
  </si>
  <si>
    <t>R29</t>
  </si>
  <si>
    <t>stlv</t>
  </si>
  <si>
    <t>STE3</t>
  </si>
  <si>
    <t>STEELEVILLE GILSTER MARY LEE</t>
  </si>
  <si>
    <r>
      <rPr>
        <sz val="11"/>
        <color rgb="FF323232"/>
        <rFont val="Calibri"/>
        <family val="2"/>
        <scheme val="minor"/>
      </rPr>
      <t>STE3</t>
    </r>
  </si>
  <si>
    <t>R30</t>
  </si>
  <si>
    <t>STE4</t>
  </si>
  <si>
    <t>STEELVILLE GILSTER SUGAR PLANT</t>
  </si>
  <si>
    <t>R31</t>
  </si>
  <si>
    <t>ES10</t>
  </si>
  <si>
    <t>STERLING STEEL</t>
  </si>
  <si>
    <t>stlf</t>
  </si>
  <si>
    <t>St. Louis Forestry Bldg</t>
  </si>
  <si>
    <t xml:space="preserve">901 S 14TH St., St. Louis, MO 63103 </t>
  </si>
  <si>
    <t>stlg</t>
  </si>
  <si>
    <t>St. Louis GOB</t>
  </si>
  <si>
    <t>1901 Chouteau, St. Louis, MO 63103</t>
  </si>
  <si>
    <t>stll</t>
  </si>
  <si>
    <t>St. Louis Lab Services Bldg</t>
  </si>
  <si>
    <t>1530 Singleton Ave., St. Louis, MO 63103</t>
  </si>
  <si>
    <t>stlm</t>
  </si>
  <si>
    <t>St. Louis Motor Trans. Bldg</t>
  </si>
  <si>
    <t>1525 Gratiot, St. Louis, MO 63103-3124</t>
  </si>
  <si>
    <t>stlr</t>
  </si>
  <si>
    <t>St. Louis Ryder Building</t>
  </si>
  <si>
    <t>1415 Singleton, St. Louis, MO 63103</t>
  </si>
  <si>
    <t>stls</t>
  </si>
  <si>
    <t>St. Louis Singleton Bldg</t>
  </si>
  <si>
    <t>1710 Gratiot, St. Louis, MO 63103</t>
  </si>
  <si>
    <t>stlu</t>
  </si>
  <si>
    <t>St. Louis Underground - ED - MO GRATIOT UNDERGROUND</t>
  </si>
  <si>
    <t>MO-UNDERGROUND</t>
  </si>
  <si>
    <t xml:space="preserve">1540 Gratiot, St. Louis, MO 63103 </t>
  </si>
  <si>
    <t>WT27</t>
  </si>
  <si>
    <t>STL CNT GOV CTR</t>
  </si>
  <si>
    <t>DO05</t>
  </si>
  <si>
    <t>STL CNT WTR-CNTN</t>
  </si>
  <si>
    <t>DO04</t>
  </si>
  <si>
    <t>STL CNT WTR-CNTS</t>
  </si>
  <si>
    <t>DO10</t>
  </si>
  <si>
    <t>STL CNT WTR-N PLT</t>
  </si>
  <si>
    <t>DO08</t>
  </si>
  <si>
    <t>STL CNT WTR-OLIVE</t>
  </si>
  <si>
    <t>WT73</t>
  </si>
  <si>
    <t>STL CNT WTR-SPLT, FENTON</t>
  </si>
  <si>
    <t>DO78</t>
  </si>
  <si>
    <t>STL CY WTR-CHAIN OF ROCKS</t>
  </si>
  <si>
    <t>DO03</t>
  </si>
  <si>
    <t>STL CY WTR-HOWARD BEND</t>
  </si>
  <si>
    <t>DO18</t>
  </si>
  <si>
    <t>STL INTRNL AIRPORT EAST TERMINAL</t>
  </si>
  <si>
    <t>ES07</t>
  </si>
  <si>
    <t>STL NAT STOCK YD</t>
  </si>
  <si>
    <t>WT51</t>
  </si>
  <si>
    <t>STL UNIVERSITY</t>
  </si>
  <si>
    <t>CG01</t>
  </si>
  <si>
    <t>STODDARD GIN CO</t>
  </si>
  <si>
    <t>stod</t>
  </si>
  <si>
    <t>STOD</t>
  </si>
  <si>
    <t>STODDARD SWT STA</t>
  </si>
  <si>
    <t>STOL</t>
  </si>
  <si>
    <t>STOLLE</t>
  </si>
  <si>
    <t>R32</t>
  </si>
  <si>
    <t>somw</t>
  </si>
  <si>
    <t>Stono Tower</t>
  </si>
  <si>
    <t>STOY</t>
  </si>
  <si>
    <t>Y86</t>
  </si>
  <si>
    <t>STYO</t>
  </si>
  <si>
    <t>STOY SOHIO OIL CO</t>
  </si>
  <si>
    <t>Y87</t>
  </si>
  <si>
    <t>stmw</t>
  </si>
  <si>
    <t>Stratman Tower</t>
  </si>
  <si>
    <t>STMN</t>
  </si>
  <si>
    <t>STRATMAN</t>
  </si>
  <si>
    <t>STRW</t>
  </si>
  <si>
    <t>STRAWN-EXPLORER PIPELINE</t>
  </si>
  <si>
    <t>Y88</t>
  </si>
  <si>
    <t>SGTN</t>
  </si>
  <si>
    <t>STRINGTOWN</t>
  </si>
  <si>
    <t>sths</t>
  </si>
  <si>
    <t>STRH</t>
  </si>
  <si>
    <t>STRONGHURST</t>
  </si>
  <si>
    <t>R33</t>
  </si>
  <si>
    <t>STRG</t>
  </si>
  <si>
    <t>STURGEON</t>
  </si>
  <si>
    <t>SULX</t>
  </si>
  <si>
    <t>SULPHUR</t>
  </si>
  <si>
    <t>SUL</t>
  </si>
  <si>
    <t>SUMX</t>
  </si>
  <si>
    <t>SUMMIT</t>
  </si>
  <si>
    <t>SUM</t>
  </si>
  <si>
    <t>summ</t>
  </si>
  <si>
    <t>Summum Collector</t>
  </si>
  <si>
    <t>SUNF</t>
  </si>
  <si>
    <t>SUNFIELD</t>
  </si>
  <si>
    <t>R34</t>
  </si>
  <si>
    <t>SNF2</t>
  </si>
  <si>
    <t>SUNFIELD CONSOL COAL #2 (Out of Service)</t>
  </si>
  <si>
    <r>
      <rPr>
        <strike/>
        <sz val="11"/>
        <color rgb="FF323232"/>
        <rFont val="Calibri"/>
        <family val="2"/>
        <scheme val="minor"/>
      </rPr>
      <t>SNF2</t>
    </r>
  </si>
  <si>
    <t>R35</t>
  </si>
  <si>
    <t>SNLK</t>
  </si>
  <si>
    <t>SUNNEN LAKE</t>
  </si>
  <si>
    <t>SUNS</t>
  </si>
  <si>
    <t>SUNSET</t>
  </si>
  <si>
    <t>swan</t>
  </si>
  <si>
    <t>Swansea</t>
  </si>
  <si>
    <t>SWS1</t>
  </si>
  <si>
    <t>SWANSEA CENTURY BRASS</t>
  </si>
  <si>
    <r>
      <rPr>
        <sz val="11"/>
        <color rgb="FF323232"/>
        <rFont val="Calibri"/>
        <family val="2"/>
        <scheme val="minor"/>
      </rPr>
      <t>SWS1</t>
    </r>
  </si>
  <si>
    <t>R36</t>
  </si>
  <si>
    <t>SWAN</t>
  </si>
  <si>
    <t>SWANWICK</t>
  </si>
  <si>
    <t>R37</t>
  </si>
  <si>
    <t>SWK2</t>
  </si>
  <si>
    <t>SWANWICK ZEIGLER COAL CO (Out of Service)</t>
  </si>
  <si>
    <r>
      <rPr>
        <strike/>
        <sz val="11"/>
        <color rgb="FF323232"/>
        <rFont val="Calibri"/>
        <family val="2"/>
        <scheme val="minor"/>
      </rPr>
      <t>SWK2</t>
    </r>
  </si>
  <si>
    <t>R38</t>
  </si>
  <si>
    <t>SWWT</t>
  </si>
  <si>
    <t>SWEET WATER</t>
  </si>
  <si>
    <t>SYRC</t>
  </si>
  <si>
    <t>SYRACUSE</t>
  </si>
  <si>
    <t>TABG</t>
  </si>
  <si>
    <t>TABLE GROVE</t>
  </si>
  <si>
    <t>V67</t>
  </si>
  <si>
    <t>tals</t>
  </si>
  <si>
    <t>Tallula Collector</t>
  </si>
  <si>
    <t>tama</t>
  </si>
  <si>
    <t>TAMR</t>
  </si>
  <si>
    <t>TAMAROA</t>
  </si>
  <si>
    <t>R39</t>
  </si>
  <si>
    <t>TAMX</t>
  </si>
  <si>
    <t>TAMM</t>
  </si>
  <si>
    <t>TAM</t>
  </si>
  <si>
    <t>TARA</t>
  </si>
  <si>
    <t>TAN-TAR-A</t>
  </si>
  <si>
    <t>tstp</t>
  </si>
  <si>
    <t>Taum Sauk Contractor Trailer Park</t>
  </si>
  <si>
    <t>tslr</t>
  </si>
  <si>
    <t>Taum Sauk Lower Reservoir</t>
  </si>
  <si>
    <t>tsmw</t>
  </si>
  <si>
    <t>Taum Sauk Tower</t>
  </si>
  <si>
    <t>tsur</t>
  </si>
  <si>
    <t>Taum Sauk Upper Reservoir</t>
  </si>
  <si>
    <t>taum</t>
  </si>
  <si>
    <t>TSXX</t>
  </si>
  <si>
    <t>TAUM SAUK ENERGY CENTER, TAUM SAUK SWITCHYARD &amp; TAUM SAUK substation</t>
  </si>
  <si>
    <t>T, D, E</t>
  </si>
  <si>
    <t>TS</t>
  </si>
  <si>
    <t>073/054</t>
  </si>
  <si>
    <t>TASG</t>
  </si>
  <si>
    <t>TAUSSIG</t>
  </si>
  <si>
    <t>TAYX</t>
  </si>
  <si>
    <t>TAYLOR</t>
  </si>
  <si>
    <t>TAY</t>
  </si>
  <si>
    <t>TAYR</t>
  </si>
  <si>
    <t>TAYLOR ROAD</t>
  </si>
  <si>
    <t>D03</t>
  </si>
  <si>
    <t>TAYA</t>
  </si>
  <si>
    <t>TAYLORVILLE AHLSTROM</t>
  </si>
  <si>
    <t>Y94</t>
  </si>
  <si>
    <t>TAYE</t>
  </si>
  <si>
    <t>TAYLORVILLE E</t>
  </si>
  <si>
    <t>Y89</t>
  </si>
  <si>
    <t>TYFO</t>
  </si>
  <si>
    <t>TAYLORVILLE FIVE OAKS LANDFILL</t>
  </si>
  <si>
    <t>T44</t>
  </si>
  <si>
    <t>TYNE</t>
  </si>
  <si>
    <t>TAYLORVILLE NE</t>
  </si>
  <si>
    <t>Y90</t>
  </si>
  <si>
    <t>tays</t>
  </si>
  <si>
    <t>TAYS</t>
  </si>
  <si>
    <t>TAYLORVILLE S</t>
  </si>
  <si>
    <t>Y92</t>
  </si>
  <si>
    <t>TYSH</t>
  </si>
  <si>
    <t>TAYLORVILLE SHUMWAY</t>
  </si>
  <si>
    <t>Y91</t>
  </si>
  <si>
    <t>TAYW</t>
  </si>
  <si>
    <t>TAYLORVILLE W</t>
  </si>
  <si>
    <t>Y93</t>
  </si>
  <si>
    <t>TYWS</t>
  </si>
  <si>
    <t>TAYLORVILLE WILKINSON ST</t>
  </si>
  <si>
    <t>Z46</t>
  </si>
  <si>
    <t>tazw</t>
  </si>
  <si>
    <t>TAZW</t>
  </si>
  <si>
    <t>TAZEWELL</t>
  </si>
  <si>
    <t>D56</t>
  </si>
  <si>
    <t>TZLF</t>
  </si>
  <si>
    <t>TAZEWELL LANDFILL</t>
  </si>
  <si>
    <t>C01</t>
  </si>
  <si>
    <t>PIN3</t>
  </si>
  <si>
    <t>TECHNICOLOR UNIVERSAL MEDIA S</t>
  </si>
  <si>
    <r>
      <rPr>
        <sz val="11"/>
        <color rgb="FF323232"/>
        <rFont val="Calibri"/>
        <family val="2"/>
        <scheme val="minor"/>
      </rPr>
      <t>PIN3</t>
    </r>
  </si>
  <si>
    <t>R40</t>
  </si>
  <si>
    <t>tglr</t>
  </si>
  <si>
    <t>TGLR</t>
  </si>
  <si>
    <t>TEGELER</t>
  </si>
  <si>
    <t>TELE</t>
  </si>
  <si>
    <t>TELEGRAPH</t>
  </si>
  <si>
    <t>TENB</t>
  </si>
  <si>
    <t>TENBROOK</t>
  </si>
  <si>
    <t>TENJ</t>
  </si>
  <si>
    <t>TENNESSEE JCT</t>
  </si>
  <si>
    <t>V68</t>
  </si>
  <si>
    <t>TDLX</t>
  </si>
  <si>
    <t>TERRE DU LAC</t>
  </si>
  <si>
    <t>TDL</t>
  </si>
  <si>
    <t>TESS</t>
  </si>
  <si>
    <t>TESSON</t>
  </si>
  <si>
    <t>TEUT</t>
  </si>
  <si>
    <t>TEUTOPOLIS</t>
  </si>
  <si>
    <t>Y96</t>
  </si>
  <si>
    <t>TEUW</t>
  </si>
  <si>
    <t>TEUTOPOLIS W</t>
  </si>
  <si>
    <t>Z41</t>
  </si>
  <si>
    <t>MX07</t>
  </si>
  <si>
    <t>TEXACO CITY SVCS</t>
  </si>
  <si>
    <t>TEXX</t>
  </si>
  <si>
    <t>TEXAS</t>
  </si>
  <si>
    <r>
      <rPr>
        <sz val="11"/>
        <color rgb="FF323232"/>
        <rFont val="Calibri"/>
        <family val="2"/>
        <scheme val="minor"/>
      </rPr>
      <t>TEX</t>
    </r>
  </si>
  <si>
    <t>R41</t>
  </si>
  <si>
    <t>CG10</t>
  </si>
  <si>
    <t>TEXAS EASTERN GAS-ORAN1</t>
  </si>
  <si>
    <t>CG27</t>
  </si>
  <si>
    <t>TEXAS EASTERN PROD-ORAN2</t>
  </si>
  <si>
    <t>THIR</t>
  </si>
  <si>
    <t>THIRTIETH STREET</t>
  </si>
  <si>
    <t>TMPS</t>
  </si>
  <si>
    <t>THOMPSON-12 (INACTIVE)</t>
  </si>
  <si>
    <t>tomp</t>
  </si>
  <si>
    <t>Thompsonville Collector</t>
  </si>
  <si>
    <t>THOM</t>
  </si>
  <si>
    <t>THOMPSONVILLE</t>
  </si>
  <si>
    <t>T03</t>
  </si>
  <si>
    <t>TLDX</t>
  </si>
  <si>
    <t>TILDEN</t>
  </si>
  <si>
    <r>
      <rPr>
        <sz val="11"/>
        <color rgb="FF323232"/>
        <rFont val="Calibri"/>
        <family val="2"/>
        <scheme val="minor"/>
      </rPr>
      <t>TLD</t>
    </r>
  </si>
  <si>
    <t>R42</t>
  </si>
  <si>
    <t>t138</t>
  </si>
  <si>
    <t>T138</t>
  </si>
  <si>
    <t>TILDEN 138KV</t>
  </si>
  <si>
    <r>
      <rPr>
        <sz val="11"/>
        <color rgb="FF323232"/>
        <rFont val="Calibri"/>
        <family val="2"/>
        <scheme val="minor"/>
      </rPr>
      <t>T138</t>
    </r>
  </si>
  <si>
    <t>R43</t>
  </si>
  <si>
    <t>TLD4</t>
  </si>
  <si>
    <t>TILDEN B. S. W. CORPORATION</t>
  </si>
  <si>
    <r>
      <rPr>
        <sz val="11"/>
        <color rgb="FF323232"/>
        <rFont val="Calibri"/>
        <family val="2"/>
        <scheme val="minor"/>
      </rPr>
      <t>TLD4</t>
    </r>
  </si>
  <si>
    <t>R44</t>
  </si>
  <si>
    <t>tilg</t>
  </si>
  <si>
    <t>TLD3</t>
  </si>
  <si>
    <t>TILDEN GAS STORAGE &amp; TILDEN GAS COMPRESSOR STATION</t>
  </si>
  <si>
    <t>351 Washington County Line Rd., Tilden, IL 62292</t>
  </si>
  <si>
    <r>
      <rPr>
        <sz val="11"/>
        <color rgb="FF323232"/>
        <rFont val="Calibri"/>
        <family val="2"/>
        <scheme val="minor"/>
      </rPr>
      <t>TLD3</t>
    </r>
  </si>
  <si>
    <t>R45</t>
  </si>
  <si>
    <t>tecx</t>
  </si>
  <si>
    <t>TECX</t>
  </si>
  <si>
    <t>TILTON ENERGY CENTER SWYD</t>
  </si>
  <si>
    <r>
      <rPr>
        <sz val="11"/>
        <color rgb="FF323232"/>
        <rFont val="Calibri"/>
        <family val="2"/>
        <scheme val="minor"/>
      </rPr>
      <t>TEC</t>
    </r>
  </si>
  <si>
    <t>R46</t>
  </si>
  <si>
    <t>TLDF</t>
  </si>
  <si>
    <t>TILTON F ST SWT STATION</t>
  </si>
  <si>
    <r>
      <rPr>
        <sz val="11"/>
        <color rgb="FF323232"/>
        <rFont val="Calibri"/>
        <family val="2"/>
        <scheme val="minor"/>
      </rPr>
      <t>TLDF</t>
    </r>
  </si>
  <si>
    <t>R47</t>
  </si>
  <si>
    <t>TLDR</t>
  </si>
  <si>
    <t>TILTON ROSS LANE</t>
  </si>
  <si>
    <r>
      <rPr>
        <sz val="11"/>
        <color rgb="FF323232"/>
        <rFont val="Calibri"/>
        <family val="2"/>
        <scheme val="minor"/>
      </rPr>
      <t>TLDR</t>
    </r>
  </si>
  <si>
    <t>R48</t>
  </si>
  <si>
    <t>tgmw</t>
  </si>
  <si>
    <t>Tioga Tower</t>
  </si>
  <si>
    <t>timw</t>
  </si>
  <si>
    <t>Tipton Tower</t>
  </si>
  <si>
    <t>TPTN</t>
  </si>
  <si>
    <t>TIPTON</t>
  </si>
  <si>
    <t>TPTP</t>
  </si>
  <si>
    <t>TIPTON PRISON</t>
  </si>
  <si>
    <t>TSDL</t>
  </si>
  <si>
    <t>TISDALE</t>
  </si>
  <si>
    <t>MO77</t>
  </si>
  <si>
    <t>TOASTMASTER</t>
  </si>
  <si>
    <t>TOLO</t>
  </si>
  <si>
    <t>TOLONO</t>
  </si>
  <si>
    <t>Y97</t>
  </si>
  <si>
    <t>TOLUCA substation - NEW SITE</t>
  </si>
  <si>
    <t>HE2</t>
  </si>
  <si>
    <t>TULN</t>
  </si>
  <si>
    <t>TOULON</t>
  </si>
  <si>
    <t>A80</t>
  </si>
  <si>
    <t>CG15</t>
  </si>
  <si>
    <t>TOWER ROCK QUARRY (RETIRED)</t>
  </si>
  <si>
    <t>TWRS</t>
  </si>
  <si>
    <t>TOWERS</t>
  </si>
  <si>
    <t>TOWN</t>
  </si>
  <si>
    <t>TOWNLEY</t>
  </si>
  <si>
    <t>SF17</t>
  </si>
  <si>
    <t>TRAP ROCK</t>
  </si>
  <si>
    <t>TRMT</t>
  </si>
  <si>
    <t>TREMONT</t>
  </si>
  <si>
    <t>B58</t>
  </si>
  <si>
    <t>TREN</t>
  </si>
  <si>
    <t>TRENTON</t>
  </si>
  <si>
    <r>
      <rPr>
        <sz val="11"/>
        <color rgb="FF323232"/>
        <rFont val="Calibri"/>
        <family val="2"/>
        <scheme val="minor"/>
      </rPr>
      <t>TREN</t>
    </r>
  </si>
  <si>
    <t>R49</t>
  </si>
  <si>
    <t>troy</t>
  </si>
  <si>
    <t>TROJ</t>
  </si>
  <si>
    <t>Troy Office &amp; TROJAN substation</t>
  </si>
  <si>
    <t>167 Hwy H, Troy, MO 63379</t>
  </si>
  <si>
    <t>TRYT</t>
  </si>
  <si>
    <t>TROY 14KV</t>
  </si>
  <si>
    <t>TROY</t>
  </si>
  <si>
    <t>TROY 4KV</t>
  </si>
  <si>
    <t>TROG</t>
  </si>
  <si>
    <t>TROY GROVE</t>
  </si>
  <si>
    <r>
      <rPr>
        <sz val="11"/>
        <color rgb="FF323232"/>
        <rFont val="Calibri"/>
        <family val="2"/>
        <scheme val="minor"/>
      </rPr>
      <t>TROG</t>
    </r>
  </si>
  <si>
    <t>R50</t>
  </si>
  <si>
    <t>TRG1</t>
  </si>
  <si>
    <t>TROY GROVE UNIMIN substation 1</t>
  </si>
  <si>
    <r>
      <rPr>
        <sz val="11"/>
        <color rgb="FF323232"/>
        <rFont val="Calibri"/>
        <family val="2"/>
        <scheme val="minor"/>
      </rPr>
      <t>TRG1</t>
    </r>
  </si>
  <si>
    <t>R51</t>
  </si>
  <si>
    <t>TRG4</t>
  </si>
  <si>
    <t>TROY GROVE UNIMIN substation 2</t>
  </si>
  <si>
    <r>
      <rPr>
        <sz val="11"/>
        <color rgb="FF323232"/>
        <rFont val="Calibri"/>
        <family val="2"/>
        <scheme val="minor"/>
      </rPr>
      <t>TRG4</t>
    </r>
  </si>
  <si>
    <t>R52</t>
  </si>
  <si>
    <t>TROI</t>
  </si>
  <si>
    <t>TROY INDUSTRIAL</t>
  </si>
  <si>
    <r>
      <rPr>
        <sz val="11"/>
        <color rgb="FF323232"/>
        <rFont val="Calibri"/>
        <family val="2"/>
        <scheme val="minor"/>
      </rPr>
      <t>TROI</t>
    </r>
  </si>
  <si>
    <t>R53</t>
  </si>
  <si>
    <t>TRO5</t>
  </si>
  <si>
    <t>TROY TRIAD HIGH SCHOOL</t>
  </si>
  <si>
    <r>
      <rPr>
        <sz val="11"/>
        <color rgb="FF323232"/>
        <rFont val="Calibri"/>
        <family val="2"/>
        <scheme val="minor"/>
      </rPr>
      <t>TRO5</t>
    </r>
  </si>
  <si>
    <t>R54</t>
  </si>
  <si>
    <t>TRUX</t>
  </si>
  <si>
    <t>TRUXTON</t>
  </si>
  <si>
    <t>TLOG</t>
  </si>
  <si>
    <t>TULOMA GAS PRODUCTS CO</t>
  </si>
  <si>
    <t>A41</t>
  </si>
  <si>
    <t>TKBD</t>
  </si>
  <si>
    <t>TURKEY BEND</t>
  </si>
  <si>
    <t>TRNY</t>
  </si>
  <si>
    <t>TURNEY</t>
  </si>
  <si>
    <t>tsco</t>
  </si>
  <si>
    <t>Tuscola (Cilco)</t>
  </si>
  <si>
    <t>tusc</t>
  </si>
  <si>
    <t>Tuscola Office (CIPS) - ED - IL TUSCOLA OH</t>
  </si>
  <si>
    <t>510 S. Washington, Tuscola, IL 61953</t>
  </si>
  <si>
    <t>tusm</t>
  </si>
  <si>
    <t>Tuscola W Tower</t>
  </si>
  <si>
    <t>o</t>
  </si>
  <si>
    <t>TUSE</t>
  </si>
  <si>
    <t>TUSCOLA E</t>
  </si>
  <si>
    <t>Y98</t>
  </si>
  <si>
    <t>TUNE</t>
  </si>
  <si>
    <t>TUSCOLA NE</t>
  </si>
  <si>
    <t>Y99</t>
  </si>
  <si>
    <t>TUSU</t>
  </si>
  <si>
    <t>TUSCOLA USI</t>
  </si>
  <si>
    <t>Z02</t>
  </si>
  <si>
    <t>tusw</t>
  </si>
  <si>
    <t>TUSW</t>
  </si>
  <si>
    <t>TUSCOLA W</t>
  </si>
  <si>
    <t>Z01</t>
  </si>
  <si>
    <t>tysn</t>
  </si>
  <si>
    <t>TYSN</t>
  </si>
  <si>
    <t>TYSON</t>
  </si>
  <si>
    <t>DO22</t>
  </si>
  <si>
    <t>U OF MO-ST LOUIS</t>
  </si>
  <si>
    <t>ULIN</t>
  </si>
  <si>
    <t>ULLIN</t>
  </si>
  <si>
    <t>T04</t>
  </si>
  <si>
    <t>UNIC</t>
  </si>
  <si>
    <t>UNICITY</t>
  </si>
  <si>
    <t>unio</t>
  </si>
  <si>
    <t>Union Tower</t>
  </si>
  <si>
    <t>UNIX</t>
  </si>
  <si>
    <t>UNION</t>
  </si>
  <si>
    <t>UNI</t>
  </si>
  <si>
    <t>MO78</t>
  </si>
  <si>
    <t>UNIVERSAL COAL</t>
  </si>
  <si>
    <t>UNVR</t>
  </si>
  <si>
    <t>UNIVERSITY</t>
  </si>
  <si>
    <t>B65</t>
  </si>
  <si>
    <t>UNIV</t>
  </si>
  <si>
    <t>UNIVERSITY-U</t>
  </si>
  <si>
    <t>urbn</t>
  </si>
  <si>
    <t>Urbana Tower</t>
  </si>
  <si>
    <t>UR10</t>
  </si>
  <si>
    <t>URBANA CARLE EAST</t>
  </si>
  <si>
    <r>
      <rPr>
        <sz val="11"/>
        <color rgb="FF323232"/>
        <rFont val="Calibri"/>
        <family val="2"/>
        <scheme val="minor"/>
      </rPr>
      <t>UR10</t>
    </r>
  </si>
  <si>
    <t>R56</t>
  </si>
  <si>
    <t>UR11</t>
  </si>
  <si>
    <t>URBANA CARLE WEST</t>
  </si>
  <si>
    <r>
      <rPr>
        <sz val="11"/>
        <color rgb="FF323232"/>
        <rFont val="Calibri"/>
        <family val="2"/>
        <scheme val="minor"/>
      </rPr>
      <t>UR11</t>
    </r>
  </si>
  <si>
    <t>R57</t>
  </si>
  <si>
    <t>URBF</t>
  </si>
  <si>
    <t>URBANA FIVE POINTS</t>
  </si>
  <si>
    <r>
      <rPr>
        <sz val="11"/>
        <color rgb="FF323232"/>
        <rFont val="Calibri"/>
        <family val="2"/>
        <scheme val="minor"/>
      </rPr>
      <t>URBF</t>
    </r>
  </si>
  <si>
    <t>R58</t>
  </si>
  <si>
    <t>URBG</t>
  </si>
  <si>
    <t>URBANA GOODWIN</t>
  </si>
  <si>
    <r>
      <rPr>
        <sz val="11"/>
        <color rgb="FF323232"/>
        <rFont val="Calibri"/>
        <family val="2"/>
        <scheme val="minor"/>
      </rPr>
      <t>URBG</t>
    </r>
  </si>
  <si>
    <t>R59</t>
  </si>
  <si>
    <t>PKRD</t>
  </si>
  <si>
    <t>URBANA PERKINS RD</t>
  </si>
  <si>
    <r>
      <rPr>
        <sz val="11"/>
        <color rgb="FF323232"/>
        <rFont val="Calibri"/>
        <family val="2"/>
        <scheme val="minor"/>
      </rPr>
      <t>PKRD</t>
    </r>
  </si>
  <si>
    <t>R60</t>
  </si>
  <si>
    <t>URBP</t>
  </si>
  <si>
    <t>URBANA PHILO RD</t>
  </si>
  <si>
    <r>
      <rPr>
        <sz val="11"/>
        <color rgb="FF323232"/>
        <rFont val="Calibri"/>
        <family val="2"/>
        <scheme val="minor"/>
      </rPr>
      <t>URBP</t>
    </r>
  </si>
  <si>
    <t>R61</t>
  </si>
  <si>
    <t>UR04</t>
  </si>
  <si>
    <t>URBANA SOLO CUP</t>
  </si>
  <si>
    <r>
      <rPr>
        <sz val="11"/>
        <color rgb="FF323232"/>
        <rFont val="Calibri"/>
        <family val="2"/>
        <scheme val="minor"/>
      </rPr>
      <t>UR04</t>
    </r>
  </si>
  <si>
    <t>R62</t>
  </si>
  <si>
    <t>UR12</t>
  </si>
  <si>
    <t>URBANA SOLO CUP NO. 2</t>
  </si>
  <si>
    <r>
      <rPr>
        <sz val="11"/>
        <color rgb="FF323232"/>
        <rFont val="Calibri"/>
        <family val="2"/>
        <scheme val="minor"/>
      </rPr>
      <t>UR12</t>
    </r>
  </si>
  <si>
    <t>R63</t>
  </si>
  <si>
    <t>UR13</t>
  </si>
  <si>
    <t>URBANA SOLO CUP SOUTH</t>
  </si>
  <si>
    <r>
      <rPr>
        <sz val="11"/>
        <color rgb="FF323232"/>
        <rFont val="Calibri"/>
        <family val="2"/>
        <scheme val="minor"/>
      </rPr>
      <t>UR13</t>
    </r>
  </si>
  <si>
    <t>R64</t>
  </si>
  <si>
    <t>URSO</t>
  </si>
  <si>
    <t>URBANA SOUTH ORCHARD</t>
  </si>
  <si>
    <r>
      <rPr>
        <sz val="11"/>
        <color rgb="FF323232"/>
        <rFont val="Calibri"/>
        <family val="2"/>
        <scheme val="minor"/>
      </rPr>
      <t>URSO</t>
    </r>
  </si>
  <si>
    <t>R65</t>
  </si>
  <si>
    <t>URBW</t>
  </si>
  <si>
    <t>URBANA WASHINGTON ST</t>
  </si>
  <si>
    <r>
      <rPr>
        <sz val="11"/>
        <color rgb="FF323232"/>
        <rFont val="Calibri"/>
        <family val="2"/>
        <scheme val="minor"/>
      </rPr>
      <t>URBW</t>
    </r>
  </si>
  <si>
    <t>R66</t>
  </si>
  <si>
    <t>urss</t>
  </si>
  <si>
    <t>URSA</t>
  </si>
  <si>
    <t>V69</t>
  </si>
  <si>
    <t>DO62</t>
  </si>
  <si>
    <t>US POST OFFICE</t>
  </si>
  <si>
    <t>MD14</t>
  </si>
  <si>
    <t>US STEEL SWITCHING STATION</t>
  </si>
  <si>
    <t>HA9</t>
  </si>
  <si>
    <t>DO25</t>
  </si>
  <si>
    <t>USGSA ARMY RECORD CENTER</t>
  </si>
  <si>
    <t>DO63</t>
  </si>
  <si>
    <t>USGSA-MART BLDG</t>
  </si>
  <si>
    <t>DO31</t>
  </si>
  <si>
    <t>USGSA-STL ORD 108A</t>
  </si>
  <si>
    <t>DO82</t>
  </si>
  <si>
    <t>USGSA-STL ORD 108B</t>
  </si>
  <si>
    <t>utmw</t>
  </si>
  <si>
    <t>Utica Tower</t>
  </si>
  <si>
    <t>UTCA</t>
  </si>
  <si>
    <t>UTICA</t>
  </si>
  <si>
    <t>UT13</t>
  </si>
  <si>
    <t>UTICA PQ CORP</t>
  </si>
  <si>
    <r>
      <rPr>
        <sz val="11"/>
        <color rgb="FF323232"/>
        <rFont val="Calibri"/>
        <family val="2"/>
        <scheme val="minor"/>
      </rPr>
      <t>UT13</t>
    </r>
  </si>
  <si>
    <t>R67</t>
  </si>
  <si>
    <t>UTCR</t>
  </si>
  <si>
    <t>UTICA RIDGE AVE</t>
  </si>
  <si>
    <r>
      <rPr>
        <sz val="11"/>
        <color rgb="FF323232"/>
        <rFont val="Calibri"/>
        <family val="2"/>
        <scheme val="minor"/>
      </rPr>
      <t>UTCR</t>
    </r>
  </si>
  <si>
    <t>R68</t>
  </si>
  <si>
    <t>UT12</t>
  </si>
  <si>
    <t>UTICA UNIMIN</t>
  </si>
  <si>
    <r>
      <rPr>
        <sz val="11"/>
        <color rgb="FF323232"/>
        <rFont val="Calibri"/>
        <family val="2"/>
        <scheme val="minor"/>
      </rPr>
      <t>UT12</t>
    </r>
  </si>
  <si>
    <t>R69</t>
  </si>
  <si>
    <t>VMXX</t>
  </si>
  <si>
    <t>VALLES MINES</t>
  </si>
  <si>
    <t>VM</t>
  </si>
  <si>
    <t>VALC</t>
  </si>
  <si>
    <t>VALLEY CITY</t>
  </si>
  <si>
    <t>V70</t>
  </si>
  <si>
    <t>VPXX</t>
  </si>
  <si>
    <t>VALLEY PARK</t>
  </si>
  <si>
    <t>VP</t>
  </si>
  <si>
    <t>VMYR</t>
  </si>
  <si>
    <t>VALMEYER 138KV</t>
  </si>
  <si>
    <r>
      <rPr>
        <sz val="11"/>
        <color rgb="FF323232"/>
        <rFont val="Calibri"/>
        <family val="2"/>
        <scheme val="minor"/>
      </rPr>
      <t>VMYR</t>
    </r>
  </si>
  <si>
    <t>R70</t>
  </si>
  <si>
    <t>V156</t>
  </si>
  <si>
    <t>VALMEYER RT 156</t>
  </si>
  <si>
    <r>
      <rPr>
        <sz val="11"/>
        <color rgb="FF323232"/>
        <rFont val="Calibri"/>
        <family val="2"/>
        <scheme val="minor"/>
      </rPr>
      <t>V156</t>
    </r>
  </si>
  <si>
    <t>R71</t>
  </si>
  <si>
    <t>vcls</t>
  </si>
  <si>
    <t>VNCL</t>
  </si>
  <si>
    <t>VAN CLEAVE</t>
  </si>
  <si>
    <t>E10</t>
  </si>
  <si>
    <t>vdmw</t>
  </si>
  <si>
    <t>Vandalia Tower</t>
  </si>
  <si>
    <t>vand</t>
  </si>
  <si>
    <t>VAND</t>
  </si>
  <si>
    <t>VANDALIA</t>
  </si>
  <si>
    <r>
      <rPr>
        <sz val="11"/>
        <color rgb="FF323232"/>
        <rFont val="Calibri"/>
        <family val="2"/>
        <scheme val="minor"/>
      </rPr>
      <t>VAND</t>
    </r>
  </si>
  <si>
    <t>R73</t>
  </si>
  <si>
    <t>VNDL</t>
  </si>
  <si>
    <t>VANDALIA 12KV &amp; 34KV</t>
  </si>
  <si>
    <t>VND3</t>
  </si>
  <si>
    <t>VANDALIA BROCKWAY</t>
  </si>
  <si>
    <t>R74</t>
  </si>
  <si>
    <t>VND5</t>
  </si>
  <si>
    <t>VANDALIA FORSHEDA</t>
  </si>
  <si>
    <r>
      <rPr>
        <sz val="11"/>
        <color rgb="FF323232"/>
        <rFont val="Calibri"/>
        <family val="2"/>
        <scheme val="minor"/>
      </rPr>
      <t>VND5</t>
    </r>
  </si>
  <si>
    <t>R75</t>
  </si>
  <si>
    <t>VND6</t>
  </si>
  <si>
    <t>VANDALIA LACLEDE STEEL</t>
  </si>
  <si>
    <r>
      <rPr>
        <sz val="11"/>
        <color rgb="FF323232"/>
        <rFont val="Calibri"/>
        <family val="2"/>
        <scheme val="minor"/>
      </rPr>
      <t>VND6</t>
    </r>
  </si>
  <si>
    <t>R76</t>
  </si>
  <si>
    <t>VND7</t>
  </si>
  <si>
    <t>VANDALIA PROPANE PLUS</t>
  </si>
  <si>
    <r>
      <rPr>
        <sz val="11"/>
        <color rgb="FF323232"/>
        <rFont val="Calibri"/>
        <family val="2"/>
        <scheme val="minor"/>
      </rPr>
      <t>VND7</t>
    </r>
  </si>
  <si>
    <t>R77</t>
  </si>
  <si>
    <t>VANX</t>
  </si>
  <si>
    <t>VANDEVENTER</t>
  </si>
  <si>
    <t>VAN</t>
  </si>
  <si>
    <t>DO92</t>
  </si>
  <si>
    <t>VANGUARD PLASTIC</t>
  </si>
  <si>
    <t>vrna</t>
  </si>
  <si>
    <t>Varna Collector</t>
  </si>
  <si>
    <t>VEN4</t>
  </si>
  <si>
    <t>VENICE 4TH STREET</t>
  </si>
  <si>
    <r>
      <rPr>
        <sz val="11"/>
        <color rgb="FF323232"/>
        <rFont val="Calibri"/>
        <family val="2"/>
        <scheme val="minor"/>
      </rPr>
      <t>VEN4</t>
    </r>
  </si>
  <si>
    <t>R78</t>
  </si>
  <si>
    <t>VEN7</t>
  </si>
  <si>
    <t>VENICE BEELMAN</t>
  </si>
  <si>
    <r>
      <rPr>
        <sz val="11"/>
        <color rgb="FF323232"/>
        <rFont val="Calibri"/>
        <family val="2"/>
        <scheme val="minor"/>
      </rPr>
      <t>VEN7</t>
    </r>
  </si>
  <si>
    <t>R79</t>
  </si>
  <si>
    <t>veni</t>
  </si>
  <si>
    <t>VENP</t>
  </si>
  <si>
    <t>VENICE POWER PLANT/U.E.</t>
  </si>
  <si>
    <r>
      <rPr>
        <sz val="11"/>
        <color rgb="FF323232"/>
        <rFont val="Calibri"/>
        <family val="2"/>
        <scheme val="minor"/>
      </rPr>
      <t>VENP</t>
    </r>
  </si>
  <si>
    <t>R80</t>
  </si>
  <si>
    <t>VEN6</t>
  </si>
  <si>
    <t>VENICE PUMPING STATION</t>
  </si>
  <si>
    <r>
      <rPr>
        <sz val="11"/>
        <color rgb="FF323232"/>
        <rFont val="Calibri"/>
        <family val="2"/>
        <scheme val="minor"/>
      </rPr>
      <t>VEN6</t>
    </r>
  </si>
  <si>
    <t>R81</t>
  </si>
  <si>
    <t>VXXX</t>
  </si>
  <si>
    <t>VENICE ENERGY CENTER, VENICE PLANT, VENICE SWITCHYARD</t>
  </si>
  <si>
    <r>
      <rPr>
        <sz val="11"/>
        <color rgb="FF323232"/>
        <rFont val="Calibri"/>
        <family val="2"/>
        <scheme val="minor"/>
      </rPr>
      <t>V</t>
    </r>
  </si>
  <si>
    <t>VTRR</t>
  </si>
  <si>
    <t>VENICE TRRA</t>
  </si>
  <si>
    <r>
      <rPr>
        <sz val="11"/>
        <color rgb="FF323232"/>
        <rFont val="Calibri"/>
        <family val="2"/>
        <scheme val="minor"/>
      </rPr>
      <t>VTRR</t>
    </r>
  </si>
  <si>
    <t>R82</t>
  </si>
  <si>
    <t>verm</t>
  </si>
  <si>
    <t>VERM</t>
  </si>
  <si>
    <t>VERMILION POWER PLANT</t>
  </si>
  <si>
    <r>
      <rPr>
        <sz val="11"/>
        <color rgb="FF323232"/>
        <rFont val="Calibri"/>
        <family val="2"/>
        <scheme val="minor"/>
      </rPr>
      <t>VERM</t>
    </r>
  </si>
  <si>
    <t>R83</t>
  </si>
  <si>
    <t>vrms</t>
  </si>
  <si>
    <t>VRMT</t>
  </si>
  <si>
    <t>VERMONT</t>
  </si>
  <si>
    <t>V88</t>
  </si>
  <si>
    <t>VRM3</t>
  </si>
  <si>
    <t>VERMONT 34/4</t>
  </si>
  <si>
    <t>V71</t>
  </si>
  <si>
    <t>VRMA</t>
  </si>
  <si>
    <t>VERMONT AMAX COAL CO</t>
  </si>
  <si>
    <t>V72</t>
  </si>
  <si>
    <t>VERX</t>
  </si>
  <si>
    <t>VERNON</t>
  </si>
  <si>
    <t>VER</t>
  </si>
  <si>
    <t>vers</t>
  </si>
  <si>
    <t>vero</t>
  </si>
  <si>
    <t>Versailles Office</t>
  </si>
  <si>
    <t>201 Brown Rd., Versailles, MO 65084</t>
  </si>
  <si>
    <t>VERS</t>
  </si>
  <si>
    <t>VERSAILLES</t>
  </si>
  <si>
    <t>DO86</t>
  </si>
  <si>
    <t>VETERANS HOSPITAL</t>
  </si>
  <si>
    <t>viad</t>
  </si>
  <si>
    <t>VIAD</t>
  </si>
  <si>
    <t>VIADUCT</t>
  </si>
  <si>
    <t>VBNM</t>
  </si>
  <si>
    <t>VIBURNUM</t>
  </si>
  <si>
    <t>SF18</t>
  </si>
  <si>
    <t>VIBURNUM CT PUMP</t>
  </si>
  <si>
    <t>SF19</t>
  </si>
  <si>
    <t>VIBURNUM MINE</t>
  </si>
  <si>
    <t>vibu</t>
  </si>
  <si>
    <t>SVIB</t>
  </si>
  <si>
    <t>Viburnum tower &amp;  SOUTH VIBURNUM substation</t>
  </si>
  <si>
    <t>vimw</t>
  </si>
  <si>
    <t>Vienna Tower</t>
  </si>
  <si>
    <t>vien</t>
  </si>
  <si>
    <t>VIEN</t>
  </si>
  <si>
    <t>VIENNA</t>
  </si>
  <si>
    <t>T05</t>
  </si>
  <si>
    <t>VLGR</t>
  </si>
  <si>
    <t>VILLA GROVE</t>
  </si>
  <si>
    <t>Z04</t>
  </si>
  <si>
    <t>VINX</t>
  </si>
  <si>
    <t>VINITA</t>
  </si>
  <si>
    <t>VIN</t>
  </si>
  <si>
    <t>vine</t>
  </si>
  <si>
    <t>Vineyard Hill  Tower</t>
  </si>
  <si>
    <t>vlas</t>
  </si>
  <si>
    <t>VIOL</t>
  </si>
  <si>
    <t>VIOLA</t>
  </si>
  <si>
    <r>
      <rPr>
        <sz val="11"/>
        <color rgb="FF323232"/>
        <rFont val="Calibri"/>
        <family val="2"/>
        <scheme val="minor"/>
      </rPr>
      <t>VIOL</t>
    </r>
  </si>
  <si>
    <t>R84</t>
  </si>
  <si>
    <t>VI17</t>
  </si>
  <si>
    <t>VIOLA RTE 17 SWITCHING STATION</t>
  </si>
  <si>
    <r>
      <rPr>
        <sz val="11"/>
        <color rgb="FF323232"/>
        <rFont val="Calibri"/>
        <family val="2"/>
        <scheme val="minor"/>
      </rPr>
      <t>VI17</t>
    </r>
  </si>
  <si>
    <t>R85</t>
  </si>
  <si>
    <t>vird</t>
  </si>
  <si>
    <t>viro</t>
  </si>
  <si>
    <t>Virden office - ED - IL VIRDEN OH</t>
  </si>
  <si>
    <t xml:space="preserve">222 N. Church St., Virden, IL 62690 </t>
  </si>
  <si>
    <t>vrdn</t>
  </si>
  <si>
    <t>VIRD</t>
  </si>
  <si>
    <t>VIRDEN</t>
  </si>
  <si>
    <t>V74</t>
  </si>
  <si>
    <t>VIRS</t>
  </si>
  <si>
    <t>VIRDEN S</t>
  </si>
  <si>
    <t>V75</t>
  </si>
  <si>
    <t>virs</t>
  </si>
  <si>
    <t>VIRG</t>
  </si>
  <si>
    <t>VIRGINIA</t>
  </si>
  <si>
    <t>V76</t>
  </si>
  <si>
    <t>VSTA</t>
  </si>
  <si>
    <t>VISTA</t>
  </si>
  <si>
    <t>JC17</t>
  </si>
  <si>
    <t>VON HOFFMAN</t>
  </si>
  <si>
    <t>GRWR</t>
  </si>
  <si>
    <t>W.R. GRACE #2</t>
  </si>
  <si>
    <t>E34</t>
  </si>
  <si>
    <t>wgns</t>
  </si>
  <si>
    <t>WAGJ</t>
  </si>
  <si>
    <t>WAGGONER JCT</t>
  </si>
  <si>
    <t>V77</t>
  </si>
  <si>
    <t>WT50</t>
  </si>
  <si>
    <t>WAGNER DIV-MCGRAW EDISON</t>
  </si>
  <si>
    <t>D401</t>
  </si>
  <si>
    <t>WAGNER MALLEABLE NO. 1 - DECAT</t>
  </si>
  <si>
    <r>
      <rPr>
        <sz val="11"/>
        <color rgb="FF323232"/>
        <rFont val="Calibri"/>
        <family val="2"/>
        <scheme val="minor"/>
      </rPr>
      <t>D401</t>
    </r>
  </si>
  <si>
    <t>R86</t>
  </si>
  <si>
    <t>D404</t>
  </si>
  <si>
    <t>WAGNER MALLEABLE NO. 4 - DECAT</t>
  </si>
  <si>
    <r>
      <rPr>
        <sz val="11"/>
        <color rgb="FF323232"/>
        <rFont val="Calibri"/>
        <family val="2"/>
        <scheme val="minor"/>
      </rPr>
      <t>D404</t>
    </r>
  </si>
  <si>
    <t>R87</t>
  </si>
  <si>
    <t>D406</t>
  </si>
  <si>
    <t>WAGNER MALLEABLE NO. 6 - DECAT</t>
  </si>
  <si>
    <r>
      <rPr>
        <sz val="11"/>
        <color rgb="FF323232"/>
        <rFont val="Calibri"/>
        <family val="2"/>
        <scheme val="minor"/>
      </rPr>
      <t>D406</t>
    </r>
  </si>
  <si>
    <t>R88</t>
  </si>
  <si>
    <t>WAKN</t>
  </si>
  <si>
    <t>WAKON</t>
  </si>
  <si>
    <t>WALD</t>
  </si>
  <si>
    <t>WALDRON</t>
  </si>
  <si>
    <t>WLCK</t>
  </si>
  <si>
    <t>WALLEN CREEK</t>
  </si>
  <si>
    <t>WLNT</t>
  </si>
  <si>
    <t>Dexter WALNUT</t>
  </si>
  <si>
    <t>wlng</t>
  </si>
  <si>
    <t>Walnut Grove Collector</t>
  </si>
  <si>
    <t>WALN</t>
  </si>
  <si>
    <t>WALNUT (RETIRED)</t>
  </si>
  <si>
    <t>B30</t>
  </si>
  <si>
    <t>WLSH</t>
  </si>
  <si>
    <t>WALSH</t>
  </si>
  <si>
    <t>WLTV</t>
  </si>
  <si>
    <t>WALTONVILLE</t>
  </si>
  <si>
    <r>
      <rPr>
        <sz val="11"/>
        <color rgb="FF323232"/>
        <rFont val="Calibri"/>
        <family val="2"/>
        <scheme val="minor"/>
      </rPr>
      <t>WLTV</t>
    </r>
  </si>
  <si>
    <t>R89</t>
  </si>
  <si>
    <t>WLT3</t>
  </si>
  <si>
    <t>WALTONVILLE CONSOLIDATION COAL</t>
  </si>
  <si>
    <r>
      <rPr>
        <sz val="11"/>
        <color rgb="FF323232"/>
        <rFont val="Calibri"/>
        <family val="2"/>
        <scheme val="minor"/>
      </rPr>
      <t>WLT3</t>
    </r>
  </si>
  <si>
    <t>R90</t>
  </si>
  <si>
    <t>WLT7</t>
  </si>
  <si>
    <t>WALTONVILLE SHELL</t>
  </si>
  <si>
    <r>
      <rPr>
        <sz val="11"/>
        <color rgb="FF323232"/>
        <rFont val="Calibri"/>
        <family val="2"/>
        <scheme val="minor"/>
      </rPr>
      <t>WLT7</t>
    </r>
  </si>
  <si>
    <t>R91</t>
  </si>
  <si>
    <t>WAM1</t>
  </si>
  <si>
    <t>WAMAC SWAN</t>
  </si>
  <si>
    <r>
      <rPr>
        <sz val="11"/>
        <color rgb="FF323232"/>
        <rFont val="Calibri"/>
        <family val="2"/>
        <scheme val="minor"/>
      </rPr>
      <t>WAM1</t>
    </r>
  </si>
  <si>
    <t>R92</t>
  </si>
  <si>
    <t>WAND</t>
  </si>
  <si>
    <t>WANDA</t>
  </si>
  <si>
    <r>
      <rPr>
        <sz val="11"/>
        <color rgb="FF323232"/>
        <rFont val="Calibri"/>
        <family val="2"/>
        <scheme val="minor"/>
      </rPr>
      <t>WAND</t>
    </r>
  </si>
  <si>
    <t>R93</t>
  </si>
  <si>
    <t>WRDL</t>
  </si>
  <si>
    <t>WARDELL</t>
  </si>
  <si>
    <t>WARN</t>
  </si>
  <si>
    <t>WARNER</t>
  </si>
  <si>
    <t>DO93</t>
  </si>
  <si>
    <t>WARNER JENKINSON</t>
  </si>
  <si>
    <t>warr</t>
  </si>
  <si>
    <t>WARR</t>
  </si>
  <si>
    <t>WARRENTON</t>
  </si>
  <si>
    <t>wars</t>
  </si>
  <si>
    <t>Warsaw Collector</t>
  </si>
  <si>
    <t>wrsn</t>
  </si>
  <si>
    <t>WRSN</t>
  </si>
  <si>
    <t>WARSON</t>
  </si>
  <si>
    <t>WT42</t>
  </si>
  <si>
    <t>WASH U CLINICAL SCIENCES</t>
  </si>
  <si>
    <t>WT39</t>
  </si>
  <si>
    <t>WASH U MED SCH</t>
  </si>
  <si>
    <t>WT07</t>
  </si>
  <si>
    <t>WASH U SCHOOL OF MEDICINE</t>
  </si>
  <si>
    <t>WT02</t>
  </si>
  <si>
    <t>WASH U. DORM</t>
  </si>
  <si>
    <t>WT05</t>
  </si>
  <si>
    <t>WASH U.-MCKINLEY substation</t>
  </si>
  <si>
    <t>wbns</t>
  </si>
  <si>
    <t>WSHB</t>
  </si>
  <si>
    <t>WASHBURN</t>
  </si>
  <si>
    <t>D28</t>
  </si>
  <si>
    <t>WASH</t>
  </si>
  <si>
    <t>WASHINGTON (RETIRED)</t>
  </si>
  <si>
    <t>wadc</t>
  </si>
  <si>
    <t xml:space="preserve">Washington DC </t>
  </si>
  <si>
    <t>1331 Pennsylvania Ave North West, Suite 512, Washington DC 20004-1703</t>
  </si>
  <si>
    <t>WPXX</t>
  </si>
  <si>
    <t>WASHINGTON PARK</t>
  </si>
  <si>
    <t>WP</t>
  </si>
  <si>
    <t>DO84</t>
  </si>
  <si>
    <t>WASHINGTON U HILLTOP</t>
  </si>
  <si>
    <t>WATR</t>
  </si>
  <si>
    <t>WATERFORD</t>
  </si>
  <si>
    <t>watr</t>
  </si>
  <si>
    <t>watt</t>
  </si>
  <si>
    <t>Waterloo Tower</t>
  </si>
  <si>
    <t>WTRL</t>
  </si>
  <si>
    <t>WATERLOO</t>
  </si>
  <si>
    <r>
      <rPr>
        <sz val="11"/>
        <color rgb="FF323232"/>
        <rFont val="Calibri"/>
        <family val="2"/>
        <scheme val="minor"/>
      </rPr>
      <t>WTRL</t>
    </r>
  </si>
  <si>
    <t>R94</t>
  </si>
  <si>
    <t>WTRS</t>
  </si>
  <si>
    <t>WATERLOO SW STA</t>
  </si>
  <si>
    <t>HC0</t>
  </si>
  <si>
    <t>wats</t>
  </si>
  <si>
    <t>WATK</t>
  </si>
  <si>
    <t>WATSEKA substation &amp; tower</t>
  </si>
  <si>
    <t>Z05</t>
  </si>
  <si>
    <t>WATE</t>
  </si>
  <si>
    <t>WATSEKA E</t>
  </si>
  <si>
    <t>Z06</t>
  </si>
  <si>
    <t>wtsn</t>
  </si>
  <si>
    <t>WATX</t>
  </si>
  <si>
    <t>7219 Weil Ave., St. Louis, MO 63119</t>
  </si>
  <si>
    <t>WAT</t>
  </si>
  <si>
    <t>wave</t>
  </si>
  <si>
    <t>WAVR</t>
  </si>
  <si>
    <t>WAVERLY</t>
  </si>
  <si>
    <t>V78</t>
  </si>
  <si>
    <t>WAYL</t>
  </si>
  <si>
    <t>WAYLAND</t>
  </si>
  <si>
    <t>WTRB</t>
  </si>
  <si>
    <t>WEATHERBY</t>
  </si>
  <si>
    <t>WEBX</t>
  </si>
  <si>
    <t>WEBSTER</t>
  </si>
  <si>
    <t>WEB</t>
  </si>
  <si>
    <t>WT11</t>
  </si>
  <si>
    <t>WEBSTER UNIVERSITY</t>
  </si>
  <si>
    <t>wede</t>
  </si>
  <si>
    <t>WEDE</t>
  </si>
  <si>
    <t>WEDEKIND</t>
  </si>
  <si>
    <t>WECB</t>
  </si>
  <si>
    <t>WEDEKIND 161KV CAP BANKS</t>
  </si>
  <si>
    <t>WDRN</t>
  </si>
  <si>
    <t>WEDRON</t>
  </si>
  <si>
    <r>
      <rPr>
        <sz val="11"/>
        <color rgb="FF323232"/>
        <rFont val="Calibri"/>
        <family val="2"/>
        <scheme val="minor"/>
      </rPr>
      <t>WDRN</t>
    </r>
  </si>
  <si>
    <t>R95</t>
  </si>
  <si>
    <t>WED5</t>
  </si>
  <si>
    <t>WEDRON CONSOLIDATED ZEMI substation 1</t>
  </si>
  <si>
    <r>
      <rPr>
        <sz val="11"/>
        <color rgb="FF323232"/>
        <rFont val="Calibri"/>
        <family val="2"/>
        <scheme val="minor"/>
      </rPr>
      <t>WED5</t>
    </r>
  </si>
  <si>
    <t>R96</t>
  </si>
  <si>
    <t>WED7</t>
  </si>
  <si>
    <t>WEDRON CONSOLIDATED ZEMI substation 2</t>
  </si>
  <si>
    <t>R97</t>
  </si>
  <si>
    <t>foxr</t>
  </si>
  <si>
    <t>FOXR</t>
  </si>
  <si>
    <t>WEDRON FOX RIVER</t>
  </si>
  <si>
    <t>H74</t>
  </si>
  <si>
    <t>WED3</t>
  </si>
  <si>
    <t>WEDRON SILICA</t>
  </si>
  <si>
    <r>
      <rPr>
        <sz val="11"/>
        <color rgb="FF323232"/>
        <rFont val="Calibri"/>
        <family val="2"/>
        <scheme val="minor"/>
      </rPr>
      <t>WED3</t>
    </r>
  </si>
  <si>
    <t>R98</t>
  </si>
  <si>
    <t>weed</t>
  </si>
  <si>
    <t>WEED</t>
  </si>
  <si>
    <t>WEEDMAN</t>
  </si>
  <si>
    <r>
      <rPr>
        <sz val="11"/>
        <color rgb="FF323232"/>
        <rFont val="Calibri"/>
        <family val="2"/>
        <scheme val="minor"/>
      </rPr>
      <t>WEED</t>
    </r>
  </si>
  <si>
    <t>R99</t>
  </si>
  <si>
    <t>WEIL</t>
  </si>
  <si>
    <t>WELD</t>
  </si>
  <si>
    <t>WELDON SPRING</t>
  </si>
  <si>
    <t>well</t>
  </si>
  <si>
    <t>Wellsville</t>
  </si>
  <si>
    <t>#6 Route A, Wellsville, MO 63384</t>
  </si>
  <si>
    <t>WLSV</t>
  </si>
  <si>
    <t>WELLSVILLE 12KV &amp; 34KV</t>
  </si>
  <si>
    <t>MX93</t>
  </si>
  <si>
    <t>WELLSVILLE FIRBR (Retired)</t>
  </si>
  <si>
    <t>MO-MISSOURI VALLEY</t>
  </si>
  <si>
    <t>WENO</t>
  </si>
  <si>
    <t>WENONAH</t>
  </si>
  <si>
    <t>Z08</t>
  </si>
  <si>
    <t>wvmw</t>
  </si>
  <si>
    <t>Wentzville Tower</t>
  </si>
  <si>
    <t>wntz</t>
  </si>
  <si>
    <t>CLHN</t>
  </si>
  <si>
    <t>Wentzville Office - ED - MO WENTZVILLE OH, Tower &amp; CALLAHAN substation</t>
  </si>
  <si>
    <t>wvwh</t>
  </si>
  <si>
    <t>Wentzville Warehouse ( Power On Project )</t>
  </si>
  <si>
    <t>WEST</t>
  </si>
  <si>
    <t>WEST AVENUE</t>
  </si>
  <si>
    <t>watw</t>
  </si>
  <si>
    <t>West Atwater Collector</t>
  </si>
  <si>
    <t>Site survey says at Carlinville substation, but coordinates are nowhere close to the substation - leaving as standalone</t>
  </si>
  <si>
    <t>WCAT</t>
  </si>
  <si>
    <t>WEST CATRON</t>
  </si>
  <si>
    <t>SF20</t>
  </si>
  <si>
    <t>WEST FORK MINE</t>
  </si>
  <si>
    <t>wfra</t>
  </si>
  <si>
    <t xml:space="preserve"> X-Low</t>
  </si>
  <si>
    <t>West Frankfort Tower</t>
  </si>
  <si>
    <t>wfnk</t>
  </si>
  <si>
    <t>WFRK</t>
  </si>
  <si>
    <t>WEST FRANKFORT substation &amp; tower</t>
  </si>
  <si>
    <t>T06</t>
  </si>
  <si>
    <t>wfre</t>
  </si>
  <si>
    <t>WFRE</t>
  </si>
  <si>
    <t>WEST FRANKFORT E substation &amp; tower</t>
  </si>
  <si>
    <t>T07</t>
  </si>
  <si>
    <t>WFRI</t>
  </si>
  <si>
    <t>WEST FRANKFORT IDA</t>
  </si>
  <si>
    <t>T08</t>
  </si>
  <si>
    <t>WFRN</t>
  </si>
  <si>
    <t>WEST FRANKFORT N</t>
  </si>
  <si>
    <t>T09</t>
  </si>
  <si>
    <t>WFRP</t>
  </si>
  <si>
    <t>WEST FRANKFORT REND LK PUMP ST</t>
  </si>
  <si>
    <t>T10</t>
  </si>
  <si>
    <t>ILPW</t>
  </si>
  <si>
    <t>WEST ILLIOPOLIS</t>
  </si>
  <si>
    <r>
      <rPr>
        <sz val="11"/>
        <color rgb="FF323232"/>
        <rFont val="Calibri"/>
        <family val="2"/>
        <scheme val="minor"/>
      </rPr>
      <t>ILPW</t>
    </r>
  </si>
  <si>
    <t>H01</t>
  </si>
  <si>
    <t>LEXW</t>
  </si>
  <si>
    <t>WEST LEXINGTON</t>
  </si>
  <si>
    <r>
      <rPr>
        <sz val="11"/>
        <color rgb="FF323232"/>
        <rFont val="Calibri"/>
        <family val="2"/>
        <scheme val="minor"/>
      </rPr>
      <t>LEXW</t>
    </r>
  </si>
  <si>
    <t>H02</t>
  </si>
  <si>
    <t>WMSB</t>
  </si>
  <si>
    <t>WEST MOSBY</t>
  </si>
  <si>
    <t>wpop</t>
  </si>
  <si>
    <t>West Poplar Collector</t>
  </si>
  <si>
    <t>wsal</t>
  </si>
  <si>
    <t>West Salem Collector</t>
  </si>
  <si>
    <t>SALW</t>
  </si>
  <si>
    <t>WEST SALEM</t>
  </si>
  <si>
    <r>
      <rPr>
        <sz val="11"/>
        <color rgb="FF323232"/>
        <rFont val="Calibri"/>
        <family val="2"/>
        <scheme val="minor"/>
      </rPr>
      <t>SALW</t>
    </r>
  </si>
  <si>
    <t>H04</t>
  </si>
  <si>
    <t>WSAJ</t>
  </si>
  <si>
    <t>WEST SALEM JCT</t>
  </si>
  <si>
    <t>Z10</t>
  </si>
  <si>
    <t>wtlt</t>
  </si>
  <si>
    <t>WTLT</t>
  </si>
  <si>
    <t>WEST TILTON</t>
  </si>
  <si>
    <t>H05</t>
  </si>
  <si>
    <t>WSTN</t>
  </si>
  <si>
    <t>WESTERN</t>
  </si>
  <si>
    <t>DO32</t>
  </si>
  <si>
    <t>WESTHS ELEC-FUSE</t>
  </si>
  <si>
    <t>JC04</t>
  </si>
  <si>
    <t>WESTINGHOUSE ELECTRIC</t>
  </si>
  <si>
    <t>WESW</t>
  </si>
  <si>
    <t>WESTVILLE WEST MAIN</t>
  </si>
  <si>
    <r>
      <rPr>
        <sz val="11"/>
        <color rgb="FF323232"/>
        <rFont val="Calibri"/>
        <family val="2"/>
        <scheme val="minor"/>
      </rPr>
      <t>WESW</t>
    </r>
  </si>
  <si>
    <t>H06</t>
  </si>
  <si>
    <t>CG08</t>
  </si>
  <si>
    <t>WETTERAU (RETRIED)</t>
  </si>
  <si>
    <t>WHLR</t>
  </si>
  <si>
    <t>WHEELER</t>
  </si>
  <si>
    <t>A73</t>
  </si>
  <si>
    <t>whtl</t>
  </si>
  <si>
    <t>WHTH</t>
  </si>
  <si>
    <t>WHITE HALL</t>
  </si>
  <si>
    <t>V80</t>
  </si>
  <si>
    <t>WTHE</t>
  </si>
  <si>
    <t>WHITE HEATH</t>
  </si>
  <si>
    <r>
      <rPr>
        <sz val="11"/>
        <color rgb="FF323232"/>
        <rFont val="Calibri"/>
        <family val="2"/>
        <scheme val="minor"/>
      </rPr>
      <t>WTHE</t>
    </r>
  </si>
  <si>
    <t>H07</t>
  </si>
  <si>
    <t>WHPH</t>
  </si>
  <si>
    <t>WHITEHALL PUBLIC HOUSING</t>
  </si>
  <si>
    <t>V81</t>
  </si>
  <si>
    <t>whll</t>
  </si>
  <si>
    <t>WHAL</t>
  </si>
  <si>
    <t>WHITEHILL</t>
  </si>
  <si>
    <t>T11</t>
  </si>
  <si>
    <t>whit</t>
  </si>
  <si>
    <t>WITJ</t>
  </si>
  <si>
    <t>WHITTINGTON JCT</t>
  </si>
  <si>
    <t>T12</t>
  </si>
  <si>
    <t>WIEB</t>
  </si>
  <si>
    <t>WIEBERG (RETIRED)</t>
  </si>
  <si>
    <t>WILD</t>
  </si>
  <si>
    <t>WILD HORSE</t>
  </si>
  <si>
    <t>WCHW</t>
  </si>
  <si>
    <t>WILDCAT HOLLOW</t>
  </si>
  <si>
    <t>wlwd</t>
  </si>
  <si>
    <t>WLWD</t>
  </si>
  <si>
    <t>WILDWOOD</t>
  </si>
  <si>
    <t>WILL</t>
  </si>
  <si>
    <t>wlmf</t>
  </si>
  <si>
    <t>Williamsfield Collector</t>
  </si>
  <si>
    <t>WLMS</t>
  </si>
  <si>
    <t>WILLIAMSFIELD</t>
  </si>
  <si>
    <t>B25</t>
  </si>
  <si>
    <t>WILV</t>
  </si>
  <si>
    <t>WILLIAMSVILLE (RETIRED)</t>
  </si>
  <si>
    <t>wvls</t>
  </si>
  <si>
    <t>WLMV</t>
  </si>
  <si>
    <t>WILLIAMSVILLE-CIL</t>
  </si>
  <si>
    <t>C65</t>
  </si>
  <si>
    <t>WIL1</t>
  </si>
  <si>
    <r>
      <rPr>
        <strike/>
        <sz val="11"/>
        <rFont val="Calibri"/>
        <family val="2"/>
        <scheme val="minor"/>
      </rPr>
      <t>WILLISVILLE ARCH OF ILLINOIS P (Out of Service)</t>
    </r>
  </si>
  <si>
    <r>
      <rPr>
        <strike/>
        <sz val="11"/>
        <rFont val="Calibri"/>
        <family val="2"/>
        <scheme val="minor"/>
      </rPr>
      <t>IL-DIVISION 6N</t>
    </r>
  </si>
  <si>
    <r>
      <rPr>
        <strike/>
        <sz val="11"/>
        <rFont val="Calibri"/>
        <family val="2"/>
        <scheme val="minor"/>
      </rPr>
      <t>AIC</t>
    </r>
  </si>
  <si>
    <r>
      <rPr>
        <strike/>
        <sz val="11"/>
        <rFont val="Calibri"/>
        <family val="2"/>
        <scheme val="minor"/>
      </rPr>
      <t>D</t>
    </r>
  </si>
  <si>
    <r>
      <rPr>
        <strike/>
        <sz val="11"/>
        <color rgb="FF323232"/>
        <rFont val="Calibri"/>
        <family val="2"/>
        <scheme val="minor"/>
      </rPr>
      <t>WIL1</t>
    </r>
  </si>
  <si>
    <r>
      <rPr>
        <strike/>
        <sz val="11"/>
        <rFont val="Calibri"/>
        <family val="2"/>
        <scheme val="minor"/>
      </rPr>
      <t>H08</t>
    </r>
  </si>
  <si>
    <r>
      <rPr>
        <strike/>
        <sz val="11"/>
        <rFont val="Calibri"/>
        <family val="2"/>
        <scheme val="minor"/>
      </rPr>
      <t>IP-SPARTA</t>
    </r>
  </si>
  <si>
    <r>
      <rPr>
        <strike/>
        <sz val="11"/>
        <rFont val="Calibri"/>
        <family val="2"/>
        <scheme val="minor"/>
      </rPr>
      <t>ED IL-SPARTA</t>
    </r>
  </si>
  <si>
    <t>PCY9</t>
  </si>
  <si>
    <t>WILLISVILLE ARCH OF ILLINOIS-D (Out of Service)</t>
  </si>
  <si>
    <r>
      <rPr>
        <strike/>
        <sz val="11"/>
        <color rgb="FF323232"/>
        <rFont val="Calibri"/>
        <family val="2"/>
        <scheme val="minor"/>
      </rPr>
      <t>PCY9</t>
    </r>
  </si>
  <si>
    <t>H09</t>
  </si>
  <si>
    <t>WLSN</t>
  </si>
  <si>
    <t>WILSON</t>
  </si>
  <si>
    <t>B38</t>
  </si>
  <si>
    <t>winc</t>
  </si>
  <si>
    <t>WINC</t>
  </si>
  <si>
    <t>WINCHESTER</t>
  </si>
  <si>
    <t>V82</t>
  </si>
  <si>
    <t>WINS</t>
  </si>
  <si>
    <t>WINCHESTER S</t>
  </si>
  <si>
    <t>V83</t>
  </si>
  <si>
    <t>wind</t>
  </si>
  <si>
    <t>wndc</t>
  </si>
  <si>
    <t>Windsor Collector</t>
  </si>
  <si>
    <t>WIND</t>
  </si>
  <si>
    <t>WINDSOR</t>
  </si>
  <si>
    <t>Z11</t>
  </si>
  <si>
    <t>WINF</t>
  </si>
  <si>
    <t>WINFIELD</t>
  </si>
  <si>
    <t>WING</t>
  </si>
  <si>
    <t>WINGHAVEN</t>
  </si>
  <si>
    <t>WINX</t>
  </si>
  <si>
    <t>WINSTANLEY</t>
  </si>
  <si>
    <t>WIN</t>
  </si>
  <si>
    <t>WNST</t>
  </si>
  <si>
    <t>WINSTON</t>
  </si>
  <si>
    <t>WITT</t>
  </si>
  <si>
    <r>
      <rPr>
        <sz val="11"/>
        <color rgb="FF323232"/>
        <rFont val="Calibri"/>
        <family val="2"/>
        <scheme val="minor"/>
      </rPr>
      <t>WITT</t>
    </r>
  </si>
  <si>
    <t>H10</t>
  </si>
  <si>
    <t>wolf</t>
  </si>
  <si>
    <t>WOLF</t>
  </si>
  <si>
    <t>WOLF LAKE</t>
  </si>
  <si>
    <t>T13</t>
  </si>
  <si>
    <t>WDHT</t>
  </si>
  <si>
    <t>WOOD HEIGHTS</t>
  </si>
  <si>
    <t>wrmw</t>
  </si>
  <si>
    <t>Wood River Tower</t>
  </si>
  <si>
    <t>WDR6</t>
  </si>
  <si>
    <t>WOOD RIVER 6TH ST</t>
  </si>
  <si>
    <r>
      <rPr>
        <sz val="11"/>
        <color rgb="FF323232"/>
        <rFont val="Calibri"/>
        <family val="2"/>
        <scheme val="minor"/>
      </rPr>
      <t>WDR6</t>
    </r>
  </si>
  <si>
    <t>H11</t>
  </si>
  <si>
    <t>WR04</t>
  </si>
  <si>
    <t>WOOD RIVER AMOCO PETROLEUM ADD</t>
  </si>
  <si>
    <r>
      <rPr>
        <sz val="11"/>
        <color rgb="FF323232"/>
        <rFont val="Calibri"/>
        <family val="2"/>
        <scheme val="minor"/>
      </rPr>
      <t>WR04</t>
    </r>
  </si>
  <si>
    <t>H12</t>
  </si>
  <si>
    <t>WR20</t>
  </si>
  <si>
    <t>WOOD RIVER AMOCO PIPELINE</t>
  </si>
  <si>
    <r>
      <rPr>
        <sz val="11"/>
        <color rgb="FF323232"/>
        <rFont val="Calibri"/>
        <family val="2"/>
        <scheme val="minor"/>
      </rPr>
      <t>WR20</t>
    </r>
  </si>
  <si>
    <t>H13</t>
  </si>
  <si>
    <t>WDRB</t>
  </si>
  <si>
    <t>WOOD RIVER BEN BOW</t>
  </si>
  <si>
    <r>
      <rPr>
        <sz val="11"/>
        <color rgb="FF323232"/>
        <rFont val="Calibri"/>
        <family val="2"/>
        <scheme val="minor"/>
      </rPr>
      <t>WDRB</t>
    </r>
  </si>
  <si>
    <t>H14</t>
  </si>
  <si>
    <t>WR27</t>
  </si>
  <si>
    <t>WOOD RIVER BP PRODUCTS SOUTH T</t>
  </si>
  <si>
    <r>
      <rPr>
        <sz val="11"/>
        <color rgb="FF323232"/>
        <rFont val="Calibri"/>
        <family val="2"/>
        <scheme val="minor"/>
      </rPr>
      <t>WR27</t>
    </r>
  </si>
  <si>
    <t>H15</t>
  </si>
  <si>
    <t>WR25</t>
  </si>
  <si>
    <t>WOOD RIVER DOME RAILWAY #2</t>
  </si>
  <si>
    <r>
      <rPr>
        <sz val="11"/>
        <color rgb="FF323232"/>
        <rFont val="Calibri"/>
        <family val="2"/>
        <scheme val="minor"/>
      </rPr>
      <t>WR25</t>
    </r>
  </si>
  <si>
    <t>H16</t>
  </si>
  <si>
    <t>WR10</t>
  </si>
  <si>
    <t>WOOD RIVER DOME RAILWAY substation 1</t>
  </si>
  <si>
    <r>
      <rPr>
        <sz val="11"/>
        <color rgb="FF323232"/>
        <rFont val="Calibri"/>
        <family val="2"/>
        <scheme val="minor"/>
      </rPr>
      <t>WR10</t>
    </r>
  </si>
  <si>
    <t>H17</t>
  </si>
  <si>
    <t>WR21</t>
  </si>
  <si>
    <t>WOOD RIVER IPC WAREHOUSE</t>
  </si>
  <si>
    <t>H18</t>
  </si>
  <si>
    <t>WR23</t>
  </si>
  <si>
    <t>WOOD RIVER KOCH NITROGEN #1</t>
  </si>
  <si>
    <r>
      <rPr>
        <sz val="11"/>
        <color rgb="FF323232"/>
        <rFont val="Calibri"/>
        <family val="2"/>
        <scheme val="minor"/>
      </rPr>
      <t>WR23</t>
    </r>
  </si>
  <si>
    <t>H19</t>
  </si>
  <si>
    <t>WR24</t>
  </si>
  <si>
    <t>WOOD RIVER KOCH NITROGEN #2</t>
  </si>
  <si>
    <r>
      <rPr>
        <sz val="11"/>
        <color rgb="FF323232"/>
        <rFont val="Calibri"/>
        <family val="2"/>
        <scheme val="minor"/>
      </rPr>
      <t>WR24</t>
    </r>
  </si>
  <si>
    <t>H20</t>
  </si>
  <si>
    <t>WR14</t>
  </si>
  <si>
    <t>WOOD RIVER MIKE'S INC</t>
  </si>
  <si>
    <t>H21</t>
  </si>
  <si>
    <t>WDRP</t>
  </si>
  <si>
    <t>WOOD RIVER PICKER ST</t>
  </si>
  <si>
    <r>
      <rPr>
        <sz val="11"/>
        <color rgb="FF323232"/>
        <rFont val="Calibri"/>
        <family val="2"/>
        <scheme val="minor"/>
      </rPr>
      <t>WDRP</t>
    </r>
  </si>
  <si>
    <t>H22</t>
  </si>
  <si>
    <t>WR05</t>
  </si>
  <si>
    <t>WOOD RIVER PUMPING STATION</t>
  </si>
  <si>
    <r>
      <rPr>
        <sz val="11"/>
        <color rgb="FF323232"/>
        <rFont val="Calibri"/>
        <family val="2"/>
        <scheme val="minor"/>
      </rPr>
      <t>WR05</t>
    </r>
  </si>
  <si>
    <t>H25</t>
  </si>
  <si>
    <t>WR08</t>
  </si>
  <si>
    <t>WOOD RIVER PWR PLT ASH POND</t>
  </si>
  <si>
    <r>
      <rPr>
        <sz val="11"/>
        <color rgb="FF323232"/>
        <rFont val="Calibri"/>
        <family val="2"/>
        <scheme val="minor"/>
      </rPr>
      <t>WR08</t>
    </r>
  </si>
  <si>
    <t>H23</t>
  </si>
  <si>
    <t>wrps</t>
  </si>
  <si>
    <t>WDRV</t>
  </si>
  <si>
    <t>WOOD RIVER PWR PLT SWYD</t>
  </si>
  <si>
    <r>
      <rPr>
        <sz val="11"/>
        <color rgb="FF323232"/>
        <rFont val="Calibri"/>
        <family val="2"/>
        <scheme val="minor"/>
      </rPr>
      <t>WDRV</t>
    </r>
  </si>
  <si>
    <t>H24</t>
  </si>
  <si>
    <t>WR15</t>
  </si>
  <si>
    <t>WOOD RIVER SCHNUCKS MKT</t>
  </si>
  <si>
    <r>
      <rPr>
        <sz val="11"/>
        <color rgb="FF323232"/>
        <rFont val="Calibri"/>
        <family val="2"/>
        <scheme val="minor"/>
      </rPr>
      <t>WR15</t>
    </r>
  </si>
  <si>
    <t>H26</t>
  </si>
  <si>
    <t>WR16</t>
  </si>
  <si>
    <t>WOOD RIVER SHOP-N-SAVE</t>
  </si>
  <si>
    <r>
      <rPr>
        <sz val="11"/>
        <color rgb="FF323232"/>
        <rFont val="Calibri"/>
        <family val="2"/>
        <scheme val="minor"/>
      </rPr>
      <t>WR16</t>
    </r>
  </si>
  <si>
    <t>H27</t>
  </si>
  <si>
    <t>WR09</t>
  </si>
  <si>
    <t>WOOD RIVER STAUFFER</t>
  </si>
  <si>
    <r>
      <rPr>
        <sz val="11"/>
        <color rgb="FF323232"/>
        <rFont val="Calibri"/>
        <family val="2"/>
        <scheme val="minor"/>
      </rPr>
      <t>WR09</t>
    </r>
  </si>
  <si>
    <t>H28</t>
  </si>
  <si>
    <t>WR19</t>
  </si>
  <si>
    <t>WOOD RIVER TOWNSHIP HOSPITAL</t>
  </si>
  <si>
    <r>
      <rPr>
        <sz val="11"/>
        <color rgb="FF323232"/>
        <rFont val="Calibri"/>
        <family val="2"/>
        <scheme val="minor"/>
      </rPr>
      <t>WR19</t>
    </r>
  </si>
  <si>
    <t>H29</t>
  </si>
  <si>
    <t>WR12</t>
  </si>
  <si>
    <t>WOOD RIVER WATER TREATMENT</t>
  </si>
  <si>
    <r>
      <rPr>
        <sz val="11"/>
        <color rgb="FF323232"/>
        <rFont val="Calibri"/>
        <family val="2"/>
        <scheme val="minor"/>
      </rPr>
      <t>WR12</t>
    </r>
  </si>
  <si>
    <t>H30</t>
  </si>
  <si>
    <t>wood</t>
  </si>
  <si>
    <t>WDHL</t>
  </si>
  <si>
    <t>WOODHALL</t>
  </si>
  <si>
    <t>HE4</t>
  </si>
  <si>
    <t>WDLN</t>
  </si>
  <si>
    <t>WOODLAWN</t>
  </si>
  <si>
    <r>
      <rPr>
        <sz val="11"/>
        <color rgb="FF323232"/>
        <rFont val="Calibri"/>
        <family val="2"/>
        <scheme val="minor"/>
      </rPr>
      <t>WDLN</t>
    </r>
  </si>
  <si>
    <t>H31</t>
  </si>
  <si>
    <t>AL08</t>
  </si>
  <si>
    <t>WOODRIVER LEVEE</t>
  </si>
  <si>
    <t>AL07</t>
  </si>
  <si>
    <t>WOODRIVER PIPELINE</t>
  </si>
  <si>
    <t>WDML</t>
  </si>
  <si>
    <t>WOODSMILL</t>
  </si>
  <si>
    <t>WOOD</t>
  </si>
  <si>
    <t>WOODSON</t>
  </si>
  <si>
    <t>wods</t>
  </si>
  <si>
    <t>WODS</t>
  </si>
  <si>
    <t>WOODSON S</t>
  </si>
  <si>
    <t>V84</t>
  </si>
  <si>
    <t>wwte</t>
  </si>
  <si>
    <t>Edwardsville - World Wide Technologies Office</t>
  </si>
  <si>
    <t>3971 Lakeview Corporate Dr. Edwardsville, IL 62048</t>
  </si>
  <si>
    <t>WORD</t>
  </si>
  <si>
    <t>WORDEN</t>
  </si>
  <si>
    <r>
      <rPr>
        <sz val="11"/>
        <color rgb="FF323232"/>
        <rFont val="Calibri"/>
        <family val="2"/>
        <scheme val="minor"/>
      </rPr>
      <t>WORD</t>
    </r>
  </si>
  <si>
    <t>H32</t>
  </si>
  <si>
    <t>WOR3</t>
  </si>
  <si>
    <t>WORDEN MID-AMERICA LUMBER</t>
  </si>
  <si>
    <r>
      <rPr>
        <sz val="11"/>
        <color rgb="FF323232"/>
        <rFont val="Calibri"/>
        <family val="2"/>
        <scheme val="minor"/>
      </rPr>
      <t>WOR3</t>
    </r>
  </si>
  <si>
    <t>H33</t>
  </si>
  <si>
    <t>wcmw</t>
  </si>
  <si>
    <t>Wright City Tower</t>
  </si>
  <si>
    <t>WYAN</t>
  </si>
  <si>
    <t>WYANCONDA</t>
  </si>
  <si>
    <t>WYEX</t>
  </si>
  <si>
    <t>WYE</t>
  </si>
  <si>
    <t>xien</t>
  </si>
  <si>
    <t>Xenia</t>
  </si>
  <si>
    <t>racc</t>
  </si>
  <si>
    <t>XENA</t>
  </si>
  <si>
    <t>XENIA substation &amp; RACCOON CREEK POWER PLANT CTG</t>
  </si>
  <si>
    <t>Z54</t>
  </si>
  <si>
    <t>racd</t>
  </si>
  <si>
    <t>xena</t>
  </si>
  <si>
    <t>XENIA substation &amp; RACCOON CREEK POWER PLANT CTG (RACCOON CREEK POWER PLANT CTG DCS)</t>
  </si>
  <si>
    <t>XENE</t>
  </si>
  <si>
    <t>XENIA E</t>
  </si>
  <si>
    <t>Z57</t>
  </si>
  <si>
    <t>YAGR</t>
  </si>
  <si>
    <t>YAEGER</t>
  </si>
  <si>
    <t>YLRK</t>
  </si>
  <si>
    <t>YELLOW ROCK</t>
  </si>
  <si>
    <t>YORK</t>
  </si>
  <si>
    <t>YORKSHIRE</t>
  </si>
  <si>
    <t>ZACH</t>
  </si>
  <si>
    <t>ZACHARY</t>
  </si>
  <si>
    <t>0B4</t>
  </si>
  <si>
    <t>ZEIG</t>
  </si>
  <si>
    <t>ZEIGLER</t>
  </si>
  <si>
    <t>T14</t>
  </si>
  <si>
    <t>zion</t>
  </si>
  <si>
    <t>ZION</t>
  </si>
  <si>
    <t>manl</t>
  </si>
  <si>
    <t>Manlius</t>
  </si>
  <si>
    <t>kwea</t>
  </si>
  <si>
    <t>Kewanee - East Oak</t>
  </si>
  <si>
    <t>kwrs</t>
  </si>
  <si>
    <t>Kewanee - Rose Street</t>
  </si>
  <si>
    <t>govl</t>
  </si>
  <si>
    <t>Goreville Collector</t>
  </si>
  <si>
    <t>Galesburg Office - ED - IL GALESBURG OH, Tower, EAST GALESBURG Sub (Galesburg Service Area Office)</t>
  </si>
  <si>
    <t>limt</t>
  </si>
  <si>
    <t>Lincoln Office - ED - IL LINCOLN ELEC OH, LIMIT substation (Lincoln Office)</t>
  </si>
  <si>
    <t>Moberly Office - ED - MO MOBERLY ELEC OH, DAMERON substation</t>
  </si>
  <si>
    <t>Change Substation</t>
  </si>
  <si>
    <t>laps</t>
  </si>
  <si>
    <t>LAPS</t>
  </si>
  <si>
    <t>Oglesby Municipal Collector</t>
  </si>
  <si>
    <t>oglm</t>
  </si>
  <si>
    <t>Northern Border Pipeline Substation Collector</t>
  </si>
  <si>
    <t>syst</t>
  </si>
  <si>
    <t>Peru Sycamore Street Collector</t>
  </si>
  <si>
    <t>trgc</t>
  </si>
  <si>
    <t>TRGC</t>
  </si>
  <si>
    <t>Troy Grove Collector</t>
  </si>
  <si>
    <t>Ottawa East Etna Collector</t>
  </si>
  <si>
    <t>eset</t>
  </si>
  <si>
    <t>ESET</t>
  </si>
  <si>
    <t>knmo</t>
  </si>
  <si>
    <t>KNMO</t>
  </si>
  <si>
    <t>Ottawa Kenn Motors Collector</t>
  </si>
  <si>
    <t>mrls</t>
  </si>
  <si>
    <t>sprv</t>
  </si>
  <si>
    <t>Millington Collector</t>
  </si>
  <si>
    <t>MLNT</t>
  </si>
  <si>
    <t>mlnt</t>
  </si>
  <si>
    <t>PRKL</t>
  </si>
  <si>
    <t>prkl</t>
  </si>
  <si>
    <t>rtls</t>
  </si>
  <si>
    <t>RTLS</t>
  </si>
  <si>
    <t>Marseilles Rutland Street Collector</t>
  </si>
  <si>
    <t>Serena Collector</t>
  </si>
  <si>
    <t>Ottawa Park Lane Collector</t>
  </si>
  <si>
    <t>SRNA</t>
  </si>
  <si>
    <t>srna</t>
  </si>
  <si>
    <t>Ottawa - SOUTH OTTAWA</t>
  </si>
  <si>
    <t>Ottawa West Madison Collector</t>
  </si>
  <si>
    <t>wmad</t>
  </si>
  <si>
    <t>WMAD</t>
  </si>
  <si>
    <t>lasl</t>
  </si>
  <si>
    <t>utcr</t>
  </si>
  <si>
    <t>Ottawa Deleon Norris Collector</t>
  </si>
  <si>
    <t>dlon</t>
  </si>
  <si>
    <t>DLON</t>
  </si>
  <si>
    <t>Marseilles - East Marseilles Collector</t>
  </si>
  <si>
    <t>emrs</t>
  </si>
  <si>
    <t>EMRS</t>
  </si>
  <si>
    <t>hlwv</t>
  </si>
  <si>
    <t>HLWV</t>
  </si>
  <si>
    <t>Lake Arispie Collector</t>
  </si>
  <si>
    <t>LARP</t>
  </si>
  <si>
    <t>larp</t>
  </si>
  <si>
    <t>McNabb Collector</t>
  </si>
  <si>
    <t>MNCB</t>
  </si>
  <si>
    <t>mncb</t>
  </si>
  <si>
    <t>Lasalle - North Lasalle Collector</t>
  </si>
  <si>
    <t>NLAC</t>
  </si>
  <si>
    <t>nlac</t>
  </si>
  <si>
    <t>Spring Valley Walmar Collector</t>
  </si>
  <si>
    <t>SPVW</t>
  </si>
  <si>
    <t>spvw</t>
  </si>
  <si>
    <t>Lostant Collector</t>
  </si>
  <si>
    <t>LOST</t>
  </si>
  <si>
    <t>lost</t>
  </si>
  <si>
    <t>Hollowayville Collector</t>
  </si>
  <si>
    <t>Don't Use</t>
  </si>
  <si>
    <t>See notes</t>
  </si>
  <si>
    <t>LABADIE SWITCHYARD &amp; Labadie Plant - LABADIE ENERGY CENTER</t>
  </si>
  <si>
    <t>tsxx</t>
  </si>
  <si>
    <t>Decatur Plaza - DC IP PLAZA</t>
  </si>
  <si>
    <t>Decatur Plaza  - DC PLAZA</t>
  </si>
  <si>
    <t>Decatur MLK - DC SCADA DISPATCH CENTER</t>
  </si>
  <si>
    <t>Decatur MLK  - NORTH DECATUR substation</t>
  </si>
  <si>
    <t>Decatur MLK - Decatur Distribution Dispatch</t>
  </si>
  <si>
    <t>Decatur MLK - Decatur North (MLK)</t>
  </si>
  <si>
    <t>Decatur MLK - Decatur North (MLK) (Decatur Metershop)</t>
  </si>
  <si>
    <t>Decatur MLK - Decatur North (MLK) (Decatur North Decatur Tower)</t>
  </si>
  <si>
    <t>900 S 4th St Canton, MO 63435</t>
  </si>
  <si>
    <t>CRAB ORCHARD substation &amp; Crab Orchard Tower</t>
  </si>
  <si>
    <t>Jerseyville East Collector</t>
  </si>
  <si>
    <t>Fifer Street Collector</t>
  </si>
  <si>
    <t>Ferrin REA Collector</t>
  </si>
  <si>
    <t>Joppa Substation Collector</t>
  </si>
  <si>
    <t>Odessa Tower</t>
  </si>
  <si>
    <t>Investigate, Change IT</t>
  </si>
  <si>
    <t>Mt Sterling Office</t>
  </si>
  <si>
    <t>303 Pittsfield Rd, Mt. Sterling, IL</t>
  </si>
  <si>
    <t>660 S. Fifth Ave, Canton, IL 61520-3128</t>
  </si>
  <si>
    <t>403 Walnut St., Carthage, IL 62321-1355</t>
  </si>
  <si>
    <t>Carthage Storeroom/Lineroom</t>
  </si>
  <si>
    <t>casr</t>
  </si>
  <si>
    <t>210 Foundry St., Paris, IL 61944</t>
  </si>
  <si>
    <t>CULL</t>
  </si>
  <si>
    <t>CULLOM_C381  Collector</t>
  </si>
  <si>
    <t>FORC</t>
  </si>
  <si>
    <t>FORREST Collector</t>
  </si>
  <si>
    <t>ONRN</t>
  </si>
  <si>
    <t>ONARGA Collector</t>
  </si>
  <si>
    <t>WLCS</t>
  </si>
  <si>
    <t>WEST LOCUS_C383 Collector</t>
  </si>
  <si>
    <t>CHIC</t>
  </si>
  <si>
    <t>Hoopeston CHICAGO_C384 Collector</t>
  </si>
  <si>
    <t>LDSW</t>
  </si>
  <si>
    <t>LODA_C388  Southwest Loda Collector</t>
  </si>
  <si>
    <t>SABN</t>
  </si>
  <si>
    <t>SAYBROOK_C387 Collector</t>
  </si>
  <si>
    <t>SPAX</t>
  </si>
  <si>
    <t>Paxton - SOUTH PAXTON_C389 Collector</t>
  </si>
  <si>
    <t>ARMS</t>
  </si>
  <si>
    <t>ARMSTRONG_C293 Collector</t>
  </si>
  <si>
    <t>CSPS</t>
  </si>
  <si>
    <t>CISSNA PARK_C290 Cissna Park South Collector</t>
  </si>
  <si>
    <t>Medium, X-Low</t>
  </si>
  <si>
    <t>Medium</t>
  </si>
  <si>
    <t>WATSON substation &amp; Mackenzie office</t>
  </si>
  <si>
    <t>hrlm</t>
  </si>
  <si>
    <t>mayw</t>
  </si>
  <si>
    <t>EMPRV
Dist/Regn Code</t>
  </si>
  <si>
    <t>Lasalle - NORTH LASALLE</t>
  </si>
  <si>
    <t>(4 Character) Refers to the work site the device is located at. Make reference to the 'Site ID' tab for a list of locations and associated site IDs. The null character, X will be used following the Site ID to create four characters if the Site ID is less than four characters. 
Notes: 
- Buildings on the same or adjacent property is generally considered a single site ID.
- Wireless repeaters with no building, such as WiMax or AMI use a site ID of the base site, with the "Other" freeform version of the location field indicating the repeater location. If there is an associated communications buliding, such as microwave, a new site ID should be used.
- AMI collectors located within two blocks of a substation may use the substation site ID.</t>
  </si>
  <si>
    <t>Building within Campus</t>
  </si>
  <si>
    <t>Bxxx</t>
  </si>
  <si>
    <t>Building within a campus of buildings of other types than types specified elsewhere. xxx should be some unique identifier for each building within the site.</t>
  </si>
  <si>
    <t>No</t>
  </si>
  <si>
    <t>ARNW</t>
  </si>
  <si>
    <t>ARCOLA_C323 Collector</t>
  </si>
  <si>
    <t>ATSW</t>
  </si>
  <si>
    <t>ARTHUR_C322</t>
  </si>
  <si>
    <t>EASL</t>
  </si>
  <si>
    <t>EAST SIDELINE_C321 Collector</t>
  </si>
  <si>
    <t>IL-DIVISION 4</t>
  </si>
  <si>
    <t>NOLN</t>
  </si>
  <si>
    <t>NORTH LINE_C320</t>
  </si>
  <si>
    <t>VGRN</t>
  </si>
  <si>
    <t>VILLA GROVE_C325 Collector</t>
  </si>
  <si>
    <t>CPDR</t>
  </si>
  <si>
    <t>CAMP DRAKE_C313 Collector</t>
  </si>
  <si>
    <t>CRSM</t>
  </si>
  <si>
    <t>CHRISMAN_C328 Collector</t>
  </si>
  <si>
    <t>INLA</t>
  </si>
  <si>
    <t>INDIANOLA_C327 Collector</t>
  </si>
  <si>
    <t>NWMN</t>
  </si>
  <si>
    <t>NEWMAN_C324 Collector</t>
  </si>
  <si>
    <t>OKWD</t>
  </si>
  <si>
    <t>OAKWOOD_C314 Collector</t>
  </si>
  <si>
    <t>SCTL</t>
  </si>
  <si>
    <t>SCOTTLAND_C329 Collector</t>
  </si>
  <si>
    <t>SIDL</t>
  </si>
  <si>
    <t>SIDELL_C326 Collector</t>
  </si>
  <si>
    <t>SDNW</t>
  </si>
  <si>
    <t>SIDNEY_C316 Collector</t>
  </si>
  <si>
    <t>Slate</t>
  </si>
  <si>
    <t>Licensed MAS Base</t>
  </si>
  <si>
    <t>lmb</t>
  </si>
  <si>
    <t>Licensed MAS Remote</t>
  </si>
  <si>
    <t>lmr</t>
  </si>
  <si>
    <t>Unlicensed MAS Base</t>
  </si>
  <si>
    <t>umb</t>
  </si>
  <si>
    <t>Unlicensed MAS Remote</t>
  </si>
  <si>
    <t>umr</t>
  </si>
  <si>
    <t>CHMN</t>
  </si>
  <si>
    <t>CHNW</t>
  </si>
  <si>
    <t>Champaign - NORTH</t>
  </si>
  <si>
    <t>Champaign - NORTHWEST</t>
  </si>
  <si>
    <t>CHEA</t>
  </si>
  <si>
    <t>Champaign - East Airport</t>
  </si>
  <si>
    <t>CHEH</t>
  </si>
  <si>
    <t>Champaign - East Hill Street</t>
  </si>
  <si>
    <t>CHBD</t>
  </si>
  <si>
    <t>Champaign - GH Baker Drive</t>
  </si>
  <si>
    <t>CHOP</t>
  </si>
  <si>
    <t>Champaign - Orchard Plaza</t>
  </si>
  <si>
    <t>40.40.0956</t>
  </si>
  <si>
    <t>Urbana - Hawthorne Drive</t>
  </si>
  <si>
    <t>UHTD</t>
  </si>
  <si>
    <t>Mahomet - Mcdougal Road</t>
  </si>
  <si>
    <t>MMCR</t>
  </si>
  <si>
    <t>Lake of the Woods Southeast</t>
  </si>
  <si>
    <t>LWSE</t>
  </si>
  <si>
    <t>Mahomet - North</t>
  </si>
  <si>
    <t>MAHN</t>
  </si>
  <si>
    <t>Thomasboro - South</t>
  </si>
  <si>
    <t>TMBS</t>
  </si>
  <si>
    <t>Urbana - Scottswood Drive</t>
  </si>
  <si>
    <t>USWD</t>
  </si>
  <si>
    <t>Champaign - South second Street</t>
  </si>
  <si>
    <t>CSSS</t>
  </si>
  <si>
    <t xml:space="preserve">Urbana West Elm Street </t>
  </si>
  <si>
    <t xml:space="preserve">UWES </t>
  </si>
  <si>
    <t>Urbana West Nevada Street</t>
  </si>
  <si>
    <t>UWNS</t>
  </si>
  <si>
    <t xml:space="preserve">Champaign - Copper Ridge Road </t>
  </si>
  <si>
    <t xml:space="preserve">CCRR </t>
  </si>
  <si>
    <t>Monticello Northwest</t>
  </si>
  <si>
    <t>MONW</t>
  </si>
  <si>
    <t>Champaign West John Street</t>
  </si>
  <si>
    <t xml:space="preserve">CWJS </t>
  </si>
  <si>
    <t>Monticello High School</t>
  </si>
  <si>
    <t xml:space="preserve">MOHS </t>
  </si>
  <si>
    <t>Champaign North Prospect Avenue</t>
  </si>
  <si>
    <t xml:space="preserve">CNPA </t>
  </si>
  <si>
    <t>Staley West William Street</t>
  </si>
  <si>
    <t>SWWS</t>
  </si>
  <si>
    <t>Champaign Camridge Drive</t>
  </si>
  <si>
    <t>CPCD</t>
  </si>
  <si>
    <t xml:space="preserve">Champaign West Bradley Avenue </t>
  </si>
  <si>
    <t xml:space="preserve">CWBA </t>
  </si>
  <si>
    <t xml:space="preserve">Champaign South Third Street </t>
  </si>
  <si>
    <t>CSTS</t>
  </si>
  <si>
    <t xml:space="preserve">Champaign South New Street </t>
  </si>
  <si>
    <t>CSNS</t>
  </si>
  <si>
    <t xml:space="preserve">Champaign Cedar Street </t>
  </si>
  <si>
    <t xml:space="preserve">CPCS </t>
  </si>
  <si>
    <t xml:space="preserve">Champaign West Church Street </t>
  </si>
  <si>
    <t xml:space="preserve">CWCS </t>
  </si>
  <si>
    <t>Champaign West White Street</t>
  </si>
  <si>
    <t xml:space="preserve">CWWS </t>
  </si>
  <si>
    <t xml:space="preserve">40.1142, </t>
  </si>
  <si>
    <t xml:space="preserve">White Heath North Meridian Street </t>
  </si>
  <si>
    <t xml:space="preserve">WHNM </t>
  </si>
  <si>
    <t xml:space="preserve">Champaign Robert Drive </t>
  </si>
  <si>
    <t xml:space="preserve">CPRD </t>
  </si>
  <si>
    <t xml:space="preserve">Savoy South Duncan Road </t>
  </si>
  <si>
    <t xml:space="preserve">SSDR </t>
  </si>
  <si>
    <t xml:space="preserve">Champaign Windsor Road </t>
  </si>
  <si>
    <t xml:space="preserve">CPWR </t>
  </si>
  <si>
    <t>Pole</t>
  </si>
  <si>
    <t>Pxxx</t>
  </si>
  <si>
    <t>xxx can be any 3 character alpha-numeric combination. Used to identify equipment placed on a communications tower or mast.</t>
  </si>
  <si>
    <t>Tower</t>
  </si>
  <si>
    <t>Txxx</t>
  </si>
  <si>
    <t>## should indicate intermediate closet  in the primary building (not covered by one of the other predefined location codes). May be IC followed a number from 01 to 99 and/or AA to ZZ  (Example: IC01 for the 1st intermediate closet in an office building). Alternately, the letter I followed by any 3 alpha-numeric characters may be used to better identify the intermediate closet if required.</t>
  </si>
  <si>
    <t>IC##
Ixxx</t>
  </si>
  <si>
    <t>TYSP</t>
  </si>
  <si>
    <t>TAYLOR SPRINGS GAS</t>
  </si>
  <si>
    <t xml:space="preserve"> No</t>
  </si>
  <si>
    <t>rmc</t>
  </si>
  <si>
    <t xml:space="preserve">Router, MPLS Access </t>
  </si>
  <si>
    <t>rma</t>
  </si>
  <si>
    <t>Router, MPLS Core</t>
  </si>
  <si>
    <t>MEREDOSIA Sub &amp; Tower</t>
  </si>
  <si>
    <t>WARA</t>
  </si>
  <si>
    <t>Warrington Avenue</t>
  </si>
  <si>
    <t>IL - Division 4</t>
  </si>
  <si>
    <t>1701 Batestown road</t>
  </si>
  <si>
    <t>WINA</t>
  </si>
  <si>
    <t>Winter Avenue</t>
  </si>
  <si>
    <t>2011 Vermilion Street</t>
  </si>
  <si>
    <t>DLWA</t>
  </si>
  <si>
    <t>Delaware Avenue</t>
  </si>
  <si>
    <t>7 Delaware Avenue</t>
  </si>
  <si>
    <t>CRSD</t>
  </si>
  <si>
    <t>Crestview Drive</t>
  </si>
  <si>
    <t>2002 Crestview Drive</t>
  </si>
  <si>
    <t>KANA</t>
  </si>
  <si>
    <t>Kansas Avenue</t>
  </si>
  <si>
    <t>3010 East Main Street</t>
  </si>
  <si>
    <t>SGRF</t>
  </si>
  <si>
    <t>South Griffin</t>
  </si>
  <si>
    <t>329 South Griffin Street</t>
  </si>
  <si>
    <t>NOVM</t>
  </si>
  <si>
    <t>North Vermillion</t>
  </si>
  <si>
    <t>3910 North Vermlion Street</t>
  </si>
  <si>
    <t>WCOL</t>
  </si>
  <si>
    <t>West Columbia</t>
  </si>
  <si>
    <t>1401 Oak Street</t>
  </si>
  <si>
    <t>WFCH</t>
  </si>
  <si>
    <t>West Fairchild</t>
  </si>
  <si>
    <t>808 Robinson Street</t>
  </si>
  <si>
    <t>PNST</t>
  </si>
  <si>
    <t>Pine Street</t>
  </si>
  <si>
    <t>AIS</t>
  </si>
  <si>
    <t>8 Pine Street</t>
  </si>
  <si>
    <t>FFST</t>
  </si>
  <si>
    <t>Fairfield Street</t>
  </si>
  <si>
    <t>506 N G Street</t>
  </si>
  <si>
    <t>SOLV</t>
  </si>
  <si>
    <t>South Olivet</t>
  </si>
  <si>
    <t>15437 East 400 North Road</t>
  </si>
  <si>
    <t>NSST</t>
  </si>
  <si>
    <t>North State Street</t>
  </si>
  <si>
    <t>1706 North State Street</t>
  </si>
  <si>
    <t>SWSV</t>
  </si>
  <si>
    <t>South Westville</t>
  </si>
  <si>
    <t>210 Kentucky Avenue</t>
  </si>
  <si>
    <t>CONG</t>
  </si>
  <si>
    <t>Congerville East</t>
  </si>
  <si>
    <t>1900 US Highway 150, Bloomington IL</t>
  </si>
  <si>
    <t>BASW</t>
  </si>
  <si>
    <t>Basil Way</t>
  </si>
  <si>
    <t>2507 Fox Creek Rd, Bloomington IL</t>
  </si>
  <si>
    <t>WHOA</t>
  </si>
  <si>
    <t>West Hovey Avenue</t>
  </si>
  <si>
    <t>628 W Hovey Ave, Bloomington IL</t>
  </si>
  <si>
    <t>NGRS</t>
  </si>
  <si>
    <t>North Grove Street</t>
  </si>
  <si>
    <t>800 Gregory St, Bloomington IL</t>
  </si>
  <si>
    <t>SOGD</t>
  </si>
  <si>
    <t>Southgate Drive</t>
  </si>
  <si>
    <t>2426 S Main St, Bloomington IL</t>
  </si>
  <si>
    <t>NROA</t>
  </si>
  <si>
    <t>North Roosevelt Avenue</t>
  </si>
  <si>
    <t>1214 N Roosevelt Ave, Bloomington IL</t>
  </si>
  <si>
    <t>EAMS</t>
  </si>
  <si>
    <t>East Monroe Street</t>
  </si>
  <si>
    <t>102 E Monroe St, Bloomington IL</t>
  </si>
  <si>
    <t>WTYS</t>
  </si>
  <si>
    <t>West Taylor Street</t>
  </si>
  <si>
    <t>1029 W Taylor St, Bloomington IL</t>
  </si>
  <si>
    <t>SOKS</t>
  </si>
  <si>
    <t>South Oak Street</t>
  </si>
  <si>
    <t>1008 S Oak St, Bloomington IL</t>
  </si>
  <si>
    <t>ANCD</t>
  </si>
  <si>
    <t>Anchor Drive</t>
  </si>
  <si>
    <t>1428 Ridgeport Ave, Bloomington IL</t>
  </si>
  <si>
    <t>CMDR</t>
  </si>
  <si>
    <t>Cumbria Drive</t>
  </si>
  <si>
    <t>3214 Cumbria Dr, Bloomington IL</t>
  </si>
  <si>
    <t>FRTJ</t>
  </si>
  <si>
    <t>Fort Jesse</t>
  </si>
  <si>
    <t>1502 Fort Jesse Rd, Bloomington IL</t>
  </si>
  <si>
    <t>NOFA</t>
  </si>
  <si>
    <t>North Fell Avenue</t>
  </si>
  <si>
    <t>814 N Fell Ave, Bloomington IL</t>
  </si>
  <si>
    <t>NOWS</t>
  </si>
  <si>
    <t>North Walnut Street</t>
  </si>
  <si>
    <t>1300 N Walnut St, Bloomington IL</t>
  </si>
  <si>
    <t>SHRR</t>
  </si>
  <si>
    <t>Sheridan Road</t>
  </si>
  <si>
    <t>818 Sheridan Rd, Bloomington IL</t>
  </si>
  <si>
    <t>CHDR</t>
  </si>
  <si>
    <t>Chancellor Drive</t>
  </si>
  <si>
    <t>501 N Hershey Rd, Bloomington IL</t>
  </si>
  <si>
    <t>BRDL</t>
  </si>
  <si>
    <t>Bradford Lane</t>
  </si>
  <si>
    <t>505 W Raab Rd, Bloomington IL</t>
  </si>
  <si>
    <t>CHNO</t>
  </si>
  <si>
    <t>Chenoa</t>
  </si>
  <si>
    <t>918 Lincoln St. Bloomington IL</t>
  </si>
  <si>
    <t>CKSV</t>
  </si>
  <si>
    <t>Cooksville</t>
  </si>
  <si>
    <t>E 1800 North Road x North 2950 East Road, Bloomington IL</t>
  </si>
  <si>
    <t>DWNS</t>
  </si>
  <si>
    <t>Downs</t>
  </si>
  <si>
    <t>North 2075 East Road x East 800 North Road, Bloomington IL</t>
  </si>
  <si>
    <t>MCGS</t>
  </si>
  <si>
    <t>McGregor Street</t>
  </si>
  <si>
    <t>1017 McGregor Street, Bloomington IL</t>
  </si>
  <si>
    <t>GRDL</t>
  </si>
  <si>
    <t>Gridley</t>
  </si>
  <si>
    <t>104 Ford Street, Bloomington IL</t>
  </si>
  <si>
    <t>KAPA</t>
  </si>
  <si>
    <t>Kappa</t>
  </si>
  <si>
    <t>25657 State Highway 251, Bloomington IL</t>
  </si>
  <si>
    <t>LERY</t>
  </si>
  <si>
    <t>LeRoy</t>
  </si>
  <si>
    <t>402 North White Street, Bloomington IL</t>
  </si>
  <si>
    <t>LEXT</t>
  </si>
  <si>
    <t>Lexington</t>
  </si>
  <si>
    <t>210 South West Street, Bloomington IL</t>
  </si>
  <si>
    <t>WIRS</t>
  </si>
  <si>
    <t>West Irving Street</t>
  </si>
  <si>
    <t>408 West Vernon, Bloomington IL</t>
  </si>
  <si>
    <t>EEMS</t>
  </si>
  <si>
    <t>East Emerson Street</t>
  </si>
  <si>
    <t>59 White Pl, Bloomington IL</t>
  </si>
  <si>
    <t>EASO</t>
  </si>
  <si>
    <t>East Olive Street</t>
  </si>
  <si>
    <t>1003 East Olive Street, Bloomington IL</t>
  </si>
  <si>
    <t>EJKS</t>
  </si>
  <si>
    <t>East Jackson Street</t>
  </si>
  <si>
    <t>2003 East Jackson Street, Bloomington IL</t>
  </si>
  <si>
    <t>SWNS</t>
  </si>
  <si>
    <t>South Walnut Street</t>
  </si>
  <si>
    <t>300 South Walnut Street, Bloomington IL</t>
  </si>
  <si>
    <t>ELMD</t>
  </si>
  <si>
    <t>Elmwood Drive</t>
  </si>
  <si>
    <t>1302 Elmwood Drive, Bloomington IL</t>
  </si>
  <si>
    <t>Massey Lane</t>
  </si>
  <si>
    <t xml:space="preserve">1316 MASSEY LN, JACKSONVILLE, IL </t>
  </si>
  <si>
    <t>MSYL</t>
  </si>
  <si>
    <t>SPST</t>
  </si>
  <si>
    <t>Spring Street</t>
  </si>
  <si>
    <t>501 Spring Street</t>
  </si>
  <si>
    <t>CNRE</t>
  </si>
  <si>
    <t>Country Road East</t>
  </si>
  <si>
    <t>1209 Country Road 1420 East</t>
  </si>
  <si>
    <t>WLST</t>
  </si>
  <si>
    <t>Walnut Street</t>
  </si>
  <si>
    <t>500 Walnut Street</t>
  </si>
  <si>
    <t>LOCR</t>
  </si>
  <si>
    <t>Lourdes Church Road</t>
  </si>
  <si>
    <t>458 Lourdes Church Road</t>
  </si>
  <si>
    <t>DLSR</t>
  </si>
  <si>
    <t>Dallas Road</t>
  </si>
  <si>
    <t>804 Dallas Road</t>
  </si>
  <si>
    <t>SCAV</t>
  </si>
  <si>
    <t>Second Avenue</t>
  </si>
  <si>
    <t>1836 Second Ave</t>
  </si>
  <si>
    <t>EHDR</t>
  </si>
  <si>
    <t>Elmhurst Drive</t>
  </si>
  <si>
    <t>108 Elmhurst Drive</t>
  </si>
  <si>
    <t>JFST</t>
  </si>
  <si>
    <t>Jefferson Street</t>
  </si>
  <si>
    <t>978 Jefferson Street</t>
  </si>
  <si>
    <t>WJST</t>
  </si>
  <si>
    <t>West Jackson Street</t>
  </si>
  <si>
    <t>4001 West Jackson Street</t>
  </si>
  <si>
    <t>LXDR</t>
  </si>
  <si>
    <t>Lexington Drive</t>
  </si>
  <si>
    <t>101 Lexington Drive</t>
  </si>
  <si>
    <t>VTRD</t>
  </si>
  <si>
    <t>Veterans Road</t>
  </si>
  <si>
    <t>2010 West Jackson Street</t>
  </si>
  <si>
    <t>EDIN</t>
  </si>
  <si>
    <t>Edina Store Room</t>
  </si>
  <si>
    <t>MO -UEW</t>
  </si>
  <si>
    <t>400 East Lafayette, Edina, Missouri, 63537</t>
  </si>
  <si>
    <t>Mail/Postage Meter</t>
  </si>
  <si>
    <t>mtr</t>
  </si>
  <si>
    <t>D,A</t>
  </si>
  <si>
    <t>D , A</t>
  </si>
  <si>
    <t xml:space="preserve">D , A </t>
  </si>
  <si>
    <t>D, O , A</t>
  </si>
  <si>
    <t>North Black Street</t>
  </si>
  <si>
    <t>NBLS</t>
  </si>
  <si>
    <t>1008 Black St, Pekin, IL</t>
  </si>
  <si>
    <t>IL - Division 1</t>
  </si>
  <si>
    <t>East Broadway Street</t>
  </si>
  <si>
    <t>EBWS</t>
  </si>
  <si>
    <t>2024 Broadway St, Pekin, IL</t>
  </si>
  <si>
    <t>WSHR</t>
  </si>
  <si>
    <t>West Sheridan Road</t>
  </si>
  <si>
    <t>1601 North 5th Street, Pekin, IL</t>
  </si>
  <si>
    <t>West Derby Street</t>
  </si>
  <si>
    <t>WDRS</t>
  </si>
  <si>
    <t>343 Derby Street, Pekin, IL</t>
  </si>
  <si>
    <t>WECD</t>
  </si>
  <si>
    <t>West El Camino Drive</t>
  </si>
  <si>
    <t>1320 El Camino Dr, Schaeferville, IL</t>
  </si>
  <si>
    <t>North Glendale Avenue</t>
  </si>
  <si>
    <t>NGDA</t>
  </si>
  <si>
    <t>1413 Glendale Ave, Schaeferville, IL</t>
  </si>
  <si>
    <t>East State Street</t>
  </si>
  <si>
    <t>EASS</t>
  </si>
  <si>
    <t>Unknown</t>
  </si>
  <si>
    <t>East Sheridan Road</t>
  </si>
  <si>
    <t>ESHR</t>
  </si>
  <si>
    <t>2005 Sheridan Rd, Pekin, IL</t>
  </si>
  <si>
    <t>Willow Street</t>
  </si>
  <si>
    <t>WLWS</t>
  </si>
  <si>
    <t>West Margaret Street</t>
  </si>
  <si>
    <t>WEMS</t>
  </si>
  <si>
    <t>14 N 5th St, Pekin, IL</t>
  </si>
  <si>
    <t>West Main Street</t>
  </si>
  <si>
    <t>WMST</t>
  </si>
  <si>
    <t>10108 S Maple St, Mapleton, IL</t>
  </si>
  <si>
    <t>SUIN</t>
  </si>
  <si>
    <t>Sullivan Indiana –AEP (sub)</t>
  </si>
  <si>
    <t>AEP</t>
  </si>
  <si>
    <t>FMIN</t>
  </si>
  <si>
    <t>Ft. Madison Indiana – Alliant (sub)</t>
  </si>
  <si>
    <t>Alliant</t>
  </si>
  <si>
    <t>NEOR</t>
  </si>
  <si>
    <t>Neoga IL – REI (plant)</t>
  </si>
  <si>
    <t>REI</t>
  </si>
  <si>
    <t>PALN</t>
  </si>
  <si>
    <t>Palmyra, MO – Northeast Power (sub)</t>
  </si>
  <si>
    <t>Northwest</t>
  </si>
  <si>
    <t>CLOB</t>
  </si>
  <si>
    <t>Clover Bottom</t>
  </si>
  <si>
    <t>FREE</t>
  </si>
  <si>
    <t>Freedom Plant</t>
  </si>
  <si>
    <t>SWEC</t>
  </si>
  <si>
    <t>KISK</t>
  </si>
  <si>
    <t>Kisker</t>
  </si>
  <si>
    <t>AECC</t>
  </si>
  <si>
    <t>MXCH</t>
  </si>
  <si>
    <t>Mexichem</t>
  </si>
  <si>
    <t>MRLY</t>
  </si>
  <si>
    <t>Morley</t>
  </si>
  <si>
    <t>TRIG</t>
  </si>
  <si>
    <t>Trigen</t>
  </si>
  <si>
    <t>RICHLAND 12KV,  34KV &amp; 161KV</t>
  </si>
  <si>
    <t>JARV</t>
  </si>
  <si>
    <t>Jarvis</t>
  </si>
  <si>
    <t>ABBX</t>
  </si>
  <si>
    <t>ABB</t>
  </si>
  <si>
    <t>ENON</t>
  </si>
  <si>
    <t>ENON (AECI)</t>
  </si>
  <si>
    <t>AECI</t>
  </si>
  <si>
    <t>EGNE</t>
  </si>
  <si>
    <t>Eugene (AEP)</t>
  </si>
  <si>
    <t>FRKS</t>
  </si>
  <si>
    <t>Franks (AECI)</t>
  </si>
  <si>
    <t>HILS</t>
  </si>
  <si>
    <t>Hills (Iowa)</t>
  </si>
  <si>
    <t>MRES</t>
  </si>
  <si>
    <t>Maries</t>
  </si>
  <si>
    <t>MAMU</t>
  </si>
  <si>
    <t>MINO</t>
  </si>
  <si>
    <t>MITS</t>
  </si>
  <si>
    <t>MOIL</t>
  </si>
  <si>
    <t>NBUR</t>
  </si>
  <si>
    <t>NHOL</t>
  </si>
  <si>
    <t>PLMY</t>
  </si>
  <si>
    <t>PTON</t>
  </si>
  <si>
    <t>QNCY</t>
  </si>
  <si>
    <t>SPRF</t>
  </si>
  <si>
    <t>SUBT</t>
  </si>
  <si>
    <t>MASCOUTAH MUNICIPAL</t>
  </si>
  <si>
    <t>Minonk</t>
  </si>
  <si>
    <t>Mittal Steel</t>
  </si>
  <si>
    <t>Illiopolis Monsanto</t>
  </si>
  <si>
    <t>New Bourbon</t>
  </si>
  <si>
    <t>New Holland</t>
  </si>
  <si>
    <t>Palmyra (AECI/NMEPC)</t>
  </si>
  <si>
    <t>Pana N</t>
  </si>
  <si>
    <t>Powerton</t>
  </si>
  <si>
    <t>Quincy (St. Anthonys Substation)</t>
  </si>
  <si>
    <t xml:space="preserve">SPRING, S &amp; G                     </t>
  </si>
  <si>
    <t>SUB T (MEC, IA)</t>
  </si>
  <si>
    <t>CE</t>
  </si>
  <si>
    <t>MEC</t>
  </si>
  <si>
    <t>40.469642, -90.654669</t>
  </si>
  <si>
    <t>1505 E University Dr. Macomb, IL 61455</t>
  </si>
  <si>
    <t>Terminal Server</t>
  </si>
  <si>
    <t>ter</t>
  </si>
  <si>
    <t>SSTR</t>
  </si>
  <si>
    <t>SETN</t>
  </si>
  <si>
    <t>EGAV</t>
  </si>
  <si>
    <t>WEMB</t>
  </si>
  <si>
    <t>CFRG</t>
  </si>
  <si>
    <t>WMAV</t>
  </si>
  <si>
    <t>CNLX</t>
  </si>
  <si>
    <t>ETAV</t>
  </si>
  <si>
    <t>CCLR</t>
  </si>
  <si>
    <t>CEAV</t>
  </si>
  <si>
    <t>ESMS</t>
  </si>
  <si>
    <t>OSTR</t>
  </si>
  <si>
    <t>NO27</t>
  </si>
  <si>
    <t>S6ST</t>
  </si>
  <si>
    <t>WMES</t>
  </si>
  <si>
    <t>SOCM</t>
  </si>
  <si>
    <t>STPC</t>
  </si>
  <si>
    <t>SHMB</t>
  </si>
  <si>
    <t>Clarksburg Rd x Walnut St</t>
  </si>
  <si>
    <t>E Co Rd 020 N x N Co Rd 250 E</t>
  </si>
  <si>
    <t>1805 Garfield Ave</t>
  </si>
  <si>
    <t>18990 IL-16</t>
  </si>
  <si>
    <t>16313 Sapphire St</t>
  </si>
  <si>
    <t>200 W Madison Ave</t>
  </si>
  <si>
    <t>6501 Stockton Road</t>
  </si>
  <si>
    <t>515 Tyler Ave</t>
  </si>
  <si>
    <t>905 Country Club Road</t>
  </si>
  <si>
    <t>1220 Edgar Ave</t>
  </si>
  <si>
    <t>304 Main St</t>
  </si>
  <si>
    <t>4300 Old State Rd</t>
  </si>
  <si>
    <t>701 N 27th St</t>
  </si>
  <si>
    <t>1404 S 6th St</t>
  </si>
  <si>
    <t>1401 Maine St</t>
  </si>
  <si>
    <t>Plaza Dr x Main St</t>
  </si>
  <si>
    <t>N Co Rd 900 E x E Co Rd 1200 N</t>
  </si>
  <si>
    <t>Commercial St x Walnut St</t>
  </si>
  <si>
    <t>AMI</t>
  </si>
  <si>
    <t>MNST</t>
  </si>
  <si>
    <t>Manier Street</t>
  </si>
  <si>
    <t>309 Manier Street</t>
  </si>
  <si>
    <t>Paris</t>
  </si>
  <si>
    <t>EDGC</t>
  </si>
  <si>
    <t>Edgar County</t>
  </si>
  <si>
    <t>15182 IL-1</t>
  </si>
  <si>
    <t>SBRT</t>
  </si>
  <si>
    <t>South Borton</t>
  </si>
  <si>
    <t>N 150th St x 1225 N</t>
  </si>
  <si>
    <t>WCST</t>
  </si>
  <si>
    <t>West Carroll Street</t>
  </si>
  <si>
    <t>602 Alexander St</t>
  </si>
  <si>
    <t>SOKL</t>
  </si>
  <si>
    <t>South Oakland</t>
  </si>
  <si>
    <t>302 Ashmore Road</t>
  </si>
  <si>
    <t>CNBR</t>
  </si>
  <si>
    <t>Central Brocton</t>
  </si>
  <si>
    <t>Broadway St x W 3rd St</t>
  </si>
  <si>
    <t>EVRM</t>
  </si>
  <si>
    <t>East Vermilion</t>
  </si>
  <si>
    <t>500 Railroad Ave</t>
  </si>
  <si>
    <t>SSNF</t>
  </si>
  <si>
    <t>South Sandford</t>
  </si>
  <si>
    <t>6440 North Pheasant Place</t>
  </si>
  <si>
    <t>CASH</t>
  </si>
  <si>
    <t>Central Ashmore</t>
  </si>
  <si>
    <t>207 W Ashmore St</t>
  </si>
  <si>
    <t>NEGV</t>
  </si>
  <si>
    <t>North East Grandview</t>
  </si>
  <si>
    <t>6344 East 525th Rd</t>
  </si>
  <si>
    <t>NWTF</t>
  </si>
  <si>
    <t>North Westfield</t>
  </si>
  <si>
    <t>310 East Vine Street</t>
  </si>
  <si>
    <t>NWCS</t>
  </si>
  <si>
    <t>Northwest Casey</t>
  </si>
  <si>
    <t>Co Rd 2400 E</t>
  </si>
  <si>
    <t>SMSH</t>
  </si>
  <si>
    <t>South Marshall</t>
  </si>
  <si>
    <t>13556 IL-1</t>
  </si>
  <si>
    <t>NBSL</t>
  </si>
  <si>
    <t>North Bass Lake</t>
  </si>
  <si>
    <t>Old US Hwy 40 x N Bass Lake</t>
  </si>
  <si>
    <t>Aledo Tower</t>
  </si>
  <si>
    <t>WFMC</t>
  </si>
  <si>
    <t>Not at Sub/ 3710 Cookson Rd</t>
  </si>
  <si>
    <t>CSAV</t>
  </si>
  <si>
    <t>WEST FAIRMONT CITY</t>
  </si>
  <si>
    <t>CENTRAL SUMMIT AVENUE</t>
  </si>
  <si>
    <t>Not at Sub/ Summit Ave x N 13th St</t>
  </si>
  <si>
    <t>OLTR</t>
  </si>
  <si>
    <t>OLD LINCOLN TRAIL</t>
  </si>
  <si>
    <t>Not at Sub/ 10005 Old Lincoln Trail</t>
  </si>
  <si>
    <t>SECV</t>
  </si>
  <si>
    <t>SOUTHEAST CENTREVILLE</t>
  </si>
  <si>
    <t>Not at Sub/ 5500 Bond Ave</t>
  </si>
  <si>
    <t>SECH</t>
  </si>
  <si>
    <t>SOUTHEAST CAHOKIA</t>
  </si>
  <si>
    <t>Not at Sub/ 1749 Harvest Ave</t>
  </si>
  <si>
    <t>Tabor Switching Station</t>
  </si>
  <si>
    <t>9497 Tabor Rd, Clinton, IL  61,727</t>
  </si>
  <si>
    <t>TABR</t>
  </si>
  <si>
    <t>NORTH ILLINI DRIVE</t>
  </si>
  <si>
    <t>ILLINI</t>
  </si>
  <si>
    <t>AMR Location/ 100 Illini Drive 1</t>
  </si>
  <si>
    <t>SOUTHWEST GERMANTOWN HILLS</t>
  </si>
  <si>
    <t>SWGH</t>
  </si>
  <si>
    <t>OGTR</t>
  </si>
  <si>
    <t>OLD GERMANTOWN ROAD</t>
  </si>
  <si>
    <t>NBVG</t>
  </si>
  <si>
    <t>NORTH BAY VIEW GARDENS</t>
  </si>
  <si>
    <t>NOMV</t>
  </si>
  <si>
    <t>NORTH MOSSVILLE</t>
  </si>
  <si>
    <t>SOAL</t>
  </si>
  <si>
    <t>SOUTHERN ALTA</t>
  </si>
  <si>
    <t>CNAV</t>
  </si>
  <si>
    <t>CENTRAL AVERYVILLE</t>
  </si>
  <si>
    <t>EAPH</t>
  </si>
  <si>
    <t>EAST PEORIA HEIGHTS</t>
  </si>
  <si>
    <t>NWCC</t>
  </si>
  <si>
    <t>NORTHWOODS COMMUNITY CHURCH</t>
  </si>
  <si>
    <t>COVL</t>
  </si>
  <si>
    <t>CHARTER OAK VILLAGE LANE</t>
  </si>
  <si>
    <t>NEAL</t>
  </si>
  <si>
    <t>NORTHEAST ALTA</t>
  </si>
  <si>
    <t>WMVR</t>
  </si>
  <si>
    <t>WEST MOSSVILLE ROAD</t>
  </si>
  <si>
    <t>SOCC</t>
  </si>
  <si>
    <t>SOUTH CREVE COEUR</t>
  </si>
  <si>
    <t>SWEP</t>
  </si>
  <si>
    <t>SOUTHWEST EAST PEORIA</t>
  </si>
  <si>
    <t>CNBV</t>
  </si>
  <si>
    <t>CENTRAL BARTONVILLE</t>
  </si>
  <si>
    <t>WEBV</t>
  </si>
  <si>
    <t>WEST BARTONVILLE</t>
  </si>
  <si>
    <t>WLCR</t>
  </si>
  <si>
    <t>WEST LANCESTER ROAD</t>
  </si>
  <si>
    <t>WPCP</t>
  </si>
  <si>
    <t>WEST PEORIA CATERPILLAR</t>
  </si>
  <si>
    <t>WEMM</t>
  </si>
  <si>
    <t>WEST MILLMAN STREET</t>
  </si>
  <si>
    <t>NRAD</t>
  </si>
  <si>
    <t>NORTH RICHARD ALLEN DRIVE</t>
  </si>
  <si>
    <t>SOMR</t>
  </si>
  <si>
    <t>SOUTH MAXWELL ROAD</t>
  </si>
  <si>
    <t>SOWS</t>
  </si>
  <si>
    <t>SOUTH WEBSTER STREET</t>
  </si>
  <si>
    <t>WETA</t>
  </si>
  <si>
    <t>WEST TREWYN AVENUE</t>
  </si>
  <si>
    <t>3005 West Trewyn Avenue</t>
  </si>
  <si>
    <t>WECS</t>
  </si>
  <si>
    <t>WEST COURTLAND STREET</t>
  </si>
  <si>
    <t>4028 West Courtland Street</t>
  </si>
  <si>
    <t>SFRW</t>
  </si>
  <si>
    <t>ST FRANCIS WOODS</t>
  </si>
  <si>
    <t>3507 North Molleck Drive</t>
  </si>
  <si>
    <t>NOAD</t>
  </si>
  <si>
    <t>NORTH ARROW DRIVE</t>
  </si>
  <si>
    <t>5514 North Arrow Drive</t>
  </si>
  <si>
    <t>WERS</t>
  </si>
  <si>
    <t>WEST RUSSELL STREET</t>
  </si>
  <si>
    <t>1111 West Russell Street</t>
  </si>
  <si>
    <t>WRBV</t>
  </si>
  <si>
    <t>WEST RICHWOODS BOULEVARD</t>
  </si>
  <si>
    <t>3341 North Stanley Street</t>
  </si>
  <si>
    <t>FRRC</t>
  </si>
  <si>
    <t>FRANSISCAN RECREATIONAL COMPLEX</t>
  </si>
  <si>
    <t>2503 West Kenwood Avenue</t>
  </si>
  <si>
    <t>NOBV</t>
  </si>
  <si>
    <t>NORTH BELLEVUE TOWER</t>
  </si>
  <si>
    <t>910 North Country Lane</t>
  </si>
  <si>
    <t>WCAV</t>
  </si>
  <si>
    <t>WEST CORRINGTON AVENUE</t>
  </si>
  <si>
    <t>411 West Corrington Avenue</t>
  </si>
  <si>
    <t>ASMC</t>
  </si>
  <si>
    <t>ALWAN &amp; SONS MEAT CO</t>
  </si>
  <si>
    <t>3710 North Boulevard Avenue</t>
  </si>
  <si>
    <t>WCWA</t>
  </si>
  <si>
    <t>WEST CLAREWOOD AVENUE</t>
  </si>
  <si>
    <t>4616 North Nelson Drive</t>
  </si>
  <si>
    <t>EHPR</t>
  </si>
  <si>
    <t>EAST HIGH POINT ROAD</t>
  </si>
  <si>
    <t>390 East High Point Road</t>
  </si>
  <si>
    <t>NCAV</t>
  </si>
  <si>
    <t>NORTH CONSTANTINE AVENUE</t>
  </si>
  <si>
    <t>4427 North Constantine Avenue</t>
  </si>
  <si>
    <t>WEWA</t>
  </si>
  <si>
    <t>WEST WILCOX AVENUE</t>
  </si>
  <si>
    <t>1000 West Wilcox Avenue</t>
  </si>
  <si>
    <t>NARP</t>
  </si>
  <si>
    <t>NORTH ALLEN ROAD PEORIA</t>
  </si>
  <si>
    <t>7300 North Allen Road</t>
  </si>
  <si>
    <t>NOSR</t>
  </si>
  <si>
    <t>NORTH SHERIDAN ROAD</t>
  </si>
  <si>
    <t>6518 North Sheridan Road</t>
  </si>
  <si>
    <t>EAFA</t>
  </si>
  <si>
    <t>EAST FRANCES AVENUE</t>
  </si>
  <si>
    <t>5220 North Roberts Road</t>
  </si>
  <si>
    <t>WEBR</t>
  </si>
  <si>
    <t>WEST BARRINGTON ROAD</t>
  </si>
  <si>
    <t>200 West Barrington Road</t>
  </si>
  <si>
    <t>413 South Webster Street</t>
  </si>
  <si>
    <t>615 South Maxwell Road</t>
  </si>
  <si>
    <t>511 North Richard Allen Drive</t>
  </si>
  <si>
    <t>435 South Western Avenue</t>
  </si>
  <si>
    <t>3313 Southwestern Washington Street</t>
  </si>
  <si>
    <t>10522 West Lancaster Road</t>
  </si>
  <si>
    <t>2721 South Aerial Drive</t>
  </si>
  <si>
    <t>927 N Main St</t>
  </si>
  <si>
    <t>200 Colona Avenue 1</t>
  </si>
  <si>
    <t>400 Carola St</t>
  </si>
  <si>
    <t>10808 Sleepy Hollow Rd</t>
  </si>
  <si>
    <t>11920 IL-40</t>
  </si>
  <si>
    <t>5118 West Greenridge Court</t>
  </si>
  <si>
    <t>2503 West Kaylie Court</t>
  </si>
  <si>
    <t>5319 North Galena Road</t>
  </si>
  <si>
    <t>2900 Northeastern Adams Street</t>
  </si>
  <si>
    <t>8201 North University Street</t>
  </si>
  <si>
    <t>997 East Sherman</t>
  </si>
  <si>
    <t>613 Bayview Drive 1</t>
  </si>
  <si>
    <t>379 Old Germantown Road</t>
  </si>
  <si>
    <t>215 Old Germantown Road</t>
  </si>
  <si>
    <t>North Waterloo Walmart</t>
  </si>
  <si>
    <t>West Olympia Street</t>
  </si>
  <si>
    <t>Maeystown Road</t>
  </si>
  <si>
    <t>Belleville Southgate Drive</t>
  </si>
  <si>
    <t>Belleville South 74th Street</t>
  </si>
  <si>
    <t>Olde Lantern Lane</t>
  </si>
  <si>
    <t>Cahokia North Main Street</t>
  </si>
  <si>
    <t>Signal Hill West Main Street</t>
  </si>
  <si>
    <t>Breeze Elmwood Drive</t>
  </si>
  <si>
    <t>Belleville South 52nd Street</t>
  </si>
  <si>
    <t>Belleville West East Street</t>
  </si>
  <si>
    <t>Belleville South 30th Street</t>
  </si>
  <si>
    <t>Belleville East McKinley Street</t>
  </si>
  <si>
    <t>Belleville Frank Scott Parkway</t>
  </si>
  <si>
    <t>Belleville Violet Drive</t>
  </si>
  <si>
    <t>Belleville North Virginia Avenue</t>
  </si>
  <si>
    <t>Belleville West Boulevard</t>
  </si>
  <si>
    <t>Belleville North Douglas Avenue</t>
  </si>
  <si>
    <t>Belleville Lebanon Avenue</t>
  </si>
  <si>
    <t>Belleville Hartman Lane</t>
  </si>
  <si>
    <t>North Greenmount Road</t>
  </si>
  <si>
    <t>Belleville North Indiana Avenue</t>
  </si>
  <si>
    <t>Catholic Knights and Ladies Country Club</t>
  </si>
  <si>
    <t>Belleville Tower Baptist Church</t>
  </si>
  <si>
    <t>Swansea High Mount School</t>
  </si>
  <si>
    <t>Belleville South 7 Hills Road</t>
  </si>
  <si>
    <t>Belleville Phillips Lane</t>
  </si>
  <si>
    <t>Belleville Dartmouth Drive</t>
  </si>
  <si>
    <t>O'Fallon Marie Schaefer Elementary School</t>
  </si>
  <si>
    <t>Shiloh United Methodist Church</t>
  </si>
  <si>
    <t>O'Fallon North Oak Street</t>
  </si>
  <si>
    <t>Centreville Avenue Knysak Signs</t>
  </si>
  <si>
    <t>Belleville Gettyburg Road</t>
  </si>
  <si>
    <t>Swansea Foster Drive</t>
  </si>
  <si>
    <t>Swansea Clinton Hill Country Club</t>
  </si>
  <si>
    <t>Fairview Heights Arbor Drive</t>
  </si>
  <si>
    <t>Millstadt Douglas Road</t>
  </si>
  <si>
    <t>O'Fallon Paragon Drive</t>
  </si>
  <si>
    <t>Smithton Senior Center</t>
  </si>
  <si>
    <t>Belleville Carlyle Avenue</t>
  </si>
  <si>
    <t>O'Fallon Scott Troy Road</t>
  </si>
  <si>
    <t>Plum Hill School Road</t>
  </si>
  <si>
    <t>Lebanon RP Lumber Company</t>
  </si>
  <si>
    <t>Carlyle 19th Street</t>
  </si>
  <si>
    <t>St Rose Cemetary Road</t>
  </si>
  <si>
    <t>South New Baden</t>
  </si>
  <si>
    <t>NOWW</t>
  </si>
  <si>
    <t>WEOS</t>
  </si>
  <si>
    <t>MAEY</t>
  </si>
  <si>
    <t>BVSD</t>
  </si>
  <si>
    <t>BS74</t>
  </si>
  <si>
    <t>OLLL</t>
  </si>
  <si>
    <t>CNMS</t>
  </si>
  <si>
    <t>SHWM</t>
  </si>
  <si>
    <t>BEDR</t>
  </si>
  <si>
    <t>BS52</t>
  </si>
  <si>
    <t>BVWE</t>
  </si>
  <si>
    <t>BS30</t>
  </si>
  <si>
    <t>BEMK</t>
  </si>
  <si>
    <t>BFSP</t>
  </si>
  <si>
    <t>BVDR</t>
  </si>
  <si>
    <t>BNVA</t>
  </si>
  <si>
    <t>BVWB</t>
  </si>
  <si>
    <t>BNDA</t>
  </si>
  <si>
    <t>BLAV</t>
  </si>
  <si>
    <t>BHML</t>
  </si>
  <si>
    <t>NOGM</t>
  </si>
  <si>
    <t>BNIA</t>
  </si>
  <si>
    <t>CKLC</t>
  </si>
  <si>
    <t>BTBC</t>
  </si>
  <si>
    <t>SHMS</t>
  </si>
  <si>
    <t>BS7H</t>
  </si>
  <si>
    <t>BVPL</t>
  </si>
  <si>
    <t>BVDD</t>
  </si>
  <si>
    <t>OFMS</t>
  </si>
  <si>
    <t>SUMC</t>
  </si>
  <si>
    <t>OFNO</t>
  </si>
  <si>
    <t>CAKS</t>
  </si>
  <si>
    <t>BVGR</t>
  </si>
  <si>
    <t>SFDR</t>
  </si>
  <si>
    <t>SCHC</t>
  </si>
  <si>
    <t>FHAD</t>
  </si>
  <si>
    <t>MSDR</t>
  </si>
  <si>
    <t>OFPD</t>
  </si>
  <si>
    <t>STSC</t>
  </si>
  <si>
    <t>BVCA</t>
  </si>
  <si>
    <t>OFST</t>
  </si>
  <si>
    <t>PHSR</t>
  </si>
  <si>
    <t>LRPL</t>
  </si>
  <si>
    <t>C19S</t>
  </si>
  <si>
    <t>SRCR</t>
  </si>
  <si>
    <t>SONB</t>
  </si>
  <si>
    <t>North Waterloo Rea Substation/ N/A</t>
  </si>
  <si>
    <t>Not at Sub/ 406 Olympia</t>
  </si>
  <si>
    <t>Not at Sub/ 3312 KK Hwy</t>
  </si>
  <si>
    <t>Not at Sub/ 728 Southgate Road</t>
  </si>
  <si>
    <t>Not at Sub/ 7306 74th Street</t>
  </si>
  <si>
    <t>Not at Sub/ 517 Eiler</t>
  </si>
  <si>
    <t>Not at Sub/ 1712 North Main Street</t>
  </si>
  <si>
    <t>Not at Sub/ 8707 West Main Street</t>
  </si>
  <si>
    <t>Not at Sub/ 900 Elwood Drive</t>
  </si>
  <si>
    <t>Not at Sub/ 5110 West Main Street Belleville IL</t>
  </si>
  <si>
    <t>Not at Sub/ 227 North 13th Street Belleville IL</t>
  </si>
  <si>
    <t>Not at Sub/ 3001 West Main Street Belleville IL</t>
  </si>
  <si>
    <t>Not at Sub/ 5 East McKinley Belleville IL</t>
  </si>
  <si>
    <t>Not at Sub/ 3410 South Belt West Belleville IL</t>
  </si>
  <si>
    <t>Not at Sub/ 933 Ridgecrest Belleville IL</t>
  </si>
  <si>
    <t>Not at Sub/ 1121 East Main Street Belleville IL</t>
  </si>
  <si>
    <t>Not at Sub/ 1305 West Boulevard Belleville IL</t>
  </si>
  <si>
    <t>Not at Sub/ 605 Douglas Avenue Belleville IL</t>
  </si>
  <si>
    <t>Not at Sub/ 308 Lebanon Belleville IL</t>
  </si>
  <si>
    <t>Not at Sub/ 1401 Hartman Lane Belleville IL</t>
  </si>
  <si>
    <t>Not at Sub/ 1095 North Greenmount Road</t>
  </si>
  <si>
    <t>Not at Sub/ 102 North Indiana Avenue Belleville IL</t>
  </si>
  <si>
    <t>Not at Sub/ 2712 North Illinois Street Belleville IL</t>
  </si>
  <si>
    <t>Not at Sub/ 2411 Lebanon Avenue</t>
  </si>
  <si>
    <t>Not at Sub/ 1721 Boule Avenue</t>
  </si>
  <si>
    <t>Not at Sub/ 109 Betty Lane Belleville IL</t>
  </si>
  <si>
    <t>Not at Sub/ 3669 Lebanon Avenue</t>
  </si>
  <si>
    <t>Not at Sub/ 401 Dartmouth Drive Belleville IL</t>
  </si>
  <si>
    <t>Not at Sub/ 110 West US Highway 50</t>
  </si>
  <si>
    <t>Not at Sub/ 143 South Main Street Belleville IL</t>
  </si>
  <si>
    <t>Not at Sub/ 425 North Oak Street Belleville IL</t>
  </si>
  <si>
    <t>Not at Sub/ 4706 Centerville Avenue</t>
  </si>
  <si>
    <t>Not at Sub/ 9 Gettysburg Road Belleville IL</t>
  </si>
  <si>
    <t>Not at Sub/ 2000 North Belt West Swansea IL</t>
  </si>
  <si>
    <t>Not at Sub/ 2048 Hidden Lakes Drive Swansea IL</t>
  </si>
  <si>
    <t>Not at Sub/ 209 Mimosa Avenue Swansea IL</t>
  </si>
  <si>
    <t>Not at Sub/ 4027 Douglas Road Millstadt IL</t>
  </si>
  <si>
    <t>Not at Sub/ 1209 Paragon Drive O'Fallon IL</t>
  </si>
  <si>
    <t>Not at Sub/ 4504 State Route 159 Smithton IL</t>
  </si>
  <si>
    <t>Not at Sub/ 4 Sangamon Drive Swansea IL</t>
  </si>
  <si>
    <t>Not at Sub/ 1525 Nottinghill Drive Lebanon IL</t>
  </si>
  <si>
    <t>Not at Sub/ 2559 Plum Hill School Road Belleville IL</t>
  </si>
  <si>
    <t>Not at Sub/ 635 South Fritz Street Lebanon IL</t>
  </si>
  <si>
    <t>Carlyle - Breese SWI Substation/ 331 19th Street Carlyle IL</t>
  </si>
  <si>
    <t>Not at Sub/ 18134 Saint Rose Road</t>
  </si>
  <si>
    <t>Not at Sub/ 6716 State Route 160 New Baden IL</t>
  </si>
  <si>
    <t>(3 Character) Refers to the given number of the device of the same type at the same location. Similar device types should be numbered in order from 001 to 999 at the same location. For Network equipment a numbering order of 01 to 99, at the same location, with the optional detail will be used for a maximum total of 16 characters.</t>
  </si>
  <si>
    <t>MZWR</t>
  </si>
  <si>
    <t>MT ZION WEST ROBERTS DRIVE</t>
  </si>
  <si>
    <t xml:space="preserve"> 130 West Roberts Drive</t>
  </si>
  <si>
    <t>DCMS</t>
  </si>
  <si>
    <t>DALTON CITY MAIN STREET</t>
  </si>
  <si>
    <t>425 West Main Street</t>
  </si>
  <si>
    <t>SLCR</t>
  </si>
  <si>
    <t>SOUTH LONG CREEK ROAD</t>
  </si>
  <si>
    <t>3484 Long Creek Road</t>
  </si>
  <si>
    <t>SDRD</t>
  </si>
  <si>
    <t>SANGAMON DAWSON ROAD</t>
  </si>
  <si>
    <t>1505 Dawson Road</t>
  </si>
  <si>
    <t>WNNS</t>
  </si>
  <si>
    <t>WARRENBURG NORTH NORTH STREET</t>
  </si>
  <si>
    <t>410 East North Street</t>
  </si>
  <si>
    <t>SWIP</t>
  </si>
  <si>
    <t>SOUTHWEST ILLIOPOLIS</t>
  </si>
  <si>
    <t>2797 Dye Road</t>
  </si>
  <si>
    <t>CENR</t>
  </si>
  <si>
    <t>CHRISTIAN EAST NORTH ROAD</t>
  </si>
  <si>
    <t>East 2975 North Road x County Road 1800 East</t>
  </si>
  <si>
    <t>MWJS</t>
  </si>
  <si>
    <t>MAROA WEST JACKSON STREET</t>
  </si>
  <si>
    <t>710 West Jackson Street</t>
  </si>
  <si>
    <t>CNIS</t>
  </si>
  <si>
    <t>CISCO NORTH ILLINOIS STREET</t>
  </si>
  <si>
    <t>210 North Illinois Street</t>
  </si>
  <si>
    <t>D19E</t>
  </si>
  <si>
    <t>DEWITT 1900 EAST</t>
  </si>
  <si>
    <t>500 North x Friends Creek Road</t>
  </si>
  <si>
    <t>HVRR</t>
  </si>
  <si>
    <t>HALLSVILLE RED ROAD</t>
  </si>
  <si>
    <t>6972 Red Road</t>
  </si>
  <si>
    <t>CLSS</t>
  </si>
  <si>
    <t>CLINTON SOUTH SHERMAN STREET</t>
  </si>
  <si>
    <t>600 East Van Buren Street</t>
  </si>
  <si>
    <t>WPES</t>
  </si>
  <si>
    <t>WAPELLA ELM STREET</t>
  </si>
  <si>
    <t>302 Elm Street</t>
  </si>
  <si>
    <t>CNOG</t>
  </si>
  <si>
    <t>CLINTON NORTH GIBSON STREET</t>
  </si>
  <si>
    <t>207 North Gibson Street</t>
  </si>
  <si>
    <t>HWMS</t>
  </si>
  <si>
    <t>HARRISTOWN WEST MAIN STREET</t>
  </si>
  <si>
    <t>7420 West Main Street</t>
  </si>
  <si>
    <t>DCDR</t>
  </si>
  <si>
    <t>1050 Columbia Drive</t>
  </si>
  <si>
    <t>DWAD</t>
  </si>
  <si>
    <t>1521 West Allison Drive</t>
  </si>
  <si>
    <t>DWAA</t>
  </si>
  <si>
    <t>124 West Ash Avenue</t>
  </si>
  <si>
    <t>DWMR</t>
  </si>
  <si>
    <t>355 West Mound Road</t>
  </si>
  <si>
    <t>DSFS</t>
  </si>
  <si>
    <t>2905 South Franklin Street Road</t>
  </si>
  <si>
    <t>MZHR</t>
  </si>
  <si>
    <t>MT ZION HARRYLAND ROAD</t>
  </si>
  <si>
    <t>3519 Harryland Road</t>
  </si>
  <si>
    <t>DEMS</t>
  </si>
  <si>
    <t>3028 East Maryland Street</t>
  </si>
  <si>
    <t>EAST MARYLAND STREET</t>
  </si>
  <si>
    <t>DCDL</t>
  </si>
  <si>
    <t>2708 Dipper Lane</t>
  </si>
  <si>
    <t>DWID</t>
  </si>
  <si>
    <t>WEST IMBODEN DRIVE</t>
  </si>
  <si>
    <t>180 West Imboden Drive</t>
  </si>
  <si>
    <t>DEAC</t>
  </si>
  <si>
    <t>EAST CANTRALL STREET</t>
  </si>
  <si>
    <t>1595 Cantrell Street</t>
  </si>
  <si>
    <t>DNCC</t>
  </si>
  <si>
    <t>215 North Country Club Road</t>
  </si>
  <si>
    <t>DWPW</t>
  </si>
  <si>
    <t>66 Whippoorwill Drive</t>
  </si>
  <si>
    <t>ARGR</t>
  </si>
  <si>
    <t>ARGENTA ARGENTA ROAD</t>
  </si>
  <si>
    <t>269 South North Street</t>
  </si>
  <si>
    <t>DWDS</t>
  </si>
  <si>
    <t>885 West Deactur Street</t>
  </si>
  <si>
    <t>DNCS</t>
  </si>
  <si>
    <t>1595 North Church Street</t>
  </si>
  <si>
    <t>DNFA</t>
  </si>
  <si>
    <t>NORTH CHURCH STREET</t>
  </si>
  <si>
    <t>NORTH FAIRVIEW AVENUE</t>
  </si>
  <si>
    <t>1499 West Grand Avenue</t>
  </si>
  <si>
    <t>DOGP</t>
  </si>
  <si>
    <t>OAK GROVE PARK</t>
  </si>
  <si>
    <t>1607 North Home Park Avenue</t>
  </si>
  <si>
    <t>DDES</t>
  </si>
  <si>
    <t>DENNIS ELEMENTARY SCHOOL</t>
  </si>
  <si>
    <t>123 South Taylor Avenue</t>
  </si>
  <si>
    <t>WEST DECATUR STREET</t>
  </si>
  <si>
    <t>WHIPPOORWILL DRIVE</t>
  </si>
  <si>
    <t>NORTH COUNTRY CLUB  ROAD</t>
  </si>
  <si>
    <t>DIPPER LANE</t>
  </si>
  <si>
    <t>SOUTH FRANKLIN STREET ROAD</t>
  </si>
  <si>
    <t>WEST MOUND ROAD</t>
  </si>
  <si>
    <t>WEST ASH AVENUE</t>
  </si>
  <si>
    <t>WEST ALLISON DRIVE</t>
  </si>
  <si>
    <t>COLUMBIA DRIVE</t>
  </si>
  <si>
    <t>HOYL</t>
  </si>
  <si>
    <t>HOYLETON</t>
  </si>
  <si>
    <t>BSLR</t>
  </si>
  <si>
    <t>Blessed Savior Lutheran Church</t>
  </si>
  <si>
    <t>IL - DIVISION 6</t>
  </si>
  <si>
    <t>Not at Sub / 1205 N. Lincoln Ave. Ofallon IL</t>
  </si>
  <si>
    <t>GC02</t>
  </si>
  <si>
    <t>Granite City - GC STEEL BLAST FURNACE #2</t>
  </si>
  <si>
    <t>BRDC</t>
  </si>
  <si>
    <t>BLRC</t>
  </si>
  <si>
    <t>CLSC</t>
  </si>
  <si>
    <t>AHDC</t>
  </si>
  <si>
    <t>CLRT</t>
  </si>
  <si>
    <t>NDST</t>
  </si>
  <si>
    <t>STRM</t>
  </si>
  <si>
    <t>HLRC</t>
  </si>
  <si>
    <t>LSRC</t>
  </si>
  <si>
    <t>OCRC</t>
  </si>
  <si>
    <t>CMSE</t>
  </si>
  <si>
    <t>CWRE</t>
  </si>
  <si>
    <t>FAVE</t>
  </si>
  <si>
    <t>FBCE</t>
  </si>
  <si>
    <t>N2SE</t>
  </si>
  <si>
    <t>SRGD</t>
  </si>
  <si>
    <t>BDCE</t>
  </si>
  <si>
    <t>KBRM</t>
  </si>
  <si>
    <t>PRGF</t>
  </si>
  <si>
    <t>VLMV</t>
  </si>
  <si>
    <t>RBLH</t>
  </si>
  <si>
    <t xml:space="preserve">IL-DIVISION 5 </t>
  </si>
  <si>
    <t>RAYBURN LAKE HIGHLAND</t>
  </si>
  <si>
    <t>VAUGHN LANE MARYVILLE</t>
  </si>
  <si>
    <t>POCAHONTAS ROAD GRANTFORK</t>
  </si>
  <si>
    <t>KEEBLER ROAD MARYVILLE</t>
  </si>
  <si>
    <t>BOULEVARD DE CANNES EDWARDSVILLE</t>
  </si>
  <si>
    <t>STATE ROUTE 159 GARD</t>
  </si>
  <si>
    <t>NORTH 2ND STREET EDWARDSVILLE</t>
  </si>
  <si>
    <t>FAITH BAPTIST CHURCH EDWARDSVILLE</t>
  </si>
  <si>
    <t>FRANKLIN AVENUE EDWARDSVILLE</t>
  </si>
  <si>
    <t>COTTONWOOD ROAD EDWARDSVILLE</t>
  </si>
  <si>
    <t>CHAPMAN STREET EDWARDSVILLE</t>
  </si>
  <si>
    <t>OLD COLLINSVILLE ROAD CASEYVILLE</t>
  </si>
  <si>
    <t xml:space="preserve">LEMEN SETTLEMENT ROAD COLLINSVILLE </t>
  </si>
  <si>
    <t>HORSESHOE LAKE ROAD COLLINSVILLE</t>
  </si>
  <si>
    <t>STATE ROUTE 162 MARYVILLE</t>
  </si>
  <si>
    <t>NORTH DEWEY STREET TROY</t>
  </si>
  <si>
    <t>COLLINSVILLE ROAD TROY</t>
  </si>
  <si>
    <t>ARROWHEAD DRIVE COLLINSVILLE</t>
  </si>
  <si>
    <t>CLIFTON STREET COLLINSVILLE</t>
  </si>
  <si>
    <t>BELTLINE ROAD COLLINSVILLE</t>
  </si>
  <si>
    <t>BRIDLE RIDGE DRIVE COLLINSVILLE</t>
  </si>
  <si>
    <t>1812 VAUGHN LN. MARRYVILLE IL</t>
  </si>
  <si>
    <t>11746 POCAHONTAS RD.</t>
  </si>
  <si>
    <t>7335 W MAIN ST MARYVILLE, IL</t>
  </si>
  <si>
    <t>731 BOULEVARD DE CANNES EDWARDSVILLE, IL</t>
  </si>
  <si>
    <t>5557 N. STATE ROUTE 159</t>
  </si>
  <si>
    <t>1601 N. 2ND ST. EDWARDSVILLE IL</t>
  </si>
  <si>
    <t>3905 S STATE ROUTE 159 GLEN CARBON, IL</t>
  </si>
  <si>
    <t>1111 FRANKLIN AVE EDWARDSVILLE, IL</t>
  </si>
  <si>
    <t>3200 OLD TROY RD. GLEN CARBON IL</t>
  </si>
  <si>
    <t>903 HILLSBORO AVE. EDWARDSVILLE IL</t>
  </si>
  <si>
    <t>601 OLD COLLINSVILLE RD CASEYVILLE, IL</t>
  </si>
  <si>
    <t>466 LEMEN SETTLEMENT RD COLLINSVILLE, IL</t>
  </si>
  <si>
    <t>6140 STATE ROUTE 162 MARRYVILLE IL</t>
  </si>
  <si>
    <t>210 NORTH DEWY ST. TROY IL</t>
  </si>
  <si>
    <t>610 ARROWHEAD DR. COLLINSVILLE IL</t>
  </si>
  <si>
    <t>1217 CLIFTON ST. COLLINSVILLE IL</t>
  </si>
  <si>
    <t>104 BRIDLE RIDGE DR. COLLINSVILLE IL</t>
  </si>
  <si>
    <t>Substation Relay Security Gateway (3620)</t>
  </si>
  <si>
    <t>Substation Security Server (3355)</t>
  </si>
  <si>
    <t>gat</t>
  </si>
  <si>
    <t>sss</t>
  </si>
  <si>
    <t>RTU Workstation</t>
  </si>
  <si>
    <t>rtw</t>
  </si>
  <si>
    <t>PREST</t>
  </si>
  <si>
    <t>PRES</t>
  </si>
  <si>
    <t>Adjacent Ameren Property: Tildon substation</t>
  </si>
  <si>
    <t>Version 4 Last updated 1/17/2017</t>
  </si>
  <si>
    <t>The Intelligrid Cabling naming convention standard will cover any communications cable/wire that requires a connection onto the Ameren Intelligrid network or inter-asset communication connection. This includes OPGW, Outdoor Optical Cable, Indoor Optical, Ethernet, Serial, and/or Copper Cable used as connections between network and/or substation devices. The cable names produced from this standard are to be used in conjunction with the cable schedule of  the site to indicate the destination of both sides of the device. The given names from this standard should be printed and labeled onto each end of the cable at the physical location. The naming convention will be in effect from this date going forward and will not be retroactive. If an opportunity arises to re-name a legacy cable to the new convention the cable will be re-named using this standard.</t>
  </si>
  <si>
    <t>The following 25 character uppercase cable code should be used at all new installation sites with the following character fields:</t>
  </si>
  <si>
    <t>Site ID 1</t>
  </si>
  <si>
    <t>Location 1</t>
  </si>
  <si>
    <t>Device
Number</t>
  </si>
  <si>
    <t>Hyphen</t>
  </si>
  <si>
    <t>Site ID 2</t>
  </si>
  <si>
    <t>Location 2</t>
  </si>
  <si>
    <t>Detail</t>
  </si>
  <si>
    <t>-</t>
  </si>
  <si>
    <t>xx</t>
  </si>
  <si>
    <t>Site ID1:</t>
  </si>
  <si>
    <t>(4 Character) Refers to the work site the cable originates. Make reference to the 'Site ID' tab for a list of locations and associated site IDs. The null character, X will be used following the Site ID to create four characters if the Site ID is less than four characters.  Note that buildings on the same or adjacent property is a single site ID.  Sites are listed in alphabetical order (0-9,A-Z).</t>
  </si>
  <si>
    <t>Location1:</t>
  </si>
  <si>
    <t xml:space="preserve">(4 Character) Refers to the physical  location within the work site where the device is. Make reference to the 'Location' tab for a list of location. </t>
  </si>
  <si>
    <t>(3 Character) Refers to the given number of the device of the same type. Similar device types should be numbered in order from 001 to 999. For Network equipment a numbering order of 01 to 99 with the optional detail will be used.</t>
  </si>
  <si>
    <t>Site ID2:</t>
  </si>
  <si>
    <t>(4 Character) Refers to the work site the cable terminates. Make reference to the 'Site ID' tab for a list of locations and associated site IDs. The null character, X will be used following the Site ID to create four characters if the Site ID is less than four characters.  Note that buildings on the same or adjacent property is a single site ID.  Sites are listed in alphabetical order (0-9,A-Z).</t>
  </si>
  <si>
    <t>Location2:</t>
  </si>
  <si>
    <t xml:space="preserve">Detail: </t>
  </si>
  <si>
    <t>The optional detail is to be determined by the Network group during the device installation. The length of the naming convention is subject to change depending on its use in a Network or Substation area, and could include additional notations added to the name. There is also potential for site specific names for a given device or detailed option. The site specific name shall be noted and documented for that location so there is no misinterpretation of the device name.  If the cable terminates at a structure at location 1 this will be indicated in the detail as L1.  If the cable terminates at a structure at location 2 this will be indicated in the detail with L2.  If the cable terminates at a structure at both location 1 and location 2 this will be indicated in the detail as L3.  If no detail is required the trailing hyphen and detal are omitted.</t>
  </si>
  <si>
    <t>At locations were names for the devices already exist. The existing name will not be changed in current prints, but will be changed to the above standard for the use in the IT device manager.</t>
  </si>
  <si>
    <t>1) In notation 1 Site C is a tap between Site A and Site B.  The name of the cable that extends to Site C is determined by alphabetially sorting Site A and Site B initially to deterimine which site will participate in the naming convention.  Once the correct sites are identified the name will follow the convention as stated above.</t>
  </si>
  <si>
    <t>This device is the underground fiber cable leading to the 138kV transmission control house in the Cahokia substation to the 345kV control house.</t>
  </si>
  <si>
    <t>c</t>
  </si>
  <si>
    <t>ct13</t>
  </si>
  <si>
    <t>udc</t>
  </si>
  <si>
    <t>ct34</t>
  </si>
  <si>
    <t>Or, CXXXCT13UDC1-CXXXCT34</t>
  </si>
  <si>
    <t>The cable originates at the Herleman substation. The cable is a single mode fiber between the 345kV control house and a location already named 'C0135' on an unknown pole. The following name will be used to identify the cable in the IT device manager.</t>
  </si>
  <si>
    <t>co135</t>
  </si>
  <si>
    <t>pxxx</t>
  </si>
  <si>
    <t>herl</t>
  </si>
  <si>
    <t>L1</t>
  </si>
  <si>
    <t>Or, CO135PXXXOS21-HERLCT34-L1</t>
  </si>
  <si>
    <t>This device is an Ethernet connection of the West Mount Vernon Microwave building and West Mount Vernon 138kV control house using a CAT6 cable. This is the 6th cable of this type.</t>
  </si>
  <si>
    <t>Or, MTVWCOMMC6A6-MTVWCT13</t>
  </si>
  <si>
    <t>Example 4:</t>
  </si>
  <si>
    <t>A cable from Moweaqua North 138kV Substation has two remote locations of Route 51 and Pana North 138kV substations.  This cable is a tap off of PANNCT13-OPG001-R51DCT13.  The tap location is Pole 203.</t>
  </si>
  <si>
    <t>OPG</t>
  </si>
  <si>
    <t>001</t>
  </si>
  <si>
    <t>P203</t>
  </si>
  <si>
    <t>L2</t>
  </si>
  <si>
    <t>Moweaqua North is the site were the cable ends; therefore, it particpates in the naming convention of the cable.  Of the other two locations Pana North is alphabetically first therefore that location is used for the naming of the cable.  Since the cable is tapped at sturcture 203 this is used for the location identifier on the Pana North cable.</t>
  </si>
  <si>
    <t>Cable Name: MOWNCT13OPG001-PANNP203-L2</t>
  </si>
  <si>
    <t>ADSS</t>
  </si>
  <si>
    <t>opg</t>
  </si>
  <si>
    <t>ads</t>
  </si>
  <si>
    <t>Loose Tube</t>
  </si>
  <si>
    <t>ltc</t>
  </si>
  <si>
    <t>Underground Cable</t>
  </si>
  <si>
    <t>UGC</t>
  </si>
  <si>
    <t>Direct Bury</t>
  </si>
  <si>
    <t>dbc</t>
  </si>
  <si>
    <t>Version 1 Last updated 12/4/2017</t>
  </si>
  <si>
    <t>Splice Enclosure Naming</t>
  </si>
  <si>
    <t>Splice enclosure naming is used to mark the locations where a fiber splice has been performed.  This information is provided for mapping purposes in the Ameren fiber mapping system of record.  The following is the naming standard for those locations.</t>
  </si>
  <si>
    <t>State</t>
  </si>
  <si>
    <t>Business Unit</t>
  </si>
  <si>
    <t>Line Number</t>
  </si>
  <si>
    <t>Structure Number</t>
  </si>
  <si>
    <t>SS</t>
  </si>
  <si>
    <t>BU</t>
  </si>
  <si>
    <t>Line#</t>
  </si>
  <si>
    <t>Pole#</t>
  </si>
  <si>
    <t>This refers to the state that the splice cabinet resides.
MO
IL</t>
  </si>
  <si>
    <t>This is a reference to the owner of the cables connecting to the splice enclosure.
T = Transmission
D = Distribution
G = Gas
S = Ameren Services
C = Customer
R = Residential</t>
  </si>
  <si>
    <t>Cable line number of highest voltage Ameren owned line number entering the splice enclosure.  This value is sourced from the cable owner.</t>
  </si>
  <si>
    <t>Structure#</t>
  </si>
  <si>
    <t>Structure name  of highest voltage Ameren owned line number that the enclosure is mounted.  If the enclosure is mounted on an arbor of a substation the Site ID is used.  This information is sourced from the utility structure owner.</t>
  </si>
  <si>
    <t>Example 1</t>
  </si>
  <si>
    <t xml:space="preserve">Splice enclosure is located in Illinois is on structure number 42 on transmission line </t>
  </si>
  <si>
    <t>The name for this enclosure would be ILT-4553-42.</t>
  </si>
  <si>
    <t>Example 2</t>
  </si>
  <si>
    <t>Splice enclosure is located in Illinois on transmission structure 59.  One of the line</t>
  </si>
  <si>
    <t xml:space="preserve">numbers entering the enclosure is 138kV transmission line 1616 the line exiting </t>
  </si>
  <si>
    <t>the enclosure is a 69kV distribution line numbered L95110.</t>
  </si>
  <si>
    <t>The name for this enclosure would be ILT-1616-59</t>
  </si>
  <si>
    <t>Example 3</t>
  </si>
  <si>
    <t>Splice enclosure is located in Missouri on Distribution structure 61668.  The line</t>
  </si>
  <si>
    <t>number entering the enclosure is 38951 the line exiting the enclosure is the same.</t>
  </si>
  <si>
    <t>The name for this enclosure would be MOD-38951-61668</t>
  </si>
  <si>
    <t>Example 4</t>
  </si>
  <si>
    <t xml:space="preserve">Splice enclosure is located in Missouri on the transmission arbor structure at Point </t>
  </si>
  <si>
    <t>Prairie Substation.  The line number entering the enclosure is 7038 the line exiting</t>
  </si>
  <si>
    <t xml:space="preserve"> the enclosure is the substation.</t>
  </si>
  <si>
    <t>The name for this enclosure would be MOT-7038-PTPR</t>
  </si>
  <si>
    <t>Transformer Monitors</t>
  </si>
  <si>
    <t>TRM</t>
  </si>
  <si>
    <t>GACH</t>
  </si>
  <si>
    <t>Not at Sub/ 740 E Airline Dr East Alton, IL</t>
  </si>
  <si>
    <t>PDRB</t>
  </si>
  <si>
    <t>Not at Sub/ 464 Park Dr. Bethalto IL</t>
  </si>
  <si>
    <t>NSWR</t>
  </si>
  <si>
    <t>Not at Sub/ 556 N. 9th St. Wood river Il.</t>
  </si>
  <si>
    <t>CVDR</t>
  </si>
  <si>
    <t>Not at Sub</t>
  </si>
  <si>
    <t>WGSB</t>
  </si>
  <si>
    <t>Not at Sub/ 229 N Bellwood Dr East Alton, IL</t>
  </si>
  <si>
    <t>3SWR</t>
  </si>
  <si>
    <t>Not at Sub/ 672 N. 3rd St. Wood river IL</t>
  </si>
  <si>
    <t>NPSB</t>
  </si>
  <si>
    <t>Not at Sub/ 823 N Prairie St Bethalto IL</t>
  </si>
  <si>
    <t>RAVR</t>
  </si>
  <si>
    <t>Not at Sub/ 322 Reller Ave. Roxanna Il</t>
  </si>
  <si>
    <t>MVFD</t>
  </si>
  <si>
    <t>NSRM</t>
  </si>
  <si>
    <t>MCEA</t>
  </si>
  <si>
    <t>ADPB</t>
  </si>
  <si>
    <t>Not at Sub/ 767 Arlington Rd</t>
  </si>
  <si>
    <t>ORSV</t>
  </si>
  <si>
    <t>Not at Sub/ 1240 oriole st. Venice il</t>
  </si>
  <si>
    <t>BCPC</t>
  </si>
  <si>
    <t>Not at Sub/ 2105 Illinois Ave Granite City, IL</t>
  </si>
  <si>
    <t>DAGC</t>
  </si>
  <si>
    <t>Not at Sub/ 2453 Delmar Ave. Granite city IL</t>
  </si>
  <si>
    <t>PAGC</t>
  </si>
  <si>
    <t>Not at Sub/ 2608 Propes Ave, Granite City IL</t>
  </si>
  <si>
    <t>HFCS</t>
  </si>
  <si>
    <t>Not at Sub/ 3096 Jill Ave. Granite City IL</t>
  </si>
  <si>
    <t>WPGC</t>
  </si>
  <si>
    <t>Not at Sub/ 2520 park view Dr. Granite City IL</t>
  </si>
  <si>
    <t>CRGC</t>
  </si>
  <si>
    <t>Not at Sub/ 3329 Country Place Ln. Granite City IL</t>
  </si>
  <si>
    <t>GDPB</t>
  </si>
  <si>
    <t>Not at Sub/ 2 Georgetown Dr Granite City, IL</t>
  </si>
  <si>
    <t>RLPB</t>
  </si>
  <si>
    <t>Not at Sub/ 4261 Revelle Ln Granite City, IL</t>
  </si>
  <si>
    <t>WAPB</t>
  </si>
  <si>
    <t>Not at Sub/ 4768 Warnock Ave.</t>
  </si>
  <si>
    <t>NUMC</t>
  </si>
  <si>
    <t>Not at Sub/ 1900 Pontoon Rd Granite City, IL</t>
  </si>
  <si>
    <t>SGAC</t>
  </si>
  <si>
    <t>Not at Sub/ 105 Briarhaven Dr. Granite City IL</t>
  </si>
  <si>
    <t>WAGC</t>
  </si>
  <si>
    <t>Not at Sub/ 2166 Washington Ave Granite City, IL</t>
  </si>
  <si>
    <t>MREA</t>
  </si>
  <si>
    <t>BSTA</t>
  </si>
  <si>
    <t>SSTA</t>
  </si>
  <si>
    <t>ENCA</t>
  </si>
  <si>
    <t>SMPG</t>
  </si>
  <si>
    <t>MAVG</t>
  </si>
  <si>
    <t>WMSG</t>
  </si>
  <si>
    <t>CHRC</t>
  </si>
  <si>
    <t>EHDE</t>
  </si>
  <si>
    <t>EDRF</t>
  </si>
  <si>
    <t>Not at Sub/ 1 Oriole St. Alton IL</t>
  </si>
  <si>
    <t>Not at Sub/ 2215 Brown St Alton, IL</t>
  </si>
  <si>
    <t>Not at Sub/ 801 State St Alton, IL</t>
  </si>
  <si>
    <t>Not at Sub/ 2400 Bloomer Dr Alton, IL</t>
  </si>
  <si>
    <t>Not at Sub/ 3200 Godfrey Rd Godfrey, IL</t>
  </si>
  <si>
    <t>Not at Sub/ 2711 Melrose Ave Godfrey IL</t>
  </si>
  <si>
    <t>Not at Sub/ 11 W Main St Grafton, IL  62037</t>
  </si>
  <si>
    <t>Not at Sub/ No Address Available</t>
  </si>
  <si>
    <t>Not at Sub/ 25831 Elsah Hills Dr Elsah, IL</t>
  </si>
  <si>
    <t>Not at Sub/ 3743 Elmore Dr.</t>
  </si>
  <si>
    <t>MILTON ROAD EAST ALTON</t>
  </si>
  <si>
    <t>BROWN STREET ALTON</t>
  </si>
  <si>
    <t>STATE STREET ALTON</t>
  </si>
  <si>
    <t>ENJOY CHURCH ALTON</t>
  </si>
  <si>
    <t>SOUTHMOOR PLACE GODFREY</t>
  </si>
  <si>
    <t>MELROSE AVENUE GODFREY</t>
  </si>
  <si>
    <t>WEST MAIN STREET GRAFTON</t>
  </si>
  <si>
    <t>CHAUTAUQUA ROAD CHAUTAUQUA</t>
  </si>
  <si>
    <t>ELSAH HILLS DRIVE ELSAH</t>
  </si>
  <si>
    <t>ELMORE DRIVE FOSTERBURG</t>
  </si>
  <si>
    <t>GEOG</t>
  </si>
  <si>
    <t>Georgetown Gas</t>
  </si>
  <si>
    <t>17073 Mill Rd, Georgetown, IL 61846</t>
  </si>
  <si>
    <t>HRZG</t>
  </si>
  <si>
    <t>HERZOG</t>
  </si>
  <si>
    <t>ELOC</t>
  </si>
  <si>
    <t>ELDON COLORADO AVE</t>
  </si>
  <si>
    <t>701 Colorado Ave, Eldon, MO 65026</t>
  </si>
  <si>
    <t>Southeast Camden</t>
  </si>
  <si>
    <t>IL - Division 2</t>
  </si>
  <si>
    <t>Camden Road &amp; Lawson Road</t>
  </si>
  <si>
    <t>SECM</t>
  </si>
  <si>
    <t>EARH</t>
  </si>
  <si>
    <t>East_C12</t>
  </si>
  <si>
    <t>CTSC</t>
  </si>
  <si>
    <t>23KV</t>
  </si>
  <si>
    <t xml:space="preserve">Control house Transmission StatCom. Transmission facility for VAR compensation </t>
  </si>
  <si>
    <t>SDNG</t>
  </si>
  <si>
    <t>Not at Sub/ 238 Old US Hwy 51</t>
  </si>
  <si>
    <t>SOUTH DONGOLA</t>
  </si>
  <si>
    <t>KREN</t>
  </si>
  <si>
    <t>RUBY</t>
  </si>
  <si>
    <t>2419 E County Road 1350N, Newman, IL 61942</t>
  </si>
  <si>
    <t>7057 Clay School Road, Collinsville, IL 62234</t>
  </si>
  <si>
    <t>F</t>
  </si>
  <si>
    <t>BLRD</t>
  </si>
  <si>
    <t>Ballard</t>
  </si>
  <si>
    <t>MKNW</t>
  </si>
  <si>
    <t>Mackinaw</t>
  </si>
  <si>
    <t>no</t>
  </si>
  <si>
    <t>none</t>
  </si>
  <si>
    <t xml:space="preserve">Champaign Innovation Center </t>
  </si>
  <si>
    <t xml:space="preserve"> 2100 S. Oak St, Champaign IL</t>
  </si>
  <si>
    <t>CMPI</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</si>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</sst>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000;###000"/>
    <numFmt numFmtId="165" formatCode="###0;###0"/>
    <numFmt numFmtId="166" formatCode="###0;[Red]###0"/>
    <numFmt numFmtId="167" formatCode="0.000000"/>
  </numFmts>
  <fonts count="23" x14ac:knownFonts="1">
    <font>
      <sz val="11"/>
      <color theme="1"/>
      <name val="Calibri"/>
      <family val="2"/>
      <scheme val="minor"/>
    </font>
    <font>
      <b/>
      <sz val="11"/>
      <color theme="1"/>
      <name val="Calibri"/>
      <family val="2"/>
      <scheme val="minor"/>
    </font>
    <font>
      <sz val="8"/>
      <color theme="1"/>
      <name val="Calibri"/>
      <family val="2"/>
      <scheme val="minor"/>
    </font>
    <font>
      <b/>
      <sz val="12"/>
      <color theme="1"/>
      <name val="Calibri"/>
      <family val="2"/>
      <scheme val="minor"/>
    </font>
    <font>
      <b/>
      <sz val="11"/>
      <name val="Calibri"/>
      <family val="2"/>
      <scheme val="minor"/>
    </font>
    <font>
      <sz val="11"/>
      <name val="Calibri"/>
      <family val="2"/>
      <scheme val="minor"/>
    </font>
    <font>
      <sz val="11"/>
      <color theme="1"/>
      <name val="Calibri"/>
      <family val="2"/>
      <scheme val="minor"/>
    </font>
    <font>
      <sz val="10"/>
      <name val="Arial"/>
      <family val="2"/>
    </font>
    <font>
      <vertAlign val="superscript"/>
      <sz val="11"/>
      <name val="Calibri"/>
      <family val="2"/>
      <scheme val="minor"/>
    </font>
    <font>
      <sz val="11"/>
      <color rgb="FFFF0000"/>
      <name val="Calibri"/>
      <family val="2"/>
      <scheme val="minor"/>
    </font>
    <font>
      <sz val="10"/>
      <color rgb="FF000000"/>
      <name val="Times New Roman"/>
      <family val="1"/>
    </font>
    <font>
      <b/>
      <i/>
      <u/>
      <sz val="11"/>
      <color rgb="FF00007F"/>
      <name val="Calibri"/>
      <family val="2"/>
      <scheme val="minor"/>
    </font>
    <font>
      <sz val="11"/>
      <color rgb="FF000000"/>
      <name val="Calibri"/>
      <family val="2"/>
      <scheme val="minor"/>
    </font>
    <font>
      <b/>
      <i/>
      <u/>
      <sz val="11"/>
      <name val="Calibri"/>
      <family val="2"/>
      <scheme val="minor"/>
    </font>
    <font>
      <strike/>
      <sz val="11"/>
      <color rgb="FF000000"/>
      <name val="Calibri"/>
      <family val="2"/>
      <scheme val="minor"/>
    </font>
    <font>
      <strike/>
      <sz val="11"/>
      <name val="Calibri"/>
      <family val="2"/>
      <scheme val="minor"/>
    </font>
    <font>
      <strike/>
      <sz val="11"/>
      <color rgb="FF323232"/>
      <name val="Calibri"/>
      <family val="2"/>
      <scheme val="minor"/>
    </font>
    <font>
      <sz val="11"/>
      <color rgb="FF323232"/>
      <name val="Calibri"/>
      <family val="2"/>
      <scheme val="minor"/>
    </font>
    <font>
      <b/>
      <sz val="9"/>
      <color indexed="81"/>
      <name val="Tahoma"/>
      <family val="2"/>
    </font>
    <font>
      <sz val="9"/>
      <color indexed="81"/>
      <name val="Tahoma"/>
      <family val="2"/>
    </font>
    <font>
      <sz val="10"/>
      <color rgb="FF000000"/>
      <name val="Times New Roman"/>
      <family val="1"/>
    </font>
    <font>
      <sz val="11"/>
      <color rgb="FF000000"/>
      <name val="Calibri"/>
      <family val="2"/>
    </font>
    <font>
      <sz val="12"/>
      <color theme="1"/>
      <name val="Calibri"/>
      <family val="2"/>
      <scheme val="minor"/>
    </font>
  </fonts>
  <fills count="12">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2" tint="-0.249977111117893"/>
        <bgColor indexed="64"/>
      </patternFill>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rgb="FFFFFFCC"/>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51">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style="hair">
        <color indexed="64"/>
      </top>
      <bottom style="thin">
        <color indexed="64"/>
      </bottom>
      <diagonal/>
    </border>
    <border>
      <left style="thin">
        <color rgb="FFB2B2B2"/>
      </left>
      <right style="thin">
        <color rgb="FFB2B2B2"/>
      </right>
      <top style="thin">
        <color rgb="FFB2B2B2"/>
      </top>
      <bottom style="thin">
        <color rgb="FFB2B2B2"/>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bottom style="hair">
        <color rgb="FF000000"/>
      </bottom>
      <diagonal/>
    </border>
    <border>
      <left style="thin">
        <color rgb="FF000000"/>
      </left>
      <right/>
      <top style="hair">
        <color rgb="FF000000"/>
      </top>
      <bottom style="hair">
        <color rgb="FF000000"/>
      </bottom>
      <diagonal/>
    </border>
    <border>
      <left style="thin">
        <color rgb="FF000000"/>
      </left>
      <right style="thin">
        <color rgb="FF000000"/>
      </right>
      <top style="hair">
        <color rgb="FF000000"/>
      </top>
      <bottom/>
      <diagonal/>
    </border>
    <border>
      <left/>
      <right style="thin">
        <color rgb="FF000000"/>
      </right>
      <top style="hair">
        <color rgb="FF000000"/>
      </top>
      <bottom style="hair">
        <color rgb="FF000000"/>
      </bottom>
      <diagonal/>
    </border>
    <border>
      <left/>
      <right style="thin">
        <color indexed="64"/>
      </right>
      <top style="hair">
        <color rgb="FF000000"/>
      </top>
      <bottom style="hair">
        <color rgb="FF000000"/>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rgb="FF000000"/>
      </left>
      <right style="thin">
        <color rgb="FF000000"/>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s>
  <cellStyleXfs count="34">
    <xf numFmtId="0" fontId="0" fillId="0" borderId="0"/>
    <xf numFmtId="0" fontId="7" fillId="0" borderId="0"/>
    <xf numFmtId="0" fontId="7" fillId="0" borderId="0"/>
    <xf numFmtId="0" fontId="6" fillId="0" borderId="0"/>
    <xf numFmtId="0" fontId="6" fillId="0" borderId="0"/>
    <xf numFmtId="0" fontId="6" fillId="0" borderId="0"/>
    <xf numFmtId="0" fontId="6" fillId="0" borderId="0"/>
    <xf numFmtId="0" fontId="7" fillId="0" borderId="0"/>
    <xf numFmtId="0" fontId="6" fillId="0" borderId="0"/>
    <xf numFmtId="0" fontId="6" fillId="0" borderId="0"/>
    <xf numFmtId="0" fontId="6" fillId="0" borderId="0"/>
    <xf numFmtId="0" fontId="10" fillId="0" borderId="0"/>
    <xf numFmtId="0" fontId="7"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 fillId="0" borderId="0"/>
    <xf numFmtId="0" fontId="7" fillId="0" borderId="0"/>
    <xf numFmtId="0" fontId="6" fillId="8" borderId="28" applyNumberFormat="0" applyFont="0" applyAlignment="0" applyProtection="0"/>
    <xf numFmtId="0" fontId="7" fillId="0" borderId="0"/>
    <xf numFmtId="0" fontId="20" fillId="0" borderId="0"/>
  </cellStyleXfs>
  <cellXfs count="285">
    <xf numFmtId="0" fontId="0" fillId="0" borderId="0" xfId="0"/>
    <xf numFmtId="0" fontId="0" fillId="0" borderId="0" xfId="0" applyBorder="1" applyAlignment="1">
      <alignment vertical="top" wrapText="1"/>
    </xf>
    <xf numFmtId="0" fontId="1" fillId="0" borderId="0" xfId="0" applyFont="1" applyBorder="1" applyAlignment="1">
      <alignment vertical="top"/>
    </xf>
    <xf numFmtId="0" fontId="1" fillId="0" borderId="0" xfId="0" applyFont="1" applyFill="1" applyBorder="1" applyAlignment="1"/>
    <xf numFmtId="0" fontId="2" fillId="0" borderId="0" xfId="0" applyFont="1" applyBorder="1" applyAlignment="1">
      <alignment vertical="top"/>
    </xf>
    <xf numFmtId="0" fontId="0" fillId="0" borderId="0" xfId="0" applyAlignment="1">
      <alignment vertical="top"/>
    </xf>
    <xf numFmtId="0" fontId="3" fillId="0" borderId="0" xfId="0" applyFont="1" applyFill="1" applyBorder="1" applyAlignment="1"/>
    <xf numFmtId="0" fontId="2" fillId="0" borderId="0" xfId="0" applyFont="1" applyFill="1" applyBorder="1" applyAlignment="1">
      <alignment vertical="top"/>
    </xf>
    <xf numFmtId="0" fontId="1" fillId="0" borderId="0" xfId="0" applyFont="1" applyFill="1" applyBorder="1" applyAlignment="1">
      <alignment vertical="top" wrapText="1"/>
    </xf>
    <xf numFmtId="0" fontId="0" fillId="0" borderId="0" xfId="0" applyFill="1" applyBorder="1" applyAlignment="1"/>
    <xf numFmtId="0" fontId="0" fillId="0" borderId="0" xfId="0" applyAlignment="1">
      <alignment horizontal="center"/>
    </xf>
    <xf numFmtId="0" fontId="0" fillId="0" borderId="0" xfId="0" applyAlignment="1">
      <alignment horizontal="center" vertical="top" wrapText="1"/>
    </xf>
    <xf numFmtId="0" fontId="0" fillId="0" borderId="0" xfId="0" applyAlignment="1"/>
    <xf numFmtId="0" fontId="0" fillId="2" borderId="3" xfId="0" applyFill="1" applyBorder="1" applyAlignment="1">
      <alignment horizontal="center" vertical="top" wrapText="1"/>
    </xf>
    <xf numFmtId="0" fontId="0" fillId="4" borderId="3" xfId="0" applyFill="1" applyBorder="1" applyAlignment="1">
      <alignment horizontal="center" vertical="top" wrapText="1"/>
    </xf>
    <xf numFmtId="0" fontId="0" fillId="0" borderId="8" xfId="0" applyBorder="1" applyAlignment="1">
      <alignment horizontal="center"/>
    </xf>
    <xf numFmtId="0" fontId="0" fillId="0" borderId="8" xfId="0" applyBorder="1"/>
    <xf numFmtId="0" fontId="0" fillId="0" borderId="9" xfId="0" applyBorder="1" applyAlignment="1">
      <alignment horizontal="center"/>
    </xf>
    <xf numFmtId="0" fontId="0" fillId="0" borderId="9" xfId="0" applyBorder="1"/>
    <xf numFmtId="0" fontId="0" fillId="3" borderId="8" xfId="0" applyFill="1" applyBorder="1" applyAlignment="1">
      <alignment horizontal="center"/>
    </xf>
    <xf numFmtId="0" fontId="0" fillId="3" borderId="9" xfId="0" applyFill="1" applyBorder="1" applyAlignment="1">
      <alignment horizontal="center"/>
    </xf>
    <xf numFmtId="0" fontId="0" fillId="0" borderId="11"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11" xfId="0" applyBorder="1" applyAlignment="1">
      <alignment vertical="top"/>
    </xf>
    <xf numFmtId="0" fontId="0" fillId="0" borderId="11" xfId="0" applyBorder="1" applyAlignment="1">
      <alignment horizontal="center" vertical="top"/>
    </xf>
    <xf numFmtId="0" fontId="0" fillId="3" borderId="11" xfId="0" applyFill="1" applyBorder="1" applyAlignment="1">
      <alignment horizontal="center" vertical="top"/>
    </xf>
    <xf numFmtId="0" fontId="0" fillId="0" borderId="9" xfId="0" applyFill="1" applyBorder="1" applyAlignment="1">
      <alignment vertical="top"/>
    </xf>
    <xf numFmtId="0" fontId="0" fillId="3" borderId="9" xfId="0" applyFill="1" applyBorder="1" applyAlignment="1">
      <alignment horizontal="center" vertical="top"/>
    </xf>
    <xf numFmtId="0" fontId="0" fillId="0" borderId="10" xfId="0" applyFill="1" applyBorder="1" applyAlignment="1">
      <alignment vertical="top"/>
    </xf>
    <xf numFmtId="0" fontId="0" fillId="0" borderId="10" xfId="0" applyBorder="1" applyAlignment="1">
      <alignment horizontal="center" vertical="top"/>
    </xf>
    <xf numFmtId="0" fontId="0" fillId="5" borderId="3" xfId="0" applyFill="1" applyBorder="1" applyAlignment="1">
      <alignment vertical="top" wrapText="1"/>
    </xf>
    <xf numFmtId="0" fontId="0" fillId="5" borderId="3" xfId="0" applyFill="1" applyBorder="1" applyAlignment="1">
      <alignment vertical="top"/>
    </xf>
    <xf numFmtId="0" fontId="0" fillId="2" borderId="12" xfId="0" applyFill="1" applyBorder="1" applyAlignment="1">
      <alignment horizontal="center" vertical="top" wrapText="1"/>
    </xf>
    <xf numFmtId="0" fontId="0" fillId="4" borderId="12" xfId="0" applyFill="1" applyBorder="1" applyAlignment="1">
      <alignment horizontal="center" vertical="top" wrapText="1"/>
    </xf>
    <xf numFmtId="0" fontId="0" fillId="0" borderId="0" xfId="0" applyFill="1" applyBorder="1" applyAlignment="1">
      <alignment horizontal="center"/>
    </xf>
    <xf numFmtId="0" fontId="0" fillId="0" borderId="0" xfId="0" applyFill="1" applyBorder="1"/>
    <xf numFmtId="0" fontId="0" fillId="0" borderId="8" xfId="0" applyFill="1" applyBorder="1" applyAlignment="1">
      <alignment horizontal="center"/>
    </xf>
    <xf numFmtId="0" fontId="0" fillId="0" borderId="9" xfId="0" applyFill="1" applyBorder="1" applyAlignment="1">
      <alignment horizontal="center"/>
    </xf>
    <xf numFmtId="0" fontId="0" fillId="0" borderId="10" xfId="0" applyFill="1" applyBorder="1" applyAlignment="1">
      <alignment horizontal="center"/>
    </xf>
    <xf numFmtId="0" fontId="0" fillId="5" borderId="7" xfId="0" applyFill="1" applyBorder="1" applyAlignment="1">
      <alignment vertical="top" wrapText="1"/>
    </xf>
    <xf numFmtId="0" fontId="0" fillId="5" borderId="0" xfId="0" applyFill="1" applyAlignment="1">
      <alignment wrapText="1"/>
    </xf>
    <xf numFmtId="0" fontId="0" fillId="5" borderId="0" xfId="0" applyFill="1"/>
    <xf numFmtId="0" fontId="0" fillId="5" borderId="6" xfId="0" applyFill="1" applyBorder="1" applyAlignment="1">
      <alignment vertical="top" wrapText="1"/>
    </xf>
    <xf numFmtId="0" fontId="0" fillId="5" borderId="0" xfId="0" applyFill="1" applyAlignment="1"/>
    <xf numFmtId="0" fontId="0" fillId="5" borderId="0" xfId="0" applyFill="1" applyBorder="1" applyAlignment="1">
      <alignment horizontal="justify" vertical="top" wrapText="1"/>
    </xf>
    <xf numFmtId="0" fontId="0" fillId="5" borderId="0" xfId="0" applyFill="1" applyAlignment="1">
      <alignment vertical="top"/>
    </xf>
    <xf numFmtId="0" fontId="0" fillId="5" borderId="0" xfId="0" applyFill="1" applyBorder="1" applyAlignment="1">
      <alignment vertical="top" wrapText="1"/>
    </xf>
    <xf numFmtId="0" fontId="0" fillId="5" borderId="0" xfId="0" applyFill="1" applyAlignment="1">
      <alignment vertical="top" wrapText="1"/>
    </xf>
    <xf numFmtId="0" fontId="1" fillId="5" borderId="0" xfId="0" applyFont="1" applyFill="1" applyBorder="1" applyAlignment="1"/>
    <xf numFmtId="0" fontId="0" fillId="0" borderId="23" xfId="0" applyBorder="1" applyAlignment="1"/>
    <xf numFmtId="0" fontId="5" fillId="6" borderId="13" xfId="1" applyFont="1" applyFill="1" applyBorder="1" applyAlignment="1">
      <alignment horizontal="center"/>
    </xf>
    <xf numFmtId="0" fontId="5" fillId="6" borderId="16" xfId="1" applyFont="1" applyFill="1" applyBorder="1" applyAlignment="1">
      <alignment horizontal="center"/>
    </xf>
    <xf numFmtId="0" fontId="5" fillId="6" borderId="16" xfId="2" applyFont="1" applyFill="1" applyBorder="1" applyAlignment="1">
      <alignment horizontal="center"/>
    </xf>
    <xf numFmtId="0" fontId="5" fillId="7" borderId="16" xfId="1" applyFont="1" applyFill="1" applyBorder="1" applyAlignment="1">
      <alignment horizontal="center"/>
    </xf>
    <xf numFmtId="0" fontId="5" fillId="0" borderId="22" xfId="1" applyFont="1" applyBorder="1" applyAlignment="1">
      <alignment horizontal="centerContinuous"/>
    </xf>
    <xf numFmtId="0" fontId="5" fillId="0" borderId="9" xfId="1" applyFont="1" applyBorder="1" applyAlignment="1">
      <alignment horizontal="centerContinuous"/>
    </xf>
    <xf numFmtId="0" fontId="0" fillId="0" borderId="22" xfId="0" applyFill="1" applyBorder="1" applyAlignment="1">
      <alignment horizontal="center"/>
    </xf>
    <xf numFmtId="0" fontId="0" fillId="0" borderId="9" xfId="0" applyBorder="1" applyAlignment="1">
      <alignment horizontal="centerContinuous"/>
    </xf>
    <xf numFmtId="0" fontId="5" fillId="0" borderId="15" xfId="1" applyFont="1" applyBorder="1" applyAlignment="1">
      <alignment horizontal="centerContinuous"/>
    </xf>
    <xf numFmtId="0" fontId="0" fillId="0" borderId="22" xfId="0" applyBorder="1" applyAlignment="1">
      <alignment horizontal="center"/>
    </xf>
    <xf numFmtId="0" fontId="5" fillId="0" borderId="16" xfId="1" applyFont="1" applyBorder="1" applyAlignment="1">
      <alignment horizontal="centerContinuous"/>
    </xf>
    <xf numFmtId="0" fontId="5" fillId="3" borderId="25" xfId="0" applyFont="1" applyFill="1" applyBorder="1" applyAlignment="1">
      <alignment horizontal="center"/>
    </xf>
    <xf numFmtId="0" fontId="5" fillId="3" borderId="26" xfId="0" applyFont="1" applyFill="1" applyBorder="1" applyAlignment="1">
      <alignment horizontal="center"/>
    </xf>
    <xf numFmtId="0" fontId="5" fillId="6" borderId="26" xfId="1" applyFont="1" applyFill="1" applyBorder="1" applyAlignment="1">
      <alignment horizontal="center"/>
    </xf>
    <xf numFmtId="0" fontId="5" fillId="6" borderId="26" xfId="2" applyFont="1" applyFill="1" applyBorder="1" applyAlignment="1">
      <alignment horizontal="center"/>
    </xf>
    <xf numFmtId="0" fontId="5" fillId="3" borderId="27" xfId="0" applyFont="1" applyFill="1" applyBorder="1" applyAlignment="1">
      <alignment horizontal="center"/>
    </xf>
    <xf numFmtId="0" fontId="5" fillId="3" borderId="16" xfId="0" applyFont="1" applyFill="1" applyBorder="1" applyAlignment="1">
      <alignment horizontal="center"/>
    </xf>
    <xf numFmtId="0" fontId="5" fillId="0" borderId="3" xfId="1" applyFont="1" applyBorder="1" applyAlignment="1">
      <alignment horizontal="centerContinuous"/>
    </xf>
    <xf numFmtId="0" fontId="0" fillId="0" borderId="3" xfId="0" applyFill="1" applyBorder="1" applyAlignment="1">
      <alignment horizontal="center"/>
    </xf>
    <xf numFmtId="0" fontId="5" fillId="7" borderId="13" xfId="1" applyFont="1" applyFill="1" applyBorder="1" applyAlignment="1">
      <alignment horizontal="center"/>
    </xf>
    <xf numFmtId="0" fontId="0" fillId="0" borderId="0" xfId="0" applyBorder="1"/>
    <xf numFmtId="0" fontId="5" fillId="0" borderId="0" xfId="2" applyFont="1" applyBorder="1"/>
    <xf numFmtId="0" fontId="5" fillId="0" borderId="7" xfId="2" applyFont="1" applyBorder="1" applyAlignment="1">
      <alignment vertical="center"/>
    </xf>
    <xf numFmtId="0" fontId="5" fillId="0" borderId="0" xfId="2" applyFont="1" applyBorder="1" applyAlignment="1">
      <alignment vertical="center"/>
    </xf>
    <xf numFmtId="0" fontId="5" fillId="0" borderId="0" xfId="2" applyFont="1" applyBorder="1"/>
    <xf numFmtId="0" fontId="5" fillId="0" borderId="4" xfId="2" applyFont="1" applyBorder="1"/>
    <xf numFmtId="0" fontId="5" fillId="0" borderId="7" xfId="2" applyFont="1" applyBorder="1" applyAlignment="1">
      <alignment vertical="center"/>
    </xf>
    <xf numFmtId="0" fontId="4" fillId="0" borderId="24" xfId="2" applyFont="1" applyBorder="1" applyAlignment="1">
      <alignment vertical="center"/>
    </xf>
    <xf numFmtId="0" fontId="4" fillId="0" borderId="7" xfId="2" applyFont="1" applyBorder="1" applyAlignment="1">
      <alignment vertical="center"/>
    </xf>
    <xf numFmtId="0" fontId="11" fillId="0" borderId="29" xfId="11" applyFont="1" applyFill="1" applyBorder="1" applyAlignment="1">
      <alignment horizontal="centerContinuous" vertical="top" wrapText="1"/>
    </xf>
    <xf numFmtId="0" fontId="12" fillId="0" borderId="0" xfId="11" applyFont="1" applyFill="1" applyBorder="1" applyAlignment="1">
      <alignment horizontal="centerContinuous" vertical="top"/>
    </xf>
    <xf numFmtId="0" fontId="12" fillId="0" borderId="0" xfId="11" applyFont="1" applyFill="1" applyBorder="1" applyAlignment="1">
      <alignment horizontal="centerContinuous" vertical="top" wrapText="1"/>
    </xf>
    <xf numFmtId="0" fontId="13" fillId="0" borderId="30" xfId="11" applyFont="1" applyFill="1" applyBorder="1" applyAlignment="1">
      <alignment horizontal="centerContinuous" vertical="top" wrapText="1"/>
    </xf>
    <xf numFmtId="0" fontId="12" fillId="0" borderId="0" xfId="11" applyFont="1" applyFill="1" applyBorder="1" applyAlignment="1">
      <alignment horizontal="center" vertical="top"/>
    </xf>
    <xf numFmtId="0" fontId="4" fillId="3" borderId="31" xfId="11" applyFont="1" applyFill="1" applyBorder="1" applyAlignment="1">
      <alignment horizontal="center" vertical="top" wrapText="1"/>
    </xf>
    <xf numFmtId="0" fontId="12" fillId="0" borderId="0" xfId="11" applyFont="1" applyFill="1" applyBorder="1" applyAlignment="1">
      <alignment horizontal="center" vertical="top" wrapText="1"/>
    </xf>
    <xf numFmtId="0" fontId="5" fillId="0" borderId="33" xfId="11" applyFont="1" applyFill="1" applyBorder="1" applyAlignment="1">
      <alignment horizontal="center" vertical="top" wrapText="1"/>
    </xf>
    <xf numFmtId="164" fontId="12" fillId="0" borderId="33" xfId="11" applyNumberFormat="1" applyFont="1" applyFill="1" applyBorder="1" applyAlignment="1">
      <alignment horizontal="center" vertical="top" wrapText="1"/>
    </xf>
    <xf numFmtId="0" fontId="12" fillId="0" borderId="33" xfId="11" applyFont="1" applyFill="1" applyBorder="1" applyAlignment="1">
      <alignment horizontal="center" vertical="top" wrapText="1"/>
    </xf>
    <xf numFmtId="0" fontId="14" fillId="0" borderId="0" xfId="11" applyFont="1" applyFill="1" applyBorder="1" applyAlignment="1">
      <alignment horizontal="center" vertical="top"/>
    </xf>
    <xf numFmtId="0" fontId="12" fillId="9" borderId="0" xfId="11" applyFont="1" applyFill="1" applyBorder="1" applyAlignment="1">
      <alignment horizontal="center" vertical="top" wrapText="1"/>
    </xf>
    <xf numFmtId="0" fontId="15" fillId="0" borderId="33" xfId="11" applyFont="1" applyFill="1" applyBorder="1" applyAlignment="1">
      <alignment horizontal="center" vertical="top" wrapText="1"/>
    </xf>
    <xf numFmtId="0" fontId="12" fillId="10" borderId="0" xfId="11" applyFont="1" applyFill="1" applyBorder="1" applyAlignment="1">
      <alignment horizontal="center" vertical="top"/>
    </xf>
    <xf numFmtId="165" fontId="12" fillId="0" borderId="33" xfId="11" applyNumberFormat="1" applyFont="1" applyFill="1" applyBorder="1" applyAlignment="1">
      <alignment horizontal="center" vertical="top" wrapText="1"/>
    </xf>
    <xf numFmtId="0" fontId="9" fillId="0" borderId="0" xfId="11" applyFont="1" applyFill="1" applyBorder="1" applyAlignment="1">
      <alignment horizontal="center" vertical="top"/>
    </xf>
    <xf numFmtId="165" fontId="14" fillId="0" borderId="33" xfId="11" applyNumberFormat="1" applyFont="1" applyFill="1" applyBorder="1" applyAlignment="1">
      <alignment horizontal="center" vertical="top" wrapText="1"/>
    </xf>
    <xf numFmtId="0" fontId="14" fillId="0" borderId="33" xfId="11" applyFont="1" applyFill="1" applyBorder="1" applyAlignment="1">
      <alignment horizontal="center" vertical="top" wrapText="1"/>
    </xf>
    <xf numFmtId="164" fontId="14" fillId="0" borderId="33" xfId="11" applyNumberFormat="1" applyFont="1" applyFill="1" applyBorder="1" applyAlignment="1">
      <alignment horizontal="center" vertical="top" wrapText="1"/>
    </xf>
    <xf numFmtId="0" fontId="5" fillId="0" borderId="34" xfId="11" applyFont="1" applyFill="1" applyBorder="1" applyAlignment="1">
      <alignment horizontal="center" vertical="top" wrapText="1"/>
    </xf>
    <xf numFmtId="165" fontId="12" fillId="0" borderId="33" xfId="11" quotePrefix="1" applyNumberFormat="1" applyFont="1" applyFill="1" applyBorder="1" applyAlignment="1">
      <alignment horizontal="center" vertical="top" wrapText="1"/>
    </xf>
    <xf numFmtId="0" fontId="12" fillId="9" borderId="0" xfId="11" applyFont="1" applyFill="1" applyBorder="1" applyAlignment="1">
      <alignment horizontal="center" vertical="top"/>
    </xf>
    <xf numFmtId="0" fontId="14" fillId="10" borderId="0" xfId="11" applyFont="1" applyFill="1" applyBorder="1" applyAlignment="1">
      <alignment horizontal="center" vertical="top"/>
    </xf>
    <xf numFmtId="0" fontId="5" fillId="10" borderId="0" xfId="11" applyFont="1" applyFill="1" applyBorder="1" applyAlignment="1">
      <alignment horizontal="center" vertical="top"/>
    </xf>
    <xf numFmtId="164" fontId="12" fillId="0" borderId="33" xfId="11" quotePrefix="1" applyNumberFormat="1" applyFont="1" applyFill="1" applyBorder="1" applyAlignment="1">
      <alignment horizontal="center" vertical="top" wrapText="1"/>
    </xf>
    <xf numFmtId="0" fontId="17" fillId="0" borderId="33" xfId="11" applyFont="1" applyFill="1" applyBorder="1" applyAlignment="1">
      <alignment horizontal="center" vertical="top" wrapText="1"/>
    </xf>
    <xf numFmtId="0" fontId="5" fillId="0" borderId="0" xfId="11" applyFont="1" applyFill="1" applyBorder="1" applyAlignment="1">
      <alignment horizontal="center" vertical="top" wrapText="1"/>
    </xf>
    <xf numFmtId="0" fontId="5" fillId="0" borderId="33" xfId="11" quotePrefix="1" applyFont="1" applyFill="1" applyBorder="1" applyAlignment="1">
      <alignment horizontal="center" vertical="top" wrapText="1"/>
    </xf>
    <xf numFmtId="0" fontId="14" fillId="0" borderId="33" xfId="11" applyFont="1" applyFill="1" applyBorder="1" applyAlignment="1">
      <alignment horizontal="center" vertical="top"/>
    </xf>
    <xf numFmtId="0" fontId="5" fillId="0" borderId="35" xfId="11" applyFont="1" applyFill="1" applyBorder="1" applyAlignment="1">
      <alignment horizontal="center" vertical="top" wrapText="1"/>
    </xf>
    <xf numFmtId="0" fontId="12" fillId="0" borderId="33" xfId="11" applyFont="1" applyFill="1" applyBorder="1" applyAlignment="1">
      <alignment horizontal="center" vertical="top"/>
    </xf>
    <xf numFmtId="0" fontId="14" fillId="9" borderId="0" xfId="11" applyFont="1" applyFill="1" applyBorder="1" applyAlignment="1">
      <alignment horizontal="center" vertical="top" wrapText="1"/>
    </xf>
    <xf numFmtId="0" fontId="12" fillId="10" borderId="0" xfId="11" applyFont="1" applyFill="1" applyBorder="1" applyAlignment="1">
      <alignment horizontal="center" vertical="top" wrapText="1"/>
    </xf>
    <xf numFmtId="0" fontId="5" fillId="0" borderId="36" xfId="11" applyFont="1" applyFill="1" applyBorder="1" applyAlignment="1">
      <alignment horizontal="center" vertical="top" wrapText="1"/>
    </xf>
    <xf numFmtId="0" fontId="14" fillId="9" borderId="0" xfId="11" applyFont="1" applyFill="1" applyBorder="1" applyAlignment="1">
      <alignment horizontal="center" vertical="top"/>
    </xf>
    <xf numFmtId="0" fontId="0" fillId="5" borderId="0" xfId="0" applyFill="1" applyBorder="1" applyAlignment="1">
      <alignment vertical="top" wrapText="1"/>
    </xf>
    <xf numFmtId="0" fontId="0" fillId="5" borderId="0" xfId="0" applyFill="1" applyAlignment="1">
      <alignment vertical="top"/>
    </xf>
    <xf numFmtId="0" fontId="0" fillId="0" borderId="8" xfId="0" applyBorder="1" applyAlignment="1">
      <alignment wrapText="1"/>
    </xf>
    <xf numFmtId="0" fontId="0" fillId="0" borderId="33" xfId="0" applyBorder="1" applyAlignment="1">
      <alignment horizontal="center" vertical="center"/>
    </xf>
    <xf numFmtId="0" fontId="5" fillId="0" borderId="37" xfId="11" applyFont="1" applyFill="1" applyBorder="1" applyAlignment="1">
      <alignment horizontal="center" vertical="top" wrapText="1"/>
    </xf>
    <xf numFmtId="0" fontId="5" fillId="0" borderId="11" xfId="1" applyFont="1" applyBorder="1" applyAlignment="1">
      <alignment horizontal="centerContinuous"/>
    </xf>
    <xf numFmtId="0" fontId="5" fillId="0" borderId="41" xfId="11" applyFont="1" applyFill="1" applyBorder="1" applyAlignment="1">
      <alignment horizontal="center" vertical="top" wrapText="1"/>
    </xf>
    <xf numFmtId="0" fontId="0" fillId="0" borderId="0" xfId="0"/>
    <xf numFmtId="0" fontId="0" fillId="0" borderId="0" xfId="0"/>
    <xf numFmtId="0" fontId="0" fillId="0" borderId="10" xfId="0" applyBorder="1" applyAlignment="1">
      <alignment wrapText="1"/>
    </xf>
    <xf numFmtId="0" fontId="0" fillId="0" borderId="10" xfId="0" applyFill="1" applyBorder="1" applyAlignment="1">
      <alignment vertical="top"/>
    </xf>
    <xf numFmtId="0" fontId="0" fillId="0" borderId="10" xfId="0" applyBorder="1" applyAlignment="1">
      <alignment horizontal="center" vertical="top"/>
    </xf>
    <xf numFmtId="0" fontId="0" fillId="3" borderId="10" xfId="0" applyFill="1" applyBorder="1" applyAlignment="1">
      <alignment horizontal="center" vertical="top"/>
    </xf>
    <xf numFmtId="0" fontId="0" fillId="3" borderId="10" xfId="0" applyFill="1" applyBorder="1" applyAlignment="1">
      <alignment horizontal="center" vertical="top" wrapText="1"/>
    </xf>
    <xf numFmtId="0" fontId="15" fillId="0" borderId="0" xfId="11" applyFont="1" applyFill="1" applyBorder="1" applyAlignment="1">
      <alignment horizontal="center" vertical="top" wrapText="1"/>
    </xf>
    <xf numFmtId="0" fontId="0" fillId="0" borderId="33" xfId="0" applyBorder="1" applyAlignment="1">
      <alignment horizontal="center"/>
    </xf>
    <xf numFmtId="0" fontId="5" fillId="0" borderId="31" xfId="11" applyFont="1" applyFill="1" applyBorder="1" applyAlignment="1">
      <alignment horizontal="center" vertical="top" wrapText="1"/>
    </xf>
    <xf numFmtId="0" fontId="12" fillId="5" borderId="0" xfId="11" applyFont="1" applyFill="1" applyBorder="1" applyAlignment="1">
      <alignment horizontal="center" vertical="top" wrapText="1"/>
    </xf>
    <xf numFmtId="165" fontId="12" fillId="0" borderId="0" xfId="11" applyNumberFormat="1" applyFont="1" applyFill="1" applyBorder="1" applyAlignment="1">
      <alignment horizontal="center" vertical="top" wrapText="1"/>
    </xf>
    <xf numFmtId="0" fontId="12" fillId="0" borderId="33" xfId="0" applyFont="1" applyBorder="1" applyAlignment="1">
      <alignment horizontal="center"/>
    </xf>
    <xf numFmtId="0" fontId="5" fillId="0" borderId="2" xfId="11" applyFont="1" applyFill="1" applyBorder="1" applyAlignment="1">
      <alignment horizontal="center" vertical="top" wrapText="1"/>
    </xf>
    <xf numFmtId="164" fontId="12" fillId="0" borderId="0" xfId="11" applyNumberFormat="1" applyFont="1" applyFill="1" applyBorder="1" applyAlignment="1">
      <alignment horizontal="center" vertical="top" wrapText="1"/>
    </xf>
    <xf numFmtId="165" fontId="14" fillId="0" borderId="0" xfId="11" applyNumberFormat="1" applyFont="1" applyFill="1" applyBorder="1" applyAlignment="1">
      <alignment horizontal="center" vertical="top" wrapText="1"/>
    </xf>
    <xf numFmtId="0" fontId="14" fillId="0" borderId="0" xfId="11" applyFont="1" applyFill="1" applyBorder="1" applyAlignment="1">
      <alignment horizontal="center" vertical="top" wrapText="1"/>
    </xf>
    <xf numFmtId="0" fontId="12" fillId="0" borderId="0" xfId="0" applyFont="1" applyBorder="1" applyAlignment="1">
      <alignment horizontal="center"/>
    </xf>
    <xf numFmtId="164" fontId="14" fillId="0" borderId="0" xfId="11" applyNumberFormat="1" applyFont="1" applyFill="1" applyBorder="1" applyAlignment="1">
      <alignment horizontal="center" vertical="top" wrapText="1"/>
    </xf>
    <xf numFmtId="0" fontId="0" fillId="0" borderId="33" xfId="0" applyBorder="1" applyAlignment="1">
      <alignment horizontal="center" vertical="top"/>
    </xf>
    <xf numFmtId="0" fontId="0" fillId="0" borderId="0" xfId="0"/>
    <xf numFmtId="0" fontId="12" fillId="0" borderId="0" xfId="11" applyFont="1" applyFill="1" applyBorder="1" applyAlignment="1">
      <alignment horizontal="center" vertical="top"/>
    </xf>
    <xf numFmtId="0" fontId="0" fillId="0" borderId="33" xfId="0" applyBorder="1" applyAlignment="1"/>
    <xf numFmtId="167" fontId="0" fillId="0" borderId="33" xfId="0" applyNumberFormat="1" applyBorder="1"/>
    <xf numFmtId="0" fontId="0" fillId="0" borderId="0" xfId="0" applyBorder="1" applyAlignment="1">
      <alignment horizontal="center" vertical="top"/>
    </xf>
    <xf numFmtId="0" fontId="0" fillId="0" borderId="33" xfId="0" applyBorder="1" applyAlignment="1">
      <alignment vertical="top"/>
    </xf>
    <xf numFmtId="0" fontId="0" fillId="0" borderId="33" xfId="0" applyBorder="1" applyAlignment="1">
      <alignment horizontal="center" vertical="center" wrapText="1"/>
    </xf>
    <xf numFmtId="0" fontId="0" fillId="0" borderId="0" xfId="0" applyAlignment="1">
      <alignment horizontal="center"/>
    </xf>
    <xf numFmtId="0" fontId="0" fillId="0" borderId="0" xfId="0" applyBorder="1" applyAlignment="1">
      <alignment horizontal="center"/>
    </xf>
    <xf numFmtId="0" fontId="0" fillId="0" borderId="0" xfId="0" applyBorder="1" applyAlignment="1">
      <alignment horizontal="center" vertical="center" wrapText="1"/>
    </xf>
    <xf numFmtId="0" fontId="0" fillId="0" borderId="33" xfId="0" applyBorder="1"/>
    <xf numFmtId="0" fontId="0" fillId="0" borderId="0" xfId="0" applyAlignment="1">
      <alignment horizontal="center" vertical="top"/>
    </xf>
    <xf numFmtId="0" fontId="0" fillId="0" borderId="0" xfId="0" applyBorder="1" applyAlignment="1">
      <alignment horizontal="center" vertical="top" wrapText="1"/>
    </xf>
    <xf numFmtId="0" fontId="0" fillId="0" borderId="33" xfId="0" applyBorder="1" applyAlignment="1">
      <alignment horizontal="center" vertical="top" wrapText="1"/>
    </xf>
    <xf numFmtId="0" fontId="17" fillId="0" borderId="0" xfId="11" applyFont="1" applyFill="1" applyBorder="1" applyAlignment="1">
      <alignment horizontal="center" vertical="top" wrapText="1"/>
    </xf>
    <xf numFmtId="0" fontId="15" fillId="0" borderId="32" xfId="11" applyFont="1" applyFill="1" applyBorder="1" applyAlignment="1">
      <alignment horizontal="center" vertical="top" wrapText="1"/>
    </xf>
    <xf numFmtId="165" fontId="14" fillId="0" borderId="32" xfId="11" applyNumberFormat="1" applyFont="1" applyFill="1" applyBorder="1" applyAlignment="1">
      <alignment horizontal="center" vertical="top" wrapText="1"/>
    </xf>
    <xf numFmtId="0" fontId="14" fillId="0" borderId="32" xfId="11" applyFont="1" applyFill="1" applyBorder="1" applyAlignment="1">
      <alignment horizontal="center" vertical="top" wrapText="1"/>
    </xf>
    <xf numFmtId="0" fontId="12" fillId="0" borderId="2" xfId="11" applyFont="1" applyFill="1" applyBorder="1" applyAlignment="1">
      <alignment horizontal="center" vertical="top" wrapText="1"/>
    </xf>
    <xf numFmtId="0" fontId="0" fillId="0" borderId="0" xfId="0" applyAlignment="1">
      <alignment horizontal="center" vertical="center"/>
    </xf>
    <xf numFmtId="0" fontId="0" fillId="0" borderId="0" xfId="0" applyAlignment="1">
      <alignment horizontal="left" vertical="top"/>
    </xf>
    <xf numFmtId="0" fontId="0" fillId="0" borderId="0" xfId="0" applyAlignment="1">
      <alignment horizontal="left"/>
    </xf>
    <xf numFmtId="166" fontId="5" fillId="0" borderId="33" xfId="11" applyNumberFormat="1" applyFont="1" applyFill="1" applyBorder="1" applyAlignment="1">
      <alignment horizontal="center" vertical="top" wrapText="1"/>
    </xf>
    <xf numFmtId="0" fontId="0" fillId="0" borderId="33" xfId="0" applyBorder="1" applyAlignment="1">
      <alignment horizontal="left"/>
    </xf>
    <xf numFmtId="49" fontId="5" fillId="0" borderId="33" xfId="11" applyNumberFormat="1" applyFont="1" applyFill="1" applyBorder="1" applyAlignment="1">
      <alignment horizontal="center" vertical="top" wrapText="1"/>
    </xf>
    <xf numFmtId="0" fontId="0" fillId="0" borderId="33" xfId="0" applyBorder="1" applyAlignment="1">
      <alignment horizontal="center" wrapText="1"/>
    </xf>
    <xf numFmtId="0" fontId="0" fillId="5" borderId="0" xfId="0" applyFill="1" applyBorder="1" applyAlignment="1">
      <alignment horizontal="justify" vertical="top" wrapText="1"/>
    </xf>
    <xf numFmtId="0" fontId="0" fillId="5" borderId="0" xfId="0" applyFill="1" applyBorder="1" applyAlignment="1">
      <alignment vertical="top" wrapText="1"/>
    </xf>
    <xf numFmtId="0" fontId="0" fillId="5" borderId="0" xfId="0" applyFill="1" applyAlignment="1">
      <alignment vertical="top"/>
    </xf>
    <xf numFmtId="0" fontId="0" fillId="5" borderId="0" xfId="0" applyFill="1" applyAlignment="1">
      <alignment vertical="top" wrapText="1"/>
    </xf>
    <xf numFmtId="0" fontId="1" fillId="5" borderId="0" xfId="0" applyFont="1" applyFill="1" applyBorder="1" applyAlignment="1"/>
    <xf numFmtId="0" fontId="21" fillId="11" borderId="42" xfId="0" applyFont="1" applyFill="1" applyBorder="1" applyAlignment="1">
      <alignment vertical="center"/>
    </xf>
    <xf numFmtId="0" fontId="21" fillId="11" borderId="43" xfId="0" applyFont="1" applyFill="1" applyBorder="1" applyAlignment="1">
      <alignment vertical="center"/>
    </xf>
    <xf numFmtId="0" fontId="21" fillId="11" borderId="43" xfId="0" applyFont="1" applyFill="1" applyBorder="1" applyAlignment="1">
      <alignment vertical="center" wrapText="1"/>
    </xf>
    <xf numFmtId="0" fontId="21" fillId="11" borderId="44" xfId="0" applyFont="1" applyFill="1" applyBorder="1" applyAlignment="1">
      <alignment vertical="center" wrapText="1"/>
    </xf>
    <xf numFmtId="0" fontId="21" fillId="11" borderId="45" xfId="0" applyFont="1" applyFill="1" applyBorder="1" applyAlignment="1">
      <alignment vertical="center" wrapText="1"/>
    </xf>
    <xf numFmtId="0" fontId="21" fillId="11" borderId="45" xfId="0" quotePrefix="1" applyFont="1" applyFill="1" applyBorder="1" applyAlignment="1">
      <alignment horizontal="center" vertical="center" wrapText="1"/>
    </xf>
    <xf numFmtId="0" fontId="0" fillId="5" borderId="0" xfId="0" applyFont="1" applyFill="1" applyBorder="1" applyAlignment="1">
      <alignment horizontal="left" vertical="top" wrapText="1"/>
    </xf>
    <xf numFmtId="0" fontId="1" fillId="5" borderId="4" xfId="0" applyFont="1" applyFill="1" applyBorder="1" applyAlignment="1"/>
    <xf numFmtId="0" fontId="21" fillId="11" borderId="46" xfId="0" applyFont="1" applyFill="1" applyBorder="1" applyAlignment="1">
      <alignment vertical="center" wrapText="1"/>
    </xf>
    <xf numFmtId="0" fontId="21" fillId="11" borderId="4" xfId="0" applyFont="1" applyFill="1" applyBorder="1" applyAlignment="1">
      <alignment vertical="center" wrapText="1"/>
    </xf>
    <xf numFmtId="0" fontId="21" fillId="11" borderId="42" xfId="0" quotePrefix="1" applyFont="1" applyFill="1" applyBorder="1" applyAlignment="1">
      <alignment horizontal="center" vertical="center" wrapText="1"/>
    </xf>
    <xf numFmtId="0" fontId="0" fillId="0" borderId="42" xfId="0" applyBorder="1"/>
    <xf numFmtId="0" fontId="21" fillId="11" borderId="42" xfId="0" applyFont="1" applyFill="1" applyBorder="1" applyAlignment="1">
      <alignment vertical="center" wrapText="1"/>
    </xf>
    <xf numFmtId="0" fontId="0" fillId="0" borderId="42" xfId="0" quotePrefix="1" applyBorder="1" applyAlignment="1">
      <alignment horizontal="center" vertical="center"/>
    </xf>
    <xf numFmtId="0" fontId="21" fillId="11" borderId="45" xfId="0" quotePrefix="1" applyFont="1" applyFill="1" applyBorder="1" applyAlignment="1">
      <alignment vertical="center" wrapText="1"/>
    </xf>
    <xf numFmtId="0" fontId="0" fillId="0" borderId="0" xfId="0" applyAlignment="1">
      <alignment wrapText="1"/>
    </xf>
    <xf numFmtId="0" fontId="0" fillId="0" borderId="3" xfId="0" applyBorder="1" applyAlignment="1">
      <alignment wrapText="1"/>
    </xf>
    <xf numFmtId="0" fontId="0" fillId="0" borderId="3" xfId="0" quotePrefix="1" applyBorder="1" applyAlignment="1">
      <alignment wrapText="1"/>
    </xf>
    <xf numFmtId="0" fontId="0" fillId="0" borderId="3" xfId="0" applyBorder="1"/>
    <xf numFmtId="0" fontId="0" fillId="0" borderId="3" xfId="0" quotePrefix="1" applyBorder="1"/>
    <xf numFmtId="0" fontId="0" fillId="0" borderId="0" xfId="0" applyAlignment="1">
      <alignment horizontal="left" vertical="top" wrapText="1"/>
    </xf>
    <xf numFmtId="0" fontId="0" fillId="0" borderId="0" xfId="0" applyBorder="1" applyAlignment="1">
      <alignment horizontal="left" vertical="top"/>
    </xf>
    <xf numFmtId="0" fontId="0" fillId="0" borderId="0" xfId="0"/>
    <xf numFmtId="0" fontId="0" fillId="0" borderId="33" xfId="0" applyFill="1" applyBorder="1" applyAlignment="1">
      <alignment horizontal="center" vertical="center" wrapText="1"/>
    </xf>
    <xf numFmtId="0" fontId="0" fillId="0" borderId="33" xfId="0" applyFill="1" applyBorder="1" applyAlignment="1">
      <alignment horizontal="center"/>
    </xf>
    <xf numFmtId="0" fontId="0" fillId="0" borderId="0" xfId="0" applyFill="1" applyBorder="1" applyAlignment="1">
      <alignment horizontal="center"/>
    </xf>
    <xf numFmtId="0" fontId="0" fillId="0" borderId="33" xfId="0" applyFill="1" applyBorder="1" applyAlignment="1">
      <alignment horizontal="center" wrapText="1"/>
    </xf>
    <xf numFmtId="0" fontId="5" fillId="0" borderId="3" xfId="11" applyFont="1" applyFill="1" applyBorder="1" applyAlignment="1">
      <alignment horizontal="center" vertical="top" wrapText="1"/>
    </xf>
    <xf numFmtId="0" fontId="0" fillId="0" borderId="33" xfId="0" applyFill="1" applyBorder="1" applyAlignment="1">
      <alignment vertical="top"/>
    </xf>
    <xf numFmtId="0" fontId="0" fillId="0" borderId="0" xfId="0"/>
    <xf numFmtId="0" fontId="0" fillId="0" borderId="0" xfId="0" applyAlignment="1">
      <alignment horizontal="center"/>
    </xf>
    <xf numFmtId="0" fontId="0" fillId="0" borderId="0" xfId="0" applyBorder="1" applyAlignment="1">
      <alignment horizontal="center" vertical="center"/>
    </xf>
    <xf numFmtId="0" fontId="0" fillId="0" borderId="0" xfId="0"/>
    <xf numFmtId="0" fontId="0" fillId="0" borderId="33" xfId="0" applyBorder="1" applyAlignment="1">
      <alignment horizontal="left" vertical="top"/>
    </xf>
    <xf numFmtId="0" fontId="0" fillId="5" borderId="2" xfId="0" applyFill="1" applyBorder="1" applyAlignment="1">
      <alignment vertical="top" wrapText="1"/>
    </xf>
    <xf numFmtId="0" fontId="0" fillId="5" borderId="0" xfId="0" applyFill="1" applyBorder="1" applyAlignment="1">
      <alignment vertical="top" wrapText="1"/>
    </xf>
    <xf numFmtId="0" fontId="3" fillId="3" borderId="4" xfId="0" applyFont="1" applyFill="1" applyBorder="1" applyAlignment="1">
      <alignment horizontal="center"/>
    </xf>
    <xf numFmtId="0" fontId="2" fillId="5" borderId="5" xfId="0" applyFont="1" applyFill="1" applyBorder="1" applyAlignment="1">
      <alignment horizontal="center" vertical="top"/>
    </xf>
    <xf numFmtId="0" fontId="1" fillId="5" borderId="1" xfId="0" applyFont="1" applyFill="1" applyBorder="1" applyAlignment="1">
      <alignment vertical="top" wrapText="1"/>
    </xf>
    <xf numFmtId="0" fontId="0" fillId="5" borderId="2" xfId="0" applyFill="1" applyBorder="1" applyAlignment="1">
      <alignment horizontal="justify" vertical="top" wrapText="1"/>
    </xf>
    <xf numFmtId="0" fontId="0" fillId="5" borderId="0" xfId="0" applyFill="1" applyBorder="1" applyAlignment="1">
      <alignment horizontal="justify" vertical="top" wrapText="1"/>
    </xf>
    <xf numFmtId="0" fontId="5" fillId="0" borderId="0" xfId="2" applyFont="1" applyBorder="1" applyAlignment="1">
      <alignment wrapText="1"/>
    </xf>
    <xf numFmtId="0" fontId="0" fillId="0" borderId="0" xfId="0" applyAlignment="1">
      <alignment wrapText="1"/>
    </xf>
    <xf numFmtId="0" fontId="0" fillId="5" borderId="0" xfId="0" applyFill="1" applyAlignment="1">
      <alignment horizontal="justify" vertical="top" wrapText="1"/>
    </xf>
    <xf numFmtId="0" fontId="0" fillId="5" borderId="0" xfId="0" applyFill="1" applyAlignment="1">
      <alignment horizontal="justify" wrapText="1"/>
    </xf>
    <xf numFmtId="0" fontId="0" fillId="5" borderId="0" xfId="0" applyFill="1" applyAlignment="1">
      <alignment horizontal="left" vertical="top" wrapText="1"/>
    </xf>
    <xf numFmtId="0" fontId="22" fillId="0" borderId="0" xfId="0" applyFont="1" applyAlignment="1">
      <alignment horizontal="left" vertical="top" wrapText="1"/>
    </xf>
    <xf numFmtId="0" fontId="0" fillId="5" borderId="0" xfId="0" applyFill="1" applyBorder="1" applyAlignment="1">
      <alignment horizontal="left" vertical="top" wrapText="1"/>
    </xf>
    <xf numFmtId="0" fontId="0" fillId="5" borderId="0" xfId="0" applyFill="1" applyAlignment="1">
      <alignment vertical="top"/>
    </xf>
    <xf numFmtId="0" fontId="0" fillId="5" borderId="0" xfId="0" applyFill="1" applyAlignment="1">
      <alignment horizontal="center" vertical="top"/>
    </xf>
    <xf numFmtId="0" fontId="22" fillId="0" borderId="0" xfId="0" applyFont="1" applyBorder="1" applyAlignment="1">
      <alignment horizontal="left" vertical="top" wrapText="1"/>
    </xf>
    <xf numFmtId="0" fontId="1" fillId="5" borderId="4" xfId="0" applyFont="1" applyFill="1" applyBorder="1" applyAlignment="1">
      <alignment horizontal="left" vertical="top"/>
    </xf>
    <xf numFmtId="0" fontId="0" fillId="5" borderId="0" xfId="0" applyFill="1" applyAlignment="1">
      <alignment horizontal="left" vertical="top"/>
    </xf>
    <xf numFmtId="0" fontId="0" fillId="5" borderId="0" xfId="0" applyFont="1" applyFill="1" applyBorder="1" applyAlignment="1">
      <alignment horizontal="left" vertical="top" wrapText="1"/>
    </xf>
    <xf numFmtId="0" fontId="1" fillId="5" borderId="4" xfId="0" applyFont="1" applyFill="1" applyBorder="1" applyAlignment="1">
      <alignment horizontal="left" vertical="top" wrapText="1"/>
    </xf>
    <xf numFmtId="0" fontId="0" fillId="5" borderId="0" xfId="0" applyFont="1" applyFill="1" applyAlignment="1">
      <alignment vertical="top"/>
    </xf>
    <xf numFmtId="0" fontId="0" fillId="5" borderId="0" xfId="0" applyFill="1" applyAlignment="1">
      <alignment horizontal="left"/>
    </xf>
    <xf numFmtId="0" fontId="0" fillId="0" borderId="0" xfId="0" applyBorder="1" applyAlignment="1">
      <alignment horizontal="left" wrapText="1"/>
    </xf>
    <xf numFmtId="0" fontId="3" fillId="3" borderId="47" xfId="0" applyFont="1" applyFill="1" applyBorder="1" applyAlignment="1">
      <alignment horizontal="center"/>
    </xf>
    <xf numFmtId="0" fontId="3" fillId="3" borderId="5" xfId="0" applyFont="1" applyFill="1" applyBorder="1" applyAlignment="1">
      <alignment horizontal="center"/>
    </xf>
    <xf numFmtId="0" fontId="3" fillId="3" borderId="46" xfId="0" applyFont="1" applyFill="1" applyBorder="1" applyAlignment="1">
      <alignment horizontal="center"/>
    </xf>
    <xf numFmtId="0" fontId="2" fillId="0" borderId="48" xfId="0" applyFont="1" applyBorder="1" applyAlignment="1">
      <alignment horizontal="center" vertical="top"/>
    </xf>
    <xf numFmtId="0" fontId="2" fillId="0" borderId="0" xfId="0" applyFont="1" applyBorder="1" applyAlignment="1">
      <alignment horizontal="center" vertical="top"/>
    </xf>
    <xf numFmtId="0" fontId="2" fillId="0" borderId="49" xfId="0" applyFont="1" applyBorder="1" applyAlignment="1">
      <alignment horizontal="center" vertical="top"/>
    </xf>
    <xf numFmtId="0" fontId="1" fillId="5" borderId="48" xfId="0" applyFont="1" applyFill="1" applyBorder="1" applyAlignment="1">
      <alignment horizontal="center"/>
    </xf>
    <xf numFmtId="0" fontId="1" fillId="5" borderId="0" xfId="0" applyFont="1" applyFill="1" applyBorder="1" applyAlignment="1">
      <alignment horizontal="center"/>
    </xf>
    <xf numFmtId="0" fontId="1" fillId="5" borderId="49" xfId="0" applyFont="1" applyFill="1" applyBorder="1" applyAlignment="1">
      <alignment horizontal="center"/>
    </xf>
    <xf numFmtId="0" fontId="1" fillId="0" borderId="50" xfId="0" applyFont="1" applyBorder="1" applyAlignment="1">
      <alignment horizontal="left" vertical="top" wrapText="1"/>
    </xf>
    <xf numFmtId="0" fontId="1" fillId="0" borderId="4" xfId="0" applyFont="1" applyBorder="1" applyAlignment="1">
      <alignment horizontal="left" vertical="top" wrapText="1"/>
    </xf>
    <xf numFmtId="0" fontId="1" fillId="0" borderId="45" xfId="0" applyFont="1" applyBorder="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4" xfId="0" applyBorder="1" applyAlignment="1">
      <alignment horizontal="left" vertical="top"/>
    </xf>
    <xf numFmtId="0" fontId="0" fillId="0" borderId="0" xfId="0" applyBorder="1" applyAlignment="1">
      <alignment horizontal="left" vertical="top"/>
    </xf>
    <xf numFmtId="0" fontId="0" fillId="0" borderId="0" xfId="0"/>
    <xf numFmtId="0" fontId="3" fillId="3" borderId="17" xfId="0" applyFont="1" applyFill="1" applyBorder="1" applyAlignment="1">
      <alignment horizontal="center"/>
    </xf>
    <xf numFmtId="0" fontId="3" fillId="3" borderId="18" xfId="0" applyFont="1" applyFill="1" applyBorder="1" applyAlignment="1">
      <alignment horizontal="center"/>
    </xf>
    <xf numFmtId="0" fontId="3" fillId="3" borderId="19" xfId="0" applyFont="1" applyFill="1" applyBorder="1" applyAlignment="1">
      <alignment horizontal="center"/>
    </xf>
    <xf numFmtId="0" fontId="2" fillId="0" borderId="20" xfId="0" applyFont="1" applyBorder="1" applyAlignment="1">
      <alignment horizontal="center" vertical="top"/>
    </xf>
    <xf numFmtId="0" fontId="2" fillId="0" borderId="5" xfId="0" applyFont="1" applyBorder="1" applyAlignment="1">
      <alignment horizontal="center" vertical="top"/>
    </xf>
    <xf numFmtId="0" fontId="2" fillId="0" borderId="14" xfId="0" applyFont="1" applyBorder="1" applyAlignment="1">
      <alignment horizontal="center" vertical="top"/>
    </xf>
    <xf numFmtId="0" fontId="1" fillId="5" borderId="7" xfId="0" applyFont="1" applyFill="1" applyBorder="1" applyAlignment="1"/>
    <xf numFmtId="0" fontId="1" fillId="5" borderId="0" xfId="0" applyFont="1" applyFill="1" applyBorder="1" applyAlignment="1"/>
    <xf numFmtId="0" fontId="1" fillId="5" borderId="6" xfId="0" applyFont="1" applyFill="1" applyBorder="1" applyAlignment="1"/>
    <xf numFmtId="0" fontId="1" fillId="0" borderId="21" xfId="0" applyFont="1" applyBorder="1" applyAlignment="1">
      <alignment vertical="top" wrapText="1"/>
    </xf>
    <xf numFmtId="0" fontId="1" fillId="0" borderId="1" xfId="0" applyFont="1" applyBorder="1" applyAlignment="1">
      <alignment vertical="top" wrapText="1"/>
    </xf>
    <xf numFmtId="0" fontId="1" fillId="0" borderId="13" xfId="0" applyFont="1" applyBorder="1" applyAlignment="1">
      <alignment vertical="top" wrapText="1"/>
    </xf>
    <xf numFmtId="0" fontId="0" fillId="0" borderId="22" xfId="0" applyBorder="1" applyAlignment="1"/>
    <xf numFmtId="0" fontId="0" fillId="0" borderId="15" xfId="0" applyBorder="1" applyAlignment="1"/>
    <xf numFmtId="0" fontId="0" fillId="0" borderId="16" xfId="0" applyBorder="1" applyAlignment="1"/>
    <xf numFmtId="0" fontId="5" fillId="0" borderId="22" xfId="1" applyFont="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5" fillId="0" borderId="39" xfId="1" applyFont="1" applyBorder="1" applyAlignment="1">
      <alignment horizontal="center"/>
    </xf>
    <xf numFmtId="0" fontId="0" fillId="0" borderId="40" xfId="0" applyBorder="1" applyAlignment="1"/>
    <xf numFmtId="0" fontId="0" fillId="0" borderId="26" xfId="0" applyBorder="1" applyAlignment="1"/>
    <xf numFmtId="0" fontId="0" fillId="0" borderId="40" xfId="0" applyBorder="1" applyAlignment="1">
      <alignment horizontal="center"/>
    </xf>
    <xf numFmtId="0" fontId="0" fillId="0" borderId="26" xfId="0" applyBorder="1" applyAlignment="1">
      <alignment horizontal="center"/>
    </xf>
    <xf numFmtId="0" fontId="0" fillId="0" borderId="22" xfId="0" applyBorder="1" applyAlignment="1">
      <alignment horizontal="center"/>
    </xf>
    <xf numFmtId="167" fontId="0" fillId="0" borderId="0" xfId="0" applyNumberFormat="1" applyBorder="1"/>
    <xf numFmtId="0" fontId="5" fillId="9" borderId="0" xfId="11" applyFont="1" applyFill="1" applyBorder="1" applyAlignment="1" applyProtection="1">
      <alignment horizontal="center" vertical="top"/>
    </xf>
    <xf numFmtId="0" fontId="12" fillId="0" borderId="0" xfId="11" applyFont="1" applyFill="1" applyBorder="1" applyAlignment="1" applyProtection="1">
      <alignment horizontal="center" vertical="top"/>
    </xf>
    <xf numFmtId="0" fontId="12" fillId="9" borderId="0" xfId="11" applyFont="1" applyFill="1" applyBorder="1" applyAlignment="1" applyProtection="1">
      <alignment horizontal="center" vertical="top" wrapText="1"/>
    </xf>
    <xf numFmtId="0" fontId="5" fillId="0" borderId="0" xfId="11" applyFont="1" applyFill="1" applyBorder="1" applyAlignment="1" applyProtection="1">
      <alignment horizontal="center" vertical="top" wrapText="1"/>
    </xf>
    <xf numFmtId="0" fontId="5" fillId="0" borderId="33" xfId="11" applyFont="1" applyFill="1" applyBorder="1" applyAlignment="1" applyProtection="1">
      <alignment horizontal="center" vertical="top" wrapText="1"/>
    </xf>
    <xf numFmtId="0" fontId="15" fillId="0" borderId="38" xfId="11" applyFont="1" applyFill="1" applyBorder="1" applyAlignment="1">
      <alignment horizontal="center" vertical="top" wrapText="1"/>
    </xf>
    <xf numFmtId="0" fontId="12" fillId="0" borderId="9" xfId="0" applyFont="1" applyBorder="1" applyAlignment="1">
      <alignment horizontal="center"/>
    </xf>
    <xf numFmtId="0" fontId="0" fillId="0" borderId="9" xfId="0" applyBorder="1" applyAlignment="1">
      <alignment horizontal="center" vertical="center"/>
    </xf>
    <xf numFmtId="0" fontId="12" fillId="0" borderId="37" xfId="0" applyFont="1" applyBorder="1" applyAlignment="1">
      <alignment horizontal="center"/>
    </xf>
    <xf numFmtId="0" fontId="12" fillId="5" borderId="0" xfId="11" applyFont="1" applyFill="1" applyBorder="1" applyAlignment="1" applyProtection="1">
      <alignment horizontal="center" vertical="top" wrapText="1"/>
    </xf>
    <xf numFmtId="0" fontId="5" fillId="5" borderId="0" xfId="11" applyFont="1" applyFill="1" applyBorder="1" applyAlignment="1" applyProtection="1">
      <alignment horizontal="center" vertical="top"/>
    </xf>
  </cellXfs>
  <cellStyles count="34">
    <cellStyle name="Normal" xfId="0" builtinId="0"/>
    <cellStyle name="Normal 10" xfId="12"/>
    <cellStyle name="Normal 11" xfId="13"/>
    <cellStyle name="Normal 12" xfId="14"/>
    <cellStyle name="Normal 2" xfId="2"/>
    <cellStyle name="Normal 2 2" xfId="32"/>
    <cellStyle name="Normal 3" xfId="3"/>
    <cellStyle name="Normal 3 2" xfId="4"/>
    <cellStyle name="Normal 3 2 2" xfId="9"/>
    <cellStyle name="Normal 3 2 2 2" xfId="15"/>
    <cellStyle name="Normal 3 2 2_Table 1" xfId="16"/>
    <cellStyle name="Normal 3 2 3" xfId="17"/>
    <cellStyle name="Normal 3 2_Table 1" xfId="18"/>
    <cellStyle name="Normal 3 3" xfId="5"/>
    <cellStyle name="Normal 3 3 2" xfId="10"/>
    <cellStyle name="Normal 3 3 2 2" xfId="19"/>
    <cellStyle name="Normal 3 3 2_Table 1" xfId="20"/>
    <cellStyle name="Normal 3 3 3" xfId="21"/>
    <cellStyle name="Normal 3 3_Table 1" xfId="22"/>
    <cellStyle name="Normal 3 4" xfId="8"/>
    <cellStyle name="Normal 3 4 2" xfId="23"/>
    <cellStyle name="Normal 3 4_Table 1" xfId="24"/>
    <cellStyle name="Normal 3 5" xfId="25"/>
    <cellStyle name="Normal 3_Table 1" xfId="26"/>
    <cellStyle name="Normal 4" xfId="7"/>
    <cellStyle name="Normal 5" xfId="6"/>
    <cellStyle name="Normal 5 2" xfId="27"/>
    <cellStyle name="Normal 5_Table 1" xfId="28"/>
    <cellStyle name="Normal 6" xfId="1"/>
    <cellStyle name="Normal 7" xfId="11"/>
    <cellStyle name="Normal 7 2" xfId="33"/>
    <cellStyle name="Normal 8" xfId="29"/>
    <cellStyle name="Normal 9" xfId="30"/>
    <cellStyle name="Note 2" xfId="3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295276</xdr:colOff>
      <xdr:row>40</xdr:row>
      <xdr:rowOff>66676</xdr:rowOff>
    </xdr:from>
    <xdr:to>
      <xdr:col>19</xdr:col>
      <xdr:colOff>421400</xdr:colOff>
      <xdr:row>58</xdr:row>
      <xdr:rowOff>28576</xdr:rowOff>
    </xdr:to>
    <xdr:pic>
      <xdr:nvPicPr>
        <xdr:cNvPr id="2" name="Picture 1"/>
        <xdr:cNvPicPr>
          <a:picLocks noChangeAspect="1"/>
        </xdr:cNvPicPr>
      </xdr:nvPicPr>
      <xdr:blipFill>
        <a:blip xmlns:r="http://schemas.openxmlformats.org/officeDocument/2006/relationships" r:embed="rId1"/>
        <a:stretch>
          <a:fillRect/>
        </a:stretch>
      </xdr:blipFill>
      <xdr:spPr>
        <a:xfrm>
          <a:off x="7439026" y="10429876"/>
          <a:ext cx="5002924" cy="4267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1"/>
  <sheetViews>
    <sheetView topLeftCell="A25" workbookViewId="0">
      <selection activeCell="J30" sqref="J30"/>
    </sheetView>
  </sheetViews>
  <sheetFormatPr defaultRowHeight="15" x14ac:dyDescent="0.25"/>
  <cols>
    <col min="1" max="1" width="5.85546875" customWidth="1"/>
    <col min="2" max="6" width="15.7109375" customWidth="1"/>
    <col min="7" max="7" width="5.85546875" customWidth="1"/>
  </cols>
  <sheetData>
    <row r="1" spans="1:8" ht="16.5" thickBot="1" x14ac:dyDescent="0.3">
      <c r="A1" s="209" t="s">
        <v>201</v>
      </c>
      <c r="B1" s="209"/>
      <c r="C1" s="209"/>
      <c r="D1" s="209"/>
      <c r="E1" s="209"/>
      <c r="F1" s="209"/>
      <c r="G1" s="209"/>
      <c r="H1" s="3"/>
    </row>
    <row r="2" spans="1:8" x14ac:dyDescent="0.25">
      <c r="A2" s="210" t="s">
        <v>203</v>
      </c>
      <c r="B2" s="210"/>
      <c r="C2" s="210"/>
      <c r="D2" s="210"/>
      <c r="E2" s="210"/>
      <c r="F2" s="210"/>
      <c r="G2" s="210"/>
      <c r="H2" s="4"/>
    </row>
    <row r="3" spans="1:8" x14ac:dyDescent="0.25">
      <c r="A3" s="49"/>
      <c r="B3" s="49"/>
      <c r="C3" s="49"/>
      <c r="D3" s="49"/>
      <c r="E3" s="49"/>
      <c r="F3" s="49"/>
      <c r="G3" s="49"/>
      <c r="H3" s="3"/>
    </row>
    <row r="4" spans="1:8" x14ac:dyDescent="0.25">
      <c r="A4" s="211" t="s">
        <v>0</v>
      </c>
      <c r="B4" s="211"/>
      <c r="C4" s="211"/>
      <c r="D4" s="211"/>
      <c r="E4" s="211"/>
      <c r="F4" s="211"/>
      <c r="G4" s="211"/>
      <c r="H4" s="1"/>
    </row>
    <row r="5" spans="1:8" ht="15" customHeight="1" x14ac:dyDescent="0.25">
      <c r="A5" s="212" t="s">
        <v>408</v>
      </c>
      <c r="B5" s="212"/>
      <c r="C5" s="212"/>
      <c r="D5" s="212"/>
      <c r="E5" s="212"/>
      <c r="F5" s="212"/>
      <c r="G5" s="212"/>
      <c r="H5" s="1"/>
    </row>
    <row r="6" spans="1:8" x14ac:dyDescent="0.25">
      <c r="A6" s="213"/>
      <c r="B6" s="213"/>
      <c r="C6" s="213"/>
      <c r="D6" s="213"/>
      <c r="E6" s="213"/>
      <c r="F6" s="213"/>
      <c r="G6" s="213"/>
      <c r="H6" s="1"/>
    </row>
    <row r="7" spans="1:8" x14ac:dyDescent="0.25">
      <c r="A7" s="213"/>
      <c r="B7" s="213"/>
      <c r="C7" s="213"/>
      <c r="D7" s="213"/>
      <c r="E7" s="213"/>
      <c r="F7" s="213"/>
      <c r="G7" s="213"/>
      <c r="H7" s="1"/>
    </row>
    <row r="8" spans="1:8" x14ac:dyDescent="0.25">
      <c r="A8" s="213"/>
      <c r="B8" s="213"/>
      <c r="C8" s="213"/>
      <c r="D8" s="213"/>
      <c r="E8" s="213"/>
      <c r="F8" s="213"/>
      <c r="G8" s="213"/>
      <c r="H8" s="1"/>
    </row>
    <row r="9" spans="1:8" x14ac:dyDescent="0.25">
      <c r="A9" s="213"/>
      <c r="B9" s="213"/>
      <c r="C9" s="213"/>
      <c r="D9" s="213"/>
      <c r="E9" s="213"/>
      <c r="F9" s="213"/>
      <c r="G9" s="213"/>
      <c r="H9" s="1"/>
    </row>
    <row r="10" spans="1:8" x14ac:dyDescent="0.25">
      <c r="A10" s="213"/>
      <c r="B10" s="213"/>
      <c r="C10" s="213"/>
      <c r="D10" s="213"/>
      <c r="E10" s="213"/>
      <c r="F10" s="213"/>
      <c r="G10" s="213"/>
      <c r="H10" s="1"/>
    </row>
    <row r="11" spans="1:8" x14ac:dyDescent="0.25">
      <c r="A11" s="213"/>
      <c r="B11" s="213"/>
      <c r="C11" s="213"/>
      <c r="D11" s="213"/>
      <c r="E11" s="213"/>
      <c r="F11" s="213"/>
      <c r="G11" s="213"/>
      <c r="H11" s="1"/>
    </row>
    <row r="12" spans="1:8" x14ac:dyDescent="0.25">
      <c r="A12" s="213"/>
      <c r="B12" s="213"/>
      <c r="C12" s="213"/>
      <c r="D12" s="213"/>
      <c r="E12" s="213"/>
      <c r="F12" s="213"/>
      <c r="G12" s="213"/>
      <c r="H12" s="1"/>
    </row>
    <row r="13" spans="1:8" x14ac:dyDescent="0.25">
      <c r="A13" s="213"/>
      <c r="B13" s="213"/>
      <c r="C13" s="213"/>
      <c r="D13" s="213"/>
      <c r="E13" s="213"/>
      <c r="F13" s="213"/>
      <c r="G13" s="213"/>
      <c r="H13" s="1"/>
    </row>
    <row r="14" spans="1:8" x14ac:dyDescent="0.25">
      <c r="A14" s="213"/>
      <c r="B14" s="213"/>
      <c r="C14" s="213"/>
      <c r="D14" s="213"/>
      <c r="E14" s="213"/>
      <c r="F14" s="213"/>
      <c r="G14" s="213"/>
      <c r="H14" s="1"/>
    </row>
    <row r="15" spans="1:8" x14ac:dyDescent="0.25">
      <c r="A15" s="213"/>
      <c r="B15" s="213"/>
      <c r="C15" s="213"/>
      <c r="D15" s="213"/>
      <c r="E15" s="213"/>
      <c r="F15" s="213"/>
      <c r="G15" s="213"/>
      <c r="H15" s="1"/>
    </row>
    <row r="16" spans="1:8" x14ac:dyDescent="0.25">
      <c r="A16" s="47"/>
      <c r="B16" s="47"/>
      <c r="C16" s="47"/>
      <c r="D16" s="47"/>
      <c r="E16" s="47"/>
      <c r="F16" s="47"/>
      <c r="G16" s="47"/>
      <c r="H16" s="2"/>
    </row>
    <row r="17" spans="1:8" x14ac:dyDescent="0.25">
      <c r="A17" s="211" t="s">
        <v>9</v>
      </c>
      <c r="B17" s="211"/>
      <c r="C17" s="211"/>
      <c r="D17" s="211"/>
      <c r="E17" s="211"/>
      <c r="F17" s="211"/>
      <c r="G17" s="211"/>
      <c r="H17" s="5"/>
    </row>
    <row r="18" spans="1:8" x14ac:dyDescent="0.25">
      <c r="A18" s="207" t="s">
        <v>397</v>
      </c>
      <c r="B18" s="207"/>
      <c r="C18" s="207"/>
      <c r="D18" s="207"/>
      <c r="E18" s="207"/>
      <c r="F18" s="207"/>
      <c r="G18" s="207"/>
      <c r="H18" s="5"/>
    </row>
    <row r="19" spans="1:8" x14ac:dyDescent="0.25">
      <c r="A19" s="208"/>
      <c r="B19" s="208"/>
      <c r="C19" s="208"/>
      <c r="D19" s="208"/>
      <c r="E19" s="208"/>
      <c r="F19" s="208"/>
      <c r="G19" s="208"/>
      <c r="H19" s="5"/>
    </row>
    <row r="20" spans="1:8" x14ac:dyDescent="0.25">
      <c r="A20" s="47"/>
      <c r="B20" s="47"/>
      <c r="C20" s="47"/>
      <c r="D20" s="47"/>
      <c r="E20" s="47"/>
      <c r="F20" s="47"/>
      <c r="G20" s="47"/>
      <c r="H20" s="5"/>
    </row>
    <row r="21" spans="1:8" s="12" customFormat="1" x14ac:dyDescent="0.25">
      <c r="A21" s="43"/>
      <c r="B21" s="32" t="s">
        <v>2</v>
      </c>
      <c r="C21" s="32" t="s">
        <v>3</v>
      </c>
      <c r="D21" s="32" t="s">
        <v>4</v>
      </c>
      <c r="E21" s="32" t="s">
        <v>5</v>
      </c>
      <c r="F21" s="32" t="s">
        <v>186</v>
      </c>
      <c r="G21" s="40"/>
      <c r="H21" s="5"/>
    </row>
    <row r="22" spans="1:8" x14ac:dyDescent="0.25">
      <c r="A22" s="43"/>
      <c r="B22" s="31" t="s">
        <v>6</v>
      </c>
      <c r="C22" s="31" t="s">
        <v>7</v>
      </c>
      <c r="D22" s="31" t="s">
        <v>8</v>
      </c>
      <c r="E22" s="31" t="s">
        <v>18</v>
      </c>
      <c r="F22" s="31" t="s">
        <v>185</v>
      </c>
      <c r="G22" s="40"/>
      <c r="H22" s="5"/>
    </row>
    <row r="23" spans="1:8" x14ac:dyDescent="0.25">
      <c r="A23" s="46"/>
      <c r="B23" s="46"/>
      <c r="C23" s="46"/>
      <c r="D23" s="46"/>
      <c r="E23" s="46"/>
      <c r="F23" s="46"/>
      <c r="G23" s="46"/>
      <c r="H23" s="5"/>
    </row>
    <row r="24" spans="1:8" ht="15" customHeight="1" x14ac:dyDescent="0.25">
      <c r="A24" s="116" t="s">
        <v>10</v>
      </c>
      <c r="B24" s="42"/>
      <c r="C24" s="213" t="s">
        <v>10072</v>
      </c>
      <c r="D24" s="213"/>
      <c r="E24" s="213"/>
      <c r="F24" s="213"/>
      <c r="G24" s="213"/>
      <c r="H24" s="5"/>
    </row>
    <row r="25" spans="1:8" x14ac:dyDescent="0.25">
      <c r="A25" s="116"/>
      <c r="B25" s="115"/>
      <c r="C25" s="213"/>
      <c r="D25" s="213"/>
      <c r="E25" s="213"/>
      <c r="F25" s="213"/>
      <c r="G25" s="213"/>
      <c r="H25" s="5"/>
    </row>
    <row r="26" spans="1:8" x14ac:dyDescent="0.25">
      <c r="A26" s="116"/>
      <c r="B26" s="115"/>
      <c r="C26" s="213"/>
      <c r="D26" s="213"/>
      <c r="E26" s="213"/>
      <c r="F26" s="213"/>
      <c r="G26" s="213"/>
      <c r="H26" s="5"/>
    </row>
    <row r="27" spans="1:8" ht="154.5" customHeight="1" x14ac:dyDescent="0.25">
      <c r="A27" s="116"/>
      <c r="B27" s="115"/>
      <c r="C27" s="213"/>
      <c r="D27" s="213"/>
      <c r="E27" s="213"/>
      <c r="F27" s="213"/>
      <c r="G27" s="213"/>
      <c r="H27" s="5"/>
    </row>
    <row r="28" spans="1:8" ht="15" customHeight="1" x14ac:dyDescent="0.25">
      <c r="A28" s="46" t="s">
        <v>11</v>
      </c>
      <c r="B28" s="42"/>
      <c r="C28" s="216" t="s">
        <v>15</v>
      </c>
      <c r="D28" s="216"/>
      <c r="E28" s="216"/>
      <c r="F28" s="216"/>
      <c r="G28" s="216"/>
      <c r="H28" s="5"/>
    </row>
    <row r="29" spans="1:8" x14ac:dyDescent="0.25">
      <c r="A29" s="46"/>
      <c r="B29" s="48"/>
      <c r="C29" s="216"/>
      <c r="D29" s="216"/>
      <c r="E29" s="216"/>
      <c r="F29" s="216"/>
      <c r="G29" s="216"/>
      <c r="H29" s="5"/>
    </row>
    <row r="30" spans="1:8" ht="15" customHeight="1" x14ac:dyDescent="0.25">
      <c r="A30" s="46" t="s">
        <v>12</v>
      </c>
      <c r="B30" s="42"/>
      <c r="C30" s="217" t="s">
        <v>398</v>
      </c>
      <c r="D30" s="217"/>
      <c r="E30" s="217"/>
      <c r="F30" s="217"/>
      <c r="G30" s="217"/>
      <c r="H30" s="5"/>
    </row>
    <row r="31" spans="1:8" x14ac:dyDescent="0.25">
      <c r="A31" s="46"/>
      <c r="B31" s="41"/>
      <c r="C31" s="217"/>
      <c r="D31" s="217"/>
      <c r="E31" s="217"/>
      <c r="F31" s="217"/>
      <c r="G31" s="217"/>
      <c r="H31" s="5"/>
    </row>
    <row r="32" spans="1:8" ht="15" customHeight="1" x14ac:dyDescent="0.25">
      <c r="A32" s="46" t="s">
        <v>13</v>
      </c>
      <c r="B32" s="42"/>
      <c r="C32" s="213" t="s">
        <v>10838</v>
      </c>
      <c r="D32" s="213"/>
      <c r="E32" s="213"/>
      <c r="F32" s="213"/>
      <c r="G32" s="213"/>
      <c r="H32" s="5"/>
    </row>
    <row r="33" spans="1:19" x14ac:dyDescent="0.25">
      <c r="A33" s="46"/>
      <c r="B33" s="47"/>
      <c r="C33" s="213"/>
      <c r="D33" s="213"/>
      <c r="E33" s="213"/>
      <c r="F33" s="213"/>
      <c r="G33" s="213"/>
      <c r="H33" s="5"/>
    </row>
    <row r="34" spans="1:19" x14ac:dyDescent="0.25">
      <c r="A34" s="46"/>
      <c r="B34" s="45"/>
      <c r="C34" s="213"/>
      <c r="D34" s="213"/>
      <c r="E34" s="213"/>
      <c r="F34" s="213"/>
      <c r="G34" s="213"/>
      <c r="H34" s="5"/>
    </row>
    <row r="35" spans="1:19" x14ac:dyDescent="0.25">
      <c r="A35" s="46"/>
      <c r="B35" s="45"/>
      <c r="C35" s="213"/>
      <c r="D35" s="213"/>
      <c r="E35" s="213"/>
      <c r="F35" s="213"/>
      <c r="G35" s="213"/>
      <c r="H35" s="5"/>
    </row>
    <row r="36" spans="1:19" ht="76.5" customHeight="1" x14ac:dyDescent="0.25">
      <c r="A36" s="73" t="s">
        <v>399</v>
      </c>
      <c r="C36" s="214" t="s">
        <v>409</v>
      </c>
      <c r="D36" s="215"/>
      <c r="E36" s="215"/>
      <c r="F36" s="215"/>
      <c r="G36" s="215"/>
      <c r="H36" s="5"/>
    </row>
    <row r="37" spans="1:19" x14ac:dyDescent="0.25">
      <c r="A37" s="74"/>
      <c r="B37" s="72"/>
      <c r="C37" s="45"/>
      <c r="D37" s="45"/>
      <c r="E37" s="45"/>
      <c r="F37" s="45"/>
      <c r="G37" s="45"/>
      <c r="H37" s="5"/>
    </row>
    <row r="38" spans="1:19" ht="15.75" thickBot="1" x14ac:dyDescent="0.3">
      <c r="A38" s="78" t="s">
        <v>400</v>
      </c>
      <c r="B38" s="76"/>
      <c r="C38" s="76"/>
      <c r="D38" s="76"/>
      <c r="E38" s="76"/>
      <c r="F38" s="76"/>
      <c r="G38" s="76"/>
      <c r="H38" s="76"/>
      <c r="I38" s="76"/>
      <c r="J38" s="76"/>
      <c r="K38" s="76"/>
      <c r="L38" s="76"/>
      <c r="M38" s="76"/>
      <c r="N38" s="76"/>
      <c r="O38" s="76"/>
      <c r="P38" s="76"/>
      <c r="Q38" s="76"/>
      <c r="R38" s="76"/>
      <c r="S38" s="71"/>
    </row>
    <row r="39" spans="1:19" ht="15" customHeight="1" x14ac:dyDescent="0.25">
      <c r="A39" s="77"/>
      <c r="B39" s="75"/>
      <c r="C39" s="75"/>
      <c r="D39" s="75"/>
      <c r="E39" s="75"/>
      <c r="F39" s="75"/>
      <c r="G39" s="75"/>
      <c r="H39" s="75"/>
      <c r="I39" s="75"/>
      <c r="J39" s="75"/>
      <c r="K39" s="75"/>
      <c r="L39" s="75"/>
      <c r="M39" s="75"/>
      <c r="N39" s="75"/>
      <c r="O39" s="75"/>
      <c r="P39" s="75"/>
      <c r="Q39" s="75"/>
      <c r="R39" s="75"/>
      <c r="S39" s="71"/>
    </row>
    <row r="40" spans="1:19" x14ac:dyDescent="0.25">
      <c r="A40" s="77" t="s">
        <v>410</v>
      </c>
      <c r="B40" s="75"/>
      <c r="C40" s="75"/>
      <c r="D40" s="75"/>
      <c r="E40" s="75"/>
      <c r="F40" s="75"/>
      <c r="G40" s="75"/>
      <c r="H40" s="75"/>
      <c r="I40" s="75"/>
      <c r="J40" s="75"/>
      <c r="K40" s="75"/>
      <c r="L40" s="75"/>
      <c r="M40" s="75"/>
      <c r="N40" s="75"/>
      <c r="O40" s="75"/>
      <c r="P40" s="75"/>
      <c r="Q40" s="75"/>
      <c r="R40" s="75"/>
      <c r="S40" s="71"/>
    </row>
    <row r="41" spans="1:19" x14ac:dyDescent="0.25">
      <c r="A41" s="77" t="s">
        <v>411</v>
      </c>
      <c r="B41" s="75"/>
      <c r="C41" s="75"/>
      <c r="D41" s="75"/>
      <c r="E41" s="75"/>
      <c r="F41" s="75"/>
      <c r="G41" s="75"/>
      <c r="H41" s="75"/>
      <c r="I41" s="75"/>
      <c r="J41" s="75"/>
      <c r="K41" s="75"/>
      <c r="L41" s="75"/>
      <c r="M41" s="75"/>
      <c r="N41" s="75"/>
      <c r="O41" s="75"/>
      <c r="P41" s="75"/>
      <c r="Q41" s="75"/>
      <c r="R41" s="75"/>
      <c r="S41" s="71"/>
    </row>
    <row r="42" spans="1:19" x14ac:dyDescent="0.25">
      <c r="A42" s="77" t="s">
        <v>401</v>
      </c>
      <c r="B42" s="75"/>
      <c r="C42" s="75"/>
      <c r="D42" s="75"/>
      <c r="E42" s="75"/>
      <c r="F42" s="75"/>
      <c r="G42" s="75"/>
      <c r="H42" s="75"/>
      <c r="I42" s="75"/>
      <c r="J42" s="75"/>
      <c r="K42" s="75"/>
      <c r="L42" s="75"/>
      <c r="M42" s="75"/>
      <c r="N42" s="75"/>
      <c r="O42" s="75"/>
      <c r="P42" s="75"/>
      <c r="Q42" s="75"/>
      <c r="R42" s="75"/>
      <c r="S42" s="71"/>
    </row>
    <row r="43" spans="1:19" x14ac:dyDescent="0.25">
      <c r="A43" s="79" t="s">
        <v>412</v>
      </c>
      <c r="B43" s="75"/>
      <c r="C43" s="75"/>
      <c r="D43" s="75"/>
      <c r="E43" s="75"/>
      <c r="F43" s="75"/>
      <c r="G43" s="75"/>
      <c r="H43" s="75"/>
      <c r="I43" s="75"/>
      <c r="J43" s="75"/>
      <c r="K43" s="75"/>
      <c r="L43" s="75"/>
      <c r="M43" s="75"/>
      <c r="N43" s="75"/>
      <c r="O43" s="75"/>
      <c r="P43" s="75"/>
      <c r="Q43" s="75"/>
      <c r="R43" s="75"/>
      <c r="S43" s="71"/>
    </row>
    <row r="44" spans="1:19" x14ac:dyDescent="0.25">
      <c r="A44" s="77"/>
      <c r="B44" s="75"/>
      <c r="C44" s="75"/>
      <c r="D44" s="75"/>
      <c r="E44" s="75"/>
      <c r="F44" s="75"/>
      <c r="G44" s="75"/>
      <c r="H44" s="75"/>
      <c r="I44" s="75"/>
      <c r="J44" s="75"/>
      <c r="K44" s="75"/>
      <c r="L44" s="75"/>
      <c r="M44" s="75"/>
      <c r="N44" s="75"/>
      <c r="O44" s="75"/>
      <c r="P44" s="75"/>
      <c r="Q44" s="75"/>
      <c r="R44" s="75"/>
      <c r="S44" s="71"/>
    </row>
    <row r="45" spans="1:19" ht="17.25" x14ac:dyDescent="0.25">
      <c r="A45" s="77" t="s">
        <v>402</v>
      </c>
      <c r="B45" s="75"/>
      <c r="C45" s="75"/>
      <c r="D45" s="75"/>
      <c r="E45" s="75"/>
      <c r="F45" s="75"/>
      <c r="G45" s="75"/>
      <c r="H45" s="75"/>
      <c r="I45" s="75"/>
      <c r="J45" s="75"/>
      <c r="K45" s="75"/>
      <c r="L45" s="75"/>
      <c r="M45" s="75"/>
      <c r="N45" s="75"/>
      <c r="O45" s="75"/>
      <c r="P45" s="75"/>
      <c r="Q45" s="75"/>
      <c r="R45" s="75"/>
      <c r="S45" s="71"/>
    </row>
    <row r="46" spans="1:19" ht="15" customHeight="1" x14ac:dyDescent="0.25">
      <c r="A46" s="77" t="s">
        <v>403</v>
      </c>
      <c r="B46" s="75"/>
      <c r="C46" s="75"/>
      <c r="D46" s="75"/>
      <c r="E46" s="75"/>
      <c r="F46" s="75"/>
      <c r="G46" s="75"/>
      <c r="H46" s="75"/>
      <c r="I46" s="75"/>
      <c r="J46" s="75"/>
      <c r="K46" s="75"/>
      <c r="L46" s="75"/>
      <c r="M46" s="75"/>
      <c r="N46" s="75"/>
      <c r="O46" s="75"/>
      <c r="P46" s="75"/>
      <c r="Q46" s="75"/>
      <c r="R46" s="75"/>
      <c r="S46" s="71"/>
    </row>
    <row r="47" spans="1:19" x14ac:dyDescent="0.25">
      <c r="A47" s="79" t="s">
        <v>404</v>
      </c>
      <c r="B47" s="75"/>
      <c r="C47" s="75"/>
      <c r="D47" s="75"/>
      <c r="E47" s="75"/>
      <c r="F47" s="75"/>
      <c r="G47" s="75"/>
      <c r="H47" s="75"/>
      <c r="I47" s="75"/>
      <c r="J47" s="75"/>
      <c r="K47" s="75"/>
      <c r="L47" s="75"/>
      <c r="M47" s="75"/>
      <c r="N47" s="75"/>
      <c r="O47" s="75"/>
      <c r="P47" s="75"/>
      <c r="Q47" s="75"/>
      <c r="R47" s="75"/>
      <c r="S47" s="71"/>
    </row>
    <row r="48" spans="1:19" x14ac:dyDescent="0.25">
      <c r="A48" s="77"/>
      <c r="B48" s="75"/>
      <c r="C48" s="75"/>
      <c r="D48" s="75"/>
      <c r="E48" s="75"/>
      <c r="F48" s="75"/>
      <c r="G48" s="75"/>
      <c r="H48" s="75"/>
      <c r="I48" s="75"/>
      <c r="J48" s="75"/>
      <c r="K48" s="75"/>
      <c r="L48" s="75"/>
      <c r="M48" s="75"/>
      <c r="N48" s="75"/>
      <c r="O48" s="75"/>
      <c r="P48" s="75"/>
      <c r="Q48" s="75"/>
      <c r="R48" s="75"/>
      <c r="S48" s="71"/>
    </row>
    <row r="49" spans="1:19" x14ac:dyDescent="0.25">
      <c r="A49" s="77" t="s">
        <v>405</v>
      </c>
      <c r="B49" s="75"/>
      <c r="C49" s="75"/>
      <c r="D49" s="75"/>
      <c r="E49" s="75"/>
      <c r="F49" s="75"/>
      <c r="G49" s="75"/>
      <c r="H49" s="75"/>
      <c r="I49" s="75"/>
      <c r="J49" s="75"/>
      <c r="K49" s="75"/>
      <c r="L49" s="75"/>
      <c r="M49" s="75"/>
      <c r="N49" s="75"/>
      <c r="O49" s="75"/>
      <c r="P49" s="75"/>
      <c r="Q49" s="75"/>
      <c r="R49" s="75"/>
      <c r="S49" s="71"/>
    </row>
    <row r="50" spans="1:19" x14ac:dyDescent="0.25">
      <c r="A50" s="77" t="s">
        <v>406</v>
      </c>
      <c r="B50" s="75"/>
      <c r="C50" s="75"/>
      <c r="D50" s="75"/>
      <c r="E50" s="75"/>
      <c r="F50" s="75"/>
      <c r="G50" s="75"/>
      <c r="H50" s="75"/>
      <c r="I50" s="75"/>
      <c r="J50" s="75"/>
      <c r="K50" s="75"/>
      <c r="L50" s="75"/>
      <c r="M50" s="75"/>
      <c r="N50" s="75"/>
      <c r="O50" s="75"/>
      <c r="P50" s="75"/>
      <c r="Q50" s="75"/>
      <c r="R50" s="75"/>
      <c r="S50" s="71"/>
    </row>
    <row r="51" spans="1:19" x14ac:dyDescent="0.25">
      <c r="A51" s="79" t="s">
        <v>407</v>
      </c>
      <c r="B51" s="75"/>
      <c r="C51" s="75"/>
      <c r="D51" s="75"/>
      <c r="E51" s="75"/>
      <c r="F51" s="75"/>
      <c r="G51" s="75"/>
      <c r="H51" s="75"/>
      <c r="I51" s="75"/>
      <c r="J51" s="75"/>
      <c r="K51" s="75"/>
      <c r="L51" s="75"/>
      <c r="M51" s="75"/>
      <c r="N51" s="75"/>
      <c r="O51" s="75"/>
      <c r="P51" s="75"/>
      <c r="Q51" s="75"/>
      <c r="R51" s="75"/>
      <c r="S51" s="71"/>
    </row>
  </sheetData>
  <mergeCells count="11">
    <mergeCell ref="C36:G36"/>
    <mergeCell ref="C24:G27"/>
    <mergeCell ref="C28:G29"/>
    <mergeCell ref="C30:G31"/>
    <mergeCell ref="C32:G35"/>
    <mergeCell ref="A18:G19"/>
    <mergeCell ref="A1:G1"/>
    <mergeCell ref="A2:G2"/>
    <mergeCell ref="A4:G4"/>
    <mergeCell ref="A5:G15"/>
    <mergeCell ref="A17:G1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0"/>
  <sheetViews>
    <sheetView workbookViewId="0">
      <selection activeCell="R25" sqref="R25"/>
    </sheetView>
  </sheetViews>
  <sheetFormatPr defaultRowHeight="15" x14ac:dyDescent="0.25"/>
  <cols>
    <col min="1" max="1" width="15.42578125" style="142" bestFit="1" customWidth="1"/>
    <col min="2" max="2" width="8.7109375" style="142" customWidth="1"/>
    <col min="3" max="3" width="9.85546875" style="142" customWidth="1"/>
    <col min="4" max="4" width="9.140625" style="142"/>
    <col min="5" max="5" width="8.140625" style="142" customWidth="1"/>
    <col min="6" max="6" width="9.140625" style="142" customWidth="1"/>
    <col min="7" max="7" width="8.42578125" style="142" customWidth="1"/>
    <col min="8" max="8" width="8.85546875" style="142" customWidth="1"/>
    <col min="9" max="9" width="11.140625" style="142" customWidth="1"/>
    <col min="10" max="16384" width="9.140625" style="142"/>
  </cols>
  <sheetData>
    <row r="1" spans="1:11" ht="16.5" thickBot="1" x14ac:dyDescent="0.3">
      <c r="A1" s="209" t="s">
        <v>202</v>
      </c>
      <c r="B1" s="209"/>
      <c r="C1" s="209"/>
      <c r="D1" s="209"/>
      <c r="E1" s="209"/>
      <c r="F1" s="209"/>
      <c r="G1" s="209"/>
      <c r="H1" s="209"/>
      <c r="I1" s="209"/>
      <c r="J1" s="209"/>
      <c r="K1" s="209"/>
    </row>
    <row r="2" spans="1:11" x14ac:dyDescent="0.25">
      <c r="A2" s="210" t="s">
        <v>11015</v>
      </c>
      <c r="B2" s="210"/>
      <c r="C2" s="210"/>
      <c r="D2" s="210"/>
      <c r="E2" s="210"/>
      <c r="F2" s="210"/>
      <c r="G2" s="210"/>
      <c r="H2" s="210"/>
      <c r="I2" s="210"/>
      <c r="J2" s="210"/>
      <c r="K2" s="210"/>
    </row>
    <row r="3" spans="1:11" x14ac:dyDescent="0.25">
      <c r="A3" s="172"/>
      <c r="B3" s="172"/>
      <c r="C3" s="172"/>
      <c r="D3" s="172"/>
      <c r="E3" s="172"/>
      <c r="F3" s="172"/>
      <c r="G3" s="172"/>
    </row>
    <row r="4" spans="1:11" ht="15.75" thickBot="1" x14ac:dyDescent="0.3">
      <c r="A4" s="227" t="s">
        <v>0</v>
      </c>
      <c r="B4" s="227"/>
      <c r="C4" s="227"/>
      <c r="D4" s="227"/>
      <c r="E4" s="227"/>
      <c r="F4" s="227"/>
      <c r="G4" s="227"/>
      <c r="H4" s="227"/>
      <c r="I4" s="227"/>
      <c r="J4" s="227"/>
    </row>
    <row r="5" spans="1:11" ht="15" customHeight="1" x14ac:dyDescent="0.25">
      <c r="A5" s="220" t="s">
        <v>11016</v>
      </c>
      <c r="B5" s="220"/>
      <c r="C5" s="220"/>
      <c r="D5" s="220"/>
      <c r="E5" s="220"/>
      <c r="F5" s="220"/>
      <c r="G5" s="220"/>
      <c r="H5" s="220"/>
      <c r="I5" s="220"/>
      <c r="J5" s="220"/>
      <c r="K5" s="220"/>
    </row>
    <row r="6" spans="1:11" x14ac:dyDescent="0.25">
      <c r="A6" s="220"/>
      <c r="B6" s="220"/>
      <c r="C6" s="220"/>
      <c r="D6" s="220"/>
      <c r="E6" s="220"/>
      <c r="F6" s="220"/>
      <c r="G6" s="220"/>
      <c r="H6" s="220"/>
      <c r="I6" s="220"/>
      <c r="J6" s="220"/>
      <c r="K6" s="220"/>
    </row>
    <row r="7" spans="1:11" x14ac:dyDescent="0.25">
      <c r="A7" s="220"/>
      <c r="B7" s="220"/>
      <c r="C7" s="220"/>
      <c r="D7" s="220"/>
      <c r="E7" s="220"/>
      <c r="F7" s="220"/>
      <c r="G7" s="220"/>
      <c r="H7" s="220"/>
      <c r="I7" s="220"/>
      <c r="J7" s="220"/>
      <c r="K7" s="220"/>
    </row>
    <row r="8" spans="1:11" x14ac:dyDescent="0.25">
      <c r="A8" s="220"/>
      <c r="B8" s="220"/>
      <c r="C8" s="220"/>
      <c r="D8" s="220"/>
      <c r="E8" s="220"/>
      <c r="F8" s="220"/>
      <c r="G8" s="220"/>
      <c r="H8" s="220"/>
      <c r="I8" s="220"/>
      <c r="J8" s="220"/>
      <c r="K8" s="220"/>
    </row>
    <row r="9" spans="1:11" x14ac:dyDescent="0.25">
      <c r="A9" s="220"/>
      <c r="B9" s="220"/>
      <c r="C9" s="220"/>
      <c r="D9" s="220"/>
      <c r="E9" s="220"/>
      <c r="F9" s="220"/>
      <c r="G9" s="220"/>
      <c r="H9" s="220"/>
      <c r="I9" s="220"/>
      <c r="J9" s="220"/>
      <c r="K9" s="220"/>
    </row>
    <row r="10" spans="1:11" x14ac:dyDescent="0.25">
      <c r="A10" s="220"/>
      <c r="B10" s="220"/>
      <c r="C10" s="220"/>
      <c r="D10" s="220"/>
      <c r="E10" s="220"/>
      <c r="F10" s="220"/>
      <c r="G10" s="220"/>
      <c r="H10" s="220"/>
      <c r="I10" s="220"/>
      <c r="J10" s="220"/>
      <c r="K10" s="220"/>
    </row>
    <row r="11" spans="1:11" x14ac:dyDescent="0.25">
      <c r="A11" s="220"/>
      <c r="B11" s="220"/>
      <c r="C11" s="220"/>
      <c r="D11" s="220"/>
      <c r="E11" s="220"/>
      <c r="F11" s="220"/>
      <c r="G11" s="220"/>
      <c r="H11" s="220"/>
      <c r="I11" s="220"/>
      <c r="J11" s="220"/>
      <c r="K11" s="220"/>
    </row>
    <row r="12" spans="1:11" x14ac:dyDescent="0.25">
      <c r="A12" s="220"/>
      <c r="B12" s="220"/>
      <c r="C12" s="220"/>
      <c r="D12" s="220"/>
      <c r="E12" s="220"/>
      <c r="F12" s="220"/>
      <c r="G12" s="220"/>
      <c r="H12" s="220"/>
      <c r="I12" s="220"/>
      <c r="J12" s="220"/>
      <c r="K12" s="220"/>
    </row>
    <row r="13" spans="1:11" x14ac:dyDescent="0.25">
      <c r="A13" s="220"/>
      <c r="B13" s="220"/>
      <c r="C13" s="220"/>
      <c r="D13" s="220"/>
      <c r="E13" s="220"/>
      <c r="F13" s="220"/>
      <c r="G13" s="220"/>
      <c r="H13" s="220"/>
      <c r="I13" s="220"/>
      <c r="J13" s="220"/>
      <c r="K13" s="220"/>
    </row>
    <row r="14" spans="1:11" x14ac:dyDescent="0.25">
      <c r="A14" s="169"/>
      <c r="B14" s="169"/>
      <c r="C14" s="169"/>
      <c r="D14" s="169"/>
      <c r="E14" s="169"/>
      <c r="F14" s="169"/>
      <c r="G14" s="169"/>
      <c r="H14" s="169"/>
      <c r="I14" s="169"/>
      <c r="J14" s="169"/>
      <c r="K14" s="169"/>
    </row>
    <row r="15" spans="1:11" ht="15.75" thickBot="1" x14ac:dyDescent="0.3">
      <c r="A15" s="227" t="s">
        <v>9</v>
      </c>
      <c r="B15" s="227"/>
      <c r="C15" s="227"/>
      <c r="D15" s="227"/>
      <c r="E15" s="227"/>
      <c r="F15" s="227"/>
      <c r="G15" s="227"/>
      <c r="H15" s="227"/>
      <c r="I15" s="227"/>
      <c r="J15" s="227"/>
    </row>
    <row r="16" spans="1:11" x14ac:dyDescent="0.25">
      <c r="A16" s="220" t="s">
        <v>11017</v>
      </c>
      <c r="B16" s="220"/>
      <c r="C16" s="220"/>
      <c r="D16" s="220"/>
      <c r="E16" s="220"/>
      <c r="F16" s="220"/>
      <c r="G16" s="220"/>
      <c r="H16" s="220"/>
      <c r="I16" s="220"/>
      <c r="J16" s="220"/>
      <c r="K16" s="220"/>
    </row>
    <row r="17" spans="1:11" x14ac:dyDescent="0.25">
      <c r="A17" s="220"/>
      <c r="B17" s="220"/>
      <c r="C17" s="220"/>
      <c r="D17" s="220"/>
      <c r="E17" s="220"/>
      <c r="F17" s="220"/>
      <c r="G17" s="220"/>
      <c r="H17" s="220"/>
      <c r="I17" s="220"/>
      <c r="J17" s="220"/>
      <c r="K17" s="220"/>
    </row>
    <row r="18" spans="1:11" ht="15" customHeight="1" thickBot="1" x14ac:dyDescent="0.3">
      <c r="A18" s="169"/>
      <c r="B18" s="169"/>
      <c r="C18" s="169"/>
      <c r="D18" s="169"/>
      <c r="E18" s="169"/>
      <c r="F18" s="169"/>
      <c r="G18" s="169"/>
    </row>
    <row r="19" spans="1:11" ht="31.5" customHeight="1" thickBot="1" x14ac:dyDescent="0.3">
      <c r="A19" s="43"/>
      <c r="B19" s="173" t="s">
        <v>11018</v>
      </c>
      <c r="C19" s="174" t="s">
        <v>11019</v>
      </c>
      <c r="D19" s="175" t="s">
        <v>4</v>
      </c>
      <c r="E19" s="175" t="s">
        <v>11020</v>
      </c>
      <c r="F19" s="175" t="s">
        <v>11021</v>
      </c>
      <c r="G19" s="175" t="s">
        <v>11022</v>
      </c>
      <c r="H19" s="175" t="s">
        <v>11023</v>
      </c>
      <c r="I19" s="175" t="s">
        <v>11021</v>
      </c>
      <c r="J19" s="175" t="s">
        <v>11024</v>
      </c>
    </row>
    <row r="20" spans="1:11" ht="15.75" thickBot="1" x14ac:dyDescent="0.3">
      <c r="A20" s="43"/>
      <c r="B20" s="176" t="s">
        <v>6</v>
      </c>
      <c r="C20" s="177" t="s">
        <v>7</v>
      </c>
      <c r="D20" s="177" t="s">
        <v>8</v>
      </c>
      <c r="E20" s="177" t="s">
        <v>18</v>
      </c>
      <c r="F20" s="178" t="s">
        <v>11025</v>
      </c>
      <c r="G20" s="177" t="s">
        <v>6</v>
      </c>
      <c r="H20" s="177" t="s">
        <v>7</v>
      </c>
      <c r="I20" s="178" t="s">
        <v>11025</v>
      </c>
      <c r="J20" s="177" t="s">
        <v>11026</v>
      </c>
    </row>
    <row r="21" spans="1:11" x14ac:dyDescent="0.25">
      <c r="A21" s="170"/>
      <c r="B21" s="170"/>
      <c r="C21" s="170"/>
      <c r="D21" s="170"/>
      <c r="E21" s="170"/>
      <c r="F21" s="170"/>
      <c r="G21" s="170"/>
    </row>
    <row r="22" spans="1:11" x14ac:dyDescent="0.25">
      <c r="A22" s="170" t="s">
        <v>11027</v>
      </c>
      <c r="B22" s="42"/>
      <c r="C22" s="220" t="s">
        <v>11028</v>
      </c>
      <c r="D22" s="220"/>
      <c r="E22" s="220"/>
      <c r="F22" s="220"/>
      <c r="G22" s="220"/>
      <c r="H22" s="220"/>
      <c r="I22" s="220"/>
      <c r="J22" s="220"/>
      <c r="K22" s="220"/>
    </row>
    <row r="23" spans="1:11" x14ac:dyDescent="0.25">
      <c r="A23" s="170"/>
      <c r="B23" s="169"/>
      <c r="C23" s="220"/>
      <c r="D23" s="220"/>
      <c r="E23" s="220"/>
      <c r="F23" s="220"/>
      <c r="G23" s="220"/>
      <c r="H23" s="220"/>
      <c r="I23" s="220"/>
      <c r="J23" s="220"/>
      <c r="K23" s="220"/>
    </row>
    <row r="24" spans="1:11" ht="15" customHeight="1" x14ac:dyDescent="0.25">
      <c r="A24" s="170"/>
      <c r="B24" s="169"/>
      <c r="C24" s="220"/>
      <c r="D24" s="220"/>
      <c r="E24" s="220"/>
      <c r="F24" s="220"/>
      <c r="G24" s="220"/>
      <c r="H24" s="220"/>
      <c r="I24" s="220"/>
      <c r="J24" s="220"/>
      <c r="K24" s="220"/>
    </row>
    <row r="25" spans="1:11" ht="33.75" customHeight="1" x14ac:dyDescent="0.25">
      <c r="A25" s="170"/>
      <c r="B25" s="169"/>
      <c r="C25" s="220"/>
      <c r="D25" s="220"/>
      <c r="E25" s="220"/>
      <c r="F25" s="220"/>
      <c r="G25" s="220"/>
      <c r="H25" s="220"/>
      <c r="I25" s="220"/>
      <c r="J25" s="220"/>
      <c r="K25" s="220"/>
    </row>
    <row r="26" spans="1:11" x14ac:dyDescent="0.25">
      <c r="A26" s="170" t="s">
        <v>11029</v>
      </c>
      <c r="B26" s="42"/>
      <c r="C26" s="218" t="s">
        <v>11030</v>
      </c>
      <c r="D26" s="218"/>
      <c r="E26" s="218"/>
      <c r="F26" s="218"/>
      <c r="G26" s="218"/>
      <c r="H26" s="218"/>
      <c r="I26" s="218"/>
      <c r="J26" s="218"/>
      <c r="K26" s="218"/>
    </row>
    <row r="27" spans="1:11" x14ac:dyDescent="0.25">
      <c r="A27" s="170"/>
      <c r="B27" s="171"/>
      <c r="C27" s="218"/>
      <c r="D27" s="218"/>
      <c r="E27" s="218"/>
      <c r="F27" s="218"/>
      <c r="G27" s="218"/>
      <c r="H27" s="218"/>
      <c r="I27" s="218"/>
      <c r="J27" s="218"/>
      <c r="K27" s="218"/>
    </row>
    <row r="28" spans="1:11" ht="15" customHeight="1" x14ac:dyDescent="0.25">
      <c r="A28" s="170" t="s">
        <v>12</v>
      </c>
      <c r="B28" s="42"/>
      <c r="C28" s="218" t="s">
        <v>16</v>
      </c>
      <c r="D28" s="218"/>
      <c r="E28" s="218"/>
      <c r="F28" s="218"/>
      <c r="G28" s="218"/>
      <c r="H28" s="218"/>
      <c r="I28" s="218"/>
      <c r="J28" s="218"/>
      <c r="K28" s="218"/>
    </row>
    <row r="29" spans="1:11" ht="15.75" customHeight="1" x14ac:dyDescent="0.25">
      <c r="A29" s="170"/>
      <c r="B29" s="41"/>
      <c r="C29" s="218"/>
      <c r="D29" s="218"/>
      <c r="E29" s="218"/>
      <c r="F29" s="218"/>
      <c r="G29" s="218"/>
      <c r="H29" s="218"/>
      <c r="I29" s="218"/>
      <c r="J29" s="218"/>
      <c r="K29" s="218"/>
    </row>
    <row r="30" spans="1:11" ht="15" customHeight="1" x14ac:dyDescent="0.25">
      <c r="A30" s="170" t="s">
        <v>13</v>
      </c>
      <c r="B30" s="42"/>
      <c r="C30" s="220" t="s">
        <v>11031</v>
      </c>
      <c r="D30" s="220"/>
      <c r="E30" s="220"/>
      <c r="F30" s="220"/>
      <c r="G30" s="220"/>
      <c r="H30" s="220"/>
      <c r="I30" s="220"/>
      <c r="J30" s="220"/>
      <c r="K30" s="220"/>
    </row>
    <row r="31" spans="1:11" x14ac:dyDescent="0.25">
      <c r="A31" s="170"/>
      <c r="B31" s="169"/>
      <c r="C31" s="220"/>
      <c r="D31" s="220"/>
      <c r="E31" s="220"/>
      <c r="F31" s="220"/>
      <c r="G31" s="220"/>
      <c r="H31" s="220"/>
      <c r="I31" s="220"/>
      <c r="J31" s="220"/>
      <c r="K31" s="220"/>
    </row>
    <row r="32" spans="1:11" ht="15" customHeight="1" x14ac:dyDescent="0.25">
      <c r="A32" s="170"/>
      <c r="B32" s="168"/>
      <c r="C32" s="220"/>
      <c r="D32" s="220"/>
      <c r="E32" s="220"/>
      <c r="F32" s="220"/>
      <c r="G32" s="220"/>
      <c r="H32" s="220"/>
      <c r="I32" s="220"/>
      <c r="J32" s="220"/>
      <c r="K32" s="220"/>
    </row>
    <row r="33" spans="1:11" x14ac:dyDescent="0.25">
      <c r="A33" s="170"/>
      <c r="B33" s="168"/>
      <c r="C33" s="220"/>
      <c r="D33" s="220"/>
      <c r="E33" s="220"/>
      <c r="F33" s="220"/>
      <c r="G33" s="220"/>
      <c r="H33" s="220"/>
      <c r="I33" s="220"/>
      <c r="J33" s="220"/>
      <c r="K33" s="220"/>
    </row>
    <row r="34" spans="1:11" x14ac:dyDescent="0.25">
      <c r="A34" s="170" t="s">
        <v>11032</v>
      </c>
      <c r="B34" s="42"/>
      <c r="C34" s="220" t="s">
        <v>11033</v>
      </c>
      <c r="D34" s="220"/>
      <c r="E34" s="220"/>
      <c r="F34" s="220"/>
      <c r="G34" s="220"/>
      <c r="H34" s="220"/>
      <c r="I34" s="220"/>
      <c r="J34" s="220"/>
      <c r="K34" s="220"/>
    </row>
    <row r="35" spans="1:11" x14ac:dyDescent="0.25">
      <c r="A35" s="170"/>
      <c r="B35" s="169"/>
      <c r="C35" s="220"/>
      <c r="D35" s="220"/>
      <c r="E35" s="220"/>
      <c r="F35" s="220"/>
      <c r="G35" s="220"/>
      <c r="H35" s="220"/>
      <c r="I35" s="220"/>
      <c r="J35" s="220"/>
      <c r="K35" s="220"/>
    </row>
    <row r="36" spans="1:11" ht="15" customHeight="1" x14ac:dyDescent="0.25">
      <c r="A36" s="170"/>
      <c r="B36" s="169"/>
      <c r="C36" s="220"/>
      <c r="D36" s="220"/>
      <c r="E36" s="220"/>
      <c r="F36" s="220"/>
      <c r="G36" s="220"/>
      <c r="H36" s="220"/>
      <c r="I36" s="220"/>
      <c r="J36" s="220"/>
      <c r="K36" s="220"/>
    </row>
    <row r="37" spans="1:11" ht="36" customHeight="1" x14ac:dyDescent="0.25">
      <c r="A37" s="170"/>
      <c r="B37" s="169"/>
      <c r="C37" s="220"/>
      <c r="D37" s="220"/>
      <c r="E37" s="220"/>
      <c r="F37" s="220"/>
      <c r="G37" s="220"/>
      <c r="H37" s="220"/>
      <c r="I37" s="220"/>
      <c r="J37" s="220"/>
      <c r="K37" s="220"/>
    </row>
    <row r="38" spans="1:11" ht="25.5" customHeight="1" x14ac:dyDescent="0.25">
      <c r="A38" s="170" t="s">
        <v>11034</v>
      </c>
      <c r="B38" s="42"/>
      <c r="C38" s="218" t="s">
        <v>15</v>
      </c>
      <c r="D38" s="218"/>
      <c r="E38" s="218"/>
      <c r="F38" s="218"/>
      <c r="G38" s="218"/>
      <c r="H38" s="218"/>
      <c r="I38" s="218"/>
      <c r="J38" s="218"/>
      <c r="K38" s="218"/>
    </row>
    <row r="39" spans="1:11" ht="24.75" customHeight="1" x14ac:dyDescent="0.25">
      <c r="A39" s="170"/>
      <c r="B39" s="171"/>
      <c r="C39" s="218"/>
      <c r="D39" s="218"/>
      <c r="E39" s="218"/>
      <c r="F39" s="218"/>
      <c r="G39" s="218"/>
      <c r="H39" s="218"/>
      <c r="I39" s="218"/>
      <c r="J39" s="218"/>
      <c r="K39" s="218"/>
    </row>
    <row r="40" spans="1:11" ht="150" customHeight="1" x14ac:dyDescent="0.25">
      <c r="A40" s="170" t="s">
        <v>11035</v>
      </c>
      <c r="B40" s="168"/>
      <c r="C40" s="220" t="s">
        <v>11036</v>
      </c>
      <c r="D40" s="220"/>
      <c r="E40" s="220"/>
      <c r="F40" s="220"/>
      <c r="G40" s="220"/>
      <c r="H40" s="220"/>
      <c r="I40" s="220"/>
      <c r="J40" s="220"/>
      <c r="K40" s="220"/>
    </row>
    <row r="41" spans="1:11" ht="15.75" thickBot="1" x14ac:dyDescent="0.3">
      <c r="A41" s="224" t="s">
        <v>193</v>
      </c>
      <c r="B41" s="224"/>
      <c r="C41" s="224"/>
      <c r="D41" s="224"/>
      <c r="E41" s="224"/>
      <c r="F41" s="224"/>
      <c r="G41" s="224"/>
      <c r="H41" s="224"/>
      <c r="I41" s="224"/>
      <c r="J41" s="224"/>
    </row>
    <row r="42" spans="1:11" x14ac:dyDescent="0.25">
      <c r="A42" s="226" t="s">
        <v>11037</v>
      </c>
      <c r="B42" s="226"/>
      <c r="C42" s="226"/>
      <c r="D42" s="226"/>
      <c r="E42" s="226"/>
      <c r="F42" s="226"/>
      <c r="G42" s="226"/>
      <c r="H42" s="226"/>
      <c r="I42" s="226"/>
      <c r="J42" s="226"/>
      <c r="K42" s="226"/>
    </row>
    <row r="43" spans="1:11" x14ac:dyDescent="0.25">
      <c r="A43" s="226"/>
      <c r="B43" s="226"/>
      <c r="C43" s="226"/>
      <c r="D43" s="226"/>
      <c r="E43" s="226"/>
      <c r="F43" s="226"/>
      <c r="G43" s="226"/>
      <c r="H43" s="226"/>
      <c r="I43" s="226"/>
      <c r="J43" s="226"/>
      <c r="K43" s="226"/>
    </row>
    <row r="44" spans="1:11" x14ac:dyDescent="0.25">
      <c r="A44" s="226"/>
      <c r="B44" s="226"/>
      <c r="C44" s="226"/>
      <c r="D44" s="226"/>
      <c r="E44" s="226"/>
      <c r="F44" s="226"/>
      <c r="G44" s="226"/>
      <c r="H44" s="226"/>
      <c r="I44" s="226"/>
      <c r="J44" s="226"/>
      <c r="K44" s="226"/>
    </row>
    <row r="45" spans="1:11" ht="15" customHeight="1" x14ac:dyDescent="0.25">
      <c r="A45" s="179"/>
      <c r="B45" s="179"/>
      <c r="C45" s="179"/>
      <c r="D45" s="179"/>
      <c r="E45" s="179"/>
      <c r="F45" s="179"/>
      <c r="G45" s="179"/>
      <c r="H45" s="179"/>
      <c r="I45" s="179"/>
      <c r="J45" s="179"/>
      <c r="K45" s="179"/>
    </row>
    <row r="46" spans="1:11" ht="15" customHeight="1" thickBot="1" x14ac:dyDescent="0.3">
      <c r="A46" s="180" t="s">
        <v>189</v>
      </c>
      <c r="B46" s="180"/>
      <c r="C46" s="180"/>
      <c r="D46" s="180"/>
      <c r="E46" s="180"/>
      <c r="F46" s="180"/>
      <c r="G46" s="180"/>
      <c r="H46" s="180"/>
      <c r="I46" s="180"/>
      <c r="J46" s="180"/>
      <c r="K46" s="179"/>
    </row>
    <row r="47" spans="1:11" ht="63.75" customHeight="1" x14ac:dyDescent="0.25">
      <c r="A47" s="223" t="s">
        <v>11038</v>
      </c>
      <c r="B47" s="223"/>
      <c r="C47" s="223"/>
      <c r="D47" s="223"/>
      <c r="E47" s="223"/>
      <c r="F47" s="223"/>
      <c r="G47" s="223"/>
      <c r="H47" s="223"/>
      <c r="I47" s="223"/>
      <c r="J47" s="223"/>
      <c r="K47" s="223"/>
    </row>
    <row r="48" spans="1:11" ht="15" customHeight="1" x14ac:dyDescent="0.25">
      <c r="A48" s="179"/>
      <c r="B48" s="179"/>
      <c r="C48" s="179"/>
      <c r="D48" s="179"/>
      <c r="E48" s="179"/>
      <c r="F48" s="179"/>
      <c r="G48" s="179"/>
      <c r="H48" s="179"/>
      <c r="I48" s="179"/>
      <c r="J48" s="179"/>
      <c r="K48" s="179"/>
    </row>
    <row r="49" spans="1:16" ht="15.75" thickBot="1" x14ac:dyDescent="0.3">
      <c r="A49" s="224" t="s">
        <v>14</v>
      </c>
      <c r="B49" s="224"/>
      <c r="C49" s="224"/>
      <c r="D49" s="224"/>
      <c r="E49" s="224"/>
      <c r="F49" s="224"/>
      <c r="G49" s="224"/>
      <c r="H49" s="224"/>
      <c r="I49" s="224"/>
      <c r="J49" s="224"/>
    </row>
    <row r="50" spans="1:16" x14ac:dyDescent="0.25">
      <c r="A50" s="225" t="s">
        <v>46</v>
      </c>
      <c r="B50" s="225"/>
      <c r="C50" s="225"/>
      <c r="D50" s="225"/>
      <c r="E50" s="225"/>
      <c r="F50" s="225"/>
      <c r="G50" s="225"/>
    </row>
    <row r="51" spans="1:16" x14ac:dyDescent="0.25">
      <c r="A51" s="218" t="s">
        <v>11039</v>
      </c>
      <c r="B51" s="218"/>
      <c r="C51" s="218"/>
      <c r="D51" s="218"/>
      <c r="E51" s="218"/>
      <c r="F51" s="218"/>
      <c r="G51" s="218"/>
      <c r="H51" s="218"/>
      <c r="I51" s="218"/>
      <c r="J51" s="218"/>
      <c r="K51" s="218"/>
    </row>
    <row r="52" spans="1:16" ht="15.75" thickBot="1" x14ac:dyDescent="0.3">
      <c r="A52" s="218"/>
      <c r="B52" s="218"/>
      <c r="C52" s="218"/>
      <c r="D52" s="218"/>
      <c r="E52" s="218"/>
      <c r="F52" s="218"/>
      <c r="G52" s="218"/>
      <c r="H52" s="218"/>
      <c r="I52" s="218"/>
      <c r="J52" s="218"/>
      <c r="K52" s="218"/>
    </row>
    <row r="53" spans="1:16" ht="32.25" customHeight="1" thickBot="1" x14ac:dyDescent="0.3">
      <c r="A53" s="222"/>
      <c r="B53" s="173" t="s">
        <v>11018</v>
      </c>
      <c r="C53" s="174" t="s">
        <v>11019</v>
      </c>
      <c r="D53" s="175" t="s">
        <v>4</v>
      </c>
      <c r="E53" s="175" t="s">
        <v>11020</v>
      </c>
      <c r="F53" s="175" t="s">
        <v>11021</v>
      </c>
      <c r="G53" s="175" t="s">
        <v>11022</v>
      </c>
      <c r="H53" s="175" t="s">
        <v>11023</v>
      </c>
      <c r="I53" s="175" t="s">
        <v>11021</v>
      </c>
      <c r="J53" s="181" t="s">
        <v>11024</v>
      </c>
    </row>
    <row r="54" spans="1:16" ht="15.75" thickBot="1" x14ac:dyDescent="0.3">
      <c r="A54" s="222"/>
      <c r="B54" s="176" t="s">
        <v>11040</v>
      </c>
      <c r="C54" s="177" t="s">
        <v>11041</v>
      </c>
      <c r="D54" s="177" t="s">
        <v>11042</v>
      </c>
      <c r="E54" s="177">
        <v>1</v>
      </c>
      <c r="F54" s="178" t="s">
        <v>11025</v>
      </c>
      <c r="G54" s="177" t="s">
        <v>11040</v>
      </c>
      <c r="H54" s="182" t="s">
        <v>11043</v>
      </c>
      <c r="I54" s="183" t="s">
        <v>11025</v>
      </c>
      <c r="J54" s="184"/>
    </row>
    <row r="55" spans="1:16" x14ac:dyDescent="0.25">
      <c r="A55" s="228" t="s">
        <v>11044</v>
      </c>
      <c r="B55" s="228"/>
      <c r="C55" s="228"/>
      <c r="D55" s="228"/>
      <c r="E55" s="228"/>
      <c r="F55" s="228"/>
      <c r="G55" s="228"/>
    </row>
    <row r="56" spans="1:16" x14ac:dyDescent="0.25">
      <c r="A56" s="44"/>
      <c r="B56" s="44"/>
      <c r="C56" s="44"/>
      <c r="D56" s="44"/>
      <c r="E56" s="44"/>
      <c r="F56" s="44"/>
      <c r="G56" s="44"/>
    </row>
    <row r="57" spans="1:16" x14ac:dyDescent="0.25">
      <c r="A57" s="225" t="s">
        <v>47</v>
      </c>
      <c r="B57" s="225"/>
      <c r="C57" s="225"/>
      <c r="D57" s="225"/>
      <c r="E57" s="225"/>
      <c r="F57" s="225"/>
      <c r="G57" s="225"/>
    </row>
    <row r="58" spans="1:16" x14ac:dyDescent="0.25">
      <c r="A58" s="218" t="s">
        <v>11045</v>
      </c>
      <c r="B58" s="218"/>
      <c r="C58" s="218"/>
      <c r="D58" s="218"/>
      <c r="E58" s="218"/>
      <c r="F58" s="218"/>
      <c r="G58" s="218"/>
      <c r="H58" s="218"/>
      <c r="I58" s="218"/>
      <c r="J58" s="218"/>
      <c r="K58" s="218"/>
    </row>
    <row r="59" spans="1:16" x14ac:dyDescent="0.25">
      <c r="A59" s="218"/>
      <c r="B59" s="218"/>
      <c r="C59" s="218"/>
      <c r="D59" s="218"/>
      <c r="E59" s="218"/>
      <c r="F59" s="218"/>
      <c r="G59" s="218"/>
      <c r="H59" s="218"/>
      <c r="I59" s="218"/>
      <c r="J59" s="218"/>
      <c r="K59" s="218"/>
    </row>
    <row r="60" spans="1:16" ht="15" customHeight="1" thickBot="1" x14ac:dyDescent="0.3">
      <c r="A60" s="218"/>
      <c r="B60" s="218"/>
      <c r="C60" s="218"/>
      <c r="D60" s="218"/>
      <c r="E60" s="218"/>
      <c r="F60" s="218"/>
      <c r="G60" s="218"/>
      <c r="H60" s="218"/>
      <c r="I60" s="218"/>
      <c r="J60" s="218"/>
      <c r="K60" s="218"/>
      <c r="L60" s="171"/>
      <c r="M60" s="171"/>
      <c r="N60" s="171"/>
      <c r="O60" s="171"/>
      <c r="P60" s="171"/>
    </row>
    <row r="61" spans="1:16" ht="45.75" thickBot="1" x14ac:dyDescent="0.3">
      <c r="A61" s="222"/>
      <c r="B61" s="173" t="s">
        <v>11018</v>
      </c>
      <c r="C61" s="174" t="s">
        <v>11019</v>
      </c>
      <c r="D61" s="175" t="s">
        <v>4</v>
      </c>
      <c r="E61" s="175" t="s">
        <v>11020</v>
      </c>
      <c r="F61" s="175" t="s">
        <v>11021</v>
      </c>
      <c r="G61" s="175" t="s">
        <v>11022</v>
      </c>
      <c r="H61" s="175" t="s">
        <v>11023</v>
      </c>
      <c r="I61" s="175" t="s">
        <v>11021</v>
      </c>
      <c r="J61" s="181" t="s">
        <v>11024</v>
      </c>
      <c r="K61" s="171"/>
      <c r="L61" s="171"/>
      <c r="M61" s="171"/>
      <c r="N61" s="171"/>
      <c r="O61" s="171"/>
    </row>
    <row r="62" spans="1:16" ht="15.75" thickBot="1" x14ac:dyDescent="0.3">
      <c r="A62" s="222"/>
      <c r="B62" s="185" t="s">
        <v>11046</v>
      </c>
      <c r="C62" s="177" t="s">
        <v>11047</v>
      </c>
      <c r="D62" s="177" t="s">
        <v>53</v>
      </c>
      <c r="E62" s="177">
        <v>1</v>
      </c>
      <c r="F62" s="186" t="s">
        <v>11025</v>
      </c>
      <c r="G62" s="176" t="s">
        <v>11048</v>
      </c>
      <c r="H62" s="177" t="s">
        <v>11043</v>
      </c>
      <c r="I62" s="183" t="s">
        <v>11025</v>
      </c>
      <c r="J62" s="184" t="s">
        <v>11049</v>
      </c>
      <c r="K62" s="171"/>
      <c r="N62" s="171"/>
      <c r="O62" s="171"/>
    </row>
    <row r="63" spans="1:16" x14ac:dyDescent="0.25">
      <c r="A63" s="221" t="s">
        <v>11050</v>
      </c>
      <c r="B63" s="221"/>
      <c r="C63" s="221"/>
      <c r="D63" s="221"/>
      <c r="E63" s="221"/>
      <c r="F63" s="221"/>
      <c r="G63" s="221"/>
    </row>
    <row r="64" spans="1:16" x14ac:dyDescent="0.25">
      <c r="A64" s="44"/>
      <c r="B64" s="44"/>
      <c r="C64" s="44"/>
      <c r="D64" s="44"/>
      <c r="E64" s="44"/>
      <c r="F64" s="44"/>
      <c r="G64" s="44"/>
    </row>
    <row r="65" spans="1:11" x14ac:dyDescent="0.25">
      <c r="A65" s="229" t="s">
        <v>187</v>
      </c>
      <c r="B65" s="229"/>
      <c r="C65" s="229"/>
      <c r="D65" s="229"/>
      <c r="E65" s="229"/>
      <c r="F65" s="229"/>
      <c r="G65" s="229"/>
    </row>
    <row r="66" spans="1:11" x14ac:dyDescent="0.25">
      <c r="A66" s="218" t="s">
        <v>11051</v>
      </c>
      <c r="B66" s="218"/>
      <c r="C66" s="218"/>
      <c r="D66" s="218"/>
      <c r="E66" s="218"/>
      <c r="F66" s="218"/>
      <c r="G66" s="218"/>
      <c r="H66" s="218"/>
      <c r="I66" s="218"/>
      <c r="J66" s="218"/>
      <c r="K66" s="218"/>
    </row>
    <row r="67" spans="1:11" ht="15.75" thickBot="1" x14ac:dyDescent="0.3">
      <c r="A67" s="218"/>
      <c r="B67" s="218"/>
      <c r="C67" s="218"/>
      <c r="D67" s="218"/>
      <c r="E67" s="218"/>
      <c r="F67" s="218"/>
      <c r="G67" s="218"/>
      <c r="H67" s="218"/>
      <c r="I67" s="218"/>
      <c r="J67" s="218"/>
      <c r="K67" s="218"/>
    </row>
    <row r="68" spans="1:11" ht="30" customHeight="1" thickBot="1" x14ac:dyDescent="0.3">
      <c r="A68" s="222"/>
      <c r="B68" s="173" t="s">
        <v>11018</v>
      </c>
      <c r="C68" s="174" t="s">
        <v>11019</v>
      </c>
      <c r="D68" s="175" t="s">
        <v>4</v>
      </c>
      <c r="E68" s="175" t="s">
        <v>11020</v>
      </c>
      <c r="F68" s="175" t="s">
        <v>11021</v>
      </c>
      <c r="G68" s="175" t="s">
        <v>11022</v>
      </c>
      <c r="H68" s="175" t="s">
        <v>11023</v>
      </c>
      <c r="I68" s="175" t="s">
        <v>11021</v>
      </c>
      <c r="J68" s="181" t="s">
        <v>11024</v>
      </c>
    </row>
    <row r="69" spans="1:11" ht="29.25" customHeight="1" thickBot="1" x14ac:dyDescent="0.3">
      <c r="A69" s="222"/>
      <c r="B69" s="176" t="s">
        <v>188</v>
      </c>
      <c r="C69" s="177" t="s">
        <v>197</v>
      </c>
      <c r="D69" s="177" t="s">
        <v>82</v>
      </c>
      <c r="E69" s="177">
        <v>6</v>
      </c>
      <c r="F69" s="186" t="s">
        <v>11025</v>
      </c>
      <c r="G69" s="177" t="s">
        <v>188</v>
      </c>
      <c r="H69" s="177" t="s">
        <v>41</v>
      </c>
      <c r="I69" s="183" t="s">
        <v>11025</v>
      </c>
      <c r="J69" s="184"/>
    </row>
    <row r="70" spans="1:11" x14ac:dyDescent="0.25">
      <c r="A70" s="221" t="s">
        <v>11052</v>
      </c>
      <c r="B70" s="221"/>
      <c r="C70" s="221"/>
      <c r="D70" s="221"/>
      <c r="E70" s="221"/>
      <c r="F70" s="221"/>
      <c r="G70" s="221"/>
    </row>
    <row r="71" spans="1:11" x14ac:dyDescent="0.25">
      <c r="A71" s="42"/>
      <c r="B71" s="42"/>
      <c r="C71" s="42"/>
      <c r="D71" s="42"/>
      <c r="E71" s="42"/>
      <c r="F71" s="42"/>
      <c r="G71" s="42"/>
    </row>
    <row r="72" spans="1:11" x14ac:dyDescent="0.25">
      <c r="A72" s="142" t="s">
        <v>11053</v>
      </c>
    </row>
    <row r="73" spans="1:11" ht="34.5" customHeight="1" thickBot="1" x14ac:dyDescent="0.3">
      <c r="A73" s="219" t="s">
        <v>11054</v>
      </c>
      <c r="B73" s="219"/>
      <c r="C73" s="219"/>
      <c r="D73" s="219"/>
      <c r="E73" s="219"/>
      <c r="F73" s="219"/>
      <c r="G73" s="219"/>
      <c r="H73" s="219"/>
      <c r="I73" s="219"/>
      <c r="J73" s="219"/>
      <c r="K73" s="219"/>
    </row>
    <row r="74" spans="1:11" ht="45.75" thickBot="1" x14ac:dyDescent="0.3">
      <c r="A74" s="169"/>
      <c r="B74" s="173" t="s">
        <v>11018</v>
      </c>
      <c r="C74" s="174" t="s">
        <v>11019</v>
      </c>
      <c r="D74" s="175" t="s">
        <v>4</v>
      </c>
      <c r="E74" s="175" t="s">
        <v>11020</v>
      </c>
      <c r="F74" s="175" t="s">
        <v>11021</v>
      </c>
      <c r="G74" s="175" t="s">
        <v>11022</v>
      </c>
      <c r="H74" s="175" t="s">
        <v>11023</v>
      </c>
      <c r="I74" s="175" t="s">
        <v>11021</v>
      </c>
      <c r="J74" s="181" t="s">
        <v>11024</v>
      </c>
    </row>
    <row r="75" spans="1:11" ht="15" customHeight="1" thickBot="1" x14ac:dyDescent="0.3">
      <c r="A75" s="169"/>
      <c r="B75" s="176" t="s">
        <v>6523</v>
      </c>
      <c r="C75" s="177" t="s">
        <v>41</v>
      </c>
      <c r="D75" s="177" t="s">
        <v>11055</v>
      </c>
      <c r="E75" s="187" t="s">
        <v>11056</v>
      </c>
      <c r="F75" s="186" t="s">
        <v>11025</v>
      </c>
      <c r="G75" s="177" t="s">
        <v>7326</v>
      </c>
      <c r="H75" s="177" t="s">
        <v>11057</v>
      </c>
      <c r="I75" s="183" t="s">
        <v>11025</v>
      </c>
      <c r="J75" s="184" t="s">
        <v>11058</v>
      </c>
    </row>
    <row r="76" spans="1:11" x14ac:dyDescent="0.25">
      <c r="A76" s="169"/>
      <c r="B76" s="169"/>
      <c r="C76" s="169"/>
      <c r="D76" s="169"/>
      <c r="E76" s="169"/>
      <c r="F76" s="169"/>
      <c r="G76" s="169"/>
      <c r="H76" s="169"/>
      <c r="I76" s="169"/>
      <c r="J76" s="169"/>
      <c r="K76" s="169"/>
    </row>
    <row r="77" spans="1:11" ht="51" customHeight="1" x14ac:dyDescent="0.25">
      <c r="A77" s="220" t="s">
        <v>11059</v>
      </c>
      <c r="B77" s="220"/>
      <c r="C77" s="220"/>
      <c r="D77" s="220"/>
      <c r="E77" s="220"/>
      <c r="F77" s="220"/>
      <c r="G77" s="220"/>
      <c r="H77" s="220"/>
      <c r="I77" s="220"/>
      <c r="J77" s="220"/>
      <c r="K77" s="220"/>
    </row>
    <row r="78" spans="1:11" ht="17.25" customHeight="1" x14ac:dyDescent="0.25">
      <c r="A78" s="220" t="s">
        <v>11060</v>
      </c>
      <c r="B78" s="220"/>
      <c r="C78" s="220"/>
      <c r="D78" s="220"/>
      <c r="E78" s="220"/>
      <c r="F78" s="220"/>
      <c r="G78" s="220"/>
      <c r="H78" s="220"/>
      <c r="I78" s="220"/>
      <c r="J78" s="220"/>
      <c r="K78" s="220"/>
    </row>
    <row r="79" spans="1:11" x14ac:dyDescent="0.25">
      <c r="A79" s="169"/>
      <c r="B79" s="169"/>
      <c r="C79" s="169"/>
      <c r="D79" s="169"/>
      <c r="E79" s="169"/>
      <c r="F79" s="169"/>
      <c r="G79" s="169"/>
      <c r="H79" s="169"/>
      <c r="I79" s="169"/>
      <c r="J79" s="169"/>
      <c r="K79" s="169"/>
    </row>
    <row r="80" spans="1:11" x14ac:dyDescent="0.25">
      <c r="A80" s="169"/>
      <c r="B80" s="169"/>
      <c r="C80" s="169"/>
      <c r="D80" s="169"/>
      <c r="E80" s="169"/>
      <c r="F80" s="169"/>
      <c r="G80" s="169"/>
      <c r="H80" s="169"/>
      <c r="I80" s="169"/>
      <c r="J80" s="169"/>
      <c r="K80" s="169"/>
    </row>
  </sheetData>
  <mergeCells count="32">
    <mergeCell ref="A55:G55"/>
    <mergeCell ref="A58:K60"/>
    <mergeCell ref="A61:A62"/>
    <mergeCell ref="A63:G63"/>
    <mergeCell ref="A65:G65"/>
    <mergeCell ref="A57:G57"/>
    <mergeCell ref="A16:K17"/>
    <mergeCell ref="C22:K25"/>
    <mergeCell ref="C26:K27"/>
    <mergeCell ref="C28:K29"/>
    <mergeCell ref="C30:K33"/>
    <mergeCell ref="A1:K1"/>
    <mergeCell ref="A2:K2"/>
    <mergeCell ref="A4:J4"/>
    <mergeCell ref="A5:K13"/>
    <mergeCell ref="A15:J15"/>
    <mergeCell ref="C34:K37"/>
    <mergeCell ref="C38:K39"/>
    <mergeCell ref="C40:K40"/>
    <mergeCell ref="A41:J41"/>
    <mergeCell ref="A42:K44"/>
    <mergeCell ref="A47:K47"/>
    <mergeCell ref="A49:J49"/>
    <mergeCell ref="A50:G50"/>
    <mergeCell ref="A51:K52"/>
    <mergeCell ref="A53:A54"/>
    <mergeCell ref="A66:K67"/>
    <mergeCell ref="A73:K73"/>
    <mergeCell ref="A77:K77"/>
    <mergeCell ref="A78:K78"/>
    <mergeCell ref="A70:G70"/>
    <mergeCell ref="A68:A6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L6" sqref="L6"/>
    </sheetView>
  </sheetViews>
  <sheetFormatPr defaultRowHeight="15" x14ac:dyDescent="0.25"/>
  <cols>
    <col min="1" max="1" width="12.85546875" style="142" bestFit="1" customWidth="1"/>
    <col min="2" max="3" width="9.140625" style="142"/>
    <col min="4" max="4" width="8.28515625" style="142" bestFit="1" customWidth="1"/>
    <col min="5" max="5" width="9.140625" style="142"/>
    <col min="6" max="6" width="8.28515625" style="142" bestFit="1" customWidth="1"/>
    <col min="7" max="7" width="9.140625" style="142"/>
    <col min="8" max="8" width="8.28515625" style="142" customWidth="1"/>
    <col min="9" max="16384" width="9.140625" style="142"/>
  </cols>
  <sheetData>
    <row r="1" spans="1:9" ht="15.75" x14ac:dyDescent="0.25">
      <c r="A1" s="231" t="s">
        <v>1</v>
      </c>
      <c r="B1" s="232"/>
      <c r="C1" s="232"/>
      <c r="D1" s="232"/>
      <c r="E1" s="232"/>
      <c r="F1" s="232"/>
      <c r="G1" s="232"/>
      <c r="H1" s="232"/>
      <c r="I1" s="233"/>
    </row>
    <row r="2" spans="1:9" x14ac:dyDescent="0.25">
      <c r="A2" s="234" t="s">
        <v>11070</v>
      </c>
      <c r="B2" s="235"/>
      <c r="C2" s="235"/>
      <c r="D2" s="235"/>
      <c r="E2" s="235"/>
      <c r="F2" s="235"/>
      <c r="G2" s="235"/>
      <c r="H2" s="235"/>
      <c r="I2" s="236"/>
    </row>
    <row r="3" spans="1:9" x14ac:dyDescent="0.25">
      <c r="A3" s="237"/>
      <c r="B3" s="238"/>
      <c r="C3" s="238"/>
      <c r="D3" s="238"/>
      <c r="E3" s="238"/>
      <c r="F3" s="238"/>
      <c r="G3" s="238"/>
      <c r="H3" s="238"/>
      <c r="I3" s="239"/>
    </row>
    <row r="4" spans="1:9" ht="15.75" thickBot="1" x14ac:dyDescent="0.3">
      <c r="A4" s="240" t="s">
        <v>11071</v>
      </c>
      <c r="B4" s="241"/>
      <c r="C4" s="241"/>
      <c r="D4" s="241"/>
      <c r="E4" s="241"/>
      <c r="F4" s="241"/>
      <c r="G4" s="241"/>
      <c r="H4" s="241"/>
      <c r="I4" s="242"/>
    </row>
    <row r="6" spans="1:9" ht="15.75" thickBot="1" x14ac:dyDescent="0.3">
      <c r="A6" s="227" t="s">
        <v>0</v>
      </c>
      <c r="B6" s="227"/>
      <c r="C6" s="227"/>
      <c r="D6" s="227"/>
      <c r="E6" s="227"/>
      <c r="F6" s="227"/>
      <c r="G6" s="227"/>
      <c r="H6" s="227"/>
      <c r="I6" s="227"/>
    </row>
    <row r="7" spans="1:9" ht="60.75" customHeight="1" x14ac:dyDescent="0.25">
      <c r="A7" s="230" t="s">
        <v>11072</v>
      </c>
      <c r="B7" s="230"/>
      <c r="C7" s="230"/>
      <c r="D7" s="230"/>
      <c r="E7" s="230"/>
      <c r="F7" s="230"/>
      <c r="G7" s="230"/>
      <c r="H7" s="230"/>
    </row>
    <row r="9" spans="1:9" ht="15.75" thickBot="1" x14ac:dyDescent="0.3">
      <c r="A9" s="227" t="s">
        <v>9</v>
      </c>
      <c r="B9" s="227"/>
      <c r="C9" s="227"/>
      <c r="D9" s="227"/>
      <c r="E9" s="227"/>
      <c r="F9" s="227"/>
      <c r="G9" s="227"/>
      <c r="H9" s="227"/>
      <c r="I9" s="227"/>
    </row>
    <row r="11" spans="1:9" ht="30" x14ac:dyDescent="0.25">
      <c r="A11" s="188"/>
      <c r="B11" s="189" t="s">
        <v>11073</v>
      </c>
      <c r="C11" s="189" t="s">
        <v>11074</v>
      </c>
      <c r="D11" s="190" t="s">
        <v>11021</v>
      </c>
      <c r="E11" s="189" t="s">
        <v>11075</v>
      </c>
      <c r="F11" s="190" t="s">
        <v>11021</v>
      </c>
      <c r="G11" s="189" t="s">
        <v>11076</v>
      </c>
      <c r="H11" s="188"/>
      <c r="I11" s="188"/>
    </row>
    <row r="12" spans="1:9" x14ac:dyDescent="0.25">
      <c r="B12" s="191" t="s">
        <v>11077</v>
      </c>
      <c r="C12" s="191" t="s">
        <v>11078</v>
      </c>
      <c r="D12" s="192" t="s">
        <v>11025</v>
      </c>
      <c r="E12" s="191" t="s">
        <v>11079</v>
      </c>
      <c r="F12" s="192" t="s">
        <v>11025</v>
      </c>
      <c r="G12" s="191" t="s">
        <v>11080</v>
      </c>
    </row>
    <row r="14" spans="1:9" ht="48.75" customHeight="1" x14ac:dyDescent="0.25">
      <c r="A14" s="5" t="s">
        <v>11073</v>
      </c>
      <c r="C14" s="244" t="s">
        <v>11081</v>
      </c>
      <c r="D14" s="244"/>
      <c r="E14" s="244"/>
      <c r="F14" s="244"/>
      <c r="G14" s="244"/>
      <c r="H14" s="244"/>
      <c r="I14" s="244"/>
    </row>
    <row r="15" spans="1:9" ht="130.5" customHeight="1" x14ac:dyDescent="0.25">
      <c r="A15" s="5" t="s">
        <v>11074</v>
      </c>
      <c r="C15" s="245" t="s">
        <v>11082</v>
      </c>
      <c r="D15" s="245"/>
      <c r="E15" s="245"/>
      <c r="F15" s="245"/>
      <c r="G15" s="245"/>
      <c r="H15" s="245"/>
      <c r="I15" s="245"/>
    </row>
    <row r="16" spans="1:9" ht="54.75" customHeight="1" x14ac:dyDescent="0.25">
      <c r="A16" s="193" t="s">
        <v>11079</v>
      </c>
      <c r="B16" s="193"/>
      <c r="C16" s="244" t="s">
        <v>11083</v>
      </c>
      <c r="D16" s="244"/>
      <c r="E16" s="244"/>
      <c r="F16" s="244"/>
      <c r="G16" s="244"/>
      <c r="H16" s="244"/>
      <c r="I16" s="244"/>
    </row>
    <row r="17" spans="1:9" ht="64.5" customHeight="1" x14ac:dyDescent="0.25">
      <c r="A17" s="162" t="s">
        <v>11084</v>
      </c>
      <c r="B17" s="162"/>
      <c r="C17" s="244" t="s">
        <v>11085</v>
      </c>
      <c r="D17" s="244"/>
      <c r="E17" s="244"/>
      <c r="F17" s="244"/>
      <c r="G17" s="244"/>
      <c r="H17" s="244"/>
      <c r="I17" s="244"/>
    </row>
    <row r="18" spans="1:9" ht="15.75" thickBot="1" x14ac:dyDescent="0.3">
      <c r="A18" s="246" t="s">
        <v>14</v>
      </c>
      <c r="B18" s="246"/>
      <c r="C18" s="246"/>
      <c r="D18" s="246"/>
      <c r="E18" s="246"/>
      <c r="F18" s="246"/>
      <c r="G18" s="246"/>
      <c r="H18" s="246"/>
      <c r="I18" s="246"/>
    </row>
    <row r="19" spans="1:9" x14ac:dyDescent="0.25">
      <c r="A19" s="194" t="s">
        <v>11086</v>
      </c>
      <c r="B19" s="194"/>
      <c r="C19" s="194"/>
      <c r="D19" s="194"/>
      <c r="E19" s="194"/>
      <c r="F19" s="194"/>
      <c r="G19" s="194"/>
      <c r="H19" s="194"/>
    </row>
    <row r="20" spans="1:9" x14ac:dyDescent="0.25">
      <c r="A20" s="247" t="s">
        <v>11087</v>
      </c>
      <c r="B20" s="247"/>
      <c r="C20" s="247"/>
      <c r="D20" s="247"/>
      <c r="E20" s="247"/>
      <c r="F20" s="247"/>
      <c r="G20" s="247"/>
      <c r="H20" s="247"/>
    </row>
    <row r="21" spans="1:9" x14ac:dyDescent="0.25">
      <c r="A21" s="243">
        <v>4553</v>
      </c>
      <c r="B21" s="243"/>
      <c r="C21" s="243"/>
      <c r="D21" s="243"/>
      <c r="E21" s="243"/>
      <c r="F21" s="243"/>
      <c r="G21" s="243"/>
      <c r="H21" s="243"/>
    </row>
    <row r="22" spans="1:9" ht="30" x14ac:dyDescent="0.25">
      <c r="B22" s="189" t="s">
        <v>11073</v>
      </c>
      <c r="C22" s="189" t="s">
        <v>11074</v>
      </c>
      <c r="D22" s="190" t="s">
        <v>11021</v>
      </c>
      <c r="E22" s="189" t="s">
        <v>11075</v>
      </c>
      <c r="F22" s="190" t="s">
        <v>11021</v>
      </c>
      <c r="G22" s="189" t="s">
        <v>11076</v>
      </c>
    </row>
    <row r="23" spans="1:9" x14ac:dyDescent="0.25">
      <c r="B23" s="191" t="s">
        <v>4415</v>
      </c>
      <c r="C23" s="191" t="s">
        <v>500</v>
      </c>
      <c r="D23" s="192" t="s">
        <v>11025</v>
      </c>
      <c r="E23" s="191">
        <v>4553</v>
      </c>
      <c r="F23" s="192" t="s">
        <v>11025</v>
      </c>
      <c r="G23" s="191">
        <v>42</v>
      </c>
    </row>
    <row r="24" spans="1:9" x14ac:dyDescent="0.25">
      <c r="A24" s="243" t="s">
        <v>11088</v>
      </c>
      <c r="B24" s="243"/>
      <c r="C24" s="243"/>
      <c r="D24" s="243"/>
      <c r="E24" s="243"/>
      <c r="F24" s="243"/>
      <c r="G24" s="243"/>
      <c r="H24" s="243"/>
    </row>
    <row r="26" spans="1:9" x14ac:dyDescent="0.25">
      <c r="A26" s="142" t="s">
        <v>11089</v>
      </c>
    </row>
    <row r="27" spans="1:9" x14ac:dyDescent="0.25">
      <c r="A27" s="243" t="s">
        <v>11090</v>
      </c>
      <c r="B27" s="243"/>
      <c r="C27" s="243"/>
      <c r="D27" s="243"/>
      <c r="E27" s="243"/>
      <c r="F27" s="243"/>
      <c r="G27" s="243"/>
      <c r="H27" s="243"/>
    </row>
    <row r="28" spans="1:9" x14ac:dyDescent="0.25">
      <c r="A28" s="243" t="s">
        <v>11091</v>
      </c>
      <c r="B28" s="243"/>
      <c r="C28" s="243"/>
      <c r="D28" s="243"/>
      <c r="E28" s="243"/>
      <c r="F28" s="243"/>
      <c r="G28" s="243"/>
      <c r="H28" s="243"/>
    </row>
    <row r="29" spans="1:9" x14ac:dyDescent="0.25">
      <c r="A29" s="243" t="s">
        <v>11092</v>
      </c>
      <c r="B29" s="243"/>
      <c r="C29" s="243"/>
      <c r="D29" s="243"/>
      <c r="E29" s="243"/>
      <c r="F29" s="243"/>
      <c r="G29" s="243"/>
      <c r="H29" s="243"/>
    </row>
    <row r="30" spans="1:9" ht="30" x14ac:dyDescent="0.25">
      <c r="B30" s="189" t="s">
        <v>11073</v>
      </c>
      <c r="C30" s="189" t="s">
        <v>11074</v>
      </c>
      <c r="D30" s="190" t="s">
        <v>11021</v>
      </c>
      <c r="E30" s="189" t="s">
        <v>11075</v>
      </c>
      <c r="F30" s="190" t="s">
        <v>11021</v>
      </c>
      <c r="G30" s="189" t="s">
        <v>11076</v>
      </c>
    </row>
    <row r="31" spans="1:9" x14ac:dyDescent="0.25">
      <c r="B31" s="191" t="s">
        <v>4415</v>
      </c>
      <c r="C31" s="191" t="s">
        <v>500</v>
      </c>
      <c r="D31" s="192" t="s">
        <v>11025</v>
      </c>
      <c r="E31" s="191">
        <v>1616</v>
      </c>
      <c r="F31" s="192" t="s">
        <v>11025</v>
      </c>
      <c r="G31" s="191">
        <v>59</v>
      </c>
    </row>
    <row r="32" spans="1:9" x14ac:dyDescent="0.25">
      <c r="A32" s="248" t="s">
        <v>11093</v>
      </c>
      <c r="B32" s="248"/>
      <c r="C32" s="248"/>
      <c r="D32" s="248"/>
      <c r="E32" s="248"/>
      <c r="F32" s="248"/>
      <c r="G32" s="248"/>
      <c r="H32" s="248"/>
      <c r="I32" s="248"/>
    </row>
    <row r="34" spans="1:9" x14ac:dyDescent="0.25">
      <c r="A34" s="142" t="s">
        <v>11094</v>
      </c>
    </row>
    <row r="35" spans="1:9" x14ac:dyDescent="0.25">
      <c r="A35" s="243" t="s">
        <v>11095</v>
      </c>
      <c r="B35" s="243"/>
      <c r="C35" s="243"/>
      <c r="D35" s="243"/>
      <c r="E35" s="243"/>
      <c r="F35" s="243"/>
      <c r="G35" s="243"/>
      <c r="H35" s="243"/>
    </row>
    <row r="36" spans="1:9" x14ac:dyDescent="0.25">
      <c r="A36" s="243" t="s">
        <v>11096</v>
      </c>
      <c r="B36" s="243"/>
      <c r="C36" s="243"/>
      <c r="D36" s="243"/>
      <c r="E36" s="243"/>
      <c r="F36" s="243"/>
      <c r="G36" s="243"/>
      <c r="H36" s="243"/>
    </row>
    <row r="37" spans="1:9" ht="30" x14ac:dyDescent="0.25">
      <c r="B37" s="189" t="s">
        <v>11073</v>
      </c>
      <c r="C37" s="189" t="s">
        <v>11074</v>
      </c>
      <c r="D37" s="190" t="s">
        <v>11021</v>
      </c>
      <c r="E37" s="189" t="s">
        <v>11075</v>
      </c>
      <c r="F37" s="190" t="s">
        <v>11021</v>
      </c>
      <c r="G37" s="189" t="s">
        <v>11076</v>
      </c>
    </row>
    <row r="38" spans="1:9" x14ac:dyDescent="0.25">
      <c r="B38" s="191" t="s">
        <v>1226</v>
      </c>
      <c r="C38" s="191" t="s">
        <v>436</v>
      </c>
      <c r="D38" s="192" t="s">
        <v>11025</v>
      </c>
      <c r="E38" s="191">
        <v>38951</v>
      </c>
      <c r="F38" s="192" t="s">
        <v>11025</v>
      </c>
      <c r="G38" s="191">
        <v>61668</v>
      </c>
    </row>
    <row r="39" spans="1:9" x14ac:dyDescent="0.25">
      <c r="A39" s="248" t="s">
        <v>11097</v>
      </c>
      <c r="B39" s="248"/>
      <c r="C39" s="248"/>
      <c r="D39" s="248"/>
      <c r="E39" s="248"/>
      <c r="F39" s="248"/>
      <c r="G39" s="248"/>
      <c r="H39" s="248"/>
      <c r="I39" s="248"/>
    </row>
    <row r="41" spans="1:9" x14ac:dyDescent="0.25">
      <c r="A41" s="142" t="s">
        <v>11098</v>
      </c>
    </row>
    <row r="42" spans="1:9" x14ac:dyDescent="0.25">
      <c r="A42" s="243" t="s">
        <v>11099</v>
      </c>
      <c r="B42" s="243"/>
      <c r="C42" s="243"/>
      <c r="D42" s="243"/>
      <c r="E42" s="243"/>
      <c r="F42" s="243"/>
      <c r="G42" s="243"/>
      <c r="H42" s="243"/>
    </row>
    <row r="43" spans="1:9" x14ac:dyDescent="0.25">
      <c r="A43" s="243" t="s">
        <v>11100</v>
      </c>
      <c r="B43" s="243"/>
      <c r="C43" s="243"/>
      <c r="D43" s="243"/>
      <c r="E43" s="243"/>
      <c r="F43" s="243"/>
      <c r="G43" s="243"/>
      <c r="H43" s="243"/>
    </row>
    <row r="44" spans="1:9" x14ac:dyDescent="0.25">
      <c r="A44" s="162" t="s">
        <v>11101</v>
      </c>
      <c r="B44" s="162"/>
      <c r="C44" s="162"/>
      <c r="D44" s="162"/>
      <c r="E44" s="162"/>
      <c r="F44" s="162"/>
      <c r="G44" s="162"/>
      <c r="H44" s="162"/>
    </row>
    <row r="45" spans="1:9" ht="30" x14ac:dyDescent="0.25">
      <c r="B45" s="189" t="s">
        <v>11073</v>
      </c>
      <c r="C45" s="189" t="s">
        <v>11074</v>
      </c>
      <c r="D45" s="190" t="s">
        <v>11021</v>
      </c>
      <c r="E45" s="189" t="s">
        <v>11075</v>
      </c>
      <c r="F45" s="190" t="s">
        <v>11021</v>
      </c>
      <c r="G45" s="189" t="s">
        <v>11076</v>
      </c>
    </row>
    <row r="46" spans="1:9" x14ac:dyDescent="0.25">
      <c r="B46" s="191" t="s">
        <v>1226</v>
      </c>
      <c r="C46" s="191" t="s">
        <v>500</v>
      </c>
      <c r="D46" s="192" t="s">
        <v>11025</v>
      </c>
      <c r="E46" s="191">
        <v>7038</v>
      </c>
      <c r="F46" s="192" t="s">
        <v>11025</v>
      </c>
      <c r="G46" s="191" t="s">
        <v>7638</v>
      </c>
    </row>
    <row r="47" spans="1:9" x14ac:dyDescent="0.25">
      <c r="A47" s="248" t="s">
        <v>11102</v>
      </c>
      <c r="B47" s="248"/>
      <c r="C47" s="248"/>
      <c r="D47" s="248"/>
      <c r="E47" s="248"/>
      <c r="F47" s="248"/>
      <c r="G47" s="248"/>
      <c r="H47" s="248"/>
      <c r="I47" s="248"/>
    </row>
  </sheetData>
  <mergeCells count="25">
    <mergeCell ref="A47:I47"/>
    <mergeCell ref="A32:I32"/>
    <mergeCell ref="A35:H35"/>
    <mergeCell ref="A36:H36"/>
    <mergeCell ref="A39:I39"/>
    <mergeCell ref="A42:H42"/>
    <mergeCell ref="A43:H43"/>
    <mergeCell ref="A29:H29"/>
    <mergeCell ref="A9:I9"/>
    <mergeCell ref="C14:I14"/>
    <mergeCell ref="C15:I15"/>
    <mergeCell ref="C16:I16"/>
    <mergeCell ref="C17:I17"/>
    <mergeCell ref="A18:I18"/>
    <mergeCell ref="A20:H20"/>
    <mergeCell ref="A21:H21"/>
    <mergeCell ref="A24:H24"/>
    <mergeCell ref="A27:H27"/>
    <mergeCell ref="A28:H28"/>
    <mergeCell ref="A7:H7"/>
    <mergeCell ref="A1:I1"/>
    <mergeCell ref="A2:I2"/>
    <mergeCell ref="A3:I3"/>
    <mergeCell ref="A4:I4"/>
    <mergeCell ref="A6:I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FD3482"/>
  <sheetViews>
    <sheetView tabSelected="1" zoomScale="70" zoomScaleNormal="70" workbookViewId="0">
      <pane ySplit="2" topLeftCell="A3445" activePane="bottomLeft" state="frozen"/>
      <selection pane="bottomLeft" activeCell="A3479" sqref="A3479:XFD3479"/>
    </sheetView>
  </sheetViews>
  <sheetFormatPr defaultColWidth="21.7109375" defaultRowHeight="15" x14ac:dyDescent="0.25"/>
  <cols>
    <col min="1" max="2" width="21.7109375" style="84"/>
    <col min="3" max="3" width="21.7109375" style="86"/>
    <col min="4" max="6" width="21.7109375" style="84"/>
    <col min="7" max="7" width="39.28515625" style="84" customWidth="1"/>
    <col min="8" max="16384" width="21.7109375" style="84"/>
  </cols>
  <sheetData>
    <row r="1" spans="1:17" x14ac:dyDescent="0.25">
      <c r="A1" s="80" t="s">
        <v>413</v>
      </c>
      <c r="B1" s="81"/>
      <c r="C1" s="82"/>
      <c r="D1" s="81"/>
      <c r="E1" s="81"/>
      <c r="F1" s="81"/>
      <c r="G1" s="81"/>
      <c r="H1" s="81"/>
      <c r="I1" s="83"/>
      <c r="J1" s="83"/>
      <c r="K1" s="83"/>
      <c r="L1" s="83"/>
      <c r="M1" s="83"/>
      <c r="N1" s="81"/>
      <c r="O1" s="83"/>
      <c r="P1" s="83"/>
      <c r="Q1" s="83"/>
    </row>
    <row r="2" spans="1:17" ht="45" x14ac:dyDescent="0.25">
      <c r="A2" s="85" t="s">
        <v>414</v>
      </c>
      <c r="B2" s="85" t="s">
        <v>415</v>
      </c>
      <c r="C2" s="85" t="s">
        <v>416</v>
      </c>
      <c r="D2" s="85" t="s">
        <v>417</v>
      </c>
      <c r="E2" s="85" t="s">
        <v>418</v>
      </c>
      <c r="F2" s="85" t="s">
        <v>419</v>
      </c>
      <c r="G2" s="85" t="s">
        <v>420</v>
      </c>
      <c r="H2" s="85" t="s">
        <v>421</v>
      </c>
      <c r="I2" s="85" t="s">
        <v>422</v>
      </c>
      <c r="J2" s="85" t="s">
        <v>423</v>
      </c>
      <c r="K2" s="85" t="s">
        <v>424</v>
      </c>
      <c r="L2" s="85" t="s">
        <v>425</v>
      </c>
      <c r="M2" s="85" t="s">
        <v>426</v>
      </c>
      <c r="N2" s="85" t="s">
        <v>427</v>
      </c>
      <c r="O2" s="85" t="s">
        <v>428</v>
      </c>
      <c r="P2" s="85" t="s">
        <v>10070</v>
      </c>
      <c r="Q2" s="85" t="s">
        <v>429</v>
      </c>
    </row>
    <row r="3" spans="1:17" x14ac:dyDescent="0.25">
      <c r="A3" s="102" t="s">
        <v>974</v>
      </c>
      <c r="B3" s="90" t="str">
        <f>IF(A3&gt;"",IF(A3=E3,"No",(IF(IFERROR(VLOOKUP(A3,E:E,1,FALSE)=A3,FALSE),"Duplicate",IF(E3&gt;"","Mismatch","IT Only")))),"No")</f>
        <v>Duplicate</v>
      </c>
      <c r="C3" s="91" t="s">
        <v>451</v>
      </c>
      <c r="D3" s="90" t="s">
        <v>464</v>
      </c>
      <c r="E3" s="90" t="s">
        <v>975</v>
      </c>
      <c r="F3" s="90" t="str">
        <f>IF(E3=0,"N/A",IF(IF(E3&gt;"",COUNTIF(E:E,E3),0)&gt;1,"Yes","No"))</f>
        <v>No</v>
      </c>
      <c r="G3" s="157" t="s">
        <v>976</v>
      </c>
      <c r="H3" s="157" t="s">
        <v>579</v>
      </c>
      <c r="I3" s="157" t="s">
        <v>445</v>
      </c>
      <c r="J3" s="157" t="s">
        <v>580</v>
      </c>
      <c r="K3" s="157"/>
      <c r="L3" s="157"/>
      <c r="M3" s="157"/>
      <c r="N3" s="157"/>
      <c r="O3" s="158"/>
      <c r="P3" s="157"/>
      <c r="Q3" s="159"/>
    </row>
    <row r="4" spans="1:17" x14ac:dyDescent="0.25">
      <c r="A4" s="114" t="s">
        <v>1814</v>
      </c>
      <c r="B4" s="90" t="str">
        <f>IF(A4&gt;"",IF(A4=E4,"No",(IF(IFERROR(VLOOKUP(A4,E:E,1,FALSE)=A4,FALSE),"Duplicate",IF(E4&gt;"","Mismatch","IT Only")))),"No")</f>
        <v>IT Only</v>
      </c>
      <c r="C4" s="91" t="s">
        <v>451</v>
      </c>
      <c r="D4" s="90" t="s">
        <v>464</v>
      </c>
      <c r="E4" s="90" t="s">
        <v>975</v>
      </c>
      <c r="F4" s="90" t="str">
        <f>IF(E4=0,"N/A",IF(IF(E4&gt;"",COUNTIF(E:E,E4),0)&gt;1,"Yes","No"))</f>
        <v>No</v>
      </c>
      <c r="G4" s="92" t="s">
        <v>1815</v>
      </c>
      <c r="H4" s="92" t="s">
        <v>893</v>
      </c>
      <c r="I4" s="92" t="s">
        <v>435</v>
      </c>
      <c r="J4" s="92" t="s">
        <v>580</v>
      </c>
      <c r="K4" s="92"/>
      <c r="L4" s="92"/>
      <c r="M4" s="92"/>
      <c r="N4" s="92"/>
      <c r="O4" s="92"/>
      <c r="P4" s="92"/>
      <c r="Q4" s="92"/>
    </row>
    <row r="5" spans="1:17" x14ac:dyDescent="0.25">
      <c r="A5" s="101" t="s">
        <v>2199</v>
      </c>
      <c r="B5" s="84" t="str">
        <f>IF(A5&gt;"",IF(A5=E5,"No",(IF(IFERROR(VLOOKUP(A5,E:E,1,FALSE)=A5,FALSE),"Duplicate",IF(E5&gt;"","Mismatch","IT Only")))),"No")</f>
        <v>Duplicate</v>
      </c>
      <c r="C5" s="86" t="s">
        <v>10037</v>
      </c>
      <c r="D5" s="84" t="s">
        <v>464</v>
      </c>
      <c r="E5" s="143" t="s">
        <v>975</v>
      </c>
      <c r="F5" s="84" t="str">
        <f>IF(E5=0,"N/A",IF(IF(E5&gt;"",COUNTIF(E:E,E5),0)&gt;1,"Yes","No"))</f>
        <v>No</v>
      </c>
      <c r="G5" s="87" t="s">
        <v>2200</v>
      </c>
      <c r="H5" s="87" t="s">
        <v>2201</v>
      </c>
      <c r="I5" s="87" t="s">
        <v>445</v>
      </c>
      <c r="J5" s="87"/>
      <c r="K5" s="87"/>
      <c r="L5" s="87"/>
      <c r="M5" s="87"/>
      <c r="N5" s="87"/>
      <c r="O5" s="87"/>
      <c r="P5" s="87"/>
      <c r="Q5" s="87"/>
    </row>
    <row r="6" spans="1:17" x14ac:dyDescent="0.25">
      <c r="A6" s="114" t="s">
        <v>2417</v>
      </c>
      <c r="B6" s="90" t="str">
        <f>IF(A6&gt;"",IF(A6=E6,"No",(IF(IFERROR(VLOOKUP(A6,E:E,1,FALSE)=A6,FALSE),"Duplicate",IF(E6&gt;"","Mismatch","IT Only")))),"No")</f>
        <v>IT Only</v>
      </c>
      <c r="C6" s="91" t="s">
        <v>451</v>
      </c>
      <c r="D6" s="90" t="s">
        <v>464</v>
      </c>
      <c r="E6" s="90" t="s">
        <v>975</v>
      </c>
      <c r="F6" s="90" t="str">
        <f>IF(E6=0,"N/A",IF(IF(E6&gt;"",COUNTIF(E:E,E6),0)&gt;1,"Yes","No"))</f>
        <v>No</v>
      </c>
      <c r="G6" s="92" t="s">
        <v>2418</v>
      </c>
      <c r="H6" s="92" t="s">
        <v>2419</v>
      </c>
      <c r="I6" s="92"/>
      <c r="J6" s="92"/>
      <c r="K6" s="92"/>
      <c r="L6" s="92"/>
      <c r="M6" s="92"/>
      <c r="N6" s="92"/>
      <c r="O6" s="92"/>
      <c r="P6" s="92"/>
      <c r="Q6" s="92"/>
    </row>
    <row r="7" spans="1:17" s="90" customFormat="1" x14ac:dyDescent="0.25">
      <c r="A7" s="114" t="s">
        <v>2437</v>
      </c>
      <c r="B7" s="90" t="str">
        <f>IF(A7&gt;"",IF(A7=E7,"No",(IF(IFERROR(VLOOKUP(A7,E:E,1,FALSE)=A7,FALSE),"Duplicate",IF(E7&gt;"","Mismatch","IT Only")))),"No")</f>
        <v>IT Only</v>
      </c>
      <c r="C7" s="91" t="s">
        <v>451</v>
      </c>
      <c r="D7" s="90" t="s">
        <v>464</v>
      </c>
      <c r="E7" s="90" t="s">
        <v>975</v>
      </c>
      <c r="F7" s="90" t="str">
        <f>IF(E7=0,"N/A",IF(IF(E7&gt;"",COUNTIF(E:E,E7),0)&gt;1,"Yes","No"))</f>
        <v>No</v>
      </c>
      <c r="G7" s="92" t="s">
        <v>2438</v>
      </c>
      <c r="H7" s="92" t="s">
        <v>2419</v>
      </c>
      <c r="I7" s="92"/>
      <c r="J7" s="92"/>
      <c r="K7" s="92"/>
      <c r="L7" s="92"/>
      <c r="M7" s="92"/>
      <c r="N7" s="92"/>
      <c r="O7" s="92"/>
      <c r="P7" s="92"/>
      <c r="Q7" s="92"/>
    </row>
    <row r="8" spans="1:17" x14ac:dyDescent="0.25">
      <c r="A8" s="102" t="s">
        <v>2496</v>
      </c>
      <c r="B8" s="90" t="str">
        <f>IF(A8&gt;"",IF(A8=E8,"No",(IF(IFERROR(VLOOKUP(A8,E:E,1,FALSE)=A8,FALSE),"Duplicate",IF(E8&gt;"","Mismatch","IT Only")))),"No")</f>
        <v>IT Only</v>
      </c>
      <c r="C8" s="91" t="s">
        <v>451</v>
      </c>
      <c r="D8" s="90" t="s">
        <v>464</v>
      </c>
      <c r="E8" s="90" t="s">
        <v>975</v>
      </c>
      <c r="F8" s="90" t="str">
        <f>IF(E8=0,"N/A",IF(IF(E8&gt;"",COUNTIF(E:E,E8),0)&gt;1,"Yes","No"))</f>
        <v>No</v>
      </c>
      <c r="G8" s="92" t="s">
        <v>2497</v>
      </c>
      <c r="H8" s="92" t="s">
        <v>624</v>
      </c>
      <c r="I8" s="92"/>
      <c r="J8" s="92"/>
      <c r="K8" s="92"/>
      <c r="L8" s="92"/>
      <c r="M8" s="92"/>
      <c r="N8" s="92"/>
      <c r="O8" s="98"/>
      <c r="P8" s="92"/>
      <c r="Q8" s="97"/>
    </row>
    <row r="9" spans="1:17" x14ac:dyDescent="0.25">
      <c r="A9" s="93" t="s">
        <v>2638</v>
      </c>
      <c r="B9" s="84" t="str">
        <f>IF(A9&gt;"",IF(A9=E9,"No",(IF(IFERROR(VLOOKUP(A9,E:E,1,FALSE)=A9,FALSE),"Duplicate",IF(E9&gt;"","Mismatch","IT Only")))),"No")</f>
        <v>IT Only</v>
      </c>
      <c r="C9" s="86" t="s">
        <v>463</v>
      </c>
      <c r="D9" s="84" t="s">
        <v>464</v>
      </c>
      <c r="E9" s="143" t="s">
        <v>975</v>
      </c>
      <c r="F9" s="84" t="str">
        <f>IF(E9=0,"N/A",IF(IF(E9&gt;"",COUNTIF(E:E,E9),0)&gt;1,"Yes","No"))</f>
        <v>No</v>
      </c>
      <c r="G9" s="87" t="s">
        <v>2639</v>
      </c>
      <c r="H9" s="87"/>
      <c r="I9" s="87" t="s">
        <v>445</v>
      </c>
      <c r="J9" s="87" t="s">
        <v>580</v>
      </c>
      <c r="K9" s="87">
        <v>38.158563999999998</v>
      </c>
      <c r="L9" s="87">
        <v>-88.166788999999994</v>
      </c>
      <c r="M9" s="87"/>
      <c r="N9" s="87"/>
      <c r="O9" s="94"/>
      <c r="P9" s="87"/>
      <c r="Q9" s="89"/>
    </row>
    <row r="10" spans="1:17" x14ac:dyDescent="0.25">
      <c r="A10" s="102" t="s">
        <v>3101</v>
      </c>
      <c r="B10" s="90" t="str">
        <f>IF(A10&gt;"",IF(A10=E10,"No",(IF(IFERROR(VLOOKUP(A10,E:E,1,FALSE)=A10,FALSE),"Duplicate",IF(E10&gt;"","Mismatch","IT Only")))),"No")</f>
        <v>IT Only</v>
      </c>
      <c r="C10" s="91" t="s">
        <v>451</v>
      </c>
      <c r="D10" s="90" t="s">
        <v>464</v>
      </c>
      <c r="E10" s="90" t="s">
        <v>975</v>
      </c>
      <c r="F10" s="90" t="str">
        <f>IF(E10=0,"N/A",IF(IF(E10&gt;"",COUNTIF(E:E,E10),0)&gt;1,"Yes","No"))</f>
        <v>No</v>
      </c>
      <c r="G10" s="92" t="s">
        <v>3102</v>
      </c>
      <c r="H10" s="92" t="s">
        <v>801</v>
      </c>
      <c r="I10" s="92"/>
      <c r="J10" s="92"/>
      <c r="K10" s="92"/>
      <c r="L10" s="92"/>
      <c r="M10" s="92"/>
      <c r="N10" s="92"/>
      <c r="O10" s="96"/>
      <c r="P10" s="92"/>
      <c r="Q10" s="97"/>
    </row>
    <row r="11" spans="1:17" x14ac:dyDescent="0.25">
      <c r="A11" s="102" t="s">
        <v>3426</v>
      </c>
      <c r="B11" s="90" t="str">
        <f>IF(A11&gt;"",IF(A11=E11,"No",(IF(IFERROR(VLOOKUP(A11,E:E,1,FALSE)=A11,FALSE),"Duplicate",IF(E11&gt;"","Mismatch","IT Only")))),"No")</f>
        <v>IT Only</v>
      </c>
      <c r="C11" s="91" t="s">
        <v>451</v>
      </c>
      <c r="D11" s="90" t="s">
        <v>464</v>
      </c>
      <c r="E11" s="90" t="s">
        <v>975</v>
      </c>
      <c r="F11" s="90" t="str">
        <f>IF(E11=0,"N/A",IF(IF(E11&gt;"",COUNTIF(E:E,E11),0)&gt;1,"Yes","No"))</f>
        <v>No</v>
      </c>
      <c r="G11" s="92" t="s">
        <v>3427</v>
      </c>
      <c r="H11" s="92" t="s">
        <v>2419</v>
      </c>
      <c r="I11" s="92" t="s">
        <v>445</v>
      </c>
      <c r="J11" s="92" t="s">
        <v>580</v>
      </c>
      <c r="K11" s="92"/>
      <c r="L11" s="92"/>
      <c r="M11" s="92"/>
      <c r="N11" s="92"/>
      <c r="O11" s="92"/>
      <c r="P11" s="92"/>
      <c r="Q11" s="92"/>
    </row>
    <row r="12" spans="1:17" x14ac:dyDescent="0.25">
      <c r="A12" s="102" t="s">
        <v>3435</v>
      </c>
      <c r="B12" s="90" t="str">
        <f>IF(A12&gt;"",IF(A12=E12,"No",(IF(IFERROR(VLOOKUP(A12,E:E,1,FALSE)=A12,FALSE),"Duplicate",IF(E12&gt;"","Mismatch","IT Only")))),"No")</f>
        <v>IT Only</v>
      </c>
      <c r="C12" s="91" t="s">
        <v>451</v>
      </c>
      <c r="D12" s="90" t="s">
        <v>464</v>
      </c>
      <c r="E12" s="90" t="s">
        <v>975</v>
      </c>
      <c r="F12" s="90" t="str">
        <f>IF(E12=0,"N/A",IF(IF(E12&gt;"",COUNTIF(E:E,E12),0)&gt;1,"Yes","No"))</f>
        <v>No</v>
      </c>
      <c r="G12" s="92" t="s">
        <v>3436</v>
      </c>
      <c r="H12" s="92" t="s">
        <v>2419</v>
      </c>
      <c r="I12" s="92" t="s">
        <v>445</v>
      </c>
      <c r="J12" s="92" t="s">
        <v>580</v>
      </c>
      <c r="K12" s="92"/>
      <c r="L12" s="92"/>
      <c r="M12" s="92"/>
      <c r="N12" s="92"/>
      <c r="O12" s="92"/>
      <c r="P12" s="92"/>
      <c r="Q12" s="92"/>
    </row>
    <row r="13" spans="1:17" x14ac:dyDescent="0.25">
      <c r="A13" s="102" t="s">
        <v>3501</v>
      </c>
      <c r="B13" s="90" t="str">
        <f>IF(A13&gt;"",IF(A13=E13,"No",(IF(IFERROR(VLOOKUP(A13,E:E,1,FALSE)=A13,FALSE),"Duplicate",IF(E13&gt;"","Mismatch","IT Only")))),"No")</f>
        <v>IT Only</v>
      </c>
      <c r="C13" s="91" t="s">
        <v>451</v>
      </c>
      <c r="D13" s="90" t="s">
        <v>464</v>
      </c>
      <c r="E13" s="90" t="s">
        <v>975</v>
      </c>
      <c r="F13" s="90" t="str">
        <f>IF(E13=0,"N/A",IF(IF(E13&gt;"",COUNTIF(E:E,E13),0)&gt;1,"Yes","No"))</f>
        <v>No</v>
      </c>
      <c r="G13" s="92" t="s">
        <v>3502</v>
      </c>
      <c r="H13" s="92" t="s">
        <v>2419</v>
      </c>
      <c r="I13" s="92"/>
      <c r="J13" s="92"/>
      <c r="K13" s="92">
        <v>41.999820999999997</v>
      </c>
      <c r="L13" s="92">
        <v>-88.244901999999996</v>
      </c>
      <c r="M13" s="92" t="s">
        <v>3503</v>
      </c>
      <c r="N13" s="92"/>
      <c r="O13" s="92"/>
      <c r="P13" s="92"/>
      <c r="Q13" s="92"/>
    </row>
    <row r="14" spans="1:17" x14ac:dyDescent="0.25">
      <c r="A14" s="102" t="s">
        <v>3504</v>
      </c>
      <c r="B14" s="90" t="str">
        <f>IF(A14&gt;"",IF(A14=E14,"No",(IF(IFERROR(VLOOKUP(A14,E:E,1,FALSE)=A14,FALSE),"Duplicate",IF(E14&gt;"","Mismatch","IT Only")))),"No")</f>
        <v>IT Only</v>
      </c>
      <c r="C14" s="91" t="s">
        <v>451</v>
      </c>
      <c r="D14" s="90" t="s">
        <v>464</v>
      </c>
      <c r="E14" s="90" t="s">
        <v>975</v>
      </c>
      <c r="F14" s="90" t="str">
        <f>IF(E14=0,"N/A",IF(IF(E14&gt;"",COUNTIF(E:E,E14),0)&gt;1,"Yes","No"))</f>
        <v>No</v>
      </c>
      <c r="G14" s="92" t="s">
        <v>3505</v>
      </c>
      <c r="H14" s="92" t="s">
        <v>2419</v>
      </c>
      <c r="I14" s="92"/>
      <c r="J14" s="92"/>
      <c r="K14" s="92">
        <v>41.999820999999997</v>
      </c>
      <c r="L14" s="92">
        <v>-88.244901999999996</v>
      </c>
      <c r="M14" s="92" t="s">
        <v>3503</v>
      </c>
      <c r="N14" s="92"/>
      <c r="O14" s="92"/>
      <c r="P14" s="92"/>
      <c r="Q14" s="92"/>
    </row>
    <row r="15" spans="1:17" x14ac:dyDescent="0.25">
      <c r="A15" s="114" t="s">
        <v>3611</v>
      </c>
      <c r="B15" s="90" t="str">
        <f>IF(A15&gt;"",IF(A15=E15,"No",(IF(IFERROR(VLOOKUP(A15,E:E,1,FALSE)=A15,FALSE),"Duplicate",IF(E15&gt;"","Mismatch","IT Only")))),"No")</f>
        <v>IT Only</v>
      </c>
      <c r="C15" s="91" t="s">
        <v>451</v>
      </c>
      <c r="D15" s="90" t="s">
        <v>464</v>
      </c>
      <c r="E15" s="90" t="s">
        <v>975</v>
      </c>
      <c r="F15" s="90" t="str">
        <f>IF(E15=0,"N/A",IF(IF(E15&gt;"",COUNTIF(E:E,E15),0)&gt;1,"Yes","No"))</f>
        <v>No</v>
      </c>
      <c r="G15" s="92" t="s">
        <v>3612</v>
      </c>
      <c r="H15" s="92" t="s">
        <v>2419</v>
      </c>
      <c r="I15" s="92" t="s">
        <v>445</v>
      </c>
      <c r="J15" s="92"/>
      <c r="K15" s="92"/>
      <c r="L15" s="92"/>
      <c r="M15" s="92"/>
      <c r="N15" s="92"/>
      <c r="O15" s="92"/>
      <c r="P15" s="92"/>
      <c r="Q15" s="92"/>
    </row>
    <row r="16" spans="1:17" x14ac:dyDescent="0.25">
      <c r="A16" s="102" t="s">
        <v>3895</v>
      </c>
      <c r="B16" s="90" t="str">
        <f>IF(A16&gt;"",IF(A16=E16,"No",(IF(IFERROR(VLOOKUP(A16,E:E,1,FALSE)=A16,FALSE),"Duplicate",IF(E16&gt;"","Mismatch","IT Only")))),"No")</f>
        <v>Duplicate</v>
      </c>
      <c r="C16" s="91" t="s">
        <v>451</v>
      </c>
      <c r="D16" s="90" t="s">
        <v>464</v>
      </c>
      <c r="E16" s="90" t="s">
        <v>975</v>
      </c>
      <c r="F16" s="90" t="str">
        <f>IF(E16=0,"N/A",IF(IF(E16&gt;"",COUNTIF(E:E,E16),0)&gt;1,"Yes","No"))</f>
        <v>No</v>
      </c>
      <c r="G16" s="92" t="s">
        <v>3896</v>
      </c>
      <c r="H16" s="92" t="s">
        <v>801</v>
      </c>
      <c r="I16" s="92"/>
      <c r="J16" s="92"/>
      <c r="K16" s="92"/>
      <c r="L16" s="92"/>
      <c r="M16" s="92"/>
      <c r="N16" s="92"/>
      <c r="O16" s="96"/>
      <c r="P16" s="92"/>
      <c r="Q16" s="97"/>
    </row>
    <row r="17" spans="1:17" x14ac:dyDescent="0.25">
      <c r="A17" s="102" t="s">
        <v>3901</v>
      </c>
      <c r="B17" s="90" t="str">
        <f>IF(A17&gt;"",IF(A17=E17,"No",(IF(IFERROR(VLOOKUP(A17,E:E,1,FALSE)=A17,FALSE),"Duplicate",IF(E17&gt;"","Mismatch","IT Only")))),"No")</f>
        <v>IT Only</v>
      </c>
      <c r="C17" s="91" t="s">
        <v>451</v>
      </c>
      <c r="D17" s="90" t="s">
        <v>464</v>
      </c>
      <c r="E17" s="90" t="s">
        <v>975</v>
      </c>
      <c r="F17" s="90" t="str">
        <f>IF(E17=0,"N/A",IF(IF(E17&gt;"",COUNTIF(E:E,E17),0)&gt;1,"Yes","No"))</f>
        <v>No</v>
      </c>
      <c r="G17" s="92" t="s">
        <v>3902</v>
      </c>
      <c r="H17" s="92" t="s">
        <v>801</v>
      </c>
      <c r="I17" s="92"/>
      <c r="J17" s="92"/>
      <c r="K17" s="92"/>
      <c r="L17" s="92"/>
      <c r="M17" s="92"/>
      <c r="N17" s="92"/>
      <c r="O17" s="96"/>
      <c r="P17" s="92"/>
      <c r="Q17" s="97"/>
    </row>
    <row r="18" spans="1:17" x14ac:dyDescent="0.25">
      <c r="A18" s="102" t="s">
        <v>3903</v>
      </c>
      <c r="B18" s="90" t="str">
        <f>IF(A18&gt;"",IF(A18=E18,"No",(IF(IFERROR(VLOOKUP(A18,E:E,1,FALSE)=A18,FALSE),"Duplicate",IF(E18&gt;"","Mismatch","IT Only")))),"No")</f>
        <v>IT Only</v>
      </c>
      <c r="C18" s="91" t="s">
        <v>451</v>
      </c>
      <c r="D18" s="90" t="s">
        <v>464</v>
      </c>
      <c r="E18" s="90" t="s">
        <v>975</v>
      </c>
      <c r="F18" s="90" t="str">
        <f>IF(E18=0,"N/A",IF(IF(E18&gt;"",COUNTIF(E:E,E18),0)&gt;1,"Yes","No"))</f>
        <v>No</v>
      </c>
      <c r="G18" s="92" t="s">
        <v>3904</v>
      </c>
      <c r="H18" s="92" t="s">
        <v>801</v>
      </c>
      <c r="I18" s="92"/>
      <c r="J18" s="92"/>
      <c r="K18" s="92"/>
      <c r="L18" s="92"/>
      <c r="M18" s="92"/>
      <c r="N18" s="92"/>
      <c r="O18" s="96"/>
      <c r="P18" s="92"/>
      <c r="Q18" s="97"/>
    </row>
    <row r="19" spans="1:17" x14ac:dyDescent="0.25">
      <c r="A19" s="102" t="s">
        <v>4499</v>
      </c>
      <c r="B19" s="90" t="str">
        <f>IF(A19&gt;"",IF(A19=E19,"No",(IF(IFERROR(VLOOKUP(A19,E:E,1,FALSE)=A19,FALSE),"Duplicate",IF(E19&gt;"","Mismatch","IT Only")))),"No")</f>
        <v>IT Only</v>
      </c>
      <c r="C19" s="91" t="s">
        <v>451</v>
      </c>
      <c r="D19" s="90" t="s">
        <v>431</v>
      </c>
      <c r="E19" s="90" t="s">
        <v>975</v>
      </c>
      <c r="F19" s="90" t="str">
        <f>IF(E19=0,"N/A",IF(IF(E19&gt;"",COUNTIF(E:E,E19),0)&gt;1,"Yes","No"))</f>
        <v>No</v>
      </c>
      <c r="G19" s="92" t="s">
        <v>4500</v>
      </c>
      <c r="H19" s="92"/>
      <c r="I19" s="92"/>
      <c r="J19" s="92"/>
      <c r="K19" s="92"/>
      <c r="L19" s="92"/>
      <c r="M19" s="92"/>
      <c r="N19" s="92"/>
      <c r="O19" s="92"/>
      <c r="P19" s="92"/>
      <c r="Q19" s="92"/>
    </row>
    <row r="20" spans="1:17" x14ac:dyDescent="0.25">
      <c r="A20" s="102" t="s">
        <v>4723</v>
      </c>
      <c r="B20" s="90" t="str">
        <f>IF(A20&gt;"",IF(A20=E20,"No",(IF(IFERROR(VLOOKUP(A20,E:E,1,FALSE)=A20,FALSE),"Duplicate",IF(E20&gt;"","Mismatch","IT Only")))),"No")</f>
        <v>IT Only</v>
      </c>
      <c r="C20" s="91" t="s">
        <v>451</v>
      </c>
      <c r="D20" s="90" t="s">
        <v>464</v>
      </c>
      <c r="E20" s="90" t="s">
        <v>975</v>
      </c>
      <c r="F20" s="90" t="str">
        <f>IF(E20=0,"N/A",IF(IF(E20&gt;"",COUNTIF(E:E,E20),0)&gt;1,"Yes","No"))</f>
        <v>No</v>
      </c>
      <c r="G20" s="92" t="s">
        <v>4724</v>
      </c>
      <c r="H20" s="92" t="s">
        <v>801</v>
      </c>
      <c r="I20" s="92"/>
      <c r="J20" s="92"/>
      <c r="K20" s="92"/>
      <c r="L20" s="92"/>
      <c r="M20" s="92"/>
      <c r="N20" s="92"/>
      <c r="O20" s="92"/>
      <c r="P20" s="92"/>
      <c r="Q20" s="97"/>
    </row>
    <row r="21" spans="1:17" x14ac:dyDescent="0.25">
      <c r="A21" s="102" t="s">
        <v>4744</v>
      </c>
      <c r="B21" s="90" t="str">
        <f>IF(A21&gt;"",IF(A21=E21,"No",(IF(IFERROR(VLOOKUP(A21,E:E,1,FALSE)=A21,FALSE),"Duplicate",IF(E21&gt;"","Mismatch","IT Only")))),"No")</f>
        <v>IT Only</v>
      </c>
      <c r="C21" s="91" t="s">
        <v>451</v>
      </c>
      <c r="D21" s="90" t="s">
        <v>464</v>
      </c>
      <c r="E21" s="90" t="s">
        <v>975</v>
      </c>
      <c r="F21" s="90" t="str">
        <f>IF(E21=0,"N/A",IF(IF(E21&gt;"",COUNTIF(E:E,E21),0)&gt;1,"Yes","No"))</f>
        <v>No</v>
      </c>
      <c r="G21" s="92" t="s">
        <v>4745</v>
      </c>
      <c r="H21" s="92" t="s">
        <v>567</v>
      </c>
      <c r="I21" s="92"/>
      <c r="J21" s="92"/>
      <c r="K21" s="92"/>
      <c r="L21" s="92"/>
      <c r="M21" s="92"/>
      <c r="N21" s="92"/>
      <c r="O21" s="92"/>
      <c r="P21" s="92"/>
      <c r="Q21" s="92"/>
    </row>
    <row r="22" spans="1:17" x14ac:dyDescent="0.25">
      <c r="A22" s="102" t="s">
        <v>5621</v>
      </c>
      <c r="B22" s="90" t="str">
        <f>IF(A22&gt;"",IF(A22=E22,"No",(IF(IFERROR(VLOOKUP(A22,E:E,1,FALSE)=A22,FALSE),"Duplicate",IF(E22&gt;"","Mismatch","IT Only")))),"No")</f>
        <v>IT Only</v>
      </c>
      <c r="C22" s="91" t="s">
        <v>451</v>
      </c>
      <c r="D22" s="90" t="s">
        <v>464</v>
      </c>
      <c r="E22" s="90" t="s">
        <v>975</v>
      </c>
      <c r="F22" s="90" t="str">
        <f>IF(E22=0,"N/A",IF(IF(E22&gt;"",COUNTIF(E:E,E22),0)&gt;1,"Yes","No"))</f>
        <v>No</v>
      </c>
      <c r="G22" s="92" t="s">
        <v>5622</v>
      </c>
      <c r="H22" s="92" t="s">
        <v>801</v>
      </c>
      <c r="I22" s="92"/>
      <c r="J22" s="92"/>
      <c r="K22" s="92"/>
      <c r="L22" s="92"/>
      <c r="M22" s="92"/>
      <c r="N22" s="92"/>
      <c r="O22" s="96"/>
      <c r="P22" s="92"/>
      <c r="Q22" s="97"/>
    </row>
    <row r="23" spans="1:17" x14ac:dyDescent="0.25">
      <c r="A23" s="93" t="s">
        <v>6223</v>
      </c>
      <c r="B23" s="143" t="str">
        <f>IF(A23&gt;"",IF(A23=E23,"No",(IF(IFERROR(VLOOKUP(A23,E:E,1,FALSE)=A23,FALSE),"Duplicate",IF(E23&gt;"","Mismatch","IT Only")))),"No")</f>
        <v>IT Only</v>
      </c>
      <c r="C23" s="86" t="s">
        <v>463</v>
      </c>
      <c r="D23" s="143" t="s">
        <v>464</v>
      </c>
      <c r="E23" s="143" t="s">
        <v>975</v>
      </c>
      <c r="F23" s="84" t="str">
        <f>IF(E23=0,"N/A",IF(IF(E23&gt;"",COUNTIF(E:E,E23),0)&gt;1,"Yes","No"))</f>
        <v>No</v>
      </c>
      <c r="G23" s="87" t="s">
        <v>6224</v>
      </c>
      <c r="H23" s="87" t="s">
        <v>579</v>
      </c>
      <c r="I23" s="87" t="s">
        <v>445</v>
      </c>
      <c r="J23" s="87" t="s">
        <v>6225</v>
      </c>
      <c r="K23" s="87">
        <v>39.022508000000002</v>
      </c>
      <c r="L23" s="87">
        <v>-90.605565999999996</v>
      </c>
      <c r="M23" s="87"/>
      <c r="N23" s="87"/>
      <c r="O23" s="88"/>
      <c r="P23" s="87"/>
      <c r="Q23" s="89"/>
    </row>
    <row r="24" spans="1:17" x14ac:dyDescent="0.25">
      <c r="A24" s="93" t="s">
        <v>6252</v>
      </c>
      <c r="B24" s="84" t="str">
        <f>IF(A24&gt;"",IF(A24=E24,"No",(IF(IFERROR(VLOOKUP(A24,E:E,1,FALSE)=A24,FALSE),"Duplicate",IF(E24&gt;"","Mismatch","IT Only")))),"No")</f>
        <v>IT Only</v>
      </c>
      <c r="C24" s="86" t="s">
        <v>463</v>
      </c>
      <c r="D24" s="84" t="s">
        <v>925</v>
      </c>
      <c r="E24" s="84" t="s">
        <v>975</v>
      </c>
      <c r="F24" s="84" t="str">
        <f>IF(E24=0,"N/A",IF(IF(E24&gt;"",COUNTIF(E:E,E24),0)&gt;1,"Yes","No"))</f>
        <v>No</v>
      </c>
      <c r="G24" s="87" t="s">
        <v>6253</v>
      </c>
      <c r="H24" s="87" t="s">
        <v>579</v>
      </c>
      <c r="I24" s="87" t="s">
        <v>445</v>
      </c>
      <c r="J24" s="87" t="s">
        <v>580</v>
      </c>
      <c r="K24" s="87">
        <v>39.819580999999999</v>
      </c>
      <c r="L24" s="87">
        <v>-90.566571999999994</v>
      </c>
      <c r="M24" s="87"/>
      <c r="N24" s="87"/>
      <c r="O24" s="87"/>
      <c r="P24" s="87"/>
      <c r="Q24" s="87"/>
    </row>
    <row r="25" spans="1:17" x14ac:dyDescent="0.25">
      <c r="A25" s="102" t="s">
        <v>6443</v>
      </c>
      <c r="B25" s="90" t="str">
        <f>IF(A25&gt;"",IF(A25=E25,"No",(IF(IFERROR(VLOOKUP(A25,E:E,1,FALSE)=A25,FALSE),"Duplicate",IF(E25&gt;"","Mismatch","IT Only")))),"No")</f>
        <v>IT Only</v>
      </c>
      <c r="C25" s="91" t="s">
        <v>451</v>
      </c>
      <c r="D25" s="90" t="s">
        <v>464</v>
      </c>
      <c r="E25" s="90" t="s">
        <v>975</v>
      </c>
      <c r="F25" s="90" t="str">
        <f>IF(E25=0,"N/A",IF(IF(E25&gt;"",COUNTIF(E:E,E25),0)&gt;1,"Yes","No"))</f>
        <v>No</v>
      </c>
      <c r="G25" s="92" t="s">
        <v>6444</v>
      </c>
      <c r="H25" s="92" t="s">
        <v>801</v>
      </c>
      <c r="I25" s="92"/>
      <c r="J25" s="92"/>
      <c r="K25" s="92"/>
      <c r="L25" s="92"/>
      <c r="M25" s="92"/>
      <c r="N25" s="92"/>
      <c r="O25" s="96"/>
      <c r="P25" s="92"/>
      <c r="Q25" s="97"/>
    </row>
    <row r="26" spans="1:17" x14ac:dyDescent="0.25">
      <c r="A26" s="102" t="s">
        <v>6445</v>
      </c>
      <c r="B26" s="90" t="str">
        <f>IF(A26&gt;"",IF(A26=E26,"No",(IF(IFERROR(VLOOKUP(A26,E:E,1,FALSE)=A26,FALSE),"Duplicate",IF(E26&gt;"","Mismatch","IT Only")))),"No")</f>
        <v>IT Only</v>
      </c>
      <c r="C26" s="91" t="s">
        <v>451</v>
      </c>
      <c r="D26" s="90" t="s">
        <v>464</v>
      </c>
      <c r="E26" s="90" t="s">
        <v>975</v>
      </c>
      <c r="F26" s="90" t="str">
        <f>IF(E26=0,"N/A",IF(IF(E26&gt;"",COUNTIF(E:E,E26),0)&gt;1,"Yes","No"))</f>
        <v>No</v>
      </c>
      <c r="G26" s="92" t="s">
        <v>6446</v>
      </c>
      <c r="H26" s="92" t="s">
        <v>801</v>
      </c>
      <c r="I26" s="92"/>
      <c r="J26" s="92"/>
      <c r="K26" s="92"/>
      <c r="L26" s="92"/>
      <c r="M26" s="92"/>
      <c r="N26" s="92"/>
      <c r="O26" s="96"/>
      <c r="P26" s="92"/>
      <c r="Q26" s="97"/>
    </row>
    <row r="27" spans="1:17" x14ac:dyDescent="0.25">
      <c r="A27" s="114" t="s">
        <v>6562</v>
      </c>
      <c r="B27" s="90" t="str">
        <f>IF(A27&gt;"",IF(A27=E27,"No",(IF(IFERROR(VLOOKUP(A27,E:E,1,FALSE)=A27,FALSE),"Duplicate",IF(E27&gt;"","Mismatch","IT Only")))),"No")</f>
        <v>IT Only</v>
      </c>
      <c r="C27" s="91" t="s">
        <v>451</v>
      </c>
      <c r="D27" s="90" t="s">
        <v>464</v>
      </c>
      <c r="E27" s="90" t="s">
        <v>975</v>
      </c>
      <c r="F27" s="90" t="str">
        <f>IF(E27=0,"N/A",IF(IF(E27&gt;"",COUNTIF(E:E,E27),0)&gt;1,"Yes","No"))</f>
        <v>No</v>
      </c>
      <c r="G27" s="92" t="s">
        <v>6563</v>
      </c>
      <c r="H27" s="92" t="s">
        <v>1813</v>
      </c>
      <c r="I27" s="92"/>
      <c r="J27" s="92"/>
      <c r="K27" s="92"/>
      <c r="L27" s="92"/>
      <c r="M27" s="92"/>
      <c r="N27" s="92"/>
      <c r="O27" s="92"/>
      <c r="P27" s="92"/>
      <c r="Q27" s="92"/>
    </row>
    <row r="28" spans="1:17" x14ac:dyDescent="0.25">
      <c r="A28" s="143"/>
      <c r="B28" s="84" t="str">
        <f>IF(A28&gt;"",IF(A28=E28,"No",(IF(IFERROR(VLOOKUP(A28,E:E,1,FALSE)=A28,FALSE),"Duplicate",IF(E28&gt;"","Mismatch","IT Only")))),"No")</f>
        <v>No</v>
      </c>
      <c r="C28" s="86" t="s">
        <v>430</v>
      </c>
      <c r="D28" s="84" t="s">
        <v>431</v>
      </c>
      <c r="E28" s="84" t="s">
        <v>975</v>
      </c>
      <c r="F28" s="84" t="str">
        <f>IF(E28=0,"N/A",IF(IF(E28&gt;"",COUNTIF(E:E,E28),0)&gt;1,"Yes","No"))</f>
        <v>No</v>
      </c>
      <c r="G28" s="87" t="s">
        <v>7184</v>
      </c>
      <c r="H28" s="87"/>
      <c r="I28" s="87"/>
      <c r="J28" s="87"/>
      <c r="K28" s="87"/>
      <c r="L28" s="87"/>
      <c r="M28" s="87"/>
      <c r="N28" s="87"/>
      <c r="O28" s="87"/>
      <c r="P28" s="87"/>
      <c r="Q28" s="87"/>
    </row>
    <row r="29" spans="1:17" x14ac:dyDescent="0.25">
      <c r="A29" s="102" t="s">
        <v>7270</v>
      </c>
      <c r="B29" s="90" t="str">
        <f>IF(A29&gt;"",IF(A29=E29,"No",(IF(IFERROR(VLOOKUP(A29,E:E,1,FALSE)=A29,FALSE),"Duplicate",IF(E29&gt;"","Mismatch","IT Only")))),"No")</f>
        <v>IT Only</v>
      </c>
      <c r="C29" s="111" t="s">
        <v>451</v>
      </c>
      <c r="D29" s="90" t="s">
        <v>464</v>
      </c>
      <c r="E29" s="90" t="s">
        <v>975</v>
      </c>
      <c r="F29" s="90" t="str">
        <f>IF(E29=0,"N/A",IF(IF(E29&gt;"",COUNTIF(E:E,E29),0)&gt;1,"Yes","No"))</f>
        <v>No</v>
      </c>
      <c r="G29" s="92" t="s">
        <v>7271</v>
      </c>
      <c r="H29" s="92" t="s">
        <v>7272</v>
      </c>
      <c r="I29" s="92"/>
      <c r="J29" s="92"/>
      <c r="K29" s="92"/>
      <c r="L29" s="92"/>
      <c r="M29" s="92"/>
      <c r="N29" s="92"/>
      <c r="O29" s="92"/>
      <c r="P29" s="92"/>
      <c r="Q29" s="92"/>
    </row>
    <row r="30" spans="1:17" x14ac:dyDescent="0.25">
      <c r="A30" s="102" t="s">
        <v>7432</v>
      </c>
      <c r="B30" s="90" t="str">
        <f>IF(A30&gt;"",IF(A30=E30,"No",(IF(IFERROR(VLOOKUP(A30,E:E,1,FALSE)=A30,FALSE),"Duplicate",IF(E30&gt;"","Mismatch","IT Only")))),"No")</f>
        <v>IT Only</v>
      </c>
      <c r="C30" s="91" t="s">
        <v>451</v>
      </c>
      <c r="D30" s="90" t="s">
        <v>464</v>
      </c>
      <c r="E30" s="90" t="s">
        <v>975</v>
      </c>
      <c r="F30" s="90" t="str">
        <f>IF(E30=0,"N/A",IF(IF(E30&gt;"",COUNTIF(E:E,E30),0)&gt;1,"Yes","No"))</f>
        <v>No</v>
      </c>
      <c r="G30" s="92" t="s">
        <v>7433</v>
      </c>
      <c r="H30" s="92" t="s">
        <v>444</v>
      </c>
      <c r="I30" s="92" t="s">
        <v>7434</v>
      </c>
      <c r="J30" s="92" t="s">
        <v>4146</v>
      </c>
      <c r="K30" s="92"/>
      <c r="L30" s="92"/>
      <c r="M30" s="92"/>
      <c r="N30" s="92"/>
      <c r="O30" s="96"/>
      <c r="P30" s="92"/>
      <c r="Q30" s="97"/>
    </row>
    <row r="31" spans="1:17" x14ac:dyDescent="0.25">
      <c r="A31" s="112" t="s">
        <v>8382</v>
      </c>
      <c r="B31" s="84" t="str">
        <f>IF(A31&gt;"",IF(A31=E31,"No",(IF(IFERROR(VLOOKUP(A31,E:E,1,FALSE)=A31,FALSE),"Duplicate",IF(E31&gt;"","Mismatch","IT Only")))),"No")</f>
        <v>IT Only</v>
      </c>
      <c r="C31" s="86" t="s">
        <v>463</v>
      </c>
      <c r="D31" s="84" t="s">
        <v>464</v>
      </c>
      <c r="E31" s="84" t="s">
        <v>975</v>
      </c>
      <c r="F31" s="84" t="str">
        <f>IF(E31=0,"N/A",IF(IF(E31&gt;"",COUNTIF(E:E,E31),0)&gt;1,"Yes","No"))</f>
        <v>No</v>
      </c>
      <c r="G31" s="87" t="s">
        <v>8383</v>
      </c>
      <c r="H31" s="87" t="s">
        <v>479</v>
      </c>
      <c r="I31" s="87" t="s">
        <v>445</v>
      </c>
      <c r="J31" s="87" t="s">
        <v>436</v>
      </c>
      <c r="K31" s="87">
        <v>40.549005000000001</v>
      </c>
      <c r="L31" s="87">
        <v>-90.781191000000007</v>
      </c>
      <c r="M31" s="87" t="s">
        <v>8384</v>
      </c>
      <c r="N31" s="87"/>
      <c r="O31" s="94"/>
      <c r="P31" s="87"/>
      <c r="Q31" s="89"/>
    </row>
    <row r="32" spans="1:17" x14ac:dyDescent="0.25">
      <c r="A32" s="112" t="s">
        <v>8385</v>
      </c>
      <c r="B32" s="84" t="str">
        <f>IF(A32&gt;"",IF(A32=E32,"No",(IF(IFERROR(VLOOKUP(A32,E:E,1,FALSE)=A32,FALSE),"Duplicate",IF(E32&gt;"","Mismatch","IT Only")))),"No")</f>
        <v>Duplicate</v>
      </c>
      <c r="C32" s="86" t="s">
        <v>463</v>
      </c>
      <c r="D32" s="84" t="s">
        <v>464</v>
      </c>
      <c r="E32" s="84" t="s">
        <v>975</v>
      </c>
      <c r="F32" s="84" t="str">
        <f>IF(E32=0,"N/A",IF(IF(E32&gt;"",COUNTIF(E:E,E32),0)&gt;1,"Yes","No"))</f>
        <v>No</v>
      </c>
      <c r="G32" s="87" t="s">
        <v>8383</v>
      </c>
      <c r="H32" s="87" t="s">
        <v>479</v>
      </c>
      <c r="I32" s="87" t="s">
        <v>445</v>
      </c>
      <c r="J32" s="87" t="s">
        <v>436</v>
      </c>
      <c r="K32" s="87">
        <v>40.549005000000001</v>
      </c>
      <c r="L32" s="87">
        <v>-90.781191000000007</v>
      </c>
      <c r="M32" s="87" t="s">
        <v>8384</v>
      </c>
      <c r="N32" s="87"/>
      <c r="O32" s="94"/>
      <c r="P32" s="87"/>
      <c r="Q32" s="89"/>
    </row>
    <row r="33" spans="1:25" x14ac:dyDescent="0.25">
      <c r="A33" s="102" t="s">
        <v>5621</v>
      </c>
      <c r="B33" s="90" t="str">
        <f>IF(A33&gt;"",IF(A33=E33,"No",(IF(IFERROR(VLOOKUP(A33,E:E,1,FALSE)=A33,FALSE),"Duplicate",IF(E33&gt;"","Mismatch","IT Only")))),"No")</f>
        <v>IT Only</v>
      </c>
      <c r="C33" s="91" t="s">
        <v>451</v>
      </c>
      <c r="D33" s="90" t="s">
        <v>464</v>
      </c>
      <c r="E33" s="90" t="s">
        <v>975</v>
      </c>
      <c r="F33" s="90" t="str">
        <f>IF(E33=0,"N/A",IF(IF(E33&gt;"",COUNTIF(E:E,E33),0)&gt;1,"Yes","No"))</f>
        <v>No</v>
      </c>
      <c r="G33" s="92" t="s">
        <v>5638</v>
      </c>
      <c r="H33" s="92" t="s">
        <v>801</v>
      </c>
      <c r="I33" s="92"/>
      <c r="J33" s="92"/>
      <c r="K33" s="92"/>
      <c r="L33" s="92"/>
      <c r="M33" s="92"/>
      <c r="N33" s="92"/>
      <c r="O33" s="96"/>
      <c r="P33" s="92"/>
      <c r="Q33" s="97"/>
    </row>
    <row r="34" spans="1:25" x14ac:dyDescent="0.25">
      <c r="A34" s="102" t="s">
        <v>8613</v>
      </c>
      <c r="B34" s="90" t="str">
        <f>IF(A34&gt;"",IF(A34=E34,"No",(IF(IFERROR(VLOOKUP(A34,E:E,1,FALSE)=A34,FALSE),"Duplicate",IF(E34&gt;"","Mismatch","IT Only")))),"No")</f>
        <v>IT Only</v>
      </c>
      <c r="C34" s="91" t="s">
        <v>451</v>
      </c>
      <c r="D34" s="90" t="s">
        <v>464</v>
      </c>
      <c r="E34" s="90" t="s">
        <v>975</v>
      </c>
      <c r="F34" s="90" t="str">
        <f>IF(E34=0,"N/A",IF(IF(E34&gt;"",COUNTIF(E:E,E34),0)&gt;1,"Yes","No"))</f>
        <v>No</v>
      </c>
      <c r="G34" s="92" t="s">
        <v>8614</v>
      </c>
      <c r="H34" s="92" t="s">
        <v>893</v>
      </c>
      <c r="I34" s="92"/>
      <c r="J34" s="92"/>
      <c r="K34" s="92"/>
      <c r="L34" s="129"/>
      <c r="M34" s="92"/>
      <c r="N34" s="92"/>
      <c r="O34" s="92"/>
      <c r="P34" s="92"/>
      <c r="Q34" s="92"/>
    </row>
    <row r="35" spans="1:25" s="90" customFormat="1" x14ac:dyDescent="0.25">
      <c r="A35" s="102" t="s">
        <v>8955</v>
      </c>
      <c r="B35" s="90" t="str">
        <f>IF(A35&gt;"",IF(A35=E35,"No",(IF(IFERROR(VLOOKUP(A35,E:E,1,FALSE)=A35,FALSE),"Duplicate",IF(E35&gt;"","Mismatch","IT Only")))),"No")</f>
        <v>Duplicate</v>
      </c>
      <c r="C35" s="91" t="s">
        <v>451</v>
      </c>
      <c r="D35" s="90" t="s">
        <v>464</v>
      </c>
      <c r="E35" s="90" t="s">
        <v>975</v>
      </c>
      <c r="F35" s="90" t="str">
        <f>IF(E35=0,"N/A",IF(IF(E35&gt;"",COUNTIF(E:E,E35),0)&gt;1,"Yes","No"))</f>
        <v>No</v>
      </c>
      <c r="G35" s="92" t="s">
        <v>8956</v>
      </c>
      <c r="H35" s="92" t="s">
        <v>4415</v>
      </c>
      <c r="I35" s="92"/>
      <c r="J35" s="92"/>
      <c r="K35" s="92"/>
      <c r="L35" s="92"/>
      <c r="M35" s="92"/>
      <c r="N35" s="92"/>
      <c r="O35" s="96"/>
      <c r="P35" s="92"/>
      <c r="Q35" s="97"/>
    </row>
    <row r="36" spans="1:25" x14ac:dyDescent="0.25">
      <c r="A36" s="102" t="s">
        <v>9188</v>
      </c>
      <c r="B36" s="90" t="str">
        <f>IF(A36&gt;"",IF(A36=E36,"No",(IF(IFERROR(VLOOKUP(A36,E:E,1,FALSE)=A36,FALSE),"Duplicate",IF(E36&gt;"","Mismatch","IT Only")))),"No")</f>
        <v>IT Only</v>
      </c>
      <c r="C36" s="91" t="s">
        <v>451</v>
      </c>
      <c r="D36" s="90" t="s">
        <v>464</v>
      </c>
      <c r="E36" s="90" t="s">
        <v>975</v>
      </c>
      <c r="F36" s="90" t="str">
        <f>IF(E36=0,"N/A",IF(IF(E36&gt;"",COUNTIF(E:E,E36),0)&gt;1,"Yes","No"))</f>
        <v>No</v>
      </c>
      <c r="G36" s="92" t="s">
        <v>9189</v>
      </c>
      <c r="H36" s="92" t="s">
        <v>2419</v>
      </c>
      <c r="I36" s="92"/>
      <c r="J36" s="92"/>
      <c r="K36" s="92"/>
      <c r="L36" s="92"/>
      <c r="M36" s="92"/>
      <c r="N36" s="92"/>
      <c r="O36" s="96"/>
      <c r="P36" s="92"/>
      <c r="Q36" s="97"/>
    </row>
    <row r="37" spans="1:25" x14ac:dyDescent="0.25">
      <c r="A37" s="143" t="s">
        <v>9231</v>
      </c>
      <c r="B37" s="84" t="str">
        <f>IF(A37&gt;"",IF(A37=E37,"No",(IF(IFERROR(VLOOKUP(A37,E:E,1,FALSE)=A37,FALSE),"Duplicate",IF(E37&gt;"","Mismatch","IT Only")))),"No")</f>
        <v>IT Only</v>
      </c>
      <c r="C37" s="86" t="s">
        <v>430</v>
      </c>
      <c r="D37" s="84" t="s">
        <v>431</v>
      </c>
      <c r="E37" s="84" t="s">
        <v>975</v>
      </c>
      <c r="F37" s="84" t="str">
        <f>IF(E37=0,"N/A",IF(IF(E37&gt;"",COUNTIF(E:E,E37),0)&gt;1,"Yes","No"))</f>
        <v>No</v>
      </c>
      <c r="G37" s="87" t="s">
        <v>9232</v>
      </c>
      <c r="H37" s="87" t="s">
        <v>672</v>
      </c>
      <c r="I37" s="87" t="s">
        <v>445</v>
      </c>
      <c r="J37" s="87" t="s">
        <v>580</v>
      </c>
      <c r="K37" s="87">
        <v>40.083297999999999</v>
      </c>
      <c r="L37" s="87">
        <v>-88.186171000000002</v>
      </c>
      <c r="M37" s="87"/>
      <c r="N37" s="87"/>
      <c r="O37" s="94"/>
      <c r="P37" s="87"/>
      <c r="Q37" s="89"/>
    </row>
    <row r="38" spans="1:25" x14ac:dyDescent="0.25">
      <c r="A38" s="101" t="s">
        <v>9627</v>
      </c>
      <c r="B38" s="84" t="str">
        <f>IF(A38&gt;"",IF(A38=E38,"No",(IF(IFERROR(VLOOKUP(A38,E:E,1,FALSE)=A38,FALSE),"Duplicate",IF(E38&gt;"","Mismatch","IT Only")))),"No")</f>
        <v>IT Only</v>
      </c>
      <c r="C38" s="86" t="s">
        <v>886</v>
      </c>
      <c r="D38" s="84" t="s">
        <v>464</v>
      </c>
      <c r="E38" s="84" t="s">
        <v>975</v>
      </c>
      <c r="F38" s="84" t="str">
        <f>IF(E38=0,"N/A",IF(IF(E38&gt;"",COUNTIF(E:E,E38),0)&gt;1,"Yes","No"))</f>
        <v>No</v>
      </c>
      <c r="G38" s="87" t="s">
        <v>9628</v>
      </c>
      <c r="H38" s="87" t="s">
        <v>434</v>
      </c>
      <c r="I38" s="87" t="s">
        <v>435</v>
      </c>
      <c r="J38" s="87" t="s">
        <v>580</v>
      </c>
      <c r="K38" s="87">
        <v>39.079867999999998</v>
      </c>
      <c r="L38" s="87">
        <v>-91.557309000000004</v>
      </c>
      <c r="M38" s="87" t="s">
        <v>9629</v>
      </c>
      <c r="N38" s="87" t="s">
        <v>9630</v>
      </c>
      <c r="O38" s="94">
        <v>953</v>
      </c>
      <c r="P38" s="87" t="s">
        <v>437</v>
      </c>
      <c r="Q38" s="89"/>
    </row>
    <row r="39" spans="1:25" x14ac:dyDescent="0.25">
      <c r="A39" s="93" t="s">
        <v>9638</v>
      </c>
      <c r="B39" s="84" t="str">
        <f>IF(A39&gt;"",IF(A39=E39,"No",(IF(IFERROR(VLOOKUP(A39,E:E,1,FALSE)=A39,FALSE),"Duplicate",IF(E39&gt;"","Mismatch","IT Only")))),"No")</f>
        <v>IT Only</v>
      </c>
      <c r="C39" s="86" t="s">
        <v>463</v>
      </c>
      <c r="D39" s="84" t="s">
        <v>464</v>
      </c>
      <c r="E39" s="84" t="s">
        <v>975</v>
      </c>
      <c r="F39" s="84" t="str">
        <f>IF(E39=0,"N/A",IF(IF(E39&gt;"",COUNTIF(E:E,E39),0)&gt;1,"Yes","No"))</f>
        <v>No</v>
      </c>
      <c r="G39" s="87" t="s">
        <v>9639</v>
      </c>
      <c r="H39" s="87" t="s">
        <v>758</v>
      </c>
      <c r="I39" s="87" t="s">
        <v>435</v>
      </c>
      <c r="J39" s="87" t="s">
        <v>580</v>
      </c>
      <c r="K39" s="87">
        <v>38.809559999999998</v>
      </c>
      <c r="L39" s="87">
        <v>-90.83005</v>
      </c>
      <c r="M39" s="87"/>
      <c r="N39" s="87"/>
      <c r="O39" s="87"/>
      <c r="P39" s="87"/>
      <c r="Q39" s="87"/>
    </row>
    <row r="40" spans="1:25" x14ac:dyDescent="0.25">
      <c r="A40" s="102" t="s">
        <v>9643</v>
      </c>
      <c r="B40" s="90" t="str">
        <f>IF(A40&gt;"",IF(A40=E40,"No",(IF(IFERROR(VLOOKUP(A40,E:E,1,FALSE)=A40,FALSE),"Duplicate",IF(E40&gt;"","Mismatch","IT Only")))),"No")</f>
        <v>IT Only</v>
      </c>
      <c r="C40" s="91" t="s">
        <v>451</v>
      </c>
      <c r="D40" s="90" t="s">
        <v>464</v>
      </c>
      <c r="E40" s="90" t="s">
        <v>975</v>
      </c>
      <c r="F40" s="90" t="str">
        <f>IF(E40=0,"N/A",IF(IF(E40&gt;"",COUNTIF(E:E,E40),0)&gt;1,"Yes","No"))</f>
        <v>No</v>
      </c>
      <c r="G40" s="92" t="s">
        <v>9644</v>
      </c>
      <c r="H40" s="92" t="s">
        <v>758</v>
      </c>
      <c r="I40" s="92"/>
      <c r="J40" s="92"/>
      <c r="K40" s="92"/>
      <c r="L40" s="92"/>
      <c r="M40" s="92"/>
      <c r="N40" s="92"/>
      <c r="O40" s="92"/>
      <c r="P40" s="92"/>
      <c r="Q40" s="92"/>
    </row>
    <row r="41" spans="1:25" x14ac:dyDescent="0.25">
      <c r="A41" s="93" t="s">
        <v>9654</v>
      </c>
      <c r="B41" s="84" t="str">
        <f>IF(A41&gt;"",IF(A41=E41,"No",(IF(IFERROR(VLOOKUP(A41,E:E,1,FALSE)=A41,FALSE),"Duplicate",IF(E41&gt;"","Mismatch","IT Only")))),"No")</f>
        <v>IT Only</v>
      </c>
      <c r="C41" s="86" t="s">
        <v>463</v>
      </c>
      <c r="D41" s="84" t="s">
        <v>9655</v>
      </c>
      <c r="E41" s="84" t="s">
        <v>975</v>
      </c>
      <c r="F41" s="84" t="str">
        <f>IF(E41=0,"N/A",IF(IF(E41&gt;"",COUNTIF(E:E,E41),0)&gt;1,"Yes","No"))</f>
        <v>No</v>
      </c>
      <c r="G41" s="87" t="s">
        <v>9656</v>
      </c>
      <c r="H41" s="87" t="s">
        <v>624</v>
      </c>
      <c r="I41" s="87"/>
      <c r="J41" s="87"/>
      <c r="K41" s="87"/>
      <c r="L41" s="87"/>
      <c r="M41" s="87"/>
      <c r="N41" s="87"/>
      <c r="O41" s="88"/>
      <c r="P41" s="87"/>
      <c r="Q41" s="89"/>
    </row>
    <row r="42" spans="1:25" x14ac:dyDescent="0.25">
      <c r="A42" s="102" t="s">
        <v>9801</v>
      </c>
      <c r="B42" s="90" t="str">
        <f>IF(A42&gt;"",IF(A42=E42,"No",(IF(IFERROR(VLOOKUP(A42,E:E,1,FALSE)=A42,FALSE),"Duplicate",IF(E42&gt;"","Mismatch","IT Only")))),"No")</f>
        <v>IT Only</v>
      </c>
      <c r="C42" s="91" t="s">
        <v>451</v>
      </c>
      <c r="D42" s="90" t="s">
        <v>464</v>
      </c>
      <c r="E42" s="90" t="s">
        <v>975</v>
      </c>
      <c r="F42" s="90" t="str">
        <f>IF(E42=0,"N/A",IF(IF(E42&gt;"",COUNTIF(E:E,E42),0)&gt;1,"Yes","No"))</f>
        <v>No</v>
      </c>
      <c r="G42" s="92" t="s">
        <v>9802</v>
      </c>
      <c r="H42" s="92" t="s">
        <v>558</v>
      </c>
      <c r="I42" s="92"/>
      <c r="J42" s="92"/>
      <c r="K42" s="92"/>
      <c r="L42" s="92"/>
      <c r="M42" s="92"/>
      <c r="N42" s="92"/>
      <c r="O42" s="96"/>
      <c r="P42" s="92"/>
      <c r="Q42" s="97"/>
    </row>
    <row r="43" spans="1:25" x14ac:dyDescent="0.25">
      <c r="A43" s="143" t="s">
        <v>5639</v>
      </c>
      <c r="B43" s="84" t="s">
        <v>3717</v>
      </c>
      <c r="C43" s="86" t="s">
        <v>430</v>
      </c>
      <c r="D43" s="84" t="s">
        <v>431</v>
      </c>
      <c r="E43" s="84" t="s">
        <v>5640</v>
      </c>
      <c r="F43" s="84" t="str">
        <f>IF(E43=0,"N/A",IF(IF(E43&gt;"",COUNTIF(E:E,E43),0)&gt;1,"Yes","No"))</f>
        <v>No</v>
      </c>
      <c r="G43" s="87" t="s">
        <v>5641</v>
      </c>
      <c r="H43" s="87" t="s">
        <v>2587</v>
      </c>
      <c r="I43" s="87" t="s">
        <v>445</v>
      </c>
      <c r="J43" s="87" t="s">
        <v>536</v>
      </c>
      <c r="K43" s="87">
        <v>40.896141999999998</v>
      </c>
      <c r="L43" s="87">
        <v>-90.282150000000001</v>
      </c>
      <c r="M43" s="87"/>
      <c r="N43" s="87"/>
      <c r="O43" s="88"/>
      <c r="P43" s="87"/>
      <c r="Q43" s="89"/>
      <c r="Y43" s="143"/>
    </row>
    <row r="44" spans="1:25" x14ac:dyDescent="0.25">
      <c r="B44" s="84" t="s">
        <v>10076</v>
      </c>
      <c r="C44" s="86" t="s">
        <v>430</v>
      </c>
      <c r="D44" s="84" t="s">
        <v>431</v>
      </c>
      <c r="E44" s="84" t="s">
        <v>11115</v>
      </c>
      <c r="F44" s="84" t="str">
        <f>IF(E44=0,"N/A",IF(IF(E44&gt;"",COUNTIF(E:E,E44),0)&gt;1,"Yes","No"))</f>
        <v>No</v>
      </c>
      <c r="G44" s="87" t="str">
        <f>UPPER("3rd Street Wood River")</f>
        <v>3RD STREET WOOD RIVER</v>
      </c>
      <c r="H44" s="87" t="s">
        <v>558</v>
      </c>
      <c r="I44" s="87" t="s">
        <v>445</v>
      </c>
      <c r="J44" s="87" t="s">
        <v>10517</v>
      </c>
      <c r="K44" s="87">
        <v>-90.092078999999998</v>
      </c>
      <c r="L44" s="87">
        <v>38.870154999999997</v>
      </c>
      <c r="M44" s="87" t="s">
        <v>11116</v>
      </c>
      <c r="N44" s="87"/>
      <c r="O44" s="87"/>
      <c r="P44" s="87"/>
      <c r="Q44" s="87"/>
      <c r="Y44" s="143"/>
    </row>
    <row r="45" spans="1:25" x14ac:dyDescent="0.25">
      <c r="A45" s="143"/>
      <c r="B45" s="84" t="str">
        <f>IF(A45&gt;"",IF(A45=E45,"No",(IF(IFERROR(VLOOKUP(A45,E:E,1,FALSE)=A45,FALSE),"Duplicate",IF(E45&gt;"","Mismatch","IT Only")))),"No")</f>
        <v>No</v>
      </c>
      <c r="C45" s="86" t="s">
        <v>430</v>
      </c>
      <c r="D45" s="84" t="s">
        <v>431</v>
      </c>
      <c r="E45" s="84" t="s">
        <v>3836</v>
      </c>
      <c r="F45" s="84" t="str">
        <f>IF(E45=0,"N/A",IF(IF(E45&gt;"",COUNTIF(E:E,E45),0)&gt;1,"Yes","No"))</f>
        <v>No</v>
      </c>
      <c r="G45" s="87" t="s">
        <v>3837</v>
      </c>
      <c r="H45" s="87" t="s">
        <v>489</v>
      </c>
      <c r="I45" s="87" t="s">
        <v>435</v>
      </c>
      <c r="J45" s="87" t="s">
        <v>436</v>
      </c>
      <c r="K45" s="87"/>
      <c r="L45" s="87"/>
      <c r="M45" s="87"/>
      <c r="N45" s="87" t="s">
        <v>3836</v>
      </c>
      <c r="O45" s="94">
        <v>567</v>
      </c>
      <c r="P45" s="87" t="s">
        <v>1505</v>
      </c>
      <c r="Q45" s="89"/>
      <c r="Y45" s="143"/>
    </row>
    <row r="46" spans="1:25" x14ac:dyDescent="0.25">
      <c r="A46" s="143"/>
      <c r="E46" s="84" t="s">
        <v>10439</v>
      </c>
      <c r="G46" s="110" t="s">
        <v>10440</v>
      </c>
      <c r="H46" s="110"/>
      <c r="I46" s="110" t="s">
        <v>435</v>
      </c>
      <c r="J46" s="110" t="s">
        <v>436</v>
      </c>
      <c r="K46" s="110">
        <v>38.602399999685097</v>
      </c>
      <c r="L46" s="110">
        <v>-92.156469999732707</v>
      </c>
      <c r="M46" s="110"/>
      <c r="N46" s="110"/>
      <c r="O46" s="110"/>
      <c r="P46" s="110"/>
      <c r="Q46" s="110"/>
      <c r="Y46" s="143"/>
    </row>
    <row r="47" spans="1:25" x14ac:dyDescent="0.25">
      <c r="A47" s="93" t="s">
        <v>462</v>
      </c>
      <c r="B47" s="84" t="str">
        <f>IF(A47&gt;"",IF(A47=E47,"No",(IF(IFERROR(VLOOKUP(A47,E:E,1,FALSE)=A47,FALSE),"Duplicate",IF(E47&gt;"","Mismatch","IT Only")))),"No")</f>
        <v>Mismatch</v>
      </c>
      <c r="C47" s="86" t="s">
        <v>463</v>
      </c>
      <c r="D47" s="84" t="s">
        <v>464</v>
      </c>
      <c r="E47" s="84" t="s">
        <v>465</v>
      </c>
      <c r="F47" s="84" t="str">
        <f>IF(E47=0,"N/A",IF(IF(E47&gt;"",COUNTIF(E:E,E47),0)&gt;1,"Yes","No"))</f>
        <v>No</v>
      </c>
      <c r="G47" s="87" t="s">
        <v>466</v>
      </c>
      <c r="H47" s="87" t="s">
        <v>444</v>
      </c>
      <c r="I47" s="87" t="s">
        <v>445</v>
      </c>
      <c r="J47" s="87" t="s">
        <v>467</v>
      </c>
      <c r="K47" s="87">
        <v>40.811683333333299</v>
      </c>
      <c r="L47" s="87">
        <v>-90.40155</v>
      </c>
      <c r="M47" s="87"/>
      <c r="N47" s="87" t="s">
        <v>468</v>
      </c>
      <c r="O47" s="87" t="s">
        <v>469</v>
      </c>
      <c r="P47" s="87" t="s">
        <v>457</v>
      </c>
      <c r="Q47" s="87" t="s">
        <v>470</v>
      </c>
      <c r="Y47" s="143"/>
    </row>
    <row r="48" spans="1:25" x14ac:dyDescent="0.25">
      <c r="A48" s="143"/>
      <c r="B48" s="84" t="str">
        <f>IF(A48&gt;"",IF(A48=E48,"No",(IF(IFERROR(VLOOKUP(A48,E:E,1,FALSE)=A48,FALSE),"Duplicate",IF(E48&gt;"","Mismatch","IT Only")))),"No")</f>
        <v>No</v>
      </c>
      <c r="C48" s="86" t="s">
        <v>541</v>
      </c>
      <c r="D48" s="84" t="s">
        <v>464</v>
      </c>
      <c r="E48" s="84" t="s">
        <v>822</v>
      </c>
      <c r="F48" s="84" t="str">
        <f>IF(E48=0,"N/A",IF(IF(E48&gt;"",COUNTIF(E:E,E48),0)&gt;1,"Yes","No"))</f>
        <v>No</v>
      </c>
      <c r="G48" s="87" t="s">
        <v>823</v>
      </c>
      <c r="H48" s="87" t="s">
        <v>434</v>
      </c>
      <c r="I48" s="87" t="s">
        <v>435</v>
      </c>
      <c r="J48" s="87" t="s">
        <v>436</v>
      </c>
      <c r="K48" s="87">
        <v>39.097466666666698</v>
      </c>
      <c r="L48" s="87">
        <v>-90.965400000000002</v>
      </c>
      <c r="M48" s="87"/>
      <c r="N48" s="87" t="s">
        <v>822</v>
      </c>
      <c r="O48" s="94">
        <v>691</v>
      </c>
      <c r="P48" s="87" t="s">
        <v>699</v>
      </c>
      <c r="Q48" s="89"/>
      <c r="Y48" s="143"/>
    </row>
    <row r="49" spans="1:25" x14ac:dyDescent="0.25">
      <c r="A49" s="143"/>
      <c r="B49" s="143" t="str">
        <f>IF(A49&gt;"",IF(A49=E49,"No",(IF(IFERROR(VLOOKUP(A49,E:E,1,FALSE)=A49,FALSE),"Duplicate",IF(E49&gt;"","Mismatch","IT Only")))),"No")</f>
        <v>No</v>
      </c>
      <c r="C49" s="86" t="s">
        <v>430</v>
      </c>
      <c r="D49" s="143" t="s">
        <v>431</v>
      </c>
      <c r="E49" s="143" t="s">
        <v>487</v>
      </c>
      <c r="F49" s="143" t="str">
        <f>IF(E49=0,"N/A",IF(IF(E49&gt;"",COUNTIF(E:E,E49),0)&gt;1,"Yes","No"))</f>
        <v>No</v>
      </c>
      <c r="G49" s="87" t="s">
        <v>488</v>
      </c>
      <c r="H49" s="87" t="s">
        <v>489</v>
      </c>
      <c r="I49" s="87" t="s">
        <v>435</v>
      </c>
      <c r="J49" s="87" t="s">
        <v>436</v>
      </c>
      <c r="K49" s="87"/>
      <c r="L49" s="87"/>
      <c r="M49" s="87"/>
      <c r="N49" s="87" t="s">
        <v>487</v>
      </c>
      <c r="O49" s="94">
        <v>990</v>
      </c>
      <c r="P49" s="87" t="s">
        <v>490</v>
      </c>
      <c r="Q49" s="89"/>
      <c r="Y49" s="143"/>
    </row>
    <row r="50" spans="1:25" x14ac:dyDescent="0.25">
      <c r="A50" s="143" t="s">
        <v>471</v>
      </c>
      <c r="B50" s="84" t="str">
        <f>IF(A50&gt;"",IF(A50=E50,"No",(IF(IFERROR(VLOOKUP(A50,E:E,1,FALSE)=A50,FALSE),"Duplicate",IF(E50&gt;"","Mismatch","IT Only")))),"No")</f>
        <v>No</v>
      </c>
      <c r="C50" s="86" t="s">
        <v>430</v>
      </c>
      <c r="D50" s="84" t="s">
        <v>472</v>
      </c>
      <c r="E50" s="84" t="s">
        <v>473</v>
      </c>
      <c r="F50" s="84" t="str">
        <f>IF(E50=0,"N/A",IF(IF(E50&gt;"",COUNTIF(E:E,E50),0)&gt;1,"Yes","No"))</f>
        <v>No</v>
      </c>
      <c r="G50" s="87" t="s">
        <v>474</v>
      </c>
      <c r="H50" s="87" t="s">
        <v>434</v>
      </c>
      <c r="I50" s="87" t="s">
        <v>435</v>
      </c>
      <c r="J50" s="87" t="s">
        <v>436</v>
      </c>
      <c r="K50" s="87">
        <v>40.147199999999998</v>
      </c>
      <c r="L50" s="87">
        <v>-92.599733333333305</v>
      </c>
      <c r="M50" s="87"/>
      <c r="N50" s="87" t="s">
        <v>473</v>
      </c>
      <c r="O50" s="94">
        <v>967</v>
      </c>
      <c r="P50" s="87" t="s">
        <v>475</v>
      </c>
      <c r="Q50" s="89"/>
      <c r="Y50" s="143"/>
    </row>
    <row r="51" spans="1:25" x14ac:dyDescent="0.25">
      <c r="A51" s="143" t="s">
        <v>2850</v>
      </c>
      <c r="B51" s="143" t="str">
        <f>IF(A51&gt;"",IF(A51=E51,"No",(IF(IFERROR(VLOOKUP(A51,E:E,1,FALSE)=A51,FALSE),"Duplicate",IF(E51&gt;"","Mismatch","IT Only")))),"No")</f>
        <v>No</v>
      </c>
      <c r="C51" s="86" t="s">
        <v>430</v>
      </c>
      <c r="D51" s="143" t="s">
        <v>472</v>
      </c>
      <c r="E51" s="143" t="s">
        <v>2851</v>
      </c>
      <c r="F51" s="84" t="str">
        <f>IF(E51=0,"N/A",IF(IF(E51&gt;"",COUNTIF(E:E,E51),0)&gt;1,"Yes","No"))</f>
        <v>No</v>
      </c>
      <c r="G51" s="87" t="s">
        <v>2852</v>
      </c>
      <c r="H51" s="87" t="s">
        <v>493</v>
      </c>
      <c r="I51" s="87" t="s">
        <v>445</v>
      </c>
      <c r="J51" s="87" t="s">
        <v>552</v>
      </c>
      <c r="K51" s="87">
        <v>39.869549999999997</v>
      </c>
      <c r="L51" s="87">
        <v>-88.884133329999997</v>
      </c>
      <c r="M51" s="87"/>
      <c r="N51" s="87" t="s">
        <v>2853</v>
      </c>
      <c r="O51" s="87" t="s">
        <v>2854</v>
      </c>
      <c r="P51" s="87" t="s">
        <v>496</v>
      </c>
      <c r="Q51" s="87" t="s">
        <v>497</v>
      </c>
      <c r="Y51" s="143"/>
    </row>
    <row r="52" spans="1:25" x14ac:dyDescent="0.25">
      <c r="A52" s="143" t="s">
        <v>2800</v>
      </c>
      <c r="B52" s="143" t="str">
        <f>IF(A52&gt;"",IF(A52=E52,"No",(IF(IFERROR(VLOOKUP(A52,E:E,1,FALSE)=A52,FALSE),"Duplicate",IF(E52&gt;"","Mismatch","IT Only")))),"No")</f>
        <v>No</v>
      </c>
      <c r="C52" s="86" t="s">
        <v>430</v>
      </c>
      <c r="D52" s="143" t="s">
        <v>472</v>
      </c>
      <c r="E52" s="143" t="s">
        <v>2801</v>
      </c>
      <c r="F52" s="84" t="str">
        <f>IF(E52=0,"N/A",IF(IF(E52&gt;"",COUNTIF(E:E,E52),0)&gt;1,"Yes","No"))</f>
        <v>No</v>
      </c>
      <c r="G52" s="87" t="s">
        <v>2802</v>
      </c>
      <c r="H52" s="87" t="s">
        <v>493</v>
      </c>
      <c r="I52" s="87" t="s">
        <v>445</v>
      </c>
      <c r="J52" s="87" t="s">
        <v>552</v>
      </c>
      <c r="K52" s="87">
        <v>39.874749999999999</v>
      </c>
      <c r="L52" s="87">
        <v>-88.897933330000001</v>
      </c>
      <c r="M52" s="87"/>
      <c r="N52" s="87" t="s">
        <v>2803</v>
      </c>
      <c r="O52" s="87" t="s">
        <v>2804</v>
      </c>
      <c r="P52" s="87" t="s">
        <v>496</v>
      </c>
      <c r="Q52" s="87" t="s">
        <v>497</v>
      </c>
    </row>
    <row r="53" spans="1:25" x14ac:dyDescent="0.25">
      <c r="A53" s="143"/>
      <c r="B53" s="84" t="str">
        <f>IF(A53&gt;"",IF(A53=E53,"No",(IF(IFERROR(VLOOKUP(A53,E:E,1,FALSE)=A53,FALSE),"Duplicate",IF(E53&gt;"","Mismatch","IT Only")))),"No")</f>
        <v>No</v>
      </c>
      <c r="C53" s="86" t="s">
        <v>430</v>
      </c>
      <c r="D53" s="84" t="s">
        <v>431</v>
      </c>
      <c r="E53" s="84" t="s">
        <v>484</v>
      </c>
      <c r="F53" s="84" t="str">
        <f>IF(E53=0,"N/A",IF(IF(E53&gt;"",COUNTIF(E:E,E53),0)&gt;1,"Yes","No"))</f>
        <v>No</v>
      </c>
      <c r="G53" s="87" t="s">
        <v>485</v>
      </c>
      <c r="H53" s="87" t="s">
        <v>444</v>
      </c>
      <c r="I53" s="87" t="s">
        <v>445</v>
      </c>
      <c r="J53" s="87" t="s">
        <v>436</v>
      </c>
      <c r="K53" s="87">
        <v>40.699950000000001</v>
      </c>
      <c r="L53" s="87">
        <v>-89.661083333333337</v>
      </c>
      <c r="M53" s="87"/>
      <c r="N53" s="87" t="s">
        <v>484</v>
      </c>
      <c r="O53" s="87" t="s">
        <v>486</v>
      </c>
      <c r="P53" s="87" t="s">
        <v>447</v>
      </c>
      <c r="Q53" s="87" t="s">
        <v>448</v>
      </c>
    </row>
    <row r="54" spans="1:25" x14ac:dyDescent="0.25">
      <c r="A54" s="93" t="s">
        <v>476</v>
      </c>
      <c r="B54" s="84" t="str">
        <f>IF(A54&gt;"",IF(A54=E54,"No",(IF(IFERROR(VLOOKUP(A54,E:E,1,FALSE)=A54,FALSE),"Duplicate",IF(E54&gt;"","Mismatch","IT Only")))),"No")</f>
        <v>Mismatch</v>
      </c>
      <c r="C54" s="86" t="s">
        <v>463</v>
      </c>
      <c r="D54" s="84" t="s">
        <v>464</v>
      </c>
      <c r="E54" s="84" t="s">
        <v>477</v>
      </c>
      <c r="F54" s="84" t="str">
        <f>IF(E54=0,"N/A",IF(IF(E54&gt;"",COUNTIF(E:E,E54),0)&gt;1,"Yes","No"))</f>
        <v>No</v>
      </c>
      <c r="G54" s="87" t="s">
        <v>478</v>
      </c>
      <c r="H54" s="87" t="s">
        <v>479</v>
      </c>
      <c r="I54" s="87" t="s">
        <v>445</v>
      </c>
      <c r="J54" s="87" t="s">
        <v>467</v>
      </c>
      <c r="K54" s="87">
        <v>40.450000000000003</v>
      </c>
      <c r="L54" s="87">
        <v>-90.505283333333296</v>
      </c>
      <c r="M54" s="87"/>
      <c r="N54" s="87" t="s">
        <v>480</v>
      </c>
      <c r="O54" s="87" t="s">
        <v>481</v>
      </c>
      <c r="P54" s="87" t="s">
        <v>482</v>
      </c>
      <c r="Q54" s="87" t="s">
        <v>483</v>
      </c>
    </row>
    <row r="55" spans="1:25" x14ac:dyDescent="0.25">
      <c r="A55" s="143"/>
      <c r="B55" s="84" t="s">
        <v>10076</v>
      </c>
      <c r="C55" s="86" t="s">
        <v>430</v>
      </c>
      <c r="D55" s="84" t="s">
        <v>431</v>
      </c>
      <c r="E55" s="84" t="s">
        <v>11124</v>
      </c>
      <c r="F55" s="84" t="str">
        <f>IF(E55=0,"N/A",IF(IF(E55&gt;"",COUNTIF(E:E,E55),0)&gt;1,"Yes","No"))</f>
        <v>No</v>
      </c>
      <c r="G55" s="87" t="str">
        <f>UPPER("Arlington Drive Pontoon Beach")</f>
        <v>ARLINGTON DRIVE PONTOON BEACH</v>
      </c>
      <c r="H55" s="87" t="s">
        <v>558</v>
      </c>
      <c r="I55" s="87" t="s">
        <v>445</v>
      </c>
      <c r="J55" s="87" t="s">
        <v>10517</v>
      </c>
      <c r="K55" s="87">
        <v>-90.048157000000003</v>
      </c>
      <c r="L55" s="87">
        <v>38.705852999999998</v>
      </c>
      <c r="M55" s="87" t="s">
        <v>11125</v>
      </c>
      <c r="N55" s="87"/>
      <c r="O55" s="87"/>
      <c r="P55" s="87"/>
      <c r="Q55" s="87"/>
    </row>
    <row r="56" spans="1:25" s="90" customFormat="1" x14ac:dyDescent="0.25">
      <c r="A56" s="143"/>
      <c r="B56" s="84" t="str">
        <f>IF(A56&gt;"",IF(A56=E56,"No",(IF(IFERROR(VLOOKUP(A56,E:E,1,FALSE)=A56,FALSE),"Duplicate",IF(E56&gt;"","Mismatch","IT Only")))),"No")</f>
        <v>No</v>
      </c>
      <c r="C56" s="86" t="s">
        <v>430</v>
      </c>
      <c r="D56" s="84" t="s">
        <v>431</v>
      </c>
      <c r="E56" s="84" t="s">
        <v>828</v>
      </c>
      <c r="F56" s="84" t="str">
        <f>IF(E56=0,"N/A",IF(IF(E56&gt;"",COUNTIF(E:E,E56),0)&gt;1,"Yes","No"))</f>
        <v>Yes</v>
      </c>
      <c r="G56" s="87" t="s">
        <v>829</v>
      </c>
      <c r="H56" s="87" t="s">
        <v>434</v>
      </c>
      <c r="I56" s="87" t="s">
        <v>435</v>
      </c>
      <c r="J56" s="87" t="s">
        <v>830</v>
      </c>
      <c r="K56" s="87">
        <v>39.151983333333298</v>
      </c>
      <c r="L56" s="87">
        <v>-91.897183333333302</v>
      </c>
      <c r="M56" s="87"/>
      <c r="N56" s="87" t="s">
        <v>828</v>
      </c>
      <c r="O56" s="100" t="s">
        <v>831</v>
      </c>
      <c r="P56" s="87" t="s">
        <v>437</v>
      </c>
      <c r="Q56" s="89"/>
    </row>
    <row r="57" spans="1:25" x14ac:dyDescent="0.25">
      <c r="A57" s="93" t="s">
        <v>832</v>
      </c>
      <c r="B57" s="84" t="str">
        <f>IF(A57&gt;"",IF(A57=E57,"No",(IF(IFERROR(VLOOKUP(A57,E:E,1,FALSE)=A57,FALSE),"Duplicate",IF(E57&gt;"","Mismatch","IT Only")))),"No")</f>
        <v>Mismatch</v>
      </c>
      <c r="C57" s="86" t="s">
        <v>463</v>
      </c>
      <c r="D57" s="84" t="s">
        <v>464</v>
      </c>
      <c r="E57" s="84" t="s">
        <v>833</v>
      </c>
      <c r="F57" s="84" t="str">
        <f>IF(E57=0,"N/A",IF(IF(E57&gt;"",COUNTIF(E:E,E57),0)&gt;1,"Yes","No"))</f>
        <v>Yes</v>
      </c>
      <c r="G57" s="87" t="s">
        <v>834</v>
      </c>
      <c r="H57" s="87" t="s">
        <v>434</v>
      </c>
      <c r="I57" s="87" t="s">
        <v>435</v>
      </c>
      <c r="J57" s="87" t="s">
        <v>580</v>
      </c>
      <c r="K57" s="87">
        <v>39.151983333333298</v>
      </c>
      <c r="L57" s="87">
        <v>-91.897183333333302</v>
      </c>
      <c r="M57" s="87"/>
      <c r="N57" s="87"/>
      <c r="O57" s="87"/>
      <c r="P57" s="87"/>
      <c r="Q57" s="87"/>
    </row>
    <row r="58" spans="1:25" x14ac:dyDescent="0.25">
      <c r="A58" s="93" t="s">
        <v>506</v>
      </c>
      <c r="B58" s="84" t="str">
        <f>IF(A58&gt;"",IF(A58=E58,"No",(IF(IFERROR(VLOOKUP(A58,E:E,1,FALSE)=A58,FALSE),"Duplicate",IF(E58&gt;"","Mismatch","IT Only")))),"No")</f>
        <v>Mismatch</v>
      </c>
      <c r="C58" s="86" t="s">
        <v>463</v>
      </c>
      <c r="D58" s="84" t="s">
        <v>464</v>
      </c>
      <c r="E58" s="84" t="s">
        <v>507</v>
      </c>
      <c r="F58" s="84" t="str">
        <f>IF(E58=0,"N/A",IF(IF(E58&gt;"",COUNTIF(E:E,E58),0)&gt;1,"Yes","No"))</f>
        <v>No</v>
      </c>
      <c r="G58" s="87" t="s">
        <v>508</v>
      </c>
      <c r="H58" s="87" t="s">
        <v>479</v>
      </c>
      <c r="I58" s="87" t="s">
        <v>445</v>
      </c>
      <c r="J58" s="87" t="s">
        <v>467</v>
      </c>
      <c r="K58" s="87">
        <v>40.5208333333333</v>
      </c>
      <c r="L58" s="87">
        <v>-91.170933333333295</v>
      </c>
      <c r="M58" s="87"/>
      <c r="N58" s="87" t="s">
        <v>509</v>
      </c>
      <c r="O58" s="87" t="s">
        <v>510</v>
      </c>
      <c r="P58" s="87" t="s">
        <v>482</v>
      </c>
      <c r="Q58" s="87" t="s">
        <v>483</v>
      </c>
    </row>
    <row r="59" spans="1:25" x14ac:dyDescent="0.25">
      <c r="B59" s="84" t="str">
        <f>IF(A59&gt;"",IF(A59=E59,"No",(IF(IFERROR(VLOOKUP(A59,E:E,1,FALSE)=A59,FALSE),"Duplicate",IF(E59&gt;"","Mismatch","IT Only")))),"No")</f>
        <v>No</v>
      </c>
      <c r="C59" s="86" t="s">
        <v>430</v>
      </c>
      <c r="D59" s="84" t="s">
        <v>431</v>
      </c>
      <c r="E59" s="84" t="s">
        <v>511</v>
      </c>
      <c r="F59" s="84" t="str">
        <f>IF(E59=0,"N/A",IF(IF(E59&gt;"",COUNTIF(E:E,E59),0)&gt;1,"Yes","No"))</f>
        <v>No</v>
      </c>
      <c r="G59" s="87" t="s">
        <v>512</v>
      </c>
      <c r="H59" s="87" t="s">
        <v>440</v>
      </c>
      <c r="I59" s="87" t="s">
        <v>435</v>
      </c>
      <c r="J59" s="87" t="s">
        <v>436</v>
      </c>
      <c r="K59" s="87">
        <v>38.55545</v>
      </c>
      <c r="L59" s="87">
        <v>-90.328383333333306</v>
      </c>
      <c r="M59" s="87"/>
      <c r="N59" s="87" t="s">
        <v>511</v>
      </c>
      <c r="O59" s="94">
        <v>275</v>
      </c>
      <c r="P59" s="87" t="s">
        <v>513</v>
      </c>
      <c r="Q59" s="89"/>
    </row>
    <row r="60" spans="1:25" x14ac:dyDescent="0.25">
      <c r="B60" s="84" t="str">
        <f>IF(A60&gt;"",IF(A60=E60,"No",(IF(IFERROR(VLOOKUP(A60,E:E,1,FALSE)=A60,FALSE),"Duplicate",IF(E60&gt;"","Mismatch","IT Only")))),"No")</f>
        <v>No</v>
      </c>
      <c r="C60" s="86" t="s">
        <v>430</v>
      </c>
      <c r="D60" s="84" t="s">
        <v>431</v>
      </c>
      <c r="E60" s="84" t="s">
        <v>4397</v>
      </c>
      <c r="F60" s="84" t="str">
        <f>IF(E60=0,"N/A",IF(IF(E60&gt;"",COUNTIF(E:E,E60),0)&gt;1,"Yes","No"))</f>
        <v>No</v>
      </c>
      <c r="G60" s="87" t="s">
        <v>4398</v>
      </c>
      <c r="H60" s="87" t="s">
        <v>440</v>
      </c>
      <c r="I60" s="87" t="s">
        <v>435</v>
      </c>
      <c r="J60" s="87" t="s">
        <v>436</v>
      </c>
      <c r="K60" s="87"/>
      <c r="L60" s="87"/>
      <c r="M60" s="87"/>
      <c r="N60" s="87" t="s">
        <v>4397</v>
      </c>
      <c r="O60" s="94">
        <v>101</v>
      </c>
      <c r="P60" s="87" t="s">
        <v>441</v>
      </c>
      <c r="Q60" s="89"/>
    </row>
    <row r="61" spans="1:25" x14ac:dyDescent="0.25">
      <c r="A61" s="143"/>
      <c r="B61" s="84" t="s">
        <v>10076</v>
      </c>
      <c r="C61" s="86" t="s">
        <v>430</v>
      </c>
      <c r="D61" s="84" t="s">
        <v>431</v>
      </c>
      <c r="E61" s="84" t="s">
        <v>10949</v>
      </c>
      <c r="F61" s="84" t="str">
        <f>IF(E61=0,"N/A",IF(IF(E61&gt;"",COUNTIF(E:E,E61),0)&gt;1,"Yes","No"))</f>
        <v>No</v>
      </c>
      <c r="G61" s="166" t="s">
        <v>10985</v>
      </c>
      <c r="H61" s="87" t="s">
        <v>558</v>
      </c>
      <c r="I61" s="87" t="s">
        <v>445</v>
      </c>
      <c r="J61" s="87" t="s">
        <v>10517</v>
      </c>
      <c r="K61" s="87">
        <v>-89.992598999999998</v>
      </c>
      <c r="L61" s="87">
        <v>38.658230000000003</v>
      </c>
      <c r="M61" s="87" t="s">
        <v>11003</v>
      </c>
      <c r="N61" s="87"/>
      <c r="O61" s="87"/>
      <c r="P61" s="87"/>
      <c r="Q61" s="87"/>
    </row>
    <row r="62" spans="1:25" x14ac:dyDescent="0.25">
      <c r="B62" s="84" t="str">
        <f>IF(A62&gt;"",IF(A62=E62,"No",(IF(IFERROR(VLOOKUP(A62,E:E,1,FALSE)=A62,FALSE),"Duplicate",IF(E62&gt;"","Mismatch","IT Only")))),"No")</f>
        <v>No</v>
      </c>
      <c r="C62" s="86" t="s">
        <v>430</v>
      </c>
      <c r="D62" s="84" t="s">
        <v>431</v>
      </c>
      <c r="E62" s="84" t="s">
        <v>514</v>
      </c>
      <c r="F62" s="84" t="str">
        <f>IF(E62=0,"N/A",IF(IF(E62&gt;"",COUNTIF(E:E,E62),0)&gt;1,"Yes","No"))</f>
        <v>No</v>
      </c>
      <c r="G62" s="87" t="s">
        <v>515</v>
      </c>
      <c r="H62" s="87" t="s">
        <v>516</v>
      </c>
      <c r="I62" s="87" t="s">
        <v>445</v>
      </c>
      <c r="J62" s="87" t="s">
        <v>436</v>
      </c>
      <c r="K62" s="87">
        <v>38.582250000000002</v>
      </c>
      <c r="L62" s="87">
        <v>-90.170866666666697</v>
      </c>
      <c r="M62" s="87"/>
      <c r="N62" s="87" t="s">
        <v>517</v>
      </c>
      <c r="O62" s="94">
        <v>308</v>
      </c>
      <c r="P62" s="87" t="s">
        <v>518</v>
      </c>
      <c r="Q62" s="87" t="s">
        <v>519</v>
      </c>
    </row>
    <row r="63" spans="1:25" s="143" customFormat="1" x14ac:dyDescent="0.25">
      <c r="B63" s="143" t="str">
        <f>IF(A63&gt;"",IF(A63=E63,"No",(IF(IFERROR(VLOOKUP(A63,E:E,1,FALSE)=A63,FALSE),"Duplicate",IF(E63&gt;"","Mismatch","IT Only")))),"No")</f>
        <v>No</v>
      </c>
      <c r="C63" s="86" t="s">
        <v>430</v>
      </c>
      <c r="D63" s="143" t="s">
        <v>431</v>
      </c>
      <c r="E63" s="143" t="s">
        <v>605</v>
      </c>
      <c r="F63" s="143" t="str">
        <f>IF(E63=0,"N/A",IF(IF(E63&gt;"",COUNTIF(E:E,E63),0)&gt;1,"Yes","No"))</f>
        <v>No</v>
      </c>
      <c r="G63" s="106" t="s">
        <v>606</v>
      </c>
      <c r="H63" s="87" t="s">
        <v>558</v>
      </c>
      <c r="I63" s="106" t="s">
        <v>445</v>
      </c>
      <c r="J63" s="106" t="s">
        <v>436</v>
      </c>
      <c r="K63" s="106"/>
      <c r="L63" s="106"/>
      <c r="M63" s="106"/>
      <c r="N63" s="106" t="s">
        <v>605</v>
      </c>
      <c r="O63" s="136">
        <v>48</v>
      </c>
      <c r="P63" s="106" t="s">
        <v>559</v>
      </c>
      <c r="Q63" s="106" t="s">
        <v>560</v>
      </c>
    </row>
    <row r="64" spans="1:25" s="143" customFormat="1" x14ac:dyDescent="0.25">
      <c r="B64" s="143" t="str">
        <f>IF(A64&gt;"",IF(A64=E64,"No",(IF(IFERROR(VLOOKUP(A64,E:E,1,FALSE)=A64,FALSE),"Duplicate",IF(E64&gt;"","Mismatch","IT Only")))),"No")</f>
        <v>No</v>
      </c>
      <c r="C64" s="86" t="s">
        <v>430</v>
      </c>
      <c r="D64" s="143" t="s">
        <v>431</v>
      </c>
      <c r="E64" s="143" t="s">
        <v>609</v>
      </c>
      <c r="F64" s="143" t="str">
        <f>IF(E64=0,"N/A",IF(IF(E64&gt;"",COUNTIF(E:E,E64),0)&gt;1,"Yes","No"))</f>
        <v>No</v>
      </c>
      <c r="G64" s="106" t="s">
        <v>610</v>
      </c>
      <c r="H64" s="87" t="s">
        <v>558</v>
      </c>
      <c r="I64" s="106" t="s">
        <v>445</v>
      </c>
      <c r="J64" s="106" t="s">
        <v>436</v>
      </c>
      <c r="K64" s="106"/>
      <c r="L64" s="106"/>
      <c r="M64" s="106"/>
      <c r="N64" s="106" t="s">
        <v>609</v>
      </c>
      <c r="O64" s="136">
        <v>48</v>
      </c>
      <c r="P64" s="106" t="s">
        <v>559</v>
      </c>
      <c r="Q64" s="106" t="s">
        <v>560</v>
      </c>
    </row>
    <row r="65" spans="1:17" s="143" customFormat="1" x14ac:dyDescent="0.25">
      <c r="B65" s="143" t="str">
        <f>IF(A65&gt;"",IF(A65=E65,"No",(IF(IFERROR(VLOOKUP(A65,E:E,1,FALSE)=A65,FALSE),"Duplicate",IF(E65&gt;"","Mismatch","IT Only")))),"No")</f>
        <v>No</v>
      </c>
      <c r="C65" s="86" t="s">
        <v>430</v>
      </c>
      <c r="D65" s="143" t="s">
        <v>431</v>
      </c>
      <c r="E65" s="143" t="s">
        <v>2246</v>
      </c>
      <c r="F65" s="143" t="str">
        <f>IF(E65=0,"N/A",IF(IF(E65&gt;"",COUNTIF(E:E,E65),0)&gt;1,"Yes","No"))</f>
        <v>No</v>
      </c>
      <c r="G65" s="106" t="s">
        <v>2247</v>
      </c>
      <c r="H65" s="87" t="s">
        <v>558</v>
      </c>
      <c r="I65" s="106" t="s">
        <v>445</v>
      </c>
      <c r="J65" s="106" t="s">
        <v>436</v>
      </c>
      <c r="K65" s="106"/>
      <c r="L65" s="106"/>
      <c r="M65" s="106"/>
      <c r="N65" s="106" t="s">
        <v>2246</v>
      </c>
      <c r="O65" s="136">
        <v>48</v>
      </c>
      <c r="P65" s="106" t="s">
        <v>559</v>
      </c>
      <c r="Q65" s="106" t="s">
        <v>560</v>
      </c>
    </row>
    <row r="66" spans="1:17" s="143" customFormat="1" x14ac:dyDescent="0.25">
      <c r="B66" s="143" t="str">
        <f>IF(A66&gt;"",IF(A66=E66,"No",(IF(IFERROR(VLOOKUP(A66,E:E,1,FALSE)=A66,FALSE),"Duplicate",IF(E66&gt;"","Mismatch","IT Only")))),"No")</f>
        <v>No</v>
      </c>
      <c r="C66" s="86" t="s">
        <v>430</v>
      </c>
      <c r="D66" s="143" t="s">
        <v>431</v>
      </c>
      <c r="E66" s="143" t="s">
        <v>2336</v>
      </c>
      <c r="F66" s="143" t="str">
        <f>IF(E66=0,"N/A",IF(IF(E66&gt;"",COUNTIF(E:E,E66),0)&gt;1,"Yes","No"))</f>
        <v>No</v>
      </c>
      <c r="G66" s="106" t="s">
        <v>2337</v>
      </c>
      <c r="H66" s="87" t="s">
        <v>558</v>
      </c>
      <c r="I66" s="106" t="s">
        <v>445</v>
      </c>
      <c r="J66" s="106" t="s">
        <v>436</v>
      </c>
      <c r="K66" s="106"/>
      <c r="L66" s="106"/>
      <c r="M66" s="106"/>
      <c r="N66" s="106" t="s">
        <v>2336</v>
      </c>
      <c r="O66" s="136">
        <v>48</v>
      </c>
      <c r="P66" s="106" t="s">
        <v>559</v>
      </c>
      <c r="Q66" s="106" t="s">
        <v>560</v>
      </c>
    </row>
    <row r="67" spans="1:17" s="143" customFormat="1" x14ac:dyDescent="0.25">
      <c r="B67" s="143" t="str">
        <f>IF(A67&gt;"",IF(A67=E67,"No",(IF(IFERROR(VLOOKUP(A67,E:E,1,FALSE)=A67,FALSE),"Duplicate",IF(E67&gt;"","Mismatch","IT Only")))),"No")</f>
        <v>No</v>
      </c>
      <c r="C67" s="86" t="s">
        <v>430</v>
      </c>
      <c r="D67" s="143" t="s">
        <v>431</v>
      </c>
      <c r="E67" s="143" t="s">
        <v>3601</v>
      </c>
      <c r="F67" s="143" t="str">
        <f>IF(E67=0,"N/A",IF(IF(E67&gt;"",COUNTIF(E:E,E67),0)&gt;1,"Yes","No"))</f>
        <v>No</v>
      </c>
      <c r="G67" s="106" t="s">
        <v>3602</v>
      </c>
      <c r="H67" s="87" t="s">
        <v>558</v>
      </c>
      <c r="I67" s="106" t="s">
        <v>445</v>
      </c>
      <c r="J67" s="106" t="s">
        <v>436</v>
      </c>
      <c r="K67" s="106">
        <v>38.821942</v>
      </c>
      <c r="L67" s="106">
        <v>-90.083544000000003</v>
      </c>
      <c r="M67" s="106"/>
      <c r="N67" s="106" t="s">
        <v>3601</v>
      </c>
      <c r="O67" s="136">
        <v>48</v>
      </c>
      <c r="P67" s="106" t="s">
        <v>559</v>
      </c>
      <c r="Q67" s="106" t="s">
        <v>560</v>
      </c>
    </row>
    <row r="68" spans="1:17" s="143" customFormat="1" x14ac:dyDescent="0.25">
      <c r="B68" s="143" t="str">
        <f>IF(A68&gt;"",IF(A68=E68,"No",(IF(IFERROR(VLOOKUP(A68,E:E,1,FALSE)=A68,FALSE),"Duplicate",IF(E68&gt;"","Mismatch","IT Only")))),"No")</f>
        <v>No</v>
      </c>
      <c r="C68" s="86" t="s">
        <v>430</v>
      </c>
      <c r="D68" s="143" t="s">
        <v>431</v>
      </c>
      <c r="E68" s="143" t="s">
        <v>5869</v>
      </c>
      <c r="F68" s="143" t="str">
        <f>IF(E68=0,"N/A",IF(IF(E68&gt;"",COUNTIF(E:E,E68),0)&gt;1,"Yes","No"))</f>
        <v>No</v>
      </c>
      <c r="G68" s="106" t="s">
        <v>5870</v>
      </c>
      <c r="H68" s="87" t="s">
        <v>558</v>
      </c>
      <c r="I68" s="106" t="s">
        <v>445</v>
      </c>
      <c r="J68" s="106" t="s">
        <v>436</v>
      </c>
      <c r="K68" s="106"/>
      <c r="L68" s="106"/>
      <c r="M68" s="106"/>
      <c r="N68" s="106" t="s">
        <v>5869</v>
      </c>
      <c r="O68" s="136">
        <v>48</v>
      </c>
      <c r="P68" s="106" t="s">
        <v>559</v>
      </c>
      <c r="Q68" s="106" t="s">
        <v>560</v>
      </c>
    </row>
    <row r="69" spans="1:17" s="143" customFormat="1" x14ac:dyDescent="0.25">
      <c r="B69" s="143" t="str">
        <f>IF(A69&gt;"",IF(A69=E69,"No",(IF(IFERROR(VLOOKUP(A69,E:E,1,FALSE)=A69,FALSE),"Duplicate",IF(E69&gt;"","Mismatch","IT Only")))),"No")</f>
        <v>No</v>
      </c>
      <c r="C69" s="86" t="s">
        <v>430</v>
      </c>
      <c r="D69" s="143" t="s">
        <v>431</v>
      </c>
      <c r="E69" s="143" t="s">
        <v>9892</v>
      </c>
      <c r="F69" s="143" t="str">
        <f>IF(E69=0,"N/A",IF(IF(E69&gt;"",COUNTIF(E:E,E69),0)&gt;1,"Yes","No"))</f>
        <v>No</v>
      </c>
      <c r="G69" s="106" t="s">
        <v>9893</v>
      </c>
      <c r="H69" s="87" t="s">
        <v>558</v>
      </c>
      <c r="I69" s="106" t="s">
        <v>445</v>
      </c>
      <c r="J69" s="106" t="s">
        <v>436</v>
      </c>
      <c r="K69" s="106"/>
      <c r="L69" s="106"/>
      <c r="M69" s="106"/>
      <c r="N69" s="106" t="s">
        <v>9892</v>
      </c>
      <c r="O69" s="136">
        <v>48</v>
      </c>
      <c r="P69" s="106" t="s">
        <v>559</v>
      </c>
      <c r="Q69" s="106" t="s">
        <v>560</v>
      </c>
    </row>
    <row r="70" spans="1:17" s="143" customFormat="1" x14ac:dyDescent="0.25">
      <c r="B70" s="143" t="str">
        <f>IF(A70&gt;"",IF(A70=E70,"No",(IF(IFERROR(VLOOKUP(A70,E:E,1,FALSE)=A70,FALSE),"Duplicate",IF(E70&gt;"","Mismatch","IT Only")))),"No")</f>
        <v>No</v>
      </c>
      <c r="C70" s="86" t="s">
        <v>430</v>
      </c>
      <c r="D70" s="143" t="s">
        <v>431</v>
      </c>
      <c r="E70" s="143" t="s">
        <v>9890</v>
      </c>
      <c r="F70" s="143" t="str">
        <f>IF(E70=0,"N/A",IF(IF(E70&gt;"",COUNTIF(E:E,E70),0)&gt;1,"Yes","No"))</f>
        <v>No</v>
      </c>
      <c r="G70" s="106" t="s">
        <v>9891</v>
      </c>
      <c r="H70" s="87" t="s">
        <v>558</v>
      </c>
      <c r="I70" s="106" t="s">
        <v>445</v>
      </c>
      <c r="J70" s="106" t="s">
        <v>436</v>
      </c>
      <c r="K70" s="106"/>
      <c r="L70" s="106"/>
      <c r="M70" s="106"/>
      <c r="N70" s="106" t="s">
        <v>9890</v>
      </c>
      <c r="O70" s="136">
        <v>48</v>
      </c>
      <c r="P70" s="106" t="s">
        <v>559</v>
      </c>
      <c r="Q70" s="106" t="s">
        <v>560</v>
      </c>
    </row>
    <row r="71" spans="1:17" s="143" customFormat="1" x14ac:dyDescent="0.25">
      <c r="B71" s="143" t="str">
        <f>IF(A71&gt;"",IF(A71=E71,"No",(IF(IFERROR(VLOOKUP(A71,E:E,1,FALSE)=A71,FALSE),"Duplicate",IF(E71&gt;"","Mismatch","IT Only")))),"No")</f>
        <v>No</v>
      </c>
      <c r="C71" s="86" t="s">
        <v>430</v>
      </c>
      <c r="D71" s="143" t="s">
        <v>431</v>
      </c>
      <c r="E71" s="143" t="s">
        <v>873</v>
      </c>
      <c r="F71" s="143" t="str">
        <f>IF(E71=0,"N/A",IF(IF(E71&gt;"",COUNTIF(E:E,E71),0)&gt;1,"Yes","No"))</f>
        <v>No</v>
      </c>
      <c r="G71" s="106" t="s">
        <v>874</v>
      </c>
      <c r="H71" s="87" t="s">
        <v>558</v>
      </c>
      <c r="I71" s="106" t="s">
        <v>445</v>
      </c>
      <c r="J71" s="106" t="s">
        <v>436</v>
      </c>
      <c r="K71" s="106"/>
      <c r="L71" s="106"/>
      <c r="M71" s="106"/>
      <c r="N71" s="106" t="s">
        <v>873</v>
      </c>
      <c r="O71" s="136">
        <v>48</v>
      </c>
      <c r="P71" s="106" t="s">
        <v>559</v>
      </c>
      <c r="Q71" s="106" t="s">
        <v>560</v>
      </c>
    </row>
    <row r="72" spans="1:17" s="143" customFormat="1" x14ac:dyDescent="0.25">
      <c r="B72" s="143" t="str">
        <f>IF(A72&gt;"",IF(A72=E72,"No",(IF(IFERROR(VLOOKUP(A72,E:E,1,FALSE)=A72,FALSE),"Duplicate",IF(E72&gt;"","Mismatch","IT Only")))),"No")</f>
        <v>No</v>
      </c>
      <c r="C72" s="86" t="s">
        <v>430</v>
      </c>
      <c r="D72" s="143" t="s">
        <v>431</v>
      </c>
      <c r="E72" s="143" t="s">
        <v>607</v>
      </c>
      <c r="F72" s="143" t="str">
        <f>IF(E72=0,"N/A",IF(IF(E72&gt;"",COUNTIF(E:E,E72),0)&gt;1,"Yes","No"))</f>
        <v>No</v>
      </c>
      <c r="G72" s="106" t="s">
        <v>608</v>
      </c>
      <c r="H72" s="87" t="s">
        <v>558</v>
      </c>
      <c r="I72" s="106" t="s">
        <v>445</v>
      </c>
      <c r="J72" s="106" t="s">
        <v>436</v>
      </c>
      <c r="K72" s="106"/>
      <c r="L72" s="106"/>
      <c r="M72" s="106"/>
      <c r="N72" s="106" t="s">
        <v>607</v>
      </c>
      <c r="O72" s="136">
        <v>48</v>
      </c>
      <c r="P72" s="106" t="s">
        <v>559</v>
      </c>
      <c r="Q72" s="106" t="s">
        <v>560</v>
      </c>
    </row>
    <row r="73" spans="1:17" s="143" customFormat="1" x14ac:dyDescent="0.25">
      <c r="B73" s="143" t="str">
        <f>IF(A73&gt;"",IF(A73=E73,"No",(IF(IFERROR(VLOOKUP(A73,E:E,1,FALSE)=A73,FALSE),"Duplicate",IF(E73&gt;"","Mismatch","IT Only")))),"No")</f>
        <v>No</v>
      </c>
      <c r="C73" s="86" t="s">
        <v>430</v>
      </c>
      <c r="D73" s="143" t="s">
        <v>431</v>
      </c>
      <c r="E73" s="143" t="s">
        <v>5387</v>
      </c>
      <c r="F73" s="143" t="str">
        <f>IF(E73=0,"N/A",IF(IF(E73&gt;"",COUNTIF(E:E,E73),0)&gt;1,"Yes","No"))</f>
        <v>No</v>
      </c>
      <c r="G73" s="106" t="s">
        <v>5388</v>
      </c>
      <c r="H73" s="87" t="s">
        <v>558</v>
      </c>
      <c r="I73" s="106" t="s">
        <v>445</v>
      </c>
      <c r="J73" s="106" t="s">
        <v>436</v>
      </c>
      <c r="K73" s="106">
        <v>38.982416669999999</v>
      </c>
      <c r="L73" s="106">
        <v>-89.106300000000005</v>
      </c>
      <c r="M73" s="106"/>
      <c r="N73" s="106" t="s">
        <v>5387</v>
      </c>
      <c r="O73" s="136">
        <v>48</v>
      </c>
      <c r="P73" s="106" t="s">
        <v>559</v>
      </c>
      <c r="Q73" s="106" t="s">
        <v>560</v>
      </c>
    </row>
    <row r="74" spans="1:17" s="143" customFormat="1" x14ac:dyDescent="0.25">
      <c r="B74" s="143" t="str">
        <f>IF(A74&gt;"",IF(A74=E74,"No",(IF(IFERROR(VLOOKUP(A74,E:E,1,FALSE)=A74,FALSE),"Duplicate",IF(E74&gt;"","Mismatch","IT Only")))),"No")</f>
        <v>No</v>
      </c>
      <c r="C74" s="86" t="s">
        <v>430</v>
      </c>
      <c r="D74" s="143" t="s">
        <v>431</v>
      </c>
      <c r="E74" s="143" t="s">
        <v>8486</v>
      </c>
      <c r="F74" s="143" t="str">
        <f>IF(E74=0,"N/A",IF(IF(E74&gt;"",COUNTIF(E:E,E74),0)&gt;1,"Yes","No"))</f>
        <v>No</v>
      </c>
      <c r="G74" s="106" t="s">
        <v>8487</v>
      </c>
      <c r="H74" s="87" t="s">
        <v>558</v>
      </c>
      <c r="I74" s="106" t="s">
        <v>445</v>
      </c>
      <c r="J74" s="106" t="s">
        <v>436</v>
      </c>
      <c r="K74" s="106">
        <v>38.276433330000003</v>
      </c>
      <c r="L74" s="106">
        <v>-91.615966670000006</v>
      </c>
      <c r="M74" s="106"/>
      <c r="N74" s="106" t="s">
        <v>8486</v>
      </c>
      <c r="O74" s="136">
        <v>48</v>
      </c>
      <c r="P74" s="106" t="s">
        <v>559</v>
      </c>
      <c r="Q74" s="106" t="s">
        <v>560</v>
      </c>
    </row>
    <row r="75" spans="1:17" s="143" customFormat="1" x14ac:dyDescent="0.25">
      <c r="A75" s="90"/>
      <c r="B75" s="90" t="str">
        <f>IF(A75&gt;"",IF(A75=E75,"No",(IF(IFERROR(VLOOKUP(A75,E:E,1,FALSE)=A75,FALSE),"Duplicate",IF(E75&gt;"","Mismatch","IT Only")))),"No")</f>
        <v>No</v>
      </c>
      <c r="C75" s="91" t="s">
        <v>451</v>
      </c>
      <c r="D75" s="90" t="s">
        <v>431</v>
      </c>
      <c r="E75" s="90" t="s">
        <v>3689</v>
      </c>
      <c r="F75" s="90" t="str">
        <f>IF(E75=0,"N/A",IF(IF(E75&gt;"",COUNTIF(E:E,E75),0)&gt;1,"Yes","No"))</f>
        <v>No</v>
      </c>
      <c r="G75" s="129" t="s">
        <v>3690</v>
      </c>
      <c r="H75" s="92" t="s">
        <v>3691</v>
      </c>
      <c r="I75" s="129" t="s">
        <v>445</v>
      </c>
      <c r="J75" s="129" t="s">
        <v>436</v>
      </c>
      <c r="K75" s="129"/>
      <c r="L75" s="129"/>
      <c r="M75" s="129"/>
      <c r="N75" s="129" t="s">
        <v>3689</v>
      </c>
      <c r="O75" s="140">
        <v>48</v>
      </c>
      <c r="P75" s="129" t="s">
        <v>559</v>
      </c>
      <c r="Q75" s="129" t="s">
        <v>3692</v>
      </c>
    </row>
    <row r="76" spans="1:17" s="143" customFormat="1" x14ac:dyDescent="0.25">
      <c r="B76" s="143" t="str">
        <f>IF(A76&gt;"",IF(A76=E76,"No",(IF(IFERROR(VLOOKUP(A76,E:E,1,FALSE)=A76,FALSE),"Duplicate",IF(E76&gt;"","Mismatch","IT Only")))),"No")</f>
        <v>No</v>
      </c>
      <c r="C76" s="86" t="s">
        <v>430</v>
      </c>
      <c r="D76" s="143" t="s">
        <v>431</v>
      </c>
      <c r="E76" s="143" t="s">
        <v>3221</v>
      </c>
      <c r="F76" s="143" t="str">
        <f>IF(E76=0,"N/A",IF(IF(E76&gt;"",COUNTIF(E:E,E76),0)&gt;1,"Yes","No"))</f>
        <v>No</v>
      </c>
      <c r="G76" s="106" t="s">
        <v>3222</v>
      </c>
      <c r="H76" s="87" t="s">
        <v>558</v>
      </c>
      <c r="I76" s="106" t="s">
        <v>445</v>
      </c>
      <c r="J76" s="106" t="s">
        <v>436</v>
      </c>
      <c r="K76" s="106"/>
      <c r="L76" s="106"/>
      <c r="M76" s="106"/>
      <c r="N76" s="106" t="s">
        <v>3221</v>
      </c>
      <c r="O76" s="136">
        <v>48</v>
      </c>
      <c r="P76" s="106" t="s">
        <v>559</v>
      </c>
      <c r="Q76" s="106" t="s">
        <v>560</v>
      </c>
    </row>
    <row r="77" spans="1:17" s="143" customFormat="1" x14ac:dyDescent="0.25">
      <c r="B77" s="143" t="str">
        <f>IF(A77&gt;"",IF(A77=E77,"No",(IF(IFERROR(VLOOKUP(A77,E:E,1,FALSE)=A77,FALSE),"Duplicate",IF(E77&gt;"","Mismatch","IT Only")))),"No")</f>
        <v>No</v>
      </c>
      <c r="C77" s="86" t="s">
        <v>430</v>
      </c>
      <c r="D77" s="143" t="s">
        <v>431</v>
      </c>
      <c r="E77" s="143" t="s">
        <v>625</v>
      </c>
      <c r="F77" s="143" t="str">
        <f>IF(E77=0,"N/A",IF(IF(E77&gt;"",COUNTIF(E:E,E77),0)&gt;1,"Yes","No"))</f>
        <v>No</v>
      </c>
      <c r="G77" s="106" t="s">
        <v>626</v>
      </c>
      <c r="H77" s="87" t="s">
        <v>558</v>
      </c>
      <c r="I77" s="106" t="s">
        <v>445</v>
      </c>
      <c r="J77" s="106" t="s">
        <v>436</v>
      </c>
      <c r="K77" s="106"/>
      <c r="L77" s="106"/>
      <c r="M77" s="106"/>
      <c r="N77" s="106" t="s">
        <v>625</v>
      </c>
      <c r="O77" s="136">
        <v>48</v>
      </c>
      <c r="P77" s="106" t="s">
        <v>559</v>
      </c>
      <c r="Q77" s="106" t="s">
        <v>560</v>
      </c>
    </row>
    <row r="78" spans="1:17" s="143" customFormat="1" x14ac:dyDescent="0.25">
      <c r="B78" s="143" t="str">
        <f>IF(A78&gt;"",IF(A78=E78,"No",(IF(IFERROR(VLOOKUP(A78,E:E,1,FALSE)=A78,FALSE),"Duplicate",IF(E78&gt;"","Mismatch","IT Only")))),"No")</f>
        <v>No</v>
      </c>
      <c r="C78" s="86" t="s">
        <v>430</v>
      </c>
      <c r="D78" s="143" t="s">
        <v>431</v>
      </c>
      <c r="E78" s="143" t="s">
        <v>5867</v>
      </c>
      <c r="F78" s="143" t="str">
        <f>IF(E78=0,"N/A",IF(IF(E78&gt;"",COUNTIF(E:E,E78),0)&gt;1,"Yes","No"))</f>
        <v>No</v>
      </c>
      <c r="G78" s="106" t="s">
        <v>5868</v>
      </c>
      <c r="H78" s="87" t="s">
        <v>558</v>
      </c>
      <c r="I78" s="106" t="s">
        <v>445</v>
      </c>
      <c r="J78" s="106" t="s">
        <v>436</v>
      </c>
      <c r="K78" s="106"/>
      <c r="L78" s="106"/>
      <c r="M78" s="106"/>
      <c r="N78" s="106" t="s">
        <v>5867</v>
      </c>
      <c r="O78" s="136">
        <v>48</v>
      </c>
      <c r="P78" s="106" t="s">
        <v>559</v>
      </c>
      <c r="Q78" s="106" t="s">
        <v>560</v>
      </c>
    </row>
    <row r="79" spans="1:17" s="143" customFormat="1" x14ac:dyDescent="0.25">
      <c r="B79" s="143" t="str">
        <f>IF(A79&gt;"",IF(A79=E79,"No",(IF(IFERROR(VLOOKUP(A79,E:E,1,FALSE)=A79,FALSE),"Duplicate",IF(E79&gt;"","Mismatch","IT Only")))),"No")</f>
        <v>No</v>
      </c>
      <c r="C79" s="86" t="s">
        <v>430</v>
      </c>
      <c r="D79" s="143" t="s">
        <v>431</v>
      </c>
      <c r="E79" s="143" t="s">
        <v>2559</v>
      </c>
      <c r="F79" s="143" t="str">
        <f>IF(E79=0,"N/A",IF(IF(E79&gt;"",COUNTIF(E:E,E79),0)&gt;1,"Yes","No"))</f>
        <v>No</v>
      </c>
      <c r="G79" s="106" t="s">
        <v>2560</v>
      </c>
      <c r="H79" s="87" t="s">
        <v>558</v>
      </c>
      <c r="I79" s="106" t="s">
        <v>445</v>
      </c>
      <c r="J79" s="106" t="s">
        <v>436</v>
      </c>
      <c r="K79" s="106"/>
      <c r="L79" s="106"/>
      <c r="M79" s="106"/>
      <c r="N79" s="106" t="s">
        <v>2559</v>
      </c>
      <c r="O79" s="136">
        <v>48</v>
      </c>
      <c r="P79" s="106" t="s">
        <v>559</v>
      </c>
      <c r="Q79" s="106" t="s">
        <v>560</v>
      </c>
    </row>
    <row r="80" spans="1:17" s="143" customFormat="1" x14ac:dyDescent="0.25">
      <c r="B80" s="143" t="str">
        <f>IF(A80&gt;"",IF(A80=E80,"No",(IF(IFERROR(VLOOKUP(A80,E:E,1,FALSE)=A80,FALSE),"Duplicate",IF(E80&gt;"","Mismatch","IT Only")))),"No")</f>
        <v>No</v>
      </c>
      <c r="C80" s="86" t="s">
        <v>430</v>
      </c>
      <c r="D80" s="143" t="s">
        <v>431</v>
      </c>
      <c r="E80" s="143" t="s">
        <v>627</v>
      </c>
      <c r="F80" s="143" t="str">
        <f>IF(E80=0,"N/A",IF(IF(E80&gt;"",COUNTIF(E:E,E80),0)&gt;1,"Yes","No"))</f>
        <v>No</v>
      </c>
      <c r="G80" s="106" t="s">
        <v>628</v>
      </c>
      <c r="H80" s="87" t="s">
        <v>558</v>
      </c>
      <c r="I80" s="106" t="s">
        <v>445</v>
      </c>
      <c r="J80" s="106" t="s">
        <v>436</v>
      </c>
      <c r="K80" s="106"/>
      <c r="L80" s="106"/>
      <c r="M80" s="106"/>
      <c r="N80" s="106" t="s">
        <v>627</v>
      </c>
      <c r="O80" s="106" t="s">
        <v>629</v>
      </c>
      <c r="P80" s="106" t="s">
        <v>559</v>
      </c>
      <c r="Q80" s="106" t="s">
        <v>560</v>
      </c>
    </row>
    <row r="81" spans="1:17" s="143" customFormat="1" x14ac:dyDescent="0.25">
      <c r="B81" s="143" t="str">
        <f>IF(A81&gt;"",IF(A81=E81,"No",(IF(IFERROR(VLOOKUP(A81,E:E,1,FALSE)=A81,FALSE),"Duplicate",IF(E81&gt;"","Mismatch","IT Only")))),"No")</f>
        <v>No</v>
      </c>
      <c r="C81" s="86" t="s">
        <v>430</v>
      </c>
      <c r="D81" s="143" t="s">
        <v>431</v>
      </c>
      <c r="E81" s="143" t="s">
        <v>870</v>
      </c>
      <c r="F81" s="143" t="str">
        <f>IF(E81=0,"N/A",IF(IF(E81&gt;"",COUNTIF(E:E,E81),0)&gt;1,"Yes","No"))</f>
        <v>No</v>
      </c>
      <c r="G81" s="106" t="s">
        <v>871</v>
      </c>
      <c r="H81" s="87" t="s">
        <v>558</v>
      </c>
      <c r="I81" s="106" t="s">
        <v>445</v>
      </c>
      <c r="J81" s="106" t="s">
        <v>436</v>
      </c>
      <c r="K81" s="106"/>
      <c r="L81" s="106"/>
      <c r="M81" s="106"/>
      <c r="N81" s="106" t="s">
        <v>870</v>
      </c>
      <c r="O81" s="106" t="s">
        <v>872</v>
      </c>
      <c r="P81" s="106" t="s">
        <v>559</v>
      </c>
      <c r="Q81" s="106" t="s">
        <v>560</v>
      </c>
    </row>
    <row r="82" spans="1:17" s="143" customFormat="1" x14ac:dyDescent="0.25">
      <c r="B82" s="143" t="str">
        <f>IF(A82&gt;"",IF(A82=E82,"No",(IF(IFERROR(VLOOKUP(A82,E:E,1,FALSE)=A82,FALSE),"Duplicate",IF(E82&gt;"","Mismatch","IT Only")))),"No")</f>
        <v>No</v>
      </c>
      <c r="C82" s="86" t="s">
        <v>430</v>
      </c>
      <c r="D82" s="143" t="s">
        <v>431</v>
      </c>
      <c r="E82" s="143" t="s">
        <v>520</v>
      </c>
      <c r="F82" s="143" t="str">
        <f>IF(E82=0,"N/A",IF(IF(E82&gt;"",COUNTIF(E:E,E82),0)&gt;1,"Yes","No"))</f>
        <v>No</v>
      </c>
      <c r="G82" s="106" t="s">
        <v>521</v>
      </c>
      <c r="H82" s="87" t="s">
        <v>516</v>
      </c>
      <c r="I82" s="106" t="s">
        <v>445</v>
      </c>
      <c r="J82" s="106" t="s">
        <v>436</v>
      </c>
      <c r="K82" s="106"/>
      <c r="L82" s="106"/>
      <c r="M82" s="106"/>
      <c r="N82" s="106" t="s">
        <v>522</v>
      </c>
      <c r="O82" s="106" t="s">
        <v>523</v>
      </c>
      <c r="P82" s="106" t="s">
        <v>524</v>
      </c>
      <c r="Q82" s="106" t="s">
        <v>525</v>
      </c>
    </row>
    <row r="83" spans="1:17" s="143" customFormat="1" x14ac:dyDescent="0.25">
      <c r="B83" s="143" t="str">
        <f>IF(A83&gt;"",IF(A83=E83,"No",(IF(IFERROR(VLOOKUP(A83,E:E,1,FALSE)=A83,FALSE),"Duplicate",IF(E83&gt;"","Mismatch","IT Only")))),"No")</f>
        <v>No</v>
      </c>
      <c r="C83" s="86" t="s">
        <v>430</v>
      </c>
      <c r="D83" s="143" t="s">
        <v>431</v>
      </c>
      <c r="E83" s="143" t="s">
        <v>526</v>
      </c>
      <c r="F83" s="143" t="str">
        <f>IF(E83=0,"N/A",IF(IF(E83&gt;"",COUNTIF(E:E,E83),0)&gt;1,"Yes","No"))</f>
        <v>No</v>
      </c>
      <c r="G83" s="106" t="s">
        <v>527</v>
      </c>
      <c r="H83" s="87" t="s">
        <v>528</v>
      </c>
      <c r="I83" s="106" t="s">
        <v>445</v>
      </c>
      <c r="J83" s="106" t="s">
        <v>436</v>
      </c>
      <c r="K83" s="106">
        <v>38.328000000000003</v>
      </c>
      <c r="L83" s="106">
        <v>-88.038216666666699</v>
      </c>
      <c r="M83" s="106"/>
      <c r="N83" s="106" t="s">
        <v>526</v>
      </c>
      <c r="O83" s="106" t="s">
        <v>529</v>
      </c>
      <c r="P83" s="106" t="s">
        <v>530</v>
      </c>
      <c r="Q83" s="106" t="s">
        <v>531</v>
      </c>
    </row>
    <row r="84" spans="1:17" s="143" customFormat="1" x14ac:dyDescent="0.25">
      <c r="A84" s="93" t="s">
        <v>532</v>
      </c>
      <c r="B84" s="143" t="str">
        <f>IF(A84&gt;"",IF(A84=E84,"No",(IF(IFERROR(VLOOKUP(A84,E:E,1,FALSE)=A84,FALSE),"Duplicate",IF(E84&gt;"","Mismatch","IT Only")))),"No")</f>
        <v>Duplicate</v>
      </c>
      <c r="C84" s="86" t="s">
        <v>463</v>
      </c>
      <c r="D84" s="143" t="s">
        <v>464</v>
      </c>
      <c r="E84" s="143" t="s">
        <v>533</v>
      </c>
      <c r="F84" s="143" t="str">
        <f>IF(E84=0,"N/A",IF(IF(E84&gt;"",COUNTIF(E:E,E84),0)&gt;1,"Yes","No"))</f>
        <v>No</v>
      </c>
      <c r="G84" s="106" t="s">
        <v>534</v>
      </c>
      <c r="H84" s="87" t="s">
        <v>535</v>
      </c>
      <c r="I84" s="106" t="s">
        <v>445</v>
      </c>
      <c r="J84" s="106" t="s">
        <v>536</v>
      </c>
      <c r="K84" s="106">
        <v>38.365653000000002</v>
      </c>
      <c r="L84" s="106">
        <v>-88.055946000000006</v>
      </c>
      <c r="M84" s="106" t="s">
        <v>537</v>
      </c>
      <c r="N84" s="106"/>
      <c r="O84" s="106"/>
      <c r="P84" s="106"/>
      <c r="Q84" s="106"/>
    </row>
    <row r="85" spans="1:17" s="143" customFormat="1" x14ac:dyDescent="0.25">
      <c r="B85" s="143" t="str">
        <f>IF(A85&gt;"",IF(A85=E85,"No",(IF(IFERROR(VLOOKUP(A85,E:E,1,FALSE)=A85,FALSE),"Duplicate",IF(E85&gt;"","Mismatch","IT Only")))),"No")</f>
        <v>No</v>
      </c>
      <c r="C85" s="86" t="s">
        <v>430</v>
      </c>
      <c r="D85" s="143" t="s">
        <v>431</v>
      </c>
      <c r="E85" s="143" t="s">
        <v>538</v>
      </c>
      <c r="F85" s="143" t="str">
        <f>IF(E85=0,"N/A",IF(IF(E85&gt;"",COUNTIF(E:E,E85),0)&gt;1,"Yes","No"))</f>
        <v>No</v>
      </c>
      <c r="G85" s="106" t="s">
        <v>539</v>
      </c>
      <c r="H85" s="87" t="s">
        <v>528</v>
      </c>
      <c r="I85" s="106" t="s">
        <v>445</v>
      </c>
      <c r="J85" s="106" t="s">
        <v>436</v>
      </c>
      <c r="K85" s="106">
        <v>38.377499999999998</v>
      </c>
      <c r="L85" s="106">
        <v>-88.048033333333294</v>
      </c>
      <c r="M85" s="106"/>
      <c r="N85" s="106" t="s">
        <v>538</v>
      </c>
      <c r="O85" s="106" t="s">
        <v>540</v>
      </c>
      <c r="P85" s="106" t="s">
        <v>530</v>
      </c>
      <c r="Q85" s="106" t="s">
        <v>531</v>
      </c>
    </row>
    <row r="86" spans="1:17" s="143" customFormat="1" x14ac:dyDescent="0.25">
      <c r="B86" s="143" t="str">
        <f>IF(A86&gt;"",IF(A86=E86,"No",(IF(IFERROR(VLOOKUP(A86,E:E,1,FALSE)=A86,FALSE),"Duplicate",IF(E86&gt;"","Mismatch","IT Only")))),"No")</f>
        <v>No</v>
      </c>
      <c r="C86" s="86" t="s">
        <v>541</v>
      </c>
      <c r="D86" s="143" t="s">
        <v>464</v>
      </c>
      <c r="E86" s="143" t="s">
        <v>542</v>
      </c>
      <c r="F86" s="143" t="str">
        <f>IF(E86=0,"N/A",IF(IF(E86&gt;"",COUNTIF(E:E,E86),0)&gt;1,"Yes","No"))</f>
        <v>No</v>
      </c>
      <c r="G86" s="106" t="s">
        <v>543</v>
      </c>
      <c r="H86" s="87" t="s">
        <v>528</v>
      </c>
      <c r="I86" s="106" t="s">
        <v>445</v>
      </c>
      <c r="J86" s="106" t="s">
        <v>436</v>
      </c>
      <c r="K86" s="106">
        <v>38.361806000000001</v>
      </c>
      <c r="L86" s="106">
        <v>-88.057727999999997</v>
      </c>
      <c r="M86" s="106"/>
      <c r="N86" s="106" t="s">
        <v>542</v>
      </c>
      <c r="O86" s="106" t="s">
        <v>544</v>
      </c>
      <c r="P86" s="106" t="s">
        <v>530</v>
      </c>
      <c r="Q86" s="106" t="s">
        <v>531</v>
      </c>
    </row>
    <row r="87" spans="1:17" s="143" customFormat="1" x14ac:dyDescent="0.25">
      <c r="B87" s="143" t="str">
        <f>IF(A87&gt;"",IF(A87=E87,"No",(IF(IFERROR(VLOOKUP(A87,E:E,1,FALSE)=A87,FALSE),"Duplicate",IF(E87&gt;"","Mismatch","IT Only")))),"No")</f>
        <v>No</v>
      </c>
      <c r="C87" s="86" t="s">
        <v>430</v>
      </c>
      <c r="D87" s="143" t="s">
        <v>431</v>
      </c>
      <c r="E87" s="143" t="s">
        <v>545</v>
      </c>
      <c r="F87" s="143" t="str">
        <f>IF(E87=0,"N/A",IF(IF(E87&gt;"",COUNTIF(E:E,E87),0)&gt;1,"Yes","No"))</f>
        <v>No</v>
      </c>
      <c r="G87" s="106" t="s">
        <v>546</v>
      </c>
      <c r="H87" s="87" t="s">
        <v>528</v>
      </c>
      <c r="I87" s="106" t="s">
        <v>445</v>
      </c>
      <c r="J87" s="106" t="s">
        <v>436</v>
      </c>
      <c r="K87" s="106">
        <v>38.328166666666696</v>
      </c>
      <c r="L87" s="106">
        <v>-88.048599999999993</v>
      </c>
      <c r="M87" s="106"/>
      <c r="N87" s="106" t="s">
        <v>545</v>
      </c>
      <c r="O87" s="106" t="s">
        <v>547</v>
      </c>
      <c r="P87" s="106" t="s">
        <v>530</v>
      </c>
      <c r="Q87" s="106" t="s">
        <v>531</v>
      </c>
    </row>
    <row r="88" spans="1:17" s="143" customFormat="1" x14ac:dyDescent="0.25">
      <c r="A88" s="93" t="s">
        <v>548</v>
      </c>
      <c r="B88" s="143" t="str">
        <f>IF(A88&gt;"",IF(A88=E88,"No",(IF(IFERROR(VLOOKUP(A88,E:E,1,FALSE)=A88,FALSE),"Duplicate",IF(E88&gt;"","Mismatch","IT Only")))),"No")</f>
        <v>Mismatch</v>
      </c>
      <c r="C88" s="86" t="s">
        <v>463</v>
      </c>
      <c r="D88" s="143" t="s">
        <v>549</v>
      </c>
      <c r="E88" s="143" t="s">
        <v>550</v>
      </c>
      <c r="F88" s="143" t="str">
        <f>IF(E88=0,"N/A",IF(IF(E88&gt;"",COUNTIF(E:E,E88),0)&gt;1,"Yes","No"))</f>
        <v>No</v>
      </c>
      <c r="G88" s="106" t="s">
        <v>551</v>
      </c>
      <c r="H88" s="87" t="s">
        <v>528</v>
      </c>
      <c r="I88" s="106" t="s">
        <v>445</v>
      </c>
      <c r="J88" s="106" t="s">
        <v>552</v>
      </c>
      <c r="K88" s="106">
        <v>38.363500000000002</v>
      </c>
      <c r="L88" s="106">
        <v>-88.074449999999999</v>
      </c>
      <c r="M88" s="106"/>
      <c r="N88" s="106" t="s">
        <v>550</v>
      </c>
      <c r="O88" s="106" t="s">
        <v>553</v>
      </c>
      <c r="P88" s="106" t="s">
        <v>530</v>
      </c>
      <c r="Q88" s="106" t="s">
        <v>531</v>
      </c>
    </row>
    <row r="89" spans="1:17" s="143" customFormat="1" x14ac:dyDescent="0.25">
      <c r="B89" s="143" t="str">
        <f>IF(A89&gt;"",IF(A89=E89,"No",(IF(IFERROR(VLOOKUP(A89,E:E,1,FALSE)=A89,FALSE),"Duplicate",IF(E89&gt;"","Mismatch","IT Only")))),"No")</f>
        <v>No</v>
      </c>
      <c r="C89" s="86" t="s">
        <v>430</v>
      </c>
      <c r="D89" s="143" t="s">
        <v>431</v>
      </c>
      <c r="E89" s="143" t="s">
        <v>554</v>
      </c>
      <c r="F89" s="143" t="str">
        <f>IF(E89=0,"N/A",IF(IF(E89&gt;"",COUNTIF(E:E,E89),0)&gt;1,"Yes","No"))</f>
        <v>No</v>
      </c>
      <c r="G89" s="106" t="s">
        <v>555</v>
      </c>
      <c r="H89" s="87" t="s">
        <v>528</v>
      </c>
      <c r="I89" s="106" t="s">
        <v>445</v>
      </c>
      <c r="J89" s="106" t="s">
        <v>436</v>
      </c>
      <c r="K89" s="106">
        <v>38.432352999999999</v>
      </c>
      <c r="L89" s="106">
        <v>-88.057433000000003</v>
      </c>
      <c r="M89" s="106"/>
      <c r="N89" s="106" t="s">
        <v>554</v>
      </c>
      <c r="O89" s="106" t="s">
        <v>556</v>
      </c>
      <c r="P89" s="106" t="s">
        <v>530</v>
      </c>
      <c r="Q89" s="106" t="s">
        <v>531</v>
      </c>
    </row>
    <row r="90" spans="1:17" s="143" customFormat="1" x14ac:dyDescent="0.25">
      <c r="B90" s="143" t="str">
        <f>IF(A90&gt;"",IF(A90=E90,"No",(IF(IFERROR(VLOOKUP(A90,E:E,1,FALSE)=A90,FALSE),"Duplicate",IF(E90&gt;"","Mismatch","IT Only")))),"No")</f>
        <v>No</v>
      </c>
      <c r="C90" s="86" t="s">
        <v>430</v>
      </c>
      <c r="D90" s="143" t="s">
        <v>431</v>
      </c>
      <c r="E90" s="143" t="s">
        <v>557</v>
      </c>
      <c r="F90" s="143" t="str">
        <f>IF(E90=0,"N/A",IF(IF(E90&gt;"",COUNTIF(E:E,E90),0)&gt;1,"Yes","No"))</f>
        <v>No</v>
      </c>
      <c r="G90" s="106" t="s">
        <v>557</v>
      </c>
      <c r="H90" s="87" t="s">
        <v>558</v>
      </c>
      <c r="I90" s="106" t="s">
        <v>445</v>
      </c>
      <c r="J90" s="106" t="s">
        <v>436</v>
      </c>
      <c r="K90" s="106">
        <v>38.904200000000003</v>
      </c>
      <c r="L90" s="106">
        <v>-90.183250000000001</v>
      </c>
      <c r="M90" s="106"/>
      <c r="N90" s="106" t="s">
        <v>557</v>
      </c>
      <c r="O90" s="133">
        <v>340</v>
      </c>
      <c r="P90" s="106" t="s">
        <v>559</v>
      </c>
      <c r="Q90" s="106" t="s">
        <v>560</v>
      </c>
    </row>
    <row r="91" spans="1:17" s="143" customFormat="1" x14ac:dyDescent="0.25">
      <c r="A91" s="95"/>
      <c r="B91" s="143" t="str">
        <f>IF(A91&gt;"",IF(A91=E91,"No",(IF(IFERROR(VLOOKUP(A91,E:E,1,FALSE)=A91,FALSE),"Duplicate",IF(E91&gt;"","Mismatch","IT Only")))),"No")</f>
        <v>No</v>
      </c>
      <c r="C91" s="86" t="s">
        <v>430</v>
      </c>
      <c r="D91" s="143" t="s">
        <v>431</v>
      </c>
      <c r="E91" s="143" t="s">
        <v>568</v>
      </c>
      <c r="F91" s="143" t="str">
        <f>IF(E91=0,"N/A",IF(IF(E91&gt;"",COUNTIF(E:E,E91),0)&gt;1,"Yes","No"))</f>
        <v>No</v>
      </c>
      <c r="G91" s="106" t="s">
        <v>10561</v>
      </c>
      <c r="H91" s="87" t="s">
        <v>444</v>
      </c>
      <c r="I91" s="106" t="s">
        <v>445</v>
      </c>
      <c r="J91" s="106" t="s">
        <v>436</v>
      </c>
      <c r="K91" s="106">
        <v>41.200868</v>
      </c>
      <c r="L91" s="106">
        <v>-90.726065000000006</v>
      </c>
      <c r="M91" s="106"/>
      <c r="N91" s="106" t="s">
        <v>569</v>
      </c>
      <c r="O91" s="106" t="s">
        <v>570</v>
      </c>
      <c r="P91" s="106" t="s">
        <v>457</v>
      </c>
      <c r="Q91" s="106" t="s">
        <v>470</v>
      </c>
    </row>
    <row r="92" spans="1:17" s="143" customFormat="1" x14ac:dyDescent="0.25">
      <c r="A92" s="143" t="s">
        <v>565</v>
      </c>
      <c r="B92" s="143" t="str">
        <f>IF(A92&gt;"",IF(A92=E92,"No",(IF(IFERROR(VLOOKUP(A92,E:E,1,FALSE)=A92,FALSE),"Duplicate",IF(E92&gt;"","Mismatch","IT Only")))),"No")</f>
        <v>No</v>
      </c>
      <c r="C92" s="86" t="s">
        <v>430</v>
      </c>
      <c r="D92" s="143" t="s">
        <v>431</v>
      </c>
      <c r="E92" s="143" t="s">
        <v>565</v>
      </c>
      <c r="F92" s="143" t="str">
        <f>IF(E92=0,"N/A",IF(IF(E92&gt;"",COUNTIF(E:E,E92),0)&gt;1,"Yes","No"))</f>
        <v>No</v>
      </c>
      <c r="G92" s="106" t="s">
        <v>566</v>
      </c>
      <c r="H92" s="87" t="s">
        <v>567</v>
      </c>
      <c r="I92" s="106" t="s">
        <v>445</v>
      </c>
      <c r="J92" s="106" t="s">
        <v>536</v>
      </c>
      <c r="K92" s="106">
        <v>37.19558722</v>
      </c>
      <c r="L92" s="106">
        <v>-89.203147779999995</v>
      </c>
      <c r="M92" s="106"/>
      <c r="N92" s="106"/>
      <c r="O92" s="133"/>
      <c r="P92" s="106"/>
      <c r="Q92" s="86"/>
    </row>
    <row r="93" spans="1:17" s="143" customFormat="1" x14ac:dyDescent="0.25">
      <c r="B93" s="143" t="str">
        <f>IF(A93&gt;"",IF(A93=E93,"No",(IF(IFERROR(VLOOKUP(A93,E:E,1,FALSE)=A93,FALSE),"Duplicate",IF(E93&gt;"","Mismatch","IT Only")))),"No")</f>
        <v>No</v>
      </c>
      <c r="C93" s="86" t="s">
        <v>430</v>
      </c>
      <c r="D93" s="143" t="s">
        <v>431</v>
      </c>
      <c r="E93" s="143" t="s">
        <v>561</v>
      </c>
      <c r="F93" s="143" t="str">
        <f>IF(E93=0,"N/A",IF(IF(E93&gt;"",COUNTIF(E:E,E93),0)&gt;1,"Yes","No"))</f>
        <v>No</v>
      </c>
      <c r="G93" s="106" t="s">
        <v>562</v>
      </c>
      <c r="H93" s="87" t="s">
        <v>440</v>
      </c>
      <c r="I93" s="106" t="s">
        <v>435</v>
      </c>
      <c r="J93" s="106" t="s">
        <v>436</v>
      </c>
      <c r="K93" s="106">
        <v>38.6582333333333</v>
      </c>
      <c r="L93" s="106">
        <v>-90.247699999999995</v>
      </c>
      <c r="M93" s="106"/>
      <c r="N93" s="106" t="s">
        <v>563</v>
      </c>
      <c r="O93" s="133">
        <v>164</v>
      </c>
      <c r="P93" s="106" t="s">
        <v>564</v>
      </c>
      <c r="Q93" s="86"/>
    </row>
    <row r="94" spans="1:17" s="143" customFormat="1" x14ac:dyDescent="0.25">
      <c r="A94" s="93" t="s">
        <v>571</v>
      </c>
      <c r="B94" s="143" t="str">
        <f>IF(A94&gt;"",IF(A94=E94,"No",(IF(IFERROR(VLOOKUP(A94,E:E,1,FALSE)=A94,FALSE),"Duplicate",IF(E94&gt;"","Mismatch","IT Only")))),"No")</f>
        <v>Mismatch</v>
      </c>
      <c r="C94" s="86" t="s">
        <v>463</v>
      </c>
      <c r="D94" s="143" t="s">
        <v>464</v>
      </c>
      <c r="E94" s="143" t="s">
        <v>572</v>
      </c>
      <c r="F94" s="143" t="str">
        <f>IF(E94=0,"N/A",IF(IF(E94&gt;"",COUNTIF(E:E,E94),0)&gt;1,"Yes","No"))</f>
        <v>No</v>
      </c>
      <c r="G94" s="106" t="s">
        <v>573</v>
      </c>
      <c r="H94" s="87" t="s">
        <v>444</v>
      </c>
      <c r="I94" s="106" t="s">
        <v>445</v>
      </c>
      <c r="J94" s="106" t="s">
        <v>467</v>
      </c>
      <c r="K94" s="106">
        <v>41.201050000000002</v>
      </c>
      <c r="L94" s="106">
        <v>-90.743916666666706</v>
      </c>
      <c r="M94" s="106"/>
      <c r="N94" s="106" t="s">
        <v>574</v>
      </c>
      <c r="O94" s="106" t="s">
        <v>575</v>
      </c>
      <c r="P94" s="106" t="s">
        <v>457</v>
      </c>
      <c r="Q94" s="106" t="s">
        <v>470</v>
      </c>
    </row>
    <row r="95" spans="1:17" s="143" customFormat="1" x14ac:dyDescent="0.25">
      <c r="B95" s="143" t="str">
        <f>IF(A95&gt;"",IF(A95=E95,"No",(IF(IFERROR(VLOOKUP(A95,E:E,1,FALSE)=A95,FALSE),"Duplicate",IF(E95&gt;"","Mismatch","IT Only")))),"No")</f>
        <v>No</v>
      </c>
      <c r="C95" s="86" t="s">
        <v>430</v>
      </c>
      <c r="D95" s="143" t="s">
        <v>431</v>
      </c>
      <c r="E95" s="143" t="s">
        <v>591</v>
      </c>
      <c r="F95" s="143" t="str">
        <f>IF(E95=0,"N/A",IF(IF(E95&gt;"",COUNTIF(E:E,E95),0)&gt;1,"Yes","No"))</f>
        <v>No</v>
      </c>
      <c r="G95" s="106" t="s">
        <v>592</v>
      </c>
      <c r="H95" s="87" t="s">
        <v>593</v>
      </c>
      <c r="I95" s="106" t="s">
        <v>435</v>
      </c>
      <c r="J95" s="106" t="s">
        <v>436</v>
      </c>
      <c r="K95" s="106">
        <v>38.688866666666698</v>
      </c>
      <c r="L95" s="106">
        <v>-90.345083333333307</v>
      </c>
      <c r="M95" s="106"/>
      <c r="N95" s="106" t="s">
        <v>591</v>
      </c>
      <c r="O95" s="133">
        <v>382</v>
      </c>
      <c r="P95" s="106" t="s">
        <v>594</v>
      </c>
      <c r="Q95" s="86"/>
    </row>
    <row r="96" spans="1:17" s="143" customFormat="1" x14ac:dyDescent="0.25">
      <c r="A96" s="93" t="s">
        <v>576</v>
      </c>
      <c r="B96" s="143" t="str">
        <f>IF(A96&gt;"",IF(A96=E96,"No",(IF(IFERROR(VLOOKUP(A96,E:E,1,FALSE)=A96,FALSE),"Duplicate",IF(E96&gt;"","Mismatch","IT Only")))),"No")</f>
        <v>Duplicate</v>
      </c>
      <c r="C96" s="86" t="s">
        <v>463</v>
      </c>
      <c r="D96" s="143" t="s">
        <v>464</v>
      </c>
      <c r="E96" s="143" t="s">
        <v>577</v>
      </c>
      <c r="F96" s="143" t="str">
        <f>IF(E96=0,"N/A",IF(IF(E96&gt;"",COUNTIF(E:E,E96),0)&gt;1,"Yes","No"))</f>
        <v>No</v>
      </c>
      <c r="G96" s="106" t="s">
        <v>578</v>
      </c>
      <c r="H96" s="87" t="s">
        <v>579</v>
      </c>
      <c r="I96" s="106" t="s">
        <v>445</v>
      </c>
      <c r="J96" s="106" t="s">
        <v>580</v>
      </c>
      <c r="K96" s="106">
        <v>39.802226300000001</v>
      </c>
      <c r="L96" s="106">
        <v>-90.123333000000002</v>
      </c>
      <c r="M96" s="106"/>
      <c r="N96" s="106"/>
      <c r="O96" s="106"/>
      <c r="P96" s="106"/>
      <c r="Q96" s="106"/>
    </row>
    <row r="97" spans="1:17" s="143" customFormat="1" ht="30" x14ac:dyDescent="0.25">
      <c r="A97" s="93" t="s">
        <v>581</v>
      </c>
      <c r="B97" s="143" t="str">
        <f>IF(A97&gt;"",IF(A97=E97,"No",(IF(IFERROR(VLOOKUP(A97,E:E,1,FALSE)=A97,FALSE),"Duplicate",IF(E97&gt;"","Mismatch","IT Only")))),"No")</f>
        <v>Mismatch</v>
      </c>
      <c r="C97" s="86" t="s">
        <v>582</v>
      </c>
      <c r="D97" s="143" t="s">
        <v>464</v>
      </c>
      <c r="E97" s="143" t="s">
        <v>583</v>
      </c>
      <c r="F97" s="143" t="str">
        <f>IF(E97=0,"N/A",IF(IF(E97&gt;"",COUNTIF(E:E,E97),0)&gt;1,"Yes","No"))</f>
        <v>No</v>
      </c>
      <c r="G97" s="106" t="s">
        <v>584</v>
      </c>
      <c r="H97" s="87" t="s">
        <v>444</v>
      </c>
      <c r="I97" s="106" t="s">
        <v>445</v>
      </c>
      <c r="J97" s="106" t="s">
        <v>467</v>
      </c>
      <c r="K97" s="106">
        <v>41.078650000000003</v>
      </c>
      <c r="L97" s="143">
        <v>-90.549949999999995</v>
      </c>
      <c r="M97" s="106"/>
      <c r="N97" s="106" t="s">
        <v>585</v>
      </c>
      <c r="O97" s="106" t="s">
        <v>586</v>
      </c>
      <c r="P97" s="106" t="s">
        <v>457</v>
      </c>
      <c r="Q97" s="106" t="s">
        <v>470</v>
      </c>
    </row>
    <row r="98" spans="1:17" s="143" customFormat="1" x14ac:dyDescent="0.25">
      <c r="A98" s="90"/>
      <c r="B98" s="90" t="str">
        <f>IF(A98&gt;"",IF(A98=E98,"No",(IF(IFERROR(VLOOKUP(A98,E:E,1,FALSE)=A98,FALSE),"Duplicate",IF(E98&gt;"","Mismatch","IT Only")))),"No")</f>
        <v>No</v>
      </c>
      <c r="C98" s="91" t="s">
        <v>451</v>
      </c>
      <c r="D98" s="90" t="s">
        <v>431</v>
      </c>
      <c r="E98" s="90" t="s">
        <v>587</v>
      </c>
      <c r="F98" s="143" t="str">
        <f>IF(E98=0,"N/A",IF(IF(E98&gt;"",COUNTIF(E:E,E98),0)&gt;1,"Yes","No"))</f>
        <v>No</v>
      </c>
      <c r="G98" s="129" t="s">
        <v>588</v>
      </c>
      <c r="H98" s="92" t="s">
        <v>589</v>
      </c>
      <c r="I98" s="129" t="s">
        <v>435</v>
      </c>
      <c r="J98" s="129" t="s">
        <v>436</v>
      </c>
      <c r="K98" s="129"/>
      <c r="L98" s="129"/>
      <c r="M98" s="129"/>
      <c r="N98" s="129" t="s">
        <v>587</v>
      </c>
      <c r="O98" s="137">
        <v>784</v>
      </c>
      <c r="P98" s="129" t="s">
        <v>590</v>
      </c>
      <c r="Q98" s="138"/>
    </row>
    <row r="99" spans="1:17" s="143" customFormat="1" x14ac:dyDescent="0.25">
      <c r="B99" s="143" t="str">
        <f>IF(A99&gt;"",IF(A99=E99,"No",(IF(IFERROR(VLOOKUP(A99,E:E,1,FALSE)=A99,FALSE),"Duplicate",IF(E99&gt;"","Mismatch","IT Only")))),"No")</f>
        <v>No</v>
      </c>
      <c r="C99" s="86" t="s">
        <v>430</v>
      </c>
      <c r="D99" s="143" t="s">
        <v>431</v>
      </c>
      <c r="E99" s="143" t="s">
        <v>595</v>
      </c>
      <c r="F99" s="143" t="str">
        <f>IF(E99=0,"N/A",IF(IF(E99&gt;"",COUNTIF(E:E,E99),0)&gt;1,"Yes","No"))</f>
        <v>No</v>
      </c>
      <c r="G99" s="106" t="s">
        <v>596</v>
      </c>
      <c r="H99" s="87" t="s">
        <v>444</v>
      </c>
      <c r="I99" s="106" t="s">
        <v>445</v>
      </c>
      <c r="J99" s="106" t="s">
        <v>436</v>
      </c>
      <c r="K99" s="106">
        <v>40.850166666666667</v>
      </c>
      <c r="L99" s="106">
        <v>-89.629350000000002</v>
      </c>
      <c r="M99" s="106"/>
      <c r="N99" s="106" t="s">
        <v>595</v>
      </c>
      <c r="O99" s="106" t="s">
        <v>597</v>
      </c>
      <c r="P99" s="106" t="s">
        <v>447</v>
      </c>
      <c r="Q99" s="106" t="s">
        <v>448</v>
      </c>
    </row>
    <row r="100" spans="1:17" s="143" customFormat="1" x14ac:dyDescent="0.25">
      <c r="A100" s="143" t="s">
        <v>619</v>
      </c>
      <c r="B100" s="143" t="str">
        <f>IF(A100&gt;"",IF(A100=E100,"No",(IF(IFERROR(VLOOKUP(A100,E:E,1,FALSE)=A100,FALSE),"Duplicate",IF(E100&gt;"","Mismatch","IT Only")))),"No")</f>
        <v>No</v>
      </c>
      <c r="C100" s="86" t="s">
        <v>430</v>
      </c>
      <c r="D100" s="143" t="s">
        <v>431</v>
      </c>
      <c r="E100" s="143" t="s">
        <v>619</v>
      </c>
      <c r="F100" s="143" t="str">
        <f>IF(E100=0,"N/A",IF(IF(E100&gt;"",COUNTIF(E:E,E100),0)&gt;1,"Yes","No"))</f>
        <v>No</v>
      </c>
      <c r="G100" s="106" t="s">
        <v>620</v>
      </c>
      <c r="H100" s="87" t="s">
        <v>579</v>
      </c>
      <c r="I100" s="106" t="s">
        <v>445</v>
      </c>
      <c r="J100" s="106" t="s">
        <v>580</v>
      </c>
      <c r="K100" s="106">
        <v>39.878332999999998</v>
      </c>
      <c r="L100" s="106">
        <v>-94.092777999999996</v>
      </c>
      <c r="M100" s="106"/>
      <c r="N100" s="106"/>
      <c r="O100" s="106"/>
      <c r="P100" s="106"/>
      <c r="Q100" s="106"/>
    </row>
    <row r="101" spans="1:17" s="143" customFormat="1" x14ac:dyDescent="0.25">
      <c r="B101" s="143" t="str">
        <f>IF(A101&gt;"",IF(A101=E101,"No",(IF(IFERROR(VLOOKUP(A101,E:E,1,FALSE)=A101,FALSE),"Duplicate",IF(E101&gt;"","Mismatch","IT Only")))),"No")</f>
        <v>No</v>
      </c>
      <c r="C101" s="86" t="s">
        <v>430</v>
      </c>
      <c r="D101" s="143" t="s">
        <v>431</v>
      </c>
      <c r="E101" s="143" t="s">
        <v>598</v>
      </c>
      <c r="F101" s="143" t="str">
        <f>IF(E101=0,"N/A",IF(IF(E101&gt;"",COUNTIF(E:E,E101),0)&gt;1,"Yes","No"))</f>
        <v>No</v>
      </c>
      <c r="G101" s="106" t="s">
        <v>599</v>
      </c>
      <c r="H101" s="87" t="s">
        <v>516</v>
      </c>
      <c r="I101" s="106" t="s">
        <v>445</v>
      </c>
      <c r="J101" s="106" t="s">
        <v>436</v>
      </c>
      <c r="K101" s="106">
        <v>38.58625</v>
      </c>
      <c r="L101" s="106">
        <v>-90.123516666666703</v>
      </c>
      <c r="M101" s="106"/>
      <c r="N101" s="106" t="s">
        <v>598</v>
      </c>
      <c r="O101" s="133">
        <v>337</v>
      </c>
      <c r="P101" s="106" t="s">
        <v>518</v>
      </c>
      <c r="Q101" s="106" t="s">
        <v>519</v>
      </c>
    </row>
    <row r="102" spans="1:17" s="143" customFormat="1" x14ac:dyDescent="0.25">
      <c r="A102" s="93" t="s">
        <v>600</v>
      </c>
      <c r="B102" s="143" t="str">
        <f>IF(A102&gt;"",IF(A102=E102,"No",(IF(IFERROR(VLOOKUP(A102,E:E,1,FALSE)=A102,FALSE),"Duplicate",IF(E102&gt;"","Mismatch","IT Only")))),"No")</f>
        <v>Mismatch</v>
      </c>
      <c r="C102" s="86" t="s">
        <v>463</v>
      </c>
      <c r="D102" s="143" t="s">
        <v>464</v>
      </c>
      <c r="E102" s="143" t="s">
        <v>601</v>
      </c>
      <c r="F102" s="143" t="str">
        <f>IF(E102=0,"N/A",IF(IF(E102&gt;"",COUNTIF(E:E,E102),0)&gt;1,"Yes","No"))</f>
        <v>No</v>
      </c>
      <c r="G102" s="106" t="s">
        <v>602</v>
      </c>
      <c r="H102" s="87" t="s">
        <v>444</v>
      </c>
      <c r="I102" s="106" t="s">
        <v>445</v>
      </c>
      <c r="J102" s="106" t="s">
        <v>467</v>
      </c>
      <c r="K102" s="106">
        <v>41.189716666666698</v>
      </c>
      <c r="L102" s="106">
        <v>-90.3798666666667</v>
      </c>
      <c r="M102" s="106"/>
      <c r="N102" s="106" t="s">
        <v>603</v>
      </c>
      <c r="O102" s="106" t="s">
        <v>604</v>
      </c>
      <c r="P102" s="106" t="s">
        <v>457</v>
      </c>
      <c r="Q102" s="106" t="s">
        <v>470</v>
      </c>
    </row>
    <row r="103" spans="1:17" s="143" customFormat="1" x14ac:dyDescent="0.25">
      <c r="B103" s="143" t="str">
        <f>IF(A103&gt;"",IF(A103=E103,"No",(IF(IFERROR(VLOOKUP(A103,E:E,1,FALSE)=A103,FALSE),"Duplicate",IF(E103&gt;"","Mismatch","IT Only")))),"No")</f>
        <v>No</v>
      </c>
      <c r="C103" s="86" t="s">
        <v>430</v>
      </c>
      <c r="D103" s="143" t="s">
        <v>431</v>
      </c>
      <c r="E103" s="143" t="s">
        <v>611</v>
      </c>
      <c r="F103" s="143" t="str">
        <f>IF(E103=0,"N/A",IF(IF(E103&gt;"",COUNTIF(E:E,E103),0)&gt;1,"Yes","No"))</f>
        <v>No</v>
      </c>
      <c r="G103" s="106" t="s">
        <v>612</v>
      </c>
      <c r="H103" s="87" t="s">
        <v>516</v>
      </c>
      <c r="I103" s="106" t="s">
        <v>445</v>
      </c>
      <c r="J103" s="106" t="s">
        <v>436</v>
      </c>
      <c r="K103" s="106">
        <v>38.603333333333303</v>
      </c>
      <c r="L103" s="106">
        <v>-90.132266666666695</v>
      </c>
      <c r="M103" s="106"/>
      <c r="N103" s="106" t="s">
        <v>611</v>
      </c>
      <c r="O103" s="133">
        <v>351</v>
      </c>
      <c r="P103" s="106" t="s">
        <v>518</v>
      </c>
      <c r="Q103" s="106" t="s">
        <v>519</v>
      </c>
    </row>
    <row r="104" spans="1:17" s="143" customFormat="1" x14ac:dyDescent="0.25">
      <c r="B104" s="143" t="str">
        <f>IF(A104&gt;"",IF(A104=E104,"No",(IF(IFERROR(VLOOKUP(A104,E:E,1,FALSE)=A104,FALSE),"Duplicate",IF(E104&gt;"","Mismatch","IT Only")))),"No")</f>
        <v>No</v>
      </c>
      <c r="C104" s="86" t="s">
        <v>430</v>
      </c>
      <c r="D104" s="143" t="s">
        <v>431</v>
      </c>
      <c r="E104" s="143" t="s">
        <v>616</v>
      </c>
      <c r="F104" s="143" t="str">
        <f>IF(E104=0,"N/A",IF(IF(E104&gt;"",COUNTIF(E:E,E104),0)&gt;1,"Yes","No"))</f>
        <v>No</v>
      </c>
      <c r="G104" s="106" t="s">
        <v>617</v>
      </c>
      <c r="H104" s="87" t="s">
        <v>528</v>
      </c>
      <c r="I104" s="106" t="s">
        <v>445</v>
      </c>
      <c r="J104" s="106" t="s">
        <v>436</v>
      </c>
      <c r="K104" s="106">
        <v>39.074666666666701</v>
      </c>
      <c r="L104" s="106">
        <v>-88.722566666666694</v>
      </c>
      <c r="M104" s="106"/>
      <c r="N104" s="106" t="s">
        <v>616</v>
      </c>
      <c r="O104" s="106" t="s">
        <v>618</v>
      </c>
      <c r="P104" s="106" t="s">
        <v>530</v>
      </c>
      <c r="Q104" s="106" t="s">
        <v>531</v>
      </c>
    </row>
    <row r="105" spans="1:17" s="143" customFormat="1" x14ac:dyDescent="0.25">
      <c r="A105" s="143" t="s">
        <v>630</v>
      </c>
      <c r="B105" s="143" t="str">
        <f>IF(A105&gt;"",IF(A105=E105,"No",(IF(IFERROR(VLOOKUP(A105,E:E,1,FALSE)=A105,FALSE),"Duplicate",IF(E105&gt;"","Mismatch","IT Only")))),"No")</f>
        <v>No</v>
      </c>
      <c r="C105" s="86" t="s">
        <v>430</v>
      </c>
      <c r="D105" s="143" t="s">
        <v>431</v>
      </c>
      <c r="E105" s="143" t="s">
        <v>630</v>
      </c>
      <c r="F105" s="143" t="str">
        <f>IF(E105=0,"N/A",IF(IF(E105&gt;"",COUNTIF(E:E,E105),0)&gt;1,"Yes","No"))</f>
        <v>No</v>
      </c>
      <c r="G105" s="106" t="s">
        <v>631</v>
      </c>
      <c r="H105" s="87" t="s">
        <v>558</v>
      </c>
      <c r="I105" s="106" t="s">
        <v>445</v>
      </c>
      <c r="J105" s="106" t="s">
        <v>580</v>
      </c>
      <c r="K105" s="106">
        <v>38.917085999999998</v>
      </c>
      <c r="L105" s="106">
        <v>-90.173305999999997</v>
      </c>
      <c r="M105" s="106" t="s">
        <v>632</v>
      </c>
      <c r="N105" s="106"/>
      <c r="O105" s="106"/>
      <c r="P105" s="106"/>
      <c r="Q105" s="106"/>
    </row>
    <row r="106" spans="1:17" s="143" customFormat="1" x14ac:dyDescent="0.25">
      <c r="B106" s="143" t="str">
        <f>IF(A106&gt;"",IF(A106=E106,"No",(IF(IFERROR(VLOOKUP(A106,E:E,1,FALSE)=A106,FALSE),"Duplicate",IF(E106&gt;"","Mismatch","IT Only")))),"No")</f>
        <v>No</v>
      </c>
      <c r="C106" s="86" t="s">
        <v>541</v>
      </c>
      <c r="D106" s="143" t="s">
        <v>464</v>
      </c>
      <c r="E106" s="143" t="s">
        <v>633</v>
      </c>
      <c r="F106" s="143" t="str">
        <f>IF(E106=0,"N/A",IF(IF(E106&gt;"",COUNTIF(E:E,E106),0)&gt;1,"Yes","No"))</f>
        <v>No</v>
      </c>
      <c r="G106" s="106" t="s">
        <v>634</v>
      </c>
      <c r="H106" s="87" t="s">
        <v>444</v>
      </c>
      <c r="I106" s="106" t="s">
        <v>445</v>
      </c>
      <c r="J106" s="106" t="s">
        <v>436</v>
      </c>
      <c r="K106" s="106">
        <v>41.114699999999999</v>
      </c>
      <c r="L106" s="106">
        <v>-89.183499999999995</v>
      </c>
      <c r="M106" s="106"/>
      <c r="N106" s="106" t="s">
        <v>633</v>
      </c>
      <c r="O106" s="106" t="s">
        <v>635</v>
      </c>
      <c r="P106" s="106" t="s">
        <v>636</v>
      </c>
      <c r="Q106" s="106" t="s">
        <v>637</v>
      </c>
    </row>
    <row r="107" spans="1:17" s="143" customFormat="1" x14ac:dyDescent="0.25">
      <c r="B107" s="143" t="str">
        <f>IF(A107&gt;"",IF(A107=E107,"No",(IF(IFERROR(VLOOKUP(A107,E:E,1,FALSE)=A107,FALSE),"Duplicate",IF(E107&gt;"","Mismatch","IT Only")))),"No")</f>
        <v>No</v>
      </c>
      <c r="C107" s="86" t="s">
        <v>430</v>
      </c>
      <c r="D107" s="143" t="s">
        <v>431</v>
      </c>
      <c r="E107" s="143" t="s">
        <v>613</v>
      </c>
      <c r="F107" s="143" t="str">
        <f>IF(E107=0,"N/A",IF(IF(E107&gt;"",COUNTIF(E:E,E107),0)&gt;1,"Yes","No"))</f>
        <v>No</v>
      </c>
      <c r="G107" s="106" t="s">
        <v>614</v>
      </c>
      <c r="H107" s="87" t="s">
        <v>444</v>
      </c>
      <c r="I107" s="106" t="s">
        <v>445</v>
      </c>
      <c r="J107" s="106" t="s">
        <v>552</v>
      </c>
      <c r="K107" s="106">
        <v>40.813180000000003</v>
      </c>
      <c r="L107" s="106">
        <v>-89.65831</v>
      </c>
      <c r="M107" s="106"/>
      <c r="N107" s="106" t="s">
        <v>613</v>
      </c>
      <c r="O107" s="106" t="s">
        <v>615</v>
      </c>
      <c r="P107" s="106" t="s">
        <v>447</v>
      </c>
      <c r="Q107" s="106" t="s">
        <v>448</v>
      </c>
    </row>
    <row r="108" spans="1:17" s="143" customFormat="1" x14ac:dyDescent="0.25">
      <c r="A108" s="93" t="s">
        <v>621</v>
      </c>
      <c r="B108" s="143" t="str">
        <f>IF(A108&gt;"",IF(A108=E108,"No",(IF(IFERROR(VLOOKUP(A108,E:E,1,FALSE)=A108,FALSE),"Duplicate",IF(E108&gt;"","Mismatch","IT Only")))),"No")</f>
        <v>Duplicate</v>
      </c>
      <c r="C108" s="86" t="s">
        <v>463</v>
      </c>
      <c r="D108" s="143" t="s">
        <v>464</v>
      </c>
      <c r="E108" s="143" t="s">
        <v>622</v>
      </c>
      <c r="F108" s="143" t="str">
        <f>IF(E108=0,"N/A",IF(IF(E108&gt;"",COUNTIF(E:E,E108),0)&gt;1,"Yes","No"))</f>
        <v>No</v>
      </c>
      <c r="G108" s="106" t="s">
        <v>623</v>
      </c>
      <c r="H108" s="87" t="s">
        <v>624</v>
      </c>
      <c r="I108" s="106" t="s">
        <v>445</v>
      </c>
      <c r="J108" s="106" t="s">
        <v>580</v>
      </c>
      <c r="K108" s="106">
        <v>37.5583375</v>
      </c>
      <c r="L108" s="106">
        <v>-89.349440000000001</v>
      </c>
      <c r="M108" s="106"/>
      <c r="N108" s="106"/>
      <c r="O108" s="106"/>
      <c r="P108" s="106"/>
      <c r="Q108" s="106"/>
    </row>
    <row r="109" spans="1:17" s="143" customFormat="1" x14ac:dyDescent="0.25">
      <c r="B109" s="143" t="str">
        <f>IF(A109&gt;"",IF(A109=E109,"No",(IF(IFERROR(VLOOKUP(A109,E:E,1,FALSE)=A109,FALSE),"Duplicate",IF(E109&gt;"","Mismatch","IT Only")))),"No")</f>
        <v>No</v>
      </c>
      <c r="C109" s="86" t="s">
        <v>430</v>
      </c>
      <c r="D109" s="143" t="s">
        <v>431</v>
      </c>
      <c r="E109" s="143" t="s">
        <v>666</v>
      </c>
      <c r="F109" s="143" t="str">
        <f>IF(E109=0,"N/A",IF(IF(E109&gt;"",COUNTIF(E:E,E109),0)&gt;1,"Yes","No"))</f>
        <v>No</v>
      </c>
      <c r="G109" s="106" t="s">
        <v>667</v>
      </c>
      <c r="H109" s="87" t="s">
        <v>444</v>
      </c>
      <c r="I109" s="106" t="s">
        <v>445</v>
      </c>
      <c r="J109" s="106" t="s">
        <v>436</v>
      </c>
      <c r="K109" s="106">
        <v>40.916699999999999</v>
      </c>
      <c r="L109" s="106">
        <v>-89.926033333333336</v>
      </c>
      <c r="M109" s="106" t="s">
        <v>668</v>
      </c>
      <c r="N109" s="106" t="s">
        <v>666</v>
      </c>
      <c r="O109" s="106" t="s">
        <v>669</v>
      </c>
      <c r="P109" s="106" t="s">
        <v>447</v>
      </c>
      <c r="Q109" s="106" t="s">
        <v>448</v>
      </c>
    </row>
    <row r="110" spans="1:17" s="143" customFormat="1" x14ac:dyDescent="0.25">
      <c r="B110" s="143" t="str">
        <f>IF(A110&gt;"",IF(A110=E110,"No",(IF(IFERROR(VLOOKUP(A110,E:E,1,FALSE)=A110,FALSE),"Duplicate",IF(E110&gt;"","Mismatch","IT Only")))),"No")</f>
        <v>No</v>
      </c>
      <c r="C110" s="86" t="s">
        <v>430</v>
      </c>
      <c r="D110" s="143" t="s">
        <v>431</v>
      </c>
      <c r="E110" s="143" t="s">
        <v>442</v>
      </c>
      <c r="F110" s="143" t="str">
        <f>IF(E110=0,"N/A",IF(IF(E110&gt;"",COUNTIF(E:E,E110),0)&gt;1,"Yes","No"))</f>
        <v>No</v>
      </c>
      <c r="G110" s="106" t="s">
        <v>443</v>
      </c>
      <c r="H110" s="87" t="s">
        <v>444</v>
      </c>
      <c r="I110" s="106" t="s">
        <v>445</v>
      </c>
      <c r="J110" s="106" t="s">
        <v>436</v>
      </c>
      <c r="K110" s="106"/>
      <c r="L110" s="106"/>
      <c r="M110" s="106"/>
      <c r="N110" s="106" t="s">
        <v>442</v>
      </c>
      <c r="O110" s="106" t="s">
        <v>446</v>
      </c>
      <c r="P110" s="106" t="s">
        <v>447</v>
      </c>
      <c r="Q110" s="106" t="s">
        <v>448</v>
      </c>
    </row>
    <row r="111" spans="1:17" s="143" customFormat="1" x14ac:dyDescent="0.25">
      <c r="B111" s="143" t="str">
        <f>IF(A111&gt;"",IF(A111=E111,"No",(IF(IFERROR(VLOOKUP(A111,E:E,1,FALSE)=A111,FALSE),"Duplicate",IF(E111&gt;"","Mismatch","IT Only")))),"No")</f>
        <v>No</v>
      </c>
      <c r="C111" s="86" t="s">
        <v>430</v>
      </c>
      <c r="D111" s="143" t="s">
        <v>431</v>
      </c>
      <c r="E111" s="143" t="s">
        <v>688</v>
      </c>
      <c r="F111" s="143" t="str">
        <f>IF(E111=0,"N/A",IF(IF(E111&gt;"",COUNTIF(E:E,E111),0)&gt;1,"Yes","No"))</f>
        <v>No</v>
      </c>
      <c r="G111" s="106" t="s">
        <v>689</v>
      </c>
      <c r="H111" s="87" t="s">
        <v>434</v>
      </c>
      <c r="I111" s="106" t="s">
        <v>435</v>
      </c>
      <c r="J111" s="106" t="s">
        <v>436</v>
      </c>
      <c r="K111" s="106">
        <v>39.260649999999998</v>
      </c>
      <c r="L111" s="106">
        <v>-90.827650000000006</v>
      </c>
      <c r="M111" s="106"/>
      <c r="N111" s="106" t="s">
        <v>688</v>
      </c>
      <c r="O111" s="133">
        <v>629</v>
      </c>
      <c r="P111" s="106" t="s">
        <v>461</v>
      </c>
      <c r="Q111" s="86"/>
    </row>
    <row r="112" spans="1:17" s="143" customFormat="1" x14ac:dyDescent="0.25">
      <c r="C112" s="86" t="s">
        <v>430</v>
      </c>
      <c r="D112" s="143" t="s">
        <v>464</v>
      </c>
      <c r="E112" s="143" t="s">
        <v>10265</v>
      </c>
      <c r="F112" s="143" t="s">
        <v>32</v>
      </c>
      <c r="G112" s="139" t="s">
        <v>10266</v>
      </c>
      <c r="H112" s="87" t="s">
        <v>493</v>
      </c>
      <c r="I112" s="106" t="s">
        <v>445</v>
      </c>
      <c r="J112" s="106"/>
      <c r="K112" s="139">
        <v>40.498100000000001</v>
      </c>
      <c r="L112" s="139">
        <v>-88.943700000000007</v>
      </c>
      <c r="M112" s="139" t="s">
        <v>10267</v>
      </c>
      <c r="N112" s="106"/>
      <c r="O112" s="106"/>
      <c r="P112" s="106"/>
      <c r="Q112" s="106"/>
    </row>
    <row r="113" spans="1:909" s="143" customFormat="1" x14ac:dyDescent="0.25">
      <c r="B113" s="143" t="str">
        <f>IF(A113&gt;"",IF(A113=E113,"No",(IF(IFERROR(VLOOKUP(A113,E:E,1,FALSE)=A113,FALSE),"Duplicate",IF(E113&gt;"","Mismatch","IT Only")))),"No")</f>
        <v>No</v>
      </c>
      <c r="C113" s="86" t="s">
        <v>430</v>
      </c>
      <c r="D113" s="143" t="s">
        <v>431</v>
      </c>
      <c r="E113" s="143" t="s">
        <v>670</v>
      </c>
      <c r="F113" s="143" t="str">
        <f>IF(E113=0,"N/A",IF(IF(E113&gt;"",COUNTIF(E:E,E113),0)&gt;1,"Yes","No"))</f>
        <v>No</v>
      </c>
      <c r="G113" s="106" t="s">
        <v>671</v>
      </c>
      <c r="H113" s="87" t="s">
        <v>672</v>
      </c>
      <c r="I113" s="106" t="s">
        <v>445</v>
      </c>
      <c r="J113" s="106" t="s">
        <v>436</v>
      </c>
      <c r="K113" s="106">
        <v>40.160233333333302</v>
      </c>
      <c r="L113" s="106">
        <v>-88.3152166666667</v>
      </c>
      <c r="M113" s="106"/>
      <c r="N113" s="106" t="s">
        <v>673</v>
      </c>
      <c r="O113" s="106" t="s">
        <v>674</v>
      </c>
      <c r="P113" s="106" t="s">
        <v>675</v>
      </c>
      <c r="Q113" s="106" t="s">
        <v>676</v>
      </c>
    </row>
    <row r="114" spans="1:909" s="143" customFormat="1" x14ac:dyDescent="0.25">
      <c r="A114" s="143" t="s">
        <v>677</v>
      </c>
      <c r="B114" s="143" t="str">
        <f>IF(A114&gt;"",IF(A114=E114,"No",(IF(IFERROR(VLOOKUP(A114,E:E,1,FALSE)=A114,FALSE),"Duplicate",IF(E114&gt;"","Mismatch","IT Only")))),"No")</f>
        <v>No</v>
      </c>
      <c r="C114" s="86" t="s">
        <v>430</v>
      </c>
      <c r="D114" s="143" t="s">
        <v>464</v>
      </c>
      <c r="E114" s="143" t="s">
        <v>678</v>
      </c>
      <c r="F114" s="143" t="str">
        <f>IF(E114=0,"N/A",IF(IF(E114&gt;"",COUNTIF(E:E,E114),0)&gt;1,"Yes","No"))</f>
        <v>Yes</v>
      </c>
      <c r="G114" s="106" t="s">
        <v>679</v>
      </c>
      <c r="H114" s="87" t="s">
        <v>680</v>
      </c>
      <c r="I114" s="106" t="s">
        <v>445</v>
      </c>
      <c r="J114" s="106" t="s">
        <v>681</v>
      </c>
      <c r="K114" s="106">
        <v>37.460999999999999</v>
      </c>
      <c r="L114" s="106">
        <v>-89.234416666666704</v>
      </c>
      <c r="M114" s="106" t="s">
        <v>682</v>
      </c>
      <c r="N114" s="106" t="s">
        <v>678</v>
      </c>
      <c r="O114" s="106" t="s">
        <v>683</v>
      </c>
      <c r="P114" s="106" t="s">
        <v>684</v>
      </c>
      <c r="Q114" s="106" t="s">
        <v>685</v>
      </c>
    </row>
    <row r="115" spans="1:909" s="143" customFormat="1" x14ac:dyDescent="0.25">
      <c r="A115" s="93" t="s">
        <v>686</v>
      </c>
      <c r="B115" s="143" t="str">
        <f>IF(A115&gt;"",IF(A115=E115,"No",(IF(IFERROR(VLOOKUP(A115,E:E,1,FALSE)=A115,FALSE),"Duplicate",IF(E115&gt;"","Mismatch","IT Only")))),"No")</f>
        <v>Mismatch</v>
      </c>
      <c r="C115" s="86" t="s">
        <v>463</v>
      </c>
      <c r="D115" s="143" t="s">
        <v>464</v>
      </c>
      <c r="E115" s="143" t="s">
        <v>677</v>
      </c>
      <c r="F115" s="143" t="str">
        <f>IF(E115=0,"N/A",IF(IF(E115&gt;"",COUNTIF(E:E,E115),0)&gt;1,"Yes","No"))</f>
        <v>Yes</v>
      </c>
      <c r="G115" s="106" t="s">
        <v>687</v>
      </c>
      <c r="H115" s="87" t="s">
        <v>680</v>
      </c>
      <c r="I115" s="106" t="s">
        <v>445</v>
      </c>
      <c r="J115" s="106" t="s">
        <v>580</v>
      </c>
      <c r="K115" s="106">
        <v>37.460999999999999</v>
      </c>
      <c r="L115" s="106">
        <v>-89.234416666666704</v>
      </c>
      <c r="M115" s="106"/>
      <c r="N115" s="106"/>
      <c r="O115" s="106"/>
      <c r="P115" s="106"/>
      <c r="Q115" s="106"/>
    </row>
    <row r="116" spans="1:909" s="143" customFormat="1" x14ac:dyDescent="0.25">
      <c r="B116" s="143" t="str">
        <f>IF(A116&gt;"",IF(A116=E116,"No",(IF(IFERROR(VLOOKUP(A116,E:E,1,FALSE)=A116,FALSE),"Duplicate",IF(E116&gt;"","Mismatch","IT Only")))),"No")</f>
        <v>No</v>
      </c>
      <c r="C116" s="86" t="s">
        <v>430</v>
      </c>
      <c r="D116" s="143" t="s">
        <v>431</v>
      </c>
      <c r="E116" s="143" t="s">
        <v>690</v>
      </c>
      <c r="F116" s="143" t="str">
        <f>IF(E116=0,"N/A",IF(IF(E116&gt;"",COUNTIF(E:E,E116),0)&gt;1,"Yes","No"))</f>
        <v>No</v>
      </c>
      <c r="G116" s="106" t="s">
        <v>691</v>
      </c>
      <c r="H116" s="87" t="s">
        <v>692</v>
      </c>
      <c r="I116" s="106" t="s">
        <v>435</v>
      </c>
      <c r="J116" s="106" t="s">
        <v>436</v>
      </c>
      <c r="K116" s="106">
        <v>36.826300000000003</v>
      </c>
      <c r="L116" s="106">
        <v>-89.356200000000001</v>
      </c>
      <c r="M116" s="106"/>
      <c r="N116" s="106" t="s">
        <v>690</v>
      </c>
      <c r="O116" s="133">
        <v>817</v>
      </c>
      <c r="P116" s="106" t="s">
        <v>693</v>
      </c>
      <c r="Q116" s="86"/>
    </row>
    <row r="117" spans="1:909" s="143" customFormat="1" x14ac:dyDescent="0.25">
      <c r="A117" s="143" t="s">
        <v>694</v>
      </c>
      <c r="B117" s="143" t="str">
        <f>IF(A117&gt;"",IF(A117=E117,"No",(IF(IFERROR(VLOOKUP(A117,E:E,1,FALSE)=A117,FALSE),"Duplicate",IF(E117&gt;"","Mismatch","IT Only")))),"No")</f>
        <v>No</v>
      </c>
      <c r="C117" s="86" t="s">
        <v>430</v>
      </c>
      <c r="D117" s="143" t="s">
        <v>472</v>
      </c>
      <c r="E117" s="143" t="s">
        <v>695</v>
      </c>
      <c r="F117" s="143" t="str">
        <f>IF(E117=0,"N/A",IF(IF(E117&gt;"",COUNTIF(E:E,E117),0)&gt;1,"Yes","No"))</f>
        <v>No</v>
      </c>
      <c r="G117" s="106" t="s">
        <v>696</v>
      </c>
      <c r="H117" s="87" t="s">
        <v>489</v>
      </c>
      <c r="I117" s="106" t="s">
        <v>435</v>
      </c>
      <c r="J117" s="106" t="s">
        <v>436</v>
      </c>
      <c r="K117" s="106">
        <v>38.576416666666702</v>
      </c>
      <c r="L117" s="106">
        <v>-92.311449999999994</v>
      </c>
      <c r="M117" s="106"/>
      <c r="N117" s="106" t="s">
        <v>695</v>
      </c>
      <c r="O117" s="133">
        <v>789</v>
      </c>
      <c r="P117" s="106" t="s">
        <v>490</v>
      </c>
      <c r="Q117" s="86"/>
    </row>
    <row r="118" spans="1:909" s="143" customFormat="1" x14ac:dyDescent="0.25">
      <c r="A118" s="143" t="s">
        <v>702</v>
      </c>
      <c r="B118" s="143" t="str">
        <f>IF(A118&gt;"",IF(A118=E118,"No",(IF(IFERROR(VLOOKUP(A118,E:E,1,FALSE)=A118,FALSE),"Duplicate",IF(E118&gt;"","Mismatch","IT Only")))),"No")</f>
        <v>No</v>
      </c>
      <c r="C118" s="86" t="s">
        <v>430</v>
      </c>
      <c r="D118" s="143" t="s">
        <v>431</v>
      </c>
      <c r="E118" s="143" t="s">
        <v>703</v>
      </c>
      <c r="F118" s="143" t="str">
        <f>IF(E118=0,"N/A",IF(IF(E118&gt;"",COUNTIF(E:E,E118),0)&gt;1,"Yes","No"))</f>
        <v>No</v>
      </c>
      <c r="G118" s="106" t="s">
        <v>704</v>
      </c>
      <c r="H118" s="87" t="s">
        <v>479</v>
      </c>
      <c r="I118" s="106" t="s">
        <v>445</v>
      </c>
      <c r="J118" s="106" t="s">
        <v>467</v>
      </c>
      <c r="K118" s="106">
        <v>40.619</v>
      </c>
      <c r="L118" s="106">
        <v>-91.2853833333333</v>
      </c>
      <c r="M118" s="106" t="s">
        <v>668</v>
      </c>
      <c r="N118" s="106" t="s">
        <v>703</v>
      </c>
      <c r="O118" s="106" t="s">
        <v>705</v>
      </c>
      <c r="P118" s="106" t="s">
        <v>482</v>
      </c>
      <c r="Q118" s="106" t="s">
        <v>483</v>
      </c>
    </row>
    <row r="119" spans="1:909" s="143" customFormat="1" x14ac:dyDescent="0.25">
      <c r="B119" s="143" t="str">
        <f>IF(A119&gt;"",IF(A119=E119,"No",(IF(IFERROR(VLOOKUP(A119,E:E,1,FALSE)=A119,FALSE),"Duplicate",IF(E119&gt;"","Mismatch","IT Only")))),"No")</f>
        <v>No</v>
      </c>
      <c r="C119" s="86" t="s">
        <v>430</v>
      </c>
      <c r="D119" s="143" t="s">
        <v>431</v>
      </c>
      <c r="E119" s="143" t="s">
        <v>706</v>
      </c>
      <c r="F119" s="143" t="str">
        <f>IF(E119=0,"N/A",IF(IF(E119&gt;"",COUNTIF(E:E,E119),0)&gt;1,"Yes","No"))</f>
        <v>No</v>
      </c>
      <c r="G119" s="106" t="s">
        <v>707</v>
      </c>
      <c r="H119" s="87" t="s">
        <v>692</v>
      </c>
      <c r="I119" s="106" t="s">
        <v>435</v>
      </c>
      <c r="J119" s="106" t="s">
        <v>436</v>
      </c>
      <c r="K119" s="106">
        <v>36.032116666666703</v>
      </c>
      <c r="L119" s="106">
        <v>-90.248116666666704</v>
      </c>
      <c r="M119" s="106"/>
      <c r="N119" s="106" t="s">
        <v>706</v>
      </c>
      <c r="O119" s="133">
        <v>682</v>
      </c>
      <c r="P119" s="106" t="s">
        <v>693</v>
      </c>
      <c r="Q119" s="86"/>
    </row>
    <row r="120" spans="1:909" s="143" customFormat="1" x14ac:dyDescent="0.25">
      <c r="B120" s="143" t="str">
        <f>IF(A120&gt;"",IF(A120=E120,"No",(IF(IFERROR(VLOOKUP(A120,E:E,1,FALSE)=A120,FALSE),"Duplicate",IF(E120&gt;"","Mismatch","IT Only")))),"No")</f>
        <v>No</v>
      </c>
      <c r="C120" s="86" t="s">
        <v>430</v>
      </c>
      <c r="D120" s="143" t="s">
        <v>431</v>
      </c>
      <c r="E120" s="143" t="s">
        <v>716</v>
      </c>
      <c r="F120" s="143" t="str">
        <f>IF(E120=0,"N/A",IF(IF(E120&gt;"",COUNTIF(E:E,E120),0)&gt;1,"Yes","No"))</f>
        <v>No</v>
      </c>
      <c r="G120" s="106" t="s">
        <v>717</v>
      </c>
      <c r="H120" s="87" t="s">
        <v>528</v>
      </c>
      <c r="I120" s="106" t="s">
        <v>445</v>
      </c>
      <c r="J120" s="106" t="s">
        <v>436</v>
      </c>
      <c r="K120" s="106">
        <v>39.691333333333297</v>
      </c>
      <c r="L120" s="106">
        <v>-88.283833333333305</v>
      </c>
      <c r="M120" s="106"/>
      <c r="N120" s="106" t="s">
        <v>716</v>
      </c>
      <c r="O120" s="106" t="s">
        <v>718</v>
      </c>
      <c r="P120" s="106" t="s">
        <v>714</v>
      </c>
      <c r="Q120" s="106" t="s">
        <v>715</v>
      </c>
    </row>
    <row r="121" spans="1:909" s="143" customFormat="1" x14ac:dyDescent="0.25">
      <c r="B121" s="143" t="str">
        <f>IF(A121&gt;"",IF(A121=E121,"No",(IF(IFERROR(VLOOKUP(A121,E:E,1,FALSE)=A121,FALSE),"Duplicate",IF(E121&gt;"","Mismatch","IT Only")))),"No")</f>
        <v>No</v>
      </c>
      <c r="C121" s="86" t="s">
        <v>430</v>
      </c>
      <c r="D121" s="143" t="s">
        <v>431</v>
      </c>
      <c r="E121" s="143" t="s">
        <v>719</v>
      </c>
      <c r="F121" s="143" t="str">
        <f>IF(E121=0,"N/A",IF(IF(E121&gt;"",COUNTIF(E:E,E121),0)&gt;1,"Yes","No"))</f>
        <v>No</v>
      </c>
      <c r="G121" s="106" t="s">
        <v>720</v>
      </c>
      <c r="H121" s="87" t="s">
        <v>528</v>
      </c>
      <c r="I121" s="106" t="s">
        <v>445</v>
      </c>
      <c r="J121" s="106" t="s">
        <v>436</v>
      </c>
      <c r="K121" s="106">
        <v>39.71</v>
      </c>
      <c r="L121" s="106">
        <v>-88.305700000000002</v>
      </c>
      <c r="M121" s="106"/>
      <c r="N121" s="106" t="s">
        <v>719</v>
      </c>
      <c r="O121" s="106" t="s">
        <v>721</v>
      </c>
      <c r="P121" s="106" t="s">
        <v>714</v>
      </c>
      <c r="Q121" s="106" t="s">
        <v>715</v>
      </c>
    </row>
    <row r="122" spans="1:909" s="143" customFormat="1" x14ac:dyDescent="0.25">
      <c r="B122" s="143" t="str">
        <f>IF(A122&gt;"",IF(A122=E122,"No",(IF(IFERROR(VLOOKUP(A122,E:E,1,FALSE)=A122,FALSE),"Duplicate",IF(E122&gt;"","Mismatch","IT Only")))),"No")</f>
        <v>No</v>
      </c>
      <c r="C122" s="86" t="s">
        <v>430</v>
      </c>
      <c r="D122" s="143" t="s">
        <v>431</v>
      </c>
      <c r="E122" s="143" t="s">
        <v>708</v>
      </c>
      <c r="F122" s="143" t="str">
        <f>IF(E122=0,"N/A",IF(IF(E122&gt;"",COUNTIF(E:E,E122),0)&gt;1,"Yes","No"))</f>
        <v>No</v>
      </c>
      <c r="G122" s="106" t="s">
        <v>708</v>
      </c>
      <c r="H122" s="87" t="s">
        <v>444</v>
      </c>
      <c r="I122" s="106" t="s">
        <v>445</v>
      </c>
      <c r="J122" s="106" t="s">
        <v>436</v>
      </c>
      <c r="K122" s="106">
        <v>40.641449999999999</v>
      </c>
      <c r="L122" s="106">
        <v>-89.270166666666697</v>
      </c>
      <c r="M122" s="106" t="s">
        <v>668</v>
      </c>
      <c r="N122" s="106" t="s">
        <v>708</v>
      </c>
      <c r="O122" s="106" t="s">
        <v>709</v>
      </c>
      <c r="P122" s="106" t="s">
        <v>447</v>
      </c>
      <c r="Q122" s="106" t="s">
        <v>448</v>
      </c>
    </row>
    <row r="123" spans="1:909" s="143" customFormat="1" x14ac:dyDescent="0.25">
      <c r="B123" s="143" t="str">
        <f>IF(A123&gt;"",IF(A123=E123,"No",(IF(IFERROR(VLOOKUP(A123,E:E,1,FALSE)=A123,FALSE),"Duplicate",IF(E123&gt;"","Mismatch","IT Only")))),"No")</f>
        <v>No</v>
      </c>
      <c r="C123" s="86" t="s">
        <v>430</v>
      </c>
      <c r="D123" s="143" t="s">
        <v>431</v>
      </c>
      <c r="E123" s="143" t="s">
        <v>710</v>
      </c>
      <c r="F123" s="143" t="str">
        <f>IF(E123=0,"N/A",IF(IF(E123&gt;"",COUNTIF(E:E,E123),0)&gt;1,"Yes","No"))</f>
        <v>No</v>
      </c>
      <c r="G123" s="106" t="s">
        <v>711</v>
      </c>
      <c r="H123" s="87" t="s">
        <v>528</v>
      </c>
      <c r="I123" s="106" t="s">
        <v>445</v>
      </c>
      <c r="J123" s="106" t="s">
        <v>436</v>
      </c>
      <c r="K123" s="106">
        <v>39.686</v>
      </c>
      <c r="L123" s="106">
        <v>-88.307216666666704</v>
      </c>
      <c r="M123" s="106"/>
      <c r="N123" s="106" t="s">
        <v>712</v>
      </c>
      <c r="O123" s="106" t="s">
        <v>713</v>
      </c>
      <c r="P123" s="106" t="s">
        <v>714</v>
      </c>
      <c r="Q123" s="106" t="s">
        <v>715</v>
      </c>
    </row>
    <row r="124" spans="1:909" s="143" customFormat="1" x14ac:dyDescent="0.25">
      <c r="B124" s="143" t="s">
        <v>10076</v>
      </c>
      <c r="C124" s="86" t="s">
        <v>430</v>
      </c>
      <c r="D124" s="143" t="s">
        <v>431</v>
      </c>
      <c r="E124" s="143" t="s">
        <v>10912</v>
      </c>
      <c r="F124" s="143" t="str">
        <f>IF(E124=0,"N/A",IF(IF(E124&gt;"",COUNTIF(E:E,E124),0)&gt;1,"Yes","No"))</f>
        <v>No</v>
      </c>
      <c r="G124" s="106" t="s">
        <v>10913</v>
      </c>
      <c r="H124" s="87"/>
      <c r="I124" s="106" t="s">
        <v>445</v>
      </c>
      <c r="J124" s="106" t="s">
        <v>10517</v>
      </c>
      <c r="K124" s="106">
        <v>-88.822199999999995</v>
      </c>
      <c r="L124" s="106">
        <v>39.980499999999999</v>
      </c>
      <c r="M124" s="106" t="s">
        <v>10914</v>
      </c>
      <c r="N124" s="106"/>
      <c r="O124" s="136"/>
      <c r="P124" s="106"/>
      <c r="Q124" s="86"/>
    </row>
    <row r="125" spans="1:909" s="143" customFormat="1" x14ac:dyDescent="0.25">
      <c r="B125" s="143" t="str">
        <f>IF(A125&gt;"",IF(A125=E125,"No",(IF(IFERROR(VLOOKUP(A125,E:E,1,FALSE)=A125,FALSE),"Duplicate",IF(E125&gt;"","Mismatch","IT Only")))),"No")</f>
        <v>No</v>
      </c>
      <c r="C125" s="86" t="s">
        <v>430</v>
      </c>
      <c r="D125" s="143" t="s">
        <v>431</v>
      </c>
      <c r="E125" s="143" t="s">
        <v>722</v>
      </c>
      <c r="F125" s="143" t="str">
        <f>IF(E125=0,"N/A",IF(IF(E125&gt;"",COUNTIF(E:E,E125),0)&gt;1,"Yes","No"))</f>
        <v>No</v>
      </c>
      <c r="G125" s="106" t="s">
        <v>723</v>
      </c>
      <c r="H125" s="87" t="s">
        <v>493</v>
      </c>
      <c r="I125" s="106" t="s">
        <v>445</v>
      </c>
      <c r="J125" s="106" t="s">
        <v>436</v>
      </c>
      <c r="K125" s="106">
        <v>39.964266666666703</v>
      </c>
      <c r="L125" s="106">
        <v>-88.842066666666696</v>
      </c>
      <c r="M125" s="106"/>
      <c r="N125" s="106" t="s">
        <v>724</v>
      </c>
      <c r="O125" s="106" t="s">
        <v>725</v>
      </c>
      <c r="P125" s="106" t="s">
        <v>496</v>
      </c>
      <c r="Q125" s="106" t="s">
        <v>497</v>
      </c>
      <c r="AJ125" s="143" t="e">
        <f>U G135</f>
        <v>#NAME?</v>
      </c>
      <c r="AHY125" s="143" t="e">
        <f>U</f>
        <v>#NAME?</v>
      </c>
    </row>
    <row r="126" spans="1:909" s="143" customFormat="1" x14ac:dyDescent="0.25">
      <c r="B126" s="143" t="str">
        <f>IF(A126&gt;"",IF(A126=E126,"No",(IF(IFERROR(VLOOKUP(A126,E:E,1,FALSE)=A126,FALSE),"Duplicate",IF(E126&gt;"","Mismatch","IT Only")))),"No")</f>
        <v>No</v>
      </c>
      <c r="C126" s="86" t="s">
        <v>430</v>
      </c>
      <c r="D126" s="143" t="s">
        <v>431</v>
      </c>
      <c r="E126" s="143" t="s">
        <v>10061</v>
      </c>
      <c r="F126" s="143" t="str">
        <f>IF(E126=0,"N/A",IF(IF(E126&gt;"",COUNTIF(E:E,E126),0)&gt;1,"Yes","No"))</f>
        <v>No</v>
      </c>
      <c r="G126" s="106" t="s">
        <v>10062</v>
      </c>
      <c r="H126" s="87" t="s">
        <v>672</v>
      </c>
      <c r="I126" s="106" t="s">
        <v>445</v>
      </c>
      <c r="J126" s="106" t="s">
        <v>536</v>
      </c>
      <c r="K126" s="106">
        <v>40.313400000000001</v>
      </c>
      <c r="L126" s="106">
        <v>-87.892399999999995</v>
      </c>
      <c r="M126" s="106"/>
      <c r="N126" s="106"/>
      <c r="O126" s="106"/>
      <c r="P126" s="106"/>
      <c r="Q126" s="106"/>
    </row>
    <row r="127" spans="1:909" s="143" customFormat="1" x14ac:dyDescent="0.25">
      <c r="A127" s="143" t="s">
        <v>726</v>
      </c>
      <c r="B127" s="143" t="str">
        <f>IF(A127&gt;"",IF(A127=E127,"No",(IF(IFERROR(VLOOKUP(A127,E:E,1,FALSE)=A127,FALSE),"Duplicate",IF(E127&gt;"","Mismatch","IT Only")))),"No")</f>
        <v>No</v>
      </c>
      <c r="C127" s="86" t="s">
        <v>430</v>
      </c>
      <c r="D127" s="143" t="s">
        <v>472</v>
      </c>
      <c r="E127" s="143" t="s">
        <v>727</v>
      </c>
      <c r="F127" s="143" t="str">
        <f>IF(E127=0,"N/A",IF(IF(E127&gt;"",COUNTIF(E:E,E127),0)&gt;1,"Yes","No"))</f>
        <v>No</v>
      </c>
      <c r="G127" s="106" t="s">
        <v>728</v>
      </c>
      <c r="H127" s="87" t="s">
        <v>644</v>
      </c>
      <c r="I127" s="106" t="s">
        <v>435</v>
      </c>
      <c r="J127" s="106" t="s">
        <v>436</v>
      </c>
      <c r="K127" s="106">
        <v>38.432183333333299</v>
      </c>
      <c r="L127" s="106">
        <v>-90.417950000000005</v>
      </c>
      <c r="M127" s="106"/>
      <c r="N127" s="106" t="s">
        <v>727</v>
      </c>
      <c r="O127" s="136">
        <v>21</v>
      </c>
      <c r="P127" s="106" t="s">
        <v>645</v>
      </c>
      <c r="Q127" s="86"/>
    </row>
    <row r="128" spans="1:909" s="143" customFormat="1" x14ac:dyDescent="0.25">
      <c r="B128" s="143" t="s">
        <v>10076</v>
      </c>
      <c r="C128" s="86" t="s">
        <v>430</v>
      </c>
      <c r="D128" s="143" t="s">
        <v>431</v>
      </c>
      <c r="E128" s="143" t="s">
        <v>10077</v>
      </c>
      <c r="F128" s="143" t="str">
        <f>IF(E128=0,"N/A",IF(IF(E128&gt;"",COUNTIF(E:E,E128),0)&gt;1,"Yes","No"))</f>
        <v>No</v>
      </c>
      <c r="G128" s="106" t="s">
        <v>10078</v>
      </c>
      <c r="H128" s="87" t="s">
        <v>528</v>
      </c>
      <c r="I128" s="106" t="s">
        <v>445</v>
      </c>
      <c r="J128" s="106" t="s">
        <v>536</v>
      </c>
      <c r="K128" s="204">
        <v>39.694699999999997</v>
      </c>
      <c r="L128" s="204">
        <v>-88.320599999999999</v>
      </c>
      <c r="M128" s="106"/>
      <c r="N128" s="106"/>
      <c r="O128" s="106"/>
      <c r="P128" s="106"/>
      <c r="Q128" s="106"/>
    </row>
    <row r="129" spans="1:17" s="143" customFormat="1" x14ac:dyDescent="0.25">
      <c r="B129" s="143" t="str">
        <f>IF(A129&gt;"",IF(A129=E129,"No",(IF(IFERROR(VLOOKUP(A129,E:E,1,FALSE)=A129,FALSE),"Duplicate",IF(E129&gt;"","Mismatch","IT Only")))),"No")</f>
        <v>No</v>
      </c>
      <c r="C129" s="86" t="s">
        <v>430</v>
      </c>
      <c r="D129" s="143" t="s">
        <v>431</v>
      </c>
      <c r="E129" s="143" t="s">
        <v>734</v>
      </c>
      <c r="F129" s="143" t="str">
        <f>IF(E129=0,"N/A",IF(IF(E129&gt;"",COUNTIF(E:E,E129),0)&gt;1,"Yes","No"))</f>
        <v>No</v>
      </c>
      <c r="G129" s="106" t="s">
        <v>735</v>
      </c>
      <c r="H129" s="87" t="s">
        <v>434</v>
      </c>
      <c r="I129" s="106" t="s">
        <v>435</v>
      </c>
      <c r="J129" s="106" t="s">
        <v>436</v>
      </c>
      <c r="K129" s="106">
        <v>38.934066666666702</v>
      </c>
      <c r="L129" s="106">
        <v>-90.221633333333301</v>
      </c>
      <c r="M129" s="106"/>
      <c r="N129" s="106" t="s">
        <v>734</v>
      </c>
      <c r="O129" s="133">
        <v>627</v>
      </c>
      <c r="P129" s="106" t="s">
        <v>699</v>
      </c>
      <c r="Q129" s="86"/>
    </row>
    <row r="130" spans="1:17" s="143" customFormat="1" x14ac:dyDescent="0.25">
      <c r="A130" s="93" t="s">
        <v>729</v>
      </c>
      <c r="B130" s="143" t="str">
        <f>IF(A130&gt;"",IF(A130=E130,"No",(IF(IFERROR(VLOOKUP(A130,E:E,1,FALSE)=A130,FALSE),"Duplicate",IF(E130&gt;"","Mismatch","IT Only")))),"No")</f>
        <v>Mismatch</v>
      </c>
      <c r="C130" s="86" t="s">
        <v>463</v>
      </c>
      <c r="D130" s="143" t="s">
        <v>464</v>
      </c>
      <c r="E130" s="143" t="s">
        <v>730</v>
      </c>
      <c r="F130" s="143" t="str">
        <f>IF(E130=0,"N/A",IF(IF(E130&gt;"",COUNTIF(E:E,E130),0)&gt;1,"Yes","No"))</f>
        <v>No</v>
      </c>
      <c r="G130" s="106" t="s">
        <v>731</v>
      </c>
      <c r="H130" s="87" t="s">
        <v>444</v>
      </c>
      <c r="I130" s="106" t="s">
        <v>445</v>
      </c>
      <c r="J130" s="106" t="s">
        <v>467</v>
      </c>
      <c r="K130" s="106">
        <v>41.183349</v>
      </c>
      <c r="L130" s="106">
        <v>-90.947511000000006</v>
      </c>
      <c r="M130" s="106"/>
      <c r="N130" s="106" t="s">
        <v>732</v>
      </c>
      <c r="O130" s="106" t="s">
        <v>733</v>
      </c>
      <c r="P130" s="106" t="s">
        <v>457</v>
      </c>
      <c r="Q130" s="106" t="s">
        <v>470</v>
      </c>
    </row>
    <row r="131" spans="1:17" s="143" customFormat="1" x14ac:dyDescent="0.25">
      <c r="B131" s="143" t="str">
        <f>IF(A131&gt;"",IF(A131=E131,"No",(IF(IFERROR(VLOOKUP(A131,E:E,1,FALSE)=A131,FALSE),"Duplicate",IF(E131&gt;"","Mismatch","IT Only")))),"No")</f>
        <v>No</v>
      </c>
      <c r="C131" s="86" t="s">
        <v>430</v>
      </c>
      <c r="D131" s="143" t="s">
        <v>431</v>
      </c>
      <c r="E131" s="143" t="s">
        <v>738</v>
      </c>
      <c r="F131" s="143" t="str">
        <f>IF(E131=0,"N/A",IF(IF(E131&gt;"",COUNTIF(E:E,E131),0)&gt;1,"Yes","No"))</f>
        <v>No</v>
      </c>
      <c r="G131" s="106" t="s">
        <v>739</v>
      </c>
      <c r="H131" s="87" t="s">
        <v>528</v>
      </c>
      <c r="I131" s="106" t="s">
        <v>445</v>
      </c>
      <c r="J131" s="106" t="s">
        <v>436</v>
      </c>
      <c r="K131" s="106">
        <v>39.716774000000001</v>
      </c>
      <c r="L131" s="106">
        <v>-88.464732999999995</v>
      </c>
      <c r="M131" s="106"/>
      <c r="N131" s="106" t="s">
        <v>740</v>
      </c>
      <c r="O131" s="106" t="s">
        <v>741</v>
      </c>
      <c r="P131" s="106" t="s">
        <v>714</v>
      </c>
      <c r="Q131" s="106" t="s">
        <v>715</v>
      </c>
    </row>
    <row r="132" spans="1:17" s="143" customFormat="1" x14ac:dyDescent="0.25">
      <c r="B132" s="143" t="str">
        <f>IF(A132&gt;"",IF(A132=E132,"No",(IF(IFERROR(VLOOKUP(A132,E:E,1,FALSE)=A132,FALSE),"Duplicate",IF(E132&gt;"","Mismatch","IT Only")))),"No")</f>
        <v>No</v>
      </c>
      <c r="C132" s="86" t="s">
        <v>430</v>
      </c>
      <c r="D132" s="143" t="s">
        <v>431</v>
      </c>
      <c r="E132" s="143" t="s">
        <v>736</v>
      </c>
      <c r="F132" s="143" t="str">
        <f>IF(E132=0,"N/A",IF(IF(E132&gt;"",COUNTIF(E:E,E132),0)&gt;1,"Yes","No"))</f>
        <v>No</v>
      </c>
      <c r="G132" s="106" t="s">
        <v>737</v>
      </c>
      <c r="H132" s="87" t="s">
        <v>558</v>
      </c>
      <c r="I132" s="106" t="s">
        <v>445</v>
      </c>
      <c r="J132" s="106" t="s">
        <v>436</v>
      </c>
      <c r="K132" s="106">
        <v>38.933889000000001</v>
      </c>
      <c r="L132" s="106">
        <v>-90.223332999999997</v>
      </c>
      <c r="M132" s="106"/>
      <c r="N132" s="106" t="s">
        <v>736</v>
      </c>
      <c r="O132" s="133">
        <v>350</v>
      </c>
      <c r="P132" s="106" t="s">
        <v>559</v>
      </c>
      <c r="Q132" s="106" t="s">
        <v>560</v>
      </c>
    </row>
    <row r="133" spans="1:17" s="143" customFormat="1" x14ac:dyDescent="0.25">
      <c r="B133" s="143" t="str">
        <f>IF(A133&gt;"",IF(A133=E133,"No",(IF(IFERROR(VLOOKUP(A133,E:E,1,FALSE)=A133,FALSE),"Duplicate",IF(E133&gt;"","Mismatch","IT Only")))),"No")</f>
        <v>No</v>
      </c>
      <c r="C133" s="86" t="s">
        <v>430</v>
      </c>
      <c r="D133" s="143" t="s">
        <v>431</v>
      </c>
      <c r="E133" s="143" t="s">
        <v>742</v>
      </c>
      <c r="F133" s="143" t="str">
        <f>IF(E133=0,"N/A",IF(IF(E133&gt;"",COUNTIF(E:E,E133),0)&gt;1,"Yes","No"))</f>
        <v>No</v>
      </c>
      <c r="G133" s="106" t="s">
        <v>743</v>
      </c>
      <c r="H133" s="87" t="s">
        <v>593</v>
      </c>
      <c r="I133" s="106" t="s">
        <v>435</v>
      </c>
      <c r="J133" s="106" t="s">
        <v>436</v>
      </c>
      <c r="K133" s="106">
        <v>39.889499999999998</v>
      </c>
      <c r="L133" s="106">
        <v>-90.004599999999996</v>
      </c>
      <c r="M133" s="106"/>
      <c r="N133" s="106" t="s">
        <v>742</v>
      </c>
      <c r="O133" s="136">
        <v>40</v>
      </c>
      <c r="P133" s="106" t="s">
        <v>594</v>
      </c>
      <c r="Q133" s="86"/>
    </row>
    <row r="134" spans="1:17" s="143" customFormat="1" x14ac:dyDescent="0.25">
      <c r="A134" s="93" t="s">
        <v>754</v>
      </c>
      <c r="B134" s="143" t="str">
        <f>IF(A134&gt;"",IF(A134=E134,"No",(IF(IFERROR(VLOOKUP(A134,E:E,1,FALSE)=A134,FALSE),"Duplicate",IF(E134&gt;"","Mismatch","IT Only")))),"No")</f>
        <v>No</v>
      </c>
      <c r="C134" s="86" t="s">
        <v>541</v>
      </c>
      <c r="D134" s="143" t="s">
        <v>755</v>
      </c>
      <c r="E134" s="143" t="s">
        <v>759</v>
      </c>
      <c r="F134" s="143" t="str">
        <f>IF(E134=0,"N/A",IF(IF(E134&gt;"",COUNTIF(E:E,E134),0)&gt;1,"Yes","No"))</f>
        <v>No</v>
      </c>
      <c r="G134" s="106" t="s">
        <v>760</v>
      </c>
      <c r="H134" s="87" t="s">
        <v>680</v>
      </c>
      <c r="I134" s="106" t="s">
        <v>445</v>
      </c>
      <c r="J134" s="106" t="s">
        <v>552</v>
      </c>
      <c r="K134" s="106">
        <v>38.332466666666669</v>
      </c>
      <c r="L134" s="106">
        <v>-89.191316666666665</v>
      </c>
      <c r="M134" s="106"/>
      <c r="N134" s="106" t="s">
        <v>761</v>
      </c>
      <c r="O134" s="106" t="s">
        <v>762</v>
      </c>
      <c r="P134" s="106" t="s">
        <v>763</v>
      </c>
      <c r="Q134" s="106" t="s">
        <v>764</v>
      </c>
    </row>
    <row r="135" spans="1:17" s="143" customFormat="1" x14ac:dyDescent="0.25">
      <c r="A135" s="93" t="s">
        <v>765</v>
      </c>
      <c r="B135" s="143" t="str">
        <f>IF(A135&gt;"",IF(A135=E135,"No",(IF(IFERROR(VLOOKUP(A135,E:E,1,FALSE)=A135,FALSE),"Duplicate",IF(E135&gt;"","Mismatch","IT Only")))),"No")</f>
        <v>Mismatch</v>
      </c>
      <c r="C135" s="86" t="s">
        <v>463</v>
      </c>
      <c r="D135" s="143" t="s">
        <v>464</v>
      </c>
      <c r="E135" s="143" t="s">
        <v>766</v>
      </c>
      <c r="F135" s="143" t="str">
        <f>IF(E135=0,"N/A",IF(IF(E135&gt;"",COUNTIF(E:E,E135),0)&gt;1,"Yes","No"))</f>
        <v>Yes</v>
      </c>
      <c r="G135" s="106" t="s">
        <v>767</v>
      </c>
      <c r="H135" s="87" t="s">
        <v>528</v>
      </c>
      <c r="I135" s="106" t="s">
        <v>445</v>
      </c>
      <c r="J135" s="106" t="s">
        <v>768</v>
      </c>
      <c r="K135" s="106">
        <v>39.502094</v>
      </c>
      <c r="L135" s="106">
        <v>-88.014878999999993</v>
      </c>
      <c r="M135" s="106" t="s">
        <v>769</v>
      </c>
      <c r="N135" s="106"/>
      <c r="O135" s="106"/>
      <c r="P135" s="106" t="s">
        <v>714</v>
      </c>
      <c r="Q135" s="106" t="s">
        <v>715</v>
      </c>
    </row>
    <row r="136" spans="1:17" s="143" customFormat="1" x14ac:dyDescent="0.25">
      <c r="A136" s="93" t="s">
        <v>766</v>
      </c>
      <c r="B136" s="143" t="str">
        <f>IF(A136&gt;"",IF(A136=E136,"No",(IF(IFERROR(VLOOKUP(A136,E:E,1,FALSE)=A136,FALSE),"Duplicate",IF(E136&gt;"","Mismatch","IT Only")))),"No")</f>
        <v>No</v>
      </c>
      <c r="C136" s="86" t="s">
        <v>463</v>
      </c>
      <c r="D136" s="143" t="s">
        <v>464</v>
      </c>
      <c r="E136" s="143" t="s">
        <v>766</v>
      </c>
      <c r="F136" s="143" t="str">
        <f>IF(E136=0,"N/A",IF(IF(E136&gt;"",COUNTIF(E:E,E136),0)&gt;1,"Yes","No"))</f>
        <v>Yes</v>
      </c>
      <c r="G136" s="106" t="s">
        <v>767</v>
      </c>
      <c r="H136" s="87" t="s">
        <v>624</v>
      </c>
      <c r="I136" s="106" t="s">
        <v>445</v>
      </c>
      <c r="J136" s="106" t="s">
        <v>768</v>
      </c>
      <c r="K136" s="106">
        <v>39.502094</v>
      </c>
      <c r="L136" s="106">
        <v>-88.014878999999993</v>
      </c>
      <c r="M136" s="106" t="s">
        <v>769</v>
      </c>
      <c r="N136" s="106"/>
      <c r="O136" s="106"/>
      <c r="P136" s="106"/>
      <c r="Q136" s="106"/>
    </row>
    <row r="137" spans="1:17" s="143" customFormat="1" x14ac:dyDescent="0.25">
      <c r="A137" s="93" t="s">
        <v>770</v>
      </c>
      <c r="B137" s="143" t="str">
        <f>IF(A137&gt;"",IF(A137=E137,"No",(IF(IFERROR(VLOOKUP(A137,E:E,1,FALSE)=A137,FALSE),"Duplicate",IF(E137&gt;"","Mismatch","IT Only")))),"No")</f>
        <v>Mismatch</v>
      </c>
      <c r="C137" s="86" t="s">
        <v>463</v>
      </c>
      <c r="D137" s="143" t="s">
        <v>464</v>
      </c>
      <c r="E137" s="143" t="s">
        <v>766</v>
      </c>
      <c r="F137" s="143" t="str">
        <f>IF(E137=0,"N/A",IF(IF(E137&gt;"",COUNTIF(E:E,E137),0)&gt;1,"Yes","No"))</f>
        <v>Yes</v>
      </c>
      <c r="G137" s="106" t="s">
        <v>771</v>
      </c>
      <c r="H137" s="87" t="s">
        <v>624</v>
      </c>
      <c r="I137" s="106" t="s">
        <v>445</v>
      </c>
      <c r="J137" s="106" t="s">
        <v>768</v>
      </c>
      <c r="K137" s="106">
        <v>39.502094</v>
      </c>
      <c r="L137" s="106">
        <v>-88.014878999999993</v>
      </c>
      <c r="M137" s="106" t="s">
        <v>769</v>
      </c>
      <c r="N137" s="106"/>
      <c r="O137" s="106"/>
      <c r="P137" s="106"/>
      <c r="Q137" s="106"/>
    </row>
    <row r="138" spans="1:17" s="143" customFormat="1" x14ac:dyDescent="0.25">
      <c r="B138" s="143" t="str">
        <f>IF(A138&gt;"",IF(A138=E138,"No",(IF(IFERROR(VLOOKUP(A138,E:E,1,FALSE)=A138,FALSE),"Duplicate",IF(E138&gt;"","Mismatch","IT Only")))),"No")</f>
        <v>No</v>
      </c>
      <c r="C138" s="86" t="s">
        <v>430</v>
      </c>
      <c r="D138" s="143" t="s">
        <v>431</v>
      </c>
      <c r="E138" s="143" t="s">
        <v>748</v>
      </c>
      <c r="F138" s="143" t="str">
        <f>IF(E138=0,"N/A",IF(IF(E138&gt;"",COUNTIF(E:E,E138),0)&gt;1,"Yes","No"))</f>
        <v>No</v>
      </c>
      <c r="G138" s="106" t="s">
        <v>749</v>
      </c>
      <c r="H138" s="87" t="s">
        <v>479</v>
      </c>
      <c r="I138" s="106" t="s">
        <v>445</v>
      </c>
      <c r="J138" s="106" t="s">
        <v>436</v>
      </c>
      <c r="K138" s="106">
        <v>39.9018333333333</v>
      </c>
      <c r="L138" s="106">
        <v>-89.9890166666667</v>
      </c>
      <c r="M138" s="106"/>
      <c r="N138" s="106" t="s">
        <v>748</v>
      </c>
      <c r="O138" s="106" t="s">
        <v>750</v>
      </c>
      <c r="P138" s="106" t="s">
        <v>482</v>
      </c>
      <c r="Q138" s="106" t="s">
        <v>483</v>
      </c>
    </row>
    <row r="139" spans="1:17" s="143" customFormat="1" x14ac:dyDescent="0.25">
      <c r="B139" s="143" t="str">
        <f>IF(A139&gt;"",IF(A139=E139,"No",(IF(IFERROR(VLOOKUP(A139,E:E,1,FALSE)=A139,FALSE),"Duplicate",IF(E139&gt;"","Mismatch","IT Only")))),"No")</f>
        <v>No</v>
      </c>
      <c r="C139" s="86" t="s">
        <v>430</v>
      </c>
      <c r="D139" s="143" t="s">
        <v>431</v>
      </c>
      <c r="E139" s="143" t="s">
        <v>744</v>
      </c>
      <c r="F139" s="143" t="str">
        <f>IF(E139=0,"N/A",IF(IF(E139&gt;"",COUNTIF(E:E,E139),0)&gt;1,"Yes","No"))</f>
        <v>No</v>
      </c>
      <c r="G139" s="106" t="s">
        <v>745</v>
      </c>
      <c r="H139" s="87" t="s">
        <v>479</v>
      </c>
      <c r="I139" s="106" t="s">
        <v>445</v>
      </c>
      <c r="J139" s="106" t="s">
        <v>436</v>
      </c>
      <c r="K139" s="106">
        <v>39.889608000000003</v>
      </c>
      <c r="L139" s="106">
        <v>-90.004621</v>
      </c>
      <c r="M139" s="106"/>
      <c r="N139" s="106" t="s">
        <v>746</v>
      </c>
      <c r="O139" s="106" t="s">
        <v>747</v>
      </c>
      <c r="P139" s="106" t="s">
        <v>482</v>
      </c>
      <c r="Q139" s="106" t="s">
        <v>483</v>
      </c>
    </row>
    <row r="140" spans="1:17" s="143" customFormat="1" x14ac:dyDescent="0.25">
      <c r="B140" s="143" t="s">
        <v>10076</v>
      </c>
      <c r="C140" s="86" t="s">
        <v>430</v>
      </c>
      <c r="D140" s="143" t="s">
        <v>431</v>
      </c>
      <c r="E140" s="143" t="s">
        <v>10652</v>
      </c>
      <c r="F140" s="143" t="str">
        <f>IF(E140=0,"N/A",IF(IF(E140&gt;"",COUNTIF(E:E,E140),0)&gt;1,"Yes","No"))</f>
        <v>No</v>
      </c>
      <c r="G140" s="106" t="s">
        <v>10653</v>
      </c>
      <c r="H140" s="87" t="s">
        <v>444</v>
      </c>
      <c r="I140" s="106" t="s">
        <v>445</v>
      </c>
      <c r="J140" s="106" t="s">
        <v>10517</v>
      </c>
      <c r="K140" s="106">
        <v>-89.583600000000004</v>
      </c>
      <c r="L140" s="106">
        <v>40.732999999999997</v>
      </c>
      <c r="M140" s="106" t="s">
        <v>10654</v>
      </c>
      <c r="N140" s="106"/>
      <c r="O140" s="136"/>
      <c r="P140" s="106"/>
      <c r="Q140" s="106"/>
    </row>
    <row r="141" spans="1:17" s="143" customFormat="1" x14ac:dyDescent="0.25">
      <c r="A141" s="143" t="s">
        <v>5633</v>
      </c>
      <c r="B141" s="143" t="str">
        <f>IF(A141&gt;"",IF(A141=E141,"No",(IF(IFERROR(VLOOKUP(A141,E:E,1,FALSE)=A141,FALSE),"Duplicate",IF(E141&gt;"","Mismatch","IT Only")))),"No")</f>
        <v>No</v>
      </c>
      <c r="C141" s="86" t="s">
        <v>430</v>
      </c>
      <c r="D141" s="143" t="s">
        <v>431</v>
      </c>
      <c r="E141" s="143" t="s">
        <v>5633</v>
      </c>
      <c r="F141" s="143" t="str">
        <f>IF(E141=0,"N/A",IF(IF(E141&gt;"",COUNTIF(E:E,E141),0)&gt;1,"Yes","No"))</f>
        <v>No</v>
      </c>
      <c r="G141" s="106" t="s">
        <v>5634</v>
      </c>
      <c r="H141" s="87" t="s">
        <v>758</v>
      </c>
      <c r="I141" s="106" t="s">
        <v>435</v>
      </c>
      <c r="J141" s="106" t="s">
        <v>19</v>
      </c>
      <c r="K141" s="106">
        <v>38.551738</v>
      </c>
      <c r="L141" s="106">
        <v>-90.406188999999998</v>
      </c>
      <c r="M141" s="106" t="s">
        <v>5635</v>
      </c>
      <c r="N141" s="106"/>
      <c r="O141" s="106"/>
      <c r="P141" s="106"/>
      <c r="Q141" s="106"/>
    </row>
    <row r="142" spans="1:17" s="143" customFormat="1" x14ac:dyDescent="0.25">
      <c r="A142" s="93" t="s">
        <v>780</v>
      </c>
      <c r="B142" s="143" t="str">
        <f>IF(A142&gt;"",IF(A142=E142,"No",(IF(IFERROR(VLOOKUP(A142,E:E,1,FALSE)=A142,FALSE),"Duplicate",IF(E142&gt;"","Mismatch","IT Only")))),"No")</f>
        <v>Mismatch</v>
      </c>
      <c r="C142" s="86" t="s">
        <v>463</v>
      </c>
      <c r="D142" s="143" t="s">
        <v>464</v>
      </c>
      <c r="E142" s="143" t="s">
        <v>781</v>
      </c>
      <c r="F142" s="143" t="str">
        <f>IF(E142=0,"N/A",IF(IF(E142&gt;"",COUNTIF(E:E,E142),0)&gt;1,"Yes","No"))</f>
        <v>No</v>
      </c>
      <c r="G142" s="106" t="s">
        <v>782</v>
      </c>
      <c r="H142" s="87" t="s">
        <v>479</v>
      </c>
      <c r="I142" s="106" t="s">
        <v>445</v>
      </c>
      <c r="J142" s="106" t="s">
        <v>467</v>
      </c>
      <c r="K142" s="106">
        <v>40.2246666666667</v>
      </c>
      <c r="L142" s="106">
        <v>-90.359833333333299</v>
      </c>
      <c r="M142" s="106"/>
      <c r="N142" s="106" t="s">
        <v>783</v>
      </c>
      <c r="O142" s="106" t="s">
        <v>784</v>
      </c>
      <c r="P142" s="106" t="s">
        <v>482</v>
      </c>
      <c r="Q142" s="106" t="s">
        <v>483</v>
      </c>
    </row>
    <row r="143" spans="1:17" s="143" customFormat="1" x14ac:dyDescent="0.25">
      <c r="A143" s="143" t="s">
        <v>776</v>
      </c>
      <c r="B143" s="143" t="str">
        <f>IF(A143&gt;"",IF(A143=E143,"No",(IF(IFERROR(VLOOKUP(A143,E:E,1,FALSE)=A143,FALSE),"Duplicate",IF(E143&gt;"","Mismatch","IT Only")))),"No")</f>
        <v>No</v>
      </c>
      <c r="C143" s="86" t="s">
        <v>430</v>
      </c>
      <c r="D143" s="143" t="s">
        <v>431</v>
      </c>
      <c r="E143" s="143" t="s">
        <v>777</v>
      </c>
      <c r="F143" s="143" t="str">
        <f>IF(E143=0,"N/A",IF(IF(E143&gt;"",COUNTIF(E:E,E143),0)&gt;1,"Yes","No"))</f>
        <v>No</v>
      </c>
      <c r="G143" s="106" t="s">
        <v>778</v>
      </c>
      <c r="H143" s="87" t="s">
        <v>528</v>
      </c>
      <c r="I143" s="106" t="s">
        <v>445</v>
      </c>
      <c r="J143" s="106" t="s">
        <v>467</v>
      </c>
      <c r="K143" s="106">
        <v>39.517333333333298</v>
      </c>
      <c r="L143" s="106">
        <v>-89.043666666666695</v>
      </c>
      <c r="M143" s="106"/>
      <c r="N143" s="106" t="s">
        <v>777</v>
      </c>
      <c r="O143" s="106" t="s">
        <v>779</v>
      </c>
      <c r="P143" s="106" t="s">
        <v>714</v>
      </c>
      <c r="Q143" s="106" t="s">
        <v>715</v>
      </c>
    </row>
    <row r="144" spans="1:17" s="143" customFormat="1" x14ac:dyDescent="0.25">
      <c r="B144" s="143" t="str">
        <f>IF(A144&gt;"",IF(A144=E144,"No",(IF(IFERROR(VLOOKUP(A144,E:E,1,FALSE)=A144,FALSE),"Duplicate",IF(E144&gt;"","Mismatch","IT Only")))),"No")</f>
        <v>No</v>
      </c>
      <c r="C144" s="86" t="s">
        <v>430</v>
      </c>
      <c r="D144" s="143" t="s">
        <v>431</v>
      </c>
      <c r="E144" s="143" t="s">
        <v>772</v>
      </c>
      <c r="F144" s="143" t="str">
        <f>IF(E144=0,"N/A",IF(IF(E144&gt;"",COUNTIF(E:E,E144),0)&gt;1,"Yes","No"))</f>
        <v>No</v>
      </c>
      <c r="G144" s="106" t="s">
        <v>773</v>
      </c>
      <c r="H144" s="87" t="s">
        <v>528</v>
      </c>
      <c r="I144" s="106" t="s">
        <v>445</v>
      </c>
      <c r="J144" s="106" t="s">
        <v>436</v>
      </c>
      <c r="K144" s="106">
        <v>39.516500000000001</v>
      </c>
      <c r="L144" s="106">
        <v>-89.050583333333293</v>
      </c>
      <c r="M144" s="106"/>
      <c r="N144" s="106" t="s">
        <v>774</v>
      </c>
      <c r="O144" s="106" t="s">
        <v>775</v>
      </c>
      <c r="P144" s="106" t="s">
        <v>714</v>
      </c>
      <c r="Q144" s="106" t="s">
        <v>715</v>
      </c>
    </row>
    <row r="145" spans="1:17" s="143" customFormat="1" x14ac:dyDescent="0.25">
      <c r="A145" s="93" t="s">
        <v>787</v>
      </c>
      <c r="B145" s="143" t="str">
        <f>IF(A145&gt;"",IF(A145=E145,"No",(IF(IFERROR(VLOOKUP(A145,E:E,1,FALSE)=A145,FALSE),"Duplicate",IF(E145&gt;"","Mismatch","IT Only")))),"No")</f>
        <v>Mismatch</v>
      </c>
      <c r="C145" s="86" t="s">
        <v>463</v>
      </c>
      <c r="D145" s="143" t="s">
        <v>464</v>
      </c>
      <c r="E145" s="143" t="s">
        <v>788</v>
      </c>
      <c r="F145" s="143" t="str">
        <f>IF(E145=0,"N/A",IF(IF(E145&gt;"",COUNTIF(E:E,E145),0)&gt;1,"Yes","No"))</f>
        <v>No</v>
      </c>
      <c r="G145" s="106" t="s">
        <v>789</v>
      </c>
      <c r="H145" s="87" t="s">
        <v>479</v>
      </c>
      <c r="I145" s="106" t="s">
        <v>445</v>
      </c>
      <c r="J145" s="106" t="s">
        <v>467</v>
      </c>
      <c r="K145" s="106">
        <v>39.965166666666697</v>
      </c>
      <c r="L145" s="106">
        <v>-89.714916666666696</v>
      </c>
      <c r="M145" s="106"/>
      <c r="N145" s="106" t="s">
        <v>790</v>
      </c>
      <c r="O145" s="106" t="s">
        <v>791</v>
      </c>
      <c r="P145" s="106" t="s">
        <v>482</v>
      </c>
      <c r="Q145" s="106" t="s">
        <v>483</v>
      </c>
    </row>
    <row r="146" spans="1:17" s="143" customFormat="1" x14ac:dyDescent="0.25">
      <c r="B146" s="143" t="str">
        <f>IF(A146&gt;"",IF(A146=E146,"No",(IF(IFERROR(VLOOKUP(A146,E:E,1,FALSE)=A146,FALSE),"Duplicate",IF(E146&gt;"","Mismatch","IT Only")))),"No")</f>
        <v>No</v>
      </c>
      <c r="C146" s="86" t="s">
        <v>430</v>
      </c>
      <c r="D146" s="143" t="s">
        <v>431</v>
      </c>
      <c r="E146" s="143" t="s">
        <v>792</v>
      </c>
      <c r="F146" s="143" t="str">
        <f>IF(E146=0,"N/A",IF(IF(E146&gt;"",COUNTIF(E:E,E146),0)&gt;1,"Yes","No"))</f>
        <v>No</v>
      </c>
      <c r="G146" s="106" t="s">
        <v>793</v>
      </c>
      <c r="H146" s="87" t="s">
        <v>444</v>
      </c>
      <c r="I146" s="106" t="s">
        <v>445</v>
      </c>
      <c r="J146" s="106" t="s">
        <v>436</v>
      </c>
      <c r="K146" s="106">
        <v>41.410966666666667</v>
      </c>
      <c r="L146" s="106">
        <v>-89.96693333333333</v>
      </c>
      <c r="M146" s="106"/>
      <c r="N146" s="106" t="s">
        <v>794</v>
      </c>
      <c r="O146" s="106" t="s">
        <v>795</v>
      </c>
      <c r="P146" s="106" t="s">
        <v>636</v>
      </c>
      <c r="Q146" s="106" t="s">
        <v>637</v>
      </c>
    </row>
    <row r="147" spans="1:17" s="143" customFormat="1" x14ac:dyDescent="0.25">
      <c r="B147" s="143" t="str">
        <f>IF(A147&gt;"",IF(A147=E147,"No",(IF(IFERROR(VLOOKUP(A147,E:E,1,FALSE)=A147,FALSE),"Duplicate",IF(E147&gt;"","Mismatch","IT Only")))),"No")</f>
        <v>No</v>
      </c>
      <c r="C147" s="86" t="s">
        <v>430</v>
      </c>
      <c r="D147" s="143" t="s">
        <v>431</v>
      </c>
      <c r="E147" s="143" t="s">
        <v>796</v>
      </c>
      <c r="F147" s="143" t="str">
        <f>IF(E147=0,"N/A",IF(IF(E147&gt;"",COUNTIF(E:E,E147),0)&gt;1,"Yes","No"))</f>
        <v>No</v>
      </c>
      <c r="G147" s="106" t="s">
        <v>797</v>
      </c>
      <c r="H147" s="87" t="s">
        <v>444</v>
      </c>
      <c r="I147" s="106" t="s">
        <v>445</v>
      </c>
      <c r="J147" s="106" t="s">
        <v>436</v>
      </c>
      <c r="K147" s="106">
        <v>41.403399999999998</v>
      </c>
      <c r="L147" s="106">
        <v>-89.982022999999998</v>
      </c>
      <c r="M147" s="106"/>
      <c r="N147" s="106" t="s">
        <v>796</v>
      </c>
      <c r="O147" s="106" t="s">
        <v>798</v>
      </c>
      <c r="P147" s="106" t="s">
        <v>636</v>
      </c>
      <c r="Q147" s="106" t="s">
        <v>637</v>
      </c>
    </row>
    <row r="148" spans="1:17" s="143" customFormat="1" x14ac:dyDescent="0.25">
      <c r="A148" s="93" t="s">
        <v>802</v>
      </c>
      <c r="B148" s="143" t="str">
        <f>IF(A148&gt;"",IF(A148=E148,"No",(IF(IFERROR(VLOOKUP(A148,E:E,1,FALSE)=A148,FALSE),"Duplicate",IF(E148&gt;"","Mismatch","IT Only")))),"No")</f>
        <v>Mismatch</v>
      </c>
      <c r="C148" s="86" t="s">
        <v>463</v>
      </c>
      <c r="D148" s="143" t="s">
        <v>464</v>
      </c>
      <c r="E148" s="143" t="s">
        <v>803</v>
      </c>
      <c r="F148" s="143" t="str">
        <f>IF(E148=0,"N/A",IF(IF(E148&gt;"",COUNTIF(E:E,E148),0)&gt;1,"Yes","No"))</f>
        <v>No</v>
      </c>
      <c r="G148" s="106" t="s">
        <v>804</v>
      </c>
      <c r="H148" s="87" t="s">
        <v>493</v>
      </c>
      <c r="I148" s="106" t="s">
        <v>445</v>
      </c>
      <c r="J148" s="106" t="s">
        <v>467</v>
      </c>
      <c r="K148" s="106">
        <v>40.267150000000001</v>
      </c>
      <c r="L148" s="106">
        <v>-89.224433333333337</v>
      </c>
      <c r="M148" s="106"/>
      <c r="N148" s="106" t="s">
        <v>803</v>
      </c>
      <c r="O148" s="106" t="s">
        <v>805</v>
      </c>
      <c r="P148" s="106" t="s">
        <v>806</v>
      </c>
      <c r="Q148" s="106" t="s">
        <v>807</v>
      </c>
    </row>
    <row r="149" spans="1:17" s="143" customFormat="1" x14ac:dyDescent="0.25">
      <c r="A149" s="143" t="s">
        <v>799</v>
      </c>
      <c r="B149" s="143" t="str">
        <f>IF(A149&gt;"",IF(A149=E149,"No",(IF(IFERROR(VLOOKUP(A149,E:E,1,FALSE)=A149,FALSE),"Duplicate",IF(E149&gt;"","Mismatch","IT Only")))),"No")</f>
        <v>No</v>
      </c>
      <c r="C149" s="86" t="s">
        <v>430</v>
      </c>
      <c r="D149" s="143" t="s">
        <v>431</v>
      </c>
      <c r="E149" s="143" t="s">
        <v>799</v>
      </c>
      <c r="F149" s="143" t="str">
        <f>IF(E149=0,"N/A",IF(IF(E149&gt;"",COUNTIF(E:E,E149),0)&gt;1,"Yes","No"))</f>
        <v>No</v>
      </c>
      <c r="G149" s="106" t="s">
        <v>800</v>
      </c>
      <c r="H149" s="87" t="s">
        <v>801</v>
      </c>
      <c r="I149" s="106" t="s">
        <v>435</v>
      </c>
      <c r="J149" s="106" t="s">
        <v>580</v>
      </c>
      <c r="K149" s="106">
        <v>39.898330000000001</v>
      </c>
      <c r="L149" s="106">
        <v>-92.499170000000007</v>
      </c>
      <c r="M149" s="106"/>
      <c r="N149" s="106"/>
      <c r="O149" s="106"/>
      <c r="P149" s="106"/>
      <c r="Q149" s="106"/>
    </row>
    <row r="150" spans="1:17" s="143" customFormat="1" x14ac:dyDescent="0.25">
      <c r="B150" s="143" t="s">
        <v>10076</v>
      </c>
      <c r="C150" s="86" t="s">
        <v>430</v>
      </c>
      <c r="D150" s="143" t="s">
        <v>431</v>
      </c>
      <c r="E150" s="143" t="s">
        <v>10079</v>
      </c>
      <c r="F150" s="143" t="str">
        <f>IF(E150=0,"N/A",IF(IF(E150&gt;"",COUNTIF(E:E,E150),0)&gt;1,"Yes","No"))</f>
        <v>No</v>
      </c>
      <c r="G150" s="106" t="s">
        <v>10080</v>
      </c>
      <c r="H150" s="87" t="s">
        <v>528</v>
      </c>
      <c r="I150" s="106" t="s">
        <v>445</v>
      </c>
      <c r="J150" s="106" t="s">
        <v>536</v>
      </c>
      <c r="K150" s="204">
        <v>39.71</v>
      </c>
      <c r="L150" s="204">
        <v>-88.482399999999998</v>
      </c>
      <c r="M150" s="106"/>
      <c r="N150" s="106"/>
      <c r="O150" s="106"/>
      <c r="P150" s="106"/>
      <c r="Q150" s="106"/>
    </row>
    <row r="151" spans="1:17" s="143" customFormat="1" x14ac:dyDescent="0.25">
      <c r="A151" s="143" t="s">
        <v>810</v>
      </c>
      <c r="B151" s="143" t="str">
        <f>IF(A151&gt;"",IF(A151=E151,"No",(IF(IFERROR(VLOOKUP(A151,E:E,1,FALSE)=A151,FALSE),"Duplicate",IF(E151&gt;"","Mismatch","IT Only")))),"No")</f>
        <v>No</v>
      </c>
      <c r="C151" s="86" t="s">
        <v>430</v>
      </c>
      <c r="D151" s="143" t="s">
        <v>472</v>
      </c>
      <c r="E151" s="143" t="s">
        <v>811</v>
      </c>
      <c r="F151" s="143" t="str">
        <f>IF(E151=0,"N/A",IF(IF(E151&gt;"",COUNTIF(E:E,E151),0)&gt;1,"Yes","No"))</f>
        <v>No</v>
      </c>
      <c r="G151" s="106" t="s">
        <v>812</v>
      </c>
      <c r="H151" s="87" t="s">
        <v>479</v>
      </c>
      <c r="I151" s="106" t="s">
        <v>445</v>
      </c>
      <c r="J151" s="106" t="s">
        <v>500</v>
      </c>
      <c r="K151" s="106">
        <v>39.637166666666701</v>
      </c>
      <c r="L151" s="106">
        <v>-89.72175</v>
      </c>
      <c r="M151" s="106"/>
      <c r="N151" s="106" t="s">
        <v>811</v>
      </c>
      <c r="O151" s="106" t="s">
        <v>813</v>
      </c>
      <c r="P151" s="106" t="s">
        <v>482</v>
      </c>
      <c r="Q151" s="106" t="s">
        <v>483</v>
      </c>
    </row>
    <row r="152" spans="1:17" s="143" customFormat="1" x14ac:dyDescent="0.25">
      <c r="B152" s="143" t="str">
        <f>IF(A152&gt;"",IF(A152=E152,"No",(IF(IFERROR(VLOOKUP(A152,E:E,1,FALSE)=A152,FALSE),"Duplicate",IF(E152&gt;"","Mismatch","IT Only")))),"No")</f>
        <v>No</v>
      </c>
      <c r="C152" s="86" t="s">
        <v>430</v>
      </c>
      <c r="D152" s="143" t="s">
        <v>431</v>
      </c>
      <c r="E152" s="143" t="s">
        <v>808</v>
      </c>
      <c r="F152" s="143" t="str">
        <f>IF(E152=0,"N/A",IF(IF(E152&gt;"",COUNTIF(E:E,E152),0)&gt;1,"Yes","No"))</f>
        <v>No</v>
      </c>
      <c r="G152" s="106" t="s">
        <v>809</v>
      </c>
      <c r="H152" s="87" t="s">
        <v>434</v>
      </c>
      <c r="I152" s="106" t="s">
        <v>435</v>
      </c>
      <c r="J152" s="106" t="s">
        <v>436</v>
      </c>
      <c r="K152" s="106">
        <v>39.116</v>
      </c>
      <c r="L152" s="106">
        <v>-91.8983833333333</v>
      </c>
      <c r="M152" s="106"/>
      <c r="N152" s="106" t="s">
        <v>808</v>
      </c>
      <c r="O152" s="133">
        <v>792</v>
      </c>
      <c r="P152" s="106" t="s">
        <v>437</v>
      </c>
      <c r="Q152" s="86"/>
    </row>
    <row r="153" spans="1:17" s="143" customFormat="1" x14ac:dyDescent="0.25">
      <c r="A153" s="93" t="s">
        <v>814</v>
      </c>
      <c r="B153" s="143" t="str">
        <f>IF(A153&gt;"",IF(A153=E153,"No",(IF(IFERROR(VLOOKUP(A153,E:E,1,FALSE)=A153,FALSE),"Duplicate",IF(E153&gt;"","Mismatch","IT Only")))),"No")</f>
        <v>Duplicate</v>
      </c>
      <c r="C153" s="86" t="s">
        <v>463</v>
      </c>
      <c r="D153" s="143" t="s">
        <v>464</v>
      </c>
      <c r="E153" s="143" t="s">
        <v>815</v>
      </c>
      <c r="F153" s="143" t="str">
        <f>IF(E153=0,"N/A",IF(IF(E153&gt;"",COUNTIF(E:E,E153),0)&gt;1,"Yes","No"))</f>
        <v>Yes</v>
      </c>
      <c r="G153" s="106" t="s">
        <v>816</v>
      </c>
      <c r="H153" s="87" t="s">
        <v>479</v>
      </c>
      <c r="I153" s="106" t="s">
        <v>445</v>
      </c>
      <c r="J153" s="106" t="s">
        <v>467</v>
      </c>
      <c r="K153" s="106">
        <v>39.588333333333303</v>
      </c>
      <c r="L153" s="106">
        <v>-89.754816666666699</v>
      </c>
      <c r="M153" s="106"/>
      <c r="N153" s="106" t="s">
        <v>815</v>
      </c>
      <c r="O153" s="106" t="s">
        <v>817</v>
      </c>
      <c r="P153" s="106" t="s">
        <v>482</v>
      </c>
      <c r="Q153" s="106" t="s">
        <v>483</v>
      </c>
    </row>
    <row r="154" spans="1:17" s="143" customFormat="1" x14ac:dyDescent="0.25">
      <c r="A154" s="93" t="s">
        <v>818</v>
      </c>
      <c r="B154" s="143" t="str">
        <f>IF(A154&gt;"",IF(A154=E154,"No",(IF(IFERROR(VLOOKUP(A154,E:E,1,FALSE)=A154,FALSE),"Duplicate",IF(E154&gt;"","Mismatch","IT Only")))),"No")</f>
        <v>Mismatch</v>
      </c>
      <c r="C154" s="86" t="s">
        <v>463</v>
      </c>
      <c r="D154" s="143" t="s">
        <v>464</v>
      </c>
      <c r="E154" s="143" t="s">
        <v>819</v>
      </c>
      <c r="F154" s="143" t="str">
        <f>IF(E154=0,"N/A",IF(IF(E154&gt;"",COUNTIF(E:E,E154),0)&gt;1,"Yes","No"))</f>
        <v>Yes</v>
      </c>
      <c r="G154" s="106" t="s">
        <v>820</v>
      </c>
      <c r="H154" s="87" t="s">
        <v>821</v>
      </c>
      <c r="I154" s="106" t="s">
        <v>445</v>
      </c>
      <c r="J154" s="106" t="s">
        <v>580</v>
      </c>
      <c r="K154" s="106">
        <v>39.588333333333303</v>
      </c>
      <c r="L154" s="106">
        <v>-89.754816666666699</v>
      </c>
      <c r="M154" s="106"/>
      <c r="N154" s="106"/>
      <c r="O154" s="133"/>
      <c r="P154" s="106"/>
      <c r="Q154" s="86"/>
    </row>
    <row r="155" spans="1:17" s="143" customFormat="1" x14ac:dyDescent="0.25">
      <c r="B155" s="143" t="str">
        <f>IF(A155&gt;"",IF(A155=E155,"No",(IF(IFERROR(VLOOKUP(A155,E:E,1,FALSE)=A155,FALSE),"Duplicate",IF(E155&gt;"","Mismatch","IT Only")))),"No")</f>
        <v>No</v>
      </c>
      <c r="C155" s="86" t="s">
        <v>430</v>
      </c>
      <c r="D155" s="143" t="s">
        <v>431</v>
      </c>
      <c r="E155" s="143" t="s">
        <v>824</v>
      </c>
      <c r="F155" s="143" t="str">
        <f>IF(E155=0,"N/A",IF(IF(E155&gt;"",COUNTIF(E:E,E155),0)&gt;1,"Yes","No"))</f>
        <v>No</v>
      </c>
      <c r="G155" s="106" t="s">
        <v>825</v>
      </c>
      <c r="H155" s="87" t="s">
        <v>479</v>
      </c>
      <c r="I155" s="106" t="s">
        <v>445</v>
      </c>
      <c r="J155" s="106" t="s">
        <v>436</v>
      </c>
      <c r="K155" s="106">
        <v>39.5893333333333</v>
      </c>
      <c r="L155" s="106">
        <v>-89.746133333333304</v>
      </c>
      <c r="M155" s="106"/>
      <c r="N155" s="106" t="s">
        <v>826</v>
      </c>
      <c r="O155" s="106" t="s">
        <v>827</v>
      </c>
      <c r="P155" s="106" t="s">
        <v>482</v>
      </c>
      <c r="Q155" s="106" t="s">
        <v>483</v>
      </c>
    </row>
    <row r="156" spans="1:17" s="143" customFormat="1" x14ac:dyDescent="0.25">
      <c r="B156" s="143" t="str">
        <f>IF(A156&gt;"",IF(A156=E156,"No",(IF(IFERROR(VLOOKUP(A156,E:E,1,FALSE)=A156,FALSE),"Duplicate",IF(E156&gt;"","Mismatch","IT Only")))),"No")</f>
        <v>No</v>
      </c>
      <c r="C156" s="86" t="s">
        <v>430</v>
      </c>
      <c r="D156" s="143" t="s">
        <v>431</v>
      </c>
      <c r="E156" s="143" t="s">
        <v>842</v>
      </c>
      <c r="F156" s="143" t="str">
        <f>IF(E156=0,"N/A",IF(IF(E156&gt;"",COUNTIF(E:E,E156),0)&gt;1,"Yes","No"))</f>
        <v>No</v>
      </c>
      <c r="G156" s="106" t="s">
        <v>843</v>
      </c>
      <c r="H156" s="87" t="s">
        <v>440</v>
      </c>
      <c r="I156" s="106" t="s">
        <v>435</v>
      </c>
      <c r="J156" s="106" t="s">
        <v>436</v>
      </c>
      <c r="K156" s="106">
        <v>38.623833333333302</v>
      </c>
      <c r="L156" s="106">
        <v>-90.34675</v>
      </c>
      <c r="M156" s="106"/>
      <c r="N156" s="106" t="s">
        <v>842</v>
      </c>
      <c r="O156" s="133">
        <v>171</v>
      </c>
      <c r="P156" s="106" t="s">
        <v>513</v>
      </c>
      <c r="Q156" s="86"/>
    </row>
    <row r="157" spans="1:17" s="143" customFormat="1" x14ac:dyDescent="0.25">
      <c r="A157" s="93" t="s">
        <v>844</v>
      </c>
      <c r="B157" s="143" t="str">
        <f>IF(A157&gt;"",IF(A157=E157,"No",(IF(IFERROR(VLOOKUP(A157,E:E,1,FALSE)=A157,FALSE),"Duplicate",IF(E157&gt;"","Mismatch","IT Only")))),"No")</f>
        <v>Mismatch</v>
      </c>
      <c r="C157" s="86" t="s">
        <v>463</v>
      </c>
      <c r="D157" s="143" t="s">
        <v>464</v>
      </c>
      <c r="E157" s="143" t="s">
        <v>845</v>
      </c>
      <c r="F157" s="143" t="str">
        <f>IF(E157=0,"N/A",IF(IF(E157&gt;"",COUNTIF(E:E,E157),0)&gt;1,"Yes","No"))</f>
        <v>No</v>
      </c>
      <c r="G157" s="106" t="s">
        <v>846</v>
      </c>
      <c r="H157" s="87" t="s">
        <v>479</v>
      </c>
      <c r="I157" s="106" t="s">
        <v>445</v>
      </c>
      <c r="J157" s="106" t="s">
        <v>467</v>
      </c>
      <c r="K157" s="106">
        <v>40.232666666666702</v>
      </c>
      <c r="L157" s="106">
        <v>-90.953400000000002</v>
      </c>
      <c r="M157" s="106"/>
      <c r="N157" s="106" t="s">
        <v>847</v>
      </c>
      <c r="O157" s="106" t="s">
        <v>848</v>
      </c>
      <c r="P157" s="106" t="s">
        <v>482</v>
      </c>
      <c r="Q157" s="106" t="s">
        <v>483</v>
      </c>
    </row>
    <row r="158" spans="1:17" s="143" customFormat="1" x14ac:dyDescent="0.25">
      <c r="B158" s="143" t="str">
        <f>IF(A158&gt;"",IF(A158=E158,"No",(IF(IFERROR(VLOOKUP(A158,E:E,1,FALSE)=A158,FALSE),"Duplicate",IF(E158&gt;"","Mismatch","IT Only")))),"No")</f>
        <v>No</v>
      </c>
      <c r="C158" s="86" t="s">
        <v>430</v>
      </c>
      <c r="D158" s="143" t="s">
        <v>431</v>
      </c>
      <c r="E158" s="143" t="s">
        <v>849</v>
      </c>
      <c r="F158" s="143" t="str">
        <f>IF(E158=0,"N/A",IF(IF(E158&gt;"",COUNTIF(E:E,E158),0)&gt;1,"Yes","No"))</f>
        <v>No</v>
      </c>
      <c r="G158" s="106" t="s">
        <v>850</v>
      </c>
      <c r="H158" s="87" t="s">
        <v>479</v>
      </c>
      <c r="I158" s="106" t="s">
        <v>851</v>
      </c>
      <c r="J158" s="106" t="s">
        <v>500</v>
      </c>
      <c r="K158" s="106">
        <v>39.579079999999998</v>
      </c>
      <c r="L158" s="106">
        <v>-89.584379999999996</v>
      </c>
      <c r="M158" s="106"/>
      <c r="N158" s="106" t="s">
        <v>849</v>
      </c>
      <c r="O158" s="106" t="s">
        <v>852</v>
      </c>
      <c r="P158" s="106" t="s">
        <v>482</v>
      </c>
      <c r="Q158" s="106" t="s">
        <v>483</v>
      </c>
    </row>
    <row r="159" spans="1:17" s="143" customFormat="1" x14ac:dyDescent="0.25">
      <c r="A159" s="143" t="s">
        <v>865</v>
      </c>
      <c r="B159" s="143" t="str">
        <f>IF(A159&gt;"",IF(A159=E159,"No",(IF(IFERROR(VLOOKUP(A159,E:E,1,FALSE)=A159,FALSE),"Duplicate",IF(E159&gt;"","Mismatch","IT Only")))),"No")</f>
        <v>No</v>
      </c>
      <c r="C159" s="86" t="s">
        <v>430</v>
      </c>
      <c r="D159" s="143" t="s">
        <v>472</v>
      </c>
      <c r="E159" s="143" t="s">
        <v>866</v>
      </c>
      <c r="F159" s="143" t="str">
        <f>IF(E159=0,"N/A",IF(IF(E159&gt;"",COUNTIF(E:E,E159),0)&gt;1,"Yes","No"))</f>
        <v>No</v>
      </c>
      <c r="G159" s="106" t="s">
        <v>867</v>
      </c>
      <c r="H159" s="87" t="s">
        <v>516</v>
      </c>
      <c r="I159" s="106" t="s">
        <v>445</v>
      </c>
      <c r="J159" s="106" t="s">
        <v>436</v>
      </c>
      <c r="K159" s="106">
        <v>38.583199999999998</v>
      </c>
      <c r="L159" s="106">
        <v>-89.612633333333335</v>
      </c>
      <c r="M159" s="106"/>
      <c r="N159" s="106" t="s">
        <v>868</v>
      </c>
      <c r="O159" s="106" t="s">
        <v>869</v>
      </c>
      <c r="P159" s="106" t="s">
        <v>524</v>
      </c>
      <c r="Q159" s="106" t="s">
        <v>525</v>
      </c>
    </row>
    <row r="160" spans="1:17" s="143" customFormat="1" x14ac:dyDescent="0.25">
      <c r="B160" s="143" t="str">
        <f>IF(A160&gt;"",IF(A160=E160,"No",(IF(IFERROR(VLOOKUP(A160,E:E,1,FALSE)=A160,FALSE),"Duplicate",IF(E160&gt;"","Mismatch","IT Only")))),"No")</f>
        <v>No</v>
      </c>
      <c r="C160" s="86" t="s">
        <v>430</v>
      </c>
      <c r="D160" s="143" t="s">
        <v>431</v>
      </c>
      <c r="E160" s="143" t="s">
        <v>862</v>
      </c>
      <c r="F160" s="143" t="str">
        <f>IF(E160=0,"N/A",IF(IF(E160&gt;"",COUNTIF(E:E,E160),0)&gt;1,"Yes","No"))</f>
        <v>No</v>
      </c>
      <c r="G160" s="106" t="s">
        <v>863</v>
      </c>
      <c r="H160" s="87" t="s">
        <v>528</v>
      </c>
      <c r="I160" s="106" t="s">
        <v>445</v>
      </c>
      <c r="J160" s="106" t="s">
        <v>436</v>
      </c>
      <c r="K160" s="106">
        <v>39.027666666666697</v>
      </c>
      <c r="L160" s="106">
        <v>-88.898166666666697</v>
      </c>
      <c r="M160" s="106"/>
      <c r="N160" s="106" t="s">
        <v>862</v>
      </c>
      <c r="O160" s="106" t="s">
        <v>864</v>
      </c>
      <c r="P160" s="106" t="s">
        <v>530</v>
      </c>
      <c r="Q160" s="106" t="s">
        <v>531</v>
      </c>
    </row>
    <row r="161" spans="1:16384" s="143" customFormat="1" x14ac:dyDescent="0.25">
      <c r="A161" s="143" t="s">
        <v>857</v>
      </c>
      <c r="B161" s="143" t="str">
        <f>IF(A161&gt;"",IF(A161=E161,"No",(IF(IFERROR(VLOOKUP(A161,E:E,1,FALSE)=A161,FALSE),"Duplicate",IF(E161&gt;"","Mismatch","IT Only")))),"No")</f>
        <v>No</v>
      </c>
      <c r="C161" s="86" t="s">
        <v>430</v>
      </c>
      <c r="D161" s="143" t="s">
        <v>472</v>
      </c>
      <c r="E161" s="143" t="s">
        <v>858</v>
      </c>
      <c r="F161" s="143" t="str">
        <f>IF(E161=0,"N/A",IF(IF(E161&gt;"",COUNTIF(E:E,E161),0)&gt;1,"Yes","No"))</f>
        <v>No</v>
      </c>
      <c r="G161" s="106" t="s">
        <v>859</v>
      </c>
      <c r="H161" s="87" t="s">
        <v>528</v>
      </c>
      <c r="I161" s="106" t="s">
        <v>445</v>
      </c>
      <c r="J161" s="106" t="s">
        <v>436</v>
      </c>
      <c r="K161" s="106">
        <v>39.020333333333298</v>
      </c>
      <c r="L161" s="106">
        <v>-88.899083333333294</v>
      </c>
      <c r="M161" s="106"/>
      <c r="N161" s="106" t="s">
        <v>860</v>
      </c>
      <c r="O161" s="106" t="s">
        <v>861</v>
      </c>
      <c r="P161" s="106" t="s">
        <v>530</v>
      </c>
      <c r="Q161" s="106" t="s">
        <v>531</v>
      </c>
    </row>
    <row r="162" spans="1:16384" s="143" customFormat="1" x14ac:dyDescent="0.25">
      <c r="A162" s="93" t="s">
        <v>751</v>
      </c>
      <c r="B162" s="143" t="str">
        <f>IF(A162&gt;"",IF(A162=E162,"No",(IF(IFERROR(VLOOKUP(A162,E:E,1,FALSE)=A162,FALSE),"Duplicate",IF(E162&gt;"","Mismatch","IT Only")))),"No")</f>
        <v>Mismatch</v>
      </c>
      <c r="C162" s="86" t="s">
        <v>463</v>
      </c>
      <c r="D162" s="143" t="s">
        <v>549</v>
      </c>
      <c r="E162" s="143" t="s">
        <v>752</v>
      </c>
      <c r="F162" s="143" t="str">
        <f>IF(E162=0,"N/A",IF(IF(E162&gt;"",COUNTIF(E:E,E162),0)&gt;1,"Yes","No"))</f>
        <v>Yes</v>
      </c>
      <c r="G162" s="106" t="s">
        <v>753</v>
      </c>
      <c r="H162" s="87" t="s">
        <v>440</v>
      </c>
      <c r="I162" s="106" t="s">
        <v>435</v>
      </c>
      <c r="J162" s="106" t="s">
        <v>436</v>
      </c>
      <c r="K162" s="106">
        <v>38.636816666666697</v>
      </c>
      <c r="L162" s="106">
        <v>-90.184700000000007</v>
      </c>
      <c r="M162" s="106"/>
      <c r="N162" s="106" t="s">
        <v>536</v>
      </c>
      <c r="O162" s="133">
        <v>287</v>
      </c>
      <c r="P162" s="106" t="s">
        <v>441</v>
      </c>
      <c r="Q162" s="86"/>
    </row>
    <row r="163" spans="1:16384" s="143" customFormat="1" x14ac:dyDescent="0.25">
      <c r="A163" s="93" t="s">
        <v>754</v>
      </c>
      <c r="B163" s="143" t="str">
        <f>IF(A163&gt;"",IF(A163=E163,"No",(IF(IFERROR(VLOOKUP(A163,E:E,1,FALSE)=A163,FALSE),"Duplicate",IF(E163&gt;"","Mismatch","IT Only")))),"No")</f>
        <v>Duplicate</v>
      </c>
      <c r="C163" s="86" t="s">
        <v>463</v>
      </c>
      <c r="D163" s="143" t="s">
        <v>755</v>
      </c>
      <c r="E163" s="143" t="s">
        <v>756</v>
      </c>
      <c r="F163" s="143" t="str">
        <f>IF(E163=0,"N/A",IF(IF(E163&gt;"",COUNTIF(E:E,E163),0)&gt;1,"Yes","No"))</f>
        <v>Yes</v>
      </c>
      <c r="G163" s="106" t="s">
        <v>757</v>
      </c>
      <c r="H163" s="87" t="s">
        <v>758</v>
      </c>
      <c r="I163" s="106" t="s">
        <v>435</v>
      </c>
      <c r="J163" s="106" t="s">
        <v>580</v>
      </c>
      <c r="K163" s="106">
        <v>38.636816666666697</v>
      </c>
      <c r="L163" s="106">
        <v>-90.184700000000007</v>
      </c>
      <c r="M163" s="106"/>
      <c r="N163" s="106"/>
      <c r="O163" s="106"/>
      <c r="P163" s="106"/>
      <c r="Q163" s="106"/>
    </row>
    <row r="164" spans="1:16384" s="143" customFormat="1" x14ac:dyDescent="0.25">
      <c r="B164" s="143" t="str">
        <f>IF(A164&gt;"",IF(A164=E164,"No",(IF(IFERROR(VLOOKUP(A164,E:E,1,FALSE)=A164,FALSE),"Duplicate",IF(E164&gt;"","Mismatch","IT Only")))),"No")</f>
        <v>No</v>
      </c>
      <c r="C164" s="86" t="s">
        <v>430</v>
      </c>
      <c r="D164" s="143" t="s">
        <v>431</v>
      </c>
      <c r="E164" s="143" t="s">
        <v>936</v>
      </c>
      <c r="F164" s="143" t="str">
        <f>IF(E164=0,"N/A",IF(IF(E164&gt;"",COUNTIF(E:E,E164),0)&gt;1,"Yes","No"))</f>
        <v>No</v>
      </c>
      <c r="G164" s="106" t="s">
        <v>937</v>
      </c>
      <c r="H164" s="87" t="s">
        <v>516</v>
      </c>
      <c r="I164" s="106" t="s">
        <v>445</v>
      </c>
      <c r="J164" s="106" t="s">
        <v>436</v>
      </c>
      <c r="K164" s="106">
        <v>38.197803999999998</v>
      </c>
      <c r="L164" s="106">
        <v>-89.856787999999995</v>
      </c>
      <c r="M164" s="106"/>
      <c r="N164" s="106" t="s">
        <v>938</v>
      </c>
      <c r="O164" s="106" t="s">
        <v>939</v>
      </c>
      <c r="P164" s="106" t="s">
        <v>898</v>
      </c>
      <c r="Q164" s="106" t="s">
        <v>899</v>
      </c>
      <c r="R164" s="149"/>
      <c r="S164" s="149"/>
      <c r="T164" s="149"/>
      <c r="U164" s="149"/>
      <c r="V164" s="149"/>
      <c r="W164" s="149"/>
      <c r="X164" s="149"/>
      <c r="Y164" s="149"/>
      <c r="Z164" s="149"/>
      <c r="AA164" s="149"/>
      <c r="AB164" s="149"/>
      <c r="AC164" s="149"/>
      <c r="AD164" s="149"/>
      <c r="AE164" s="149"/>
      <c r="AF164" s="149"/>
      <c r="AG164" s="149"/>
      <c r="AH164" s="149"/>
      <c r="AI164" s="149"/>
      <c r="AJ164" s="149"/>
      <c r="AK164" s="149"/>
      <c r="AL164" s="149"/>
      <c r="AM164" s="149"/>
      <c r="AN164" s="149"/>
      <c r="AO164" s="149"/>
      <c r="AP164" s="149"/>
      <c r="AQ164" s="149"/>
      <c r="AR164" s="149"/>
      <c r="AS164" s="149"/>
      <c r="AT164" s="149"/>
      <c r="AU164" s="149"/>
      <c r="AV164" s="149"/>
      <c r="AW164" s="149"/>
      <c r="AX164" s="149"/>
      <c r="AY164" s="149"/>
      <c r="AZ164" s="149"/>
      <c r="BA164" s="149"/>
      <c r="BB164" s="149"/>
      <c r="BC164" s="149"/>
      <c r="BD164" s="149"/>
      <c r="BE164" s="149"/>
      <c r="BF164" s="149"/>
      <c r="BG164" s="149"/>
      <c r="BH164" s="149"/>
      <c r="BI164" s="149"/>
      <c r="BJ164" s="149"/>
      <c r="BK164" s="149"/>
      <c r="BL164" s="149"/>
      <c r="BM164" s="149"/>
      <c r="BN164" s="149"/>
      <c r="BO164" s="149"/>
      <c r="BP164" s="149"/>
      <c r="BQ164" s="149"/>
      <c r="BR164" s="149"/>
      <c r="BS164" s="149"/>
      <c r="BT164" s="149"/>
      <c r="BU164" s="149"/>
      <c r="BV164" s="149"/>
      <c r="BW164" s="149"/>
      <c r="BX164" s="149"/>
      <c r="BY164" s="149"/>
      <c r="BZ164" s="149"/>
      <c r="CA164" s="149"/>
      <c r="CB164" s="149"/>
      <c r="CC164" s="149"/>
      <c r="CD164" s="149"/>
      <c r="CE164" s="149"/>
      <c r="CF164" s="149"/>
      <c r="CG164" s="149"/>
      <c r="CH164" s="149"/>
      <c r="CI164" s="149"/>
      <c r="CJ164" s="149"/>
      <c r="CK164" s="149"/>
      <c r="CL164" s="149"/>
      <c r="CM164" s="149"/>
      <c r="CN164" s="149"/>
      <c r="CO164" s="149"/>
      <c r="CP164" s="149"/>
      <c r="CQ164" s="149"/>
      <c r="CR164" s="149"/>
      <c r="CS164" s="149"/>
      <c r="CT164" s="149"/>
      <c r="CU164" s="149"/>
      <c r="CV164" s="149"/>
      <c r="CW164" s="149"/>
      <c r="CX164" s="149"/>
      <c r="CY164" s="149"/>
      <c r="CZ164" s="149"/>
      <c r="DA164" s="149"/>
      <c r="DB164" s="149"/>
      <c r="DC164" s="149"/>
      <c r="DD164" s="149"/>
      <c r="DE164" s="149"/>
      <c r="DF164" s="149"/>
      <c r="DG164" s="149"/>
      <c r="DH164" s="149"/>
      <c r="DI164" s="149"/>
      <c r="DJ164" s="149"/>
      <c r="DK164" s="149"/>
      <c r="DL164" s="149"/>
      <c r="DM164" s="149"/>
      <c r="DN164" s="149"/>
      <c r="DO164" s="149"/>
      <c r="DP164" s="149"/>
      <c r="DQ164" s="149"/>
      <c r="DR164" s="149"/>
      <c r="DS164" s="149"/>
      <c r="DT164" s="149"/>
      <c r="DU164" s="149"/>
      <c r="DV164" s="149"/>
      <c r="DW164" s="149"/>
      <c r="DX164" s="149"/>
      <c r="DY164" s="149"/>
      <c r="DZ164" s="149"/>
      <c r="EA164" s="149"/>
      <c r="EB164" s="149"/>
      <c r="EC164" s="149"/>
      <c r="ED164" s="149"/>
      <c r="EE164" s="149"/>
      <c r="EF164" s="149"/>
      <c r="EG164" s="149"/>
      <c r="EH164" s="149"/>
      <c r="EI164" s="149"/>
      <c r="EJ164" s="149"/>
      <c r="EK164" s="149"/>
      <c r="EL164" s="149"/>
      <c r="EM164" s="149"/>
      <c r="EN164" s="149"/>
      <c r="EO164" s="149"/>
      <c r="EP164" s="149"/>
      <c r="EQ164" s="149"/>
      <c r="ER164" s="149"/>
      <c r="ES164" s="149"/>
      <c r="ET164" s="149"/>
      <c r="EU164" s="149"/>
      <c r="EV164" s="149"/>
      <c r="EW164" s="149"/>
      <c r="EX164" s="149"/>
      <c r="EY164" s="149"/>
      <c r="EZ164" s="149"/>
      <c r="FA164" s="149"/>
      <c r="FB164" s="149"/>
      <c r="FC164" s="149"/>
      <c r="FD164" s="149"/>
      <c r="FE164" s="149"/>
      <c r="FF164" s="149"/>
      <c r="FG164" s="149"/>
      <c r="FH164" s="149"/>
      <c r="FI164" s="149"/>
      <c r="FJ164" s="149"/>
      <c r="FK164" s="149"/>
      <c r="FL164" s="149"/>
      <c r="FM164" s="149"/>
      <c r="FN164" s="149"/>
      <c r="FO164" s="149"/>
      <c r="FP164" s="149"/>
      <c r="FQ164" s="149"/>
      <c r="FR164" s="149"/>
      <c r="FS164" s="149"/>
      <c r="FT164" s="149"/>
      <c r="FU164" s="149"/>
      <c r="FV164" s="149"/>
      <c r="FW164" s="149"/>
      <c r="FX164" s="149"/>
      <c r="FY164" s="149"/>
      <c r="FZ164" s="149"/>
      <c r="GA164" s="149"/>
      <c r="GB164" s="149"/>
      <c r="GC164" s="149"/>
      <c r="GD164" s="149"/>
      <c r="GE164" s="149"/>
      <c r="GF164" s="149"/>
      <c r="GG164" s="149"/>
      <c r="GH164" s="149"/>
      <c r="GI164" s="149"/>
      <c r="GJ164" s="149"/>
      <c r="GK164" s="149"/>
      <c r="GL164" s="149"/>
      <c r="GM164" s="149"/>
      <c r="GN164" s="149"/>
      <c r="GO164" s="149"/>
      <c r="GP164" s="149"/>
      <c r="GQ164" s="149"/>
      <c r="GR164" s="149"/>
      <c r="GS164" s="149"/>
      <c r="GT164" s="149"/>
      <c r="GU164" s="149"/>
      <c r="GV164" s="149"/>
      <c r="GW164" s="149"/>
      <c r="GX164" s="149"/>
      <c r="GY164" s="149"/>
      <c r="GZ164" s="149"/>
      <c r="HA164" s="149"/>
      <c r="HB164" s="149"/>
      <c r="HC164" s="149"/>
      <c r="HD164" s="149"/>
      <c r="HE164" s="149"/>
      <c r="HF164" s="149"/>
      <c r="HG164" s="149"/>
      <c r="HH164" s="149"/>
      <c r="HI164" s="149"/>
      <c r="HJ164" s="149"/>
      <c r="HK164" s="149"/>
      <c r="HL164" s="149"/>
      <c r="HM164" s="149"/>
      <c r="HN164" s="149"/>
      <c r="HO164" s="149"/>
      <c r="HP164" s="149"/>
      <c r="HQ164" s="149"/>
      <c r="HR164" s="149"/>
      <c r="HS164" s="149"/>
      <c r="HT164" s="149"/>
      <c r="HU164" s="149"/>
      <c r="HV164" s="149"/>
      <c r="HW164" s="149"/>
      <c r="HX164" s="149"/>
      <c r="HY164" s="149"/>
      <c r="HZ164" s="149"/>
      <c r="IA164" s="149"/>
      <c r="IB164" s="149"/>
      <c r="IC164" s="149"/>
      <c r="ID164" s="149"/>
      <c r="IE164" s="149"/>
      <c r="IF164" s="149"/>
      <c r="IG164" s="149"/>
      <c r="IH164" s="149"/>
      <c r="II164" s="149"/>
      <c r="IJ164" s="149"/>
      <c r="IK164" s="149"/>
      <c r="IL164" s="149"/>
      <c r="IM164" s="149"/>
      <c r="IN164" s="149"/>
      <c r="IO164" s="149"/>
      <c r="IP164" s="149"/>
      <c r="IQ164" s="149"/>
      <c r="IR164" s="149"/>
      <c r="IS164" s="149"/>
      <c r="IT164" s="149"/>
      <c r="IU164" s="149"/>
      <c r="IV164" s="149"/>
      <c r="IW164" s="149"/>
      <c r="IX164" s="149"/>
      <c r="IY164" s="149"/>
      <c r="IZ164" s="149"/>
      <c r="JA164" s="149"/>
      <c r="JB164" s="149"/>
      <c r="JC164" s="149"/>
      <c r="JD164" s="149"/>
      <c r="JE164" s="149"/>
      <c r="JF164" s="149"/>
      <c r="JG164" s="149"/>
      <c r="JH164" s="149"/>
      <c r="JI164" s="149"/>
      <c r="JJ164" s="149"/>
      <c r="JK164" s="149"/>
      <c r="JL164" s="149"/>
      <c r="JM164" s="149"/>
      <c r="JN164" s="149"/>
      <c r="JO164" s="149"/>
      <c r="JP164" s="149"/>
      <c r="JQ164" s="149"/>
      <c r="JR164" s="149"/>
      <c r="JS164" s="149"/>
      <c r="JT164" s="149"/>
      <c r="JU164" s="149"/>
      <c r="JV164" s="149"/>
      <c r="JW164" s="149"/>
      <c r="JX164" s="149"/>
      <c r="JY164" s="149"/>
      <c r="JZ164" s="149"/>
      <c r="KA164" s="149"/>
      <c r="KB164" s="149"/>
      <c r="KC164" s="149"/>
      <c r="KD164" s="149"/>
      <c r="KE164" s="149"/>
      <c r="KF164" s="149"/>
      <c r="KG164" s="149"/>
      <c r="KH164" s="149"/>
      <c r="KI164" s="149"/>
      <c r="KJ164" s="149"/>
      <c r="KK164" s="149"/>
      <c r="KL164" s="149"/>
      <c r="KM164" s="149"/>
      <c r="KN164" s="149"/>
      <c r="KO164" s="149"/>
      <c r="KP164" s="149"/>
      <c r="KQ164" s="149"/>
      <c r="KR164" s="149"/>
      <c r="KS164" s="149"/>
      <c r="KT164" s="149"/>
      <c r="KU164" s="149"/>
      <c r="KV164" s="149"/>
      <c r="KW164" s="149"/>
      <c r="KX164" s="149"/>
      <c r="KY164" s="149"/>
      <c r="KZ164" s="149"/>
      <c r="LA164" s="149"/>
      <c r="LB164" s="149"/>
      <c r="LC164" s="149"/>
      <c r="LD164" s="149"/>
      <c r="LE164" s="149"/>
      <c r="LF164" s="149"/>
      <c r="LG164" s="149"/>
      <c r="LH164" s="149"/>
      <c r="LI164" s="149"/>
      <c r="LJ164" s="149"/>
      <c r="LK164" s="149"/>
      <c r="LL164" s="149"/>
      <c r="LM164" s="149"/>
      <c r="LN164" s="149"/>
      <c r="LO164" s="149"/>
      <c r="LP164" s="149"/>
      <c r="LQ164" s="149"/>
      <c r="LR164" s="149"/>
      <c r="LS164" s="149"/>
      <c r="LT164" s="149"/>
      <c r="LU164" s="149"/>
      <c r="LV164" s="149"/>
      <c r="LW164" s="149"/>
      <c r="LX164" s="149"/>
      <c r="LY164" s="149"/>
      <c r="LZ164" s="149"/>
      <c r="MA164" s="149"/>
      <c r="MB164" s="149"/>
      <c r="MC164" s="149"/>
      <c r="MD164" s="149"/>
      <c r="ME164" s="149"/>
      <c r="MF164" s="149"/>
      <c r="MG164" s="149"/>
      <c r="MH164" s="149"/>
      <c r="MI164" s="149"/>
      <c r="MJ164" s="149"/>
      <c r="MK164" s="149"/>
      <c r="ML164" s="149"/>
      <c r="MM164" s="149"/>
      <c r="MN164" s="149"/>
      <c r="MO164" s="149"/>
      <c r="MP164" s="149"/>
      <c r="MQ164" s="149"/>
      <c r="MR164" s="149"/>
      <c r="MS164" s="149"/>
      <c r="MT164" s="149"/>
      <c r="MU164" s="149"/>
      <c r="MV164" s="149"/>
      <c r="MW164" s="149"/>
      <c r="MX164" s="149"/>
      <c r="MY164" s="149"/>
      <c r="MZ164" s="149"/>
      <c r="NA164" s="149"/>
      <c r="NB164" s="149"/>
      <c r="NC164" s="149"/>
      <c r="ND164" s="149"/>
      <c r="NE164" s="149"/>
      <c r="NF164" s="149"/>
      <c r="NG164" s="149"/>
      <c r="NH164" s="149"/>
      <c r="NI164" s="149"/>
      <c r="NJ164" s="149"/>
      <c r="NK164" s="149"/>
      <c r="NL164" s="149"/>
      <c r="NM164" s="149"/>
      <c r="NN164" s="149"/>
      <c r="NO164" s="149"/>
      <c r="NP164" s="149"/>
      <c r="NQ164" s="149"/>
      <c r="NR164" s="149"/>
      <c r="NS164" s="149"/>
      <c r="NT164" s="149"/>
      <c r="NU164" s="149"/>
      <c r="NV164" s="149"/>
      <c r="NW164" s="149"/>
      <c r="NX164" s="149"/>
      <c r="NY164" s="149"/>
      <c r="NZ164" s="149"/>
      <c r="OA164" s="149"/>
      <c r="OB164" s="149"/>
      <c r="OC164" s="149"/>
      <c r="OD164" s="149"/>
      <c r="OE164" s="149"/>
      <c r="OF164" s="149"/>
      <c r="OG164" s="149"/>
      <c r="OH164" s="149"/>
      <c r="OI164" s="149"/>
      <c r="OJ164" s="149"/>
      <c r="OK164" s="149"/>
      <c r="OL164" s="149"/>
      <c r="OM164" s="149"/>
      <c r="ON164" s="149"/>
      <c r="OO164" s="149"/>
      <c r="OP164" s="149"/>
      <c r="OQ164" s="149"/>
      <c r="OR164" s="149"/>
      <c r="OS164" s="149"/>
      <c r="OT164" s="149"/>
      <c r="OU164" s="149"/>
      <c r="OV164" s="149"/>
      <c r="OW164" s="149"/>
      <c r="OX164" s="149"/>
      <c r="OY164" s="149"/>
      <c r="OZ164" s="149"/>
      <c r="PA164" s="149"/>
      <c r="PB164" s="149"/>
      <c r="PC164" s="149"/>
      <c r="PD164" s="149"/>
      <c r="PE164" s="149"/>
      <c r="PF164" s="149"/>
      <c r="PG164" s="149"/>
      <c r="PH164" s="149"/>
      <c r="PI164" s="149"/>
      <c r="PJ164" s="149"/>
      <c r="PK164" s="149"/>
      <c r="PL164" s="149"/>
      <c r="PM164" s="149"/>
      <c r="PN164" s="149"/>
      <c r="PO164" s="149"/>
      <c r="PP164" s="149"/>
      <c r="PQ164" s="149"/>
      <c r="PR164" s="149"/>
      <c r="PS164" s="149"/>
      <c r="PT164" s="149"/>
      <c r="PU164" s="149"/>
      <c r="PV164" s="149"/>
      <c r="PW164" s="149"/>
      <c r="PX164" s="149"/>
      <c r="PY164" s="149"/>
      <c r="PZ164" s="149"/>
      <c r="QA164" s="149"/>
      <c r="QB164" s="149"/>
      <c r="QC164" s="149"/>
      <c r="QD164" s="149"/>
      <c r="QE164" s="149"/>
      <c r="QF164" s="149"/>
      <c r="QG164" s="149"/>
      <c r="QH164" s="149"/>
      <c r="QI164" s="149"/>
      <c r="QJ164" s="149"/>
      <c r="QK164" s="149"/>
      <c r="QL164" s="149"/>
      <c r="QM164" s="149"/>
      <c r="QN164" s="149"/>
      <c r="QO164" s="149"/>
      <c r="QP164" s="149"/>
      <c r="QQ164" s="149"/>
      <c r="QR164" s="149"/>
      <c r="QS164" s="149"/>
      <c r="QT164" s="149"/>
      <c r="QU164" s="149"/>
      <c r="QV164" s="149"/>
      <c r="QW164" s="149"/>
      <c r="QX164" s="149"/>
      <c r="QY164" s="149"/>
      <c r="QZ164" s="149"/>
      <c r="RA164" s="149"/>
      <c r="RB164" s="149"/>
      <c r="RC164" s="149"/>
      <c r="RD164" s="149"/>
      <c r="RE164" s="149"/>
      <c r="RF164" s="149"/>
      <c r="RG164" s="149"/>
      <c r="RH164" s="149"/>
      <c r="RI164" s="149"/>
      <c r="RJ164" s="149"/>
      <c r="RK164" s="149"/>
      <c r="RL164" s="149"/>
      <c r="RM164" s="149"/>
      <c r="RN164" s="149"/>
      <c r="RO164" s="149"/>
      <c r="RP164" s="149"/>
      <c r="RQ164" s="149"/>
      <c r="RR164" s="149"/>
      <c r="RS164" s="149"/>
      <c r="RT164" s="149"/>
      <c r="RU164" s="149"/>
      <c r="RV164" s="149"/>
      <c r="RW164" s="149"/>
      <c r="RX164" s="149"/>
      <c r="RY164" s="149"/>
      <c r="RZ164" s="149"/>
      <c r="SA164" s="149"/>
      <c r="SB164" s="149"/>
      <c r="SC164" s="149"/>
      <c r="SD164" s="149"/>
      <c r="SE164" s="149"/>
      <c r="SF164" s="149"/>
      <c r="SG164" s="149"/>
      <c r="SH164" s="149"/>
      <c r="SI164" s="149"/>
      <c r="SJ164" s="149"/>
      <c r="SK164" s="149"/>
      <c r="SL164" s="149"/>
      <c r="SM164" s="149"/>
      <c r="SN164" s="149"/>
      <c r="SO164" s="149"/>
      <c r="SP164" s="149"/>
      <c r="SQ164" s="149"/>
      <c r="SR164" s="149"/>
      <c r="SS164" s="149"/>
      <c r="ST164" s="149"/>
      <c r="SU164" s="149"/>
      <c r="SV164" s="149"/>
      <c r="SW164" s="149"/>
      <c r="SX164" s="149"/>
      <c r="SY164" s="149"/>
      <c r="SZ164" s="149"/>
      <c r="TA164" s="149"/>
      <c r="TB164" s="149"/>
      <c r="TC164" s="149"/>
      <c r="TD164" s="149"/>
      <c r="TE164" s="149"/>
      <c r="TF164" s="149"/>
      <c r="TG164" s="149"/>
      <c r="TH164" s="149"/>
      <c r="TI164" s="149"/>
      <c r="TJ164" s="149"/>
      <c r="TK164" s="149"/>
      <c r="TL164" s="149"/>
      <c r="TM164" s="149"/>
      <c r="TN164" s="149"/>
      <c r="TO164" s="149"/>
      <c r="TP164" s="149"/>
      <c r="TQ164" s="149"/>
      <c r="TR164" s="149"/>
      <c r="TS164" s="149"/>
      <c r="TT164" s="149"/>
      <c r="TU164" s="149"/>
      <c r="TV164" s="149"/>
      <c r="TW164" s="149"/>
      <c r="TX164" s="149"/>
      <c r="TY164" s="149"/>
      <c r="TZ164" s="149"/>
      <c r="UA164" s="149"/>
      <c r="UB164" s="149"/>
      <c r="UC164" s="149"/>
      <c r="UD164" s="149"/>
      <c r="UE164" s="149"/>
      <c r="UF164" s="149"/>
      <c r="UG164" s="149"/>
      <c r="UH164" s="149"/>
      <c r="UI164" s="149"/>
      <c r="UJ164" s="149"/>
      <c r="UK164" s="149"/>
      <c r="UL164" s="149"/>
      <c r="UM164" s="149"/>
      <c r="UN164" s="149"/>
      <c r="UO164" s="149"/>
      <c r="UP164" s="149"/>
      <c r="UQ164" s="149"/>
      <c r="UR164" s="149"/>
      <c r="US164" s="149"/>
      <c r="UT164" s="149"/>
      <c r="UU164" s="149"/>
      <c r="UV164" s="149"/>
      <c r="UW164" s="149"/>
      <c r="UX164" s="149"/>
      <c r="UY164" s="149"/>
      <c r="UZ164" s="149"/>
      <c r="VA164" s="149"/>
      <c r="VB164" s="149"/>
      <c r="VC164" s="149"/>
      <c r="VD164" s="149"/>
      <c r="VE164" s="149"/>
      <c r="VF164" s="149"/>
      <c r="VG164" s="149"/>
      <c r="VH164" s="149"/>
      <c r="VI164" s="149"/>
      <c r="VJ164" s="149"/>
      <c r="VK164" s="149"/>
      <c r="VL164" s="149"/>
      <c r="VM164" s="149"/>
      <c r="VN164" s="149"/>
      <c r="VO164" s="149"/>
      <c r="VP164" s="149"/>
      <c r="VQ164" s="149"/>
      <c r="VR164" s="149"/>
      <c r="VS164" s="149"/>
      <c r="VT164" s="149"/>
      <c r="VU164" s="149"/>
      <c r="VV164" s="149"/>
      <c r="VW164" s="149"/>
      <c r="VX164" s="149"/>
      <c r="VY164" s="149"/>
      <c r="VZ164" s="149"/>
      <c r="WA164" s="149"/>
      <c r="WB164" s="149"/>
      <c r="WC164" s="149"/>
      <c r="WD164" s="149"/>
      <c r="WE164" s="149"/>
      <c r="WF164" s="149"/>
      <c r="WG164" s="149"/>
      <c r="WH164" s="149"/>
      <c r="WI164" s="149"/>
      <c r="WJ164" s="149"/>
      <c r="WK164" s="149"/>
      <c r="WL164" s="149"/>
      <c r="WM164" s="149"/>
      <c r="WN164" s="149"/>
      <c r="WO164" s="149"/>
      <c r="WP164" s="149"/>
      <c r="WQ164" s="149"/>
      <c r="WR164" s="149"/>
      <c r="WS164" s="149"/>
      <c r="WT164" s="149"/>
      <c r="WU164" s="149"/>
      <c r="WV164" s="149"/>
      <c r="WW164" s="149"/>
      <c r="WX164" s="149"/>
      <c r="WY164" s="149"/>
      <c r="WZ164" s="149"/>
      <c r="XA164" s="149"/>
      <c r="XB164" s="149"/>
      <c r="XC164" s="149"/>
      <c r="XD164" s="149"/>
      <c r="XE164" s="149"/>
      <c r="XF164" s="149"/>
      <c r="XG164" s="149"/>
      <c r="XH164" s="149"/>
      <c r="XI164" s="149"/>
      <c r="XJ164" s="149"/>
      <c r="XK164" s="149"/>
      <c r="XL164" s="149"/>
      <c r="XM164" s="149"/>
      <c r="XN164" s="149"/>
      <c r="XO164" s="149"/>
      <c r="XP164" s="149"/>
      <c r="XQ164" s="149"/>
      <c r="XR164" s="149"/>
      <c r="XS164" s="149"/>
      <c r="XT164" s="149"/>
      <c r="XU164" s="149"/>
      <c r="XV164" s="149"/>
      <c r="XW164" s="149"/>
      <c r="XX164" s="149"/>
      <c r="XY164" s="149"/>
      <c r="XZ164" s="149"/>
      <c r="YA164" s="149"/>
      <c r="YB164" s="149"/>
      <c r="YC164" s="149"/>
      <c r="YD164" s="149"/>
      <c r="YE164" s="149"/>
      <c r="YF164" s="149"/>
      <c r="YG164" s="149"/>
      <c r="YH164" s="149"/>
      <c r="YI164" s="149"/>
      <c r="YJ164" s="149"/>
      <c r="YK164" s="149"/>
      <c r="YL164" s="149"/>
      <c r="YM164" s="149"/>
      <c r="YN164" s="149"/>
      <c r="YO164" s="149"/>
      <c r="YP164" s="149"/>
      <c r="YQ164" s="149"/>
      <c r="YR164" s="149"/>
      <c r="YS164" s="149"/>
      <c r="YT164" s="149"/>
      <c r="YU164" s="149"/>
      <c r="YV164" s="149"/>
      <c r="YW164" s="149"/>
      <c r="YX164" s="149"/>
      <c r="YY164" s="149"/>
      <c r="YZ164" s="149"/>
      <c r="ZA164" s="149"/>
      <c r="ZB164" s="149"/>
      <c r="ZC164" s="149"/>
      <c r="ZD164" s="149"/>
      <c r="ZE164" s="149"/>
      <c r="ZF164" s="149"/>
      <c r="ZG164" s="149"/>
      <c r="ZH164" s="149"/>
      <c r="ZI164" s="149"/>
      <c r="ZJ164" s="149"/>
      <c r="ZK164" s="149"/>
      <c r="ZL164" s="149"/>
      <c r="ZM164" s="149"/>
      <c r="ZN164" s="149"/>
      <c r="ZO164" s="149"/>
      <c r="ZP164" s="149"/>
      <c r="ZQ164" s="149"/>
      <c r="ZR164" s="149"/>
      <c r="ZS164" s="149"/>
      <c r="ZT164" s="149"/>
      <c r="ZU164" s="149"/>
      <c r="ZV164" s="149"/>
      <c r="ZW164" s="149"/>
      <c r="ZX164" s="149"/>
      <c r="ZY164" s="149"/>
      <c r="ZZ164" s="149"/>
      <c r="AAA164" s="149"/>
      <c r="AAB164" s="149"/>
      <c r="AAC164" s="149"/>
      <c r="AAD164" s="149"/>
      <c r="AAE164" s="149"/>
      <c r="AAF164" s="149"/>
      <c r="AAG164" s="149"/>
      <c r="AAH164" s="149"/>
      <c r="AAI164" s="149"/>
      <c r="AAJ164" s="149"/>
      <c r="AAK164" s="149"/>
      <c r="AAL164" s="149"/>
      <c r="AAM164" s="149"/>
      <c r="AAN164" s="149"/>
      <c r="AAO164" s="149"/>
      <c r="AAP164" s="149"/>
      <c r="AAQ164" s="149"/>
      <c r="AAR164" s="149"/>
      <c r="AAS164" s="149"/>
      <c r="AAT164" s="149"/>
      <c r="AAU164" s="149"/>
      <c r="AAV164" s="149"/>
      <c r="AAW164" s="149"/>
      <c r="AAX164" s="149"/>
      <c r="AAY164" s="149"/>
      <c r="AAZ164" s="149"/>
      <c r="ABA164" s="149"/>
      <c r="ABB164" s="149"/>
      <c r="ABC164" s="149"/>
      <c r="ABD164" s="149"/>
      <c r="ABE164" s="149"/>
      <c r="ABF164" s="149"/>
      <c r="ABG164" s="149"/>
      <c r="ABH164" s="149"/>
      <c r="ABI164" s="149"/>
      <c r="ABJ164" s="149"/>
      <c r="ABK164" s="149"/>
      <c r="ABL164" s="149"/>
      <c r="ABM164" s="149"/>
      <c r="ABN164" s="149"/>
      <c r="ABO164" s="149"/>
      <c r="ABP164" s="149"/>
      <c r="ABQ164" s="149"/>
      <c r="ABR164" s="149"/>
      <c r="ABS164" s="149"/>
      <c r="ABT164" s="149"/>
      <c r="ABU164" s="149"/>
      <c r="ABV164" s="149"/>
      <c r="ABW164" s="149"/>
      <c r="ABX164" s="149"/>
      <c r="ABY164" s="149"/>
      <c r="ABZ164" s="149"/>
      <c r="ACA164" s="149"/>
      <c r="ACB164" s="149"/>
      <c r="ACC164" s="149"/>
      <c r="ACD164" s="149"/>
      <c r="ACE164" s="149"/>
      <c r="ACF164" s="149"/>
      <c r="ACG164" s="149"/>
      <c r="ACH164" s="149"/>
      <c r="ACI164" s="149"/>
      <c r="ACJ164" s="149"/>
      <c r="ACK164" s="149"/>
      <c r="ACL164" s="149"/>
      <c r="ACM164" s="149"/>
      <c r="ACN164" s="149"/>
      <c r="ACO164" s="149"/>
      <c r="ACP164" s="149"/>
      <c r="ACQ164" s="149"/>
      <c r="ACR164" s="149"/>
      <c r="ACS164" s="149"/>
      <c r="ACT164" s="149"/>
      <c r="ACU164" s="149"/>
      <c r="ACV164" s="149"/>
      <c r="ACW164" s="149"/>
      <c r="ACX164" s="149"/>
      <c r="ACY164" s="149"/>
      <c r="ACZ164" s="149"/>
      <c r="ADA164" s="149"/>
      <c r="ADB164" s="149"/>
      <c r="ADC164" s="149"/>
      <c r="ADD164" s="149"/>
      <c r="ADE164" s="149"/>
      <c r="ADF164" s="149"/>
      <c r="ADG164" s="149"/>
      <c r="ADH164" s="149"/>
      <c r="ADI164" s="149"/>
      <c r="ADJ164" s="149"/>
      <c r="ADK164" s="149"/>
      <c r="ADL164" s="149"/>
      <c r="ADM164" s="149"/>
      <c r="ADN164" s="149"/>
      <c r="ADO164" s="149"/>
      <c r="ADP164" s="149"/>
      <c r="ADQ164" s="149"/>
      <c r="ADR164" s="149"/>
      <c r="ADS164" s="149"/>
      <c r="ADT164" s="149"/>
      <c r="ADU164" s="149"/>
      <c r="ADV164" s="149"/>
      <c r="ADW164" s="149"/>
      <c r="ADX164" s="149"/>
      <c r="ADY164" s="149"/>
      <c r="ADZ164" s="149"/>
      <c r="AEA164" s="149"/>
      <c r="AEB164" s="149"/>
      <c r="AEC164" s="149"/>
      <c r="AED164" s="149"/>
      <c r="AEE164" s="149"/>
      <c r="AEF164" s="149"/>
      <c r="AEG164" s="149"/>
      <c r="AEH164" s="149"/>
      <c r="AEI164" s="149"/>
      <c r="AEJ164" s="149"/>
      <c r="AEK164" s="149"/>
      <c r="AEL164" s="149"/>
      <c r="AEM164" s="149"/>
      <c r="AEN164" s="149"/>
      <c r="AEO164" s="149"/>
      <c r="AEP164" s="149"/>
      <c r="AEQ164" s="149"/>
      <c r="AER164" s="149"/>
      <c r="AES164" s="149"/>
      <c r="AET164" s="149"/>
      <c r="AEU164" s="149"/>
      <c r="AEV164" s="149"/>
      <c r="AEW164" s="149"/>
      <c r="AEX164" s="149"/>
      <c r="AEY164" s="149"/>
      <c r="AEZ164" s="149"/>
      <c r="AFA164" s="149"/>
      <c r="AFB164" s="149"/>
      <c r="AFC164" s="149"/>
      <c r="AFD164" s="149"/>
      <c r="AFE164" s="149"/>
      <c r="AFF164" s="149"/>
      <c r="AFG164" s="149"/>
      <c r="AFH164" s="149"/>
      <c r="AFI164" s="149"/>
      <c r="AFJ164" s="149"/>
      <c r="AFK164" s="149"/>
      <c r="AFL164" s="149"/>
      <c r="AFM164" s="149"/>
      <c r="AFN164" s="149"/>
      <c r="AFO164" s="149"/>
      <c r="AFP164" s="149"/>
      <c r="AFQ164" s="149"/>
      <c r="AFR164" s="149"/>
      <c r="AFS164" s="149"/>
      <c r="AFT164" s="149"/>
      <c r="AFU164" s="149"/>
      <c r="AFV164" s="149"/>
      <c r="AFW164" s="149"/>
      <c r="AFX164" s="149"/>
      <c r="AFY164" s="149"/>
      <c r="AFZ164" s="149"/>
      <c r="AGA164" s="149"/>
      <c r="AGB164" s="149"/>
      <c r="AGC164" s="149"/>
      <c r="AGD164" s="149"/>
      <c r="AGE164" s="149"/>
      <c r="AGF164" s="149"/>
      <c r="AGG164" s="149"/>
      <c r="AGH164" s="149"/>
      <c r="AGI164" s="149"/>
      <c r="AGJ164" s="149"/>
      <c r="AGK164" s="149"/>
      <c r="AGL164" s="149"/>
      <c r="AGM164" s="149"/>
      <c r="AGN164" s="149"/>
      <c r="AGO164" s="149"/>
      <c r="AGP164" s="149"/>
      <c r="AGQ164" s="149"/>
      <c r="AGR164" s="149"/>
      <c r="AGS164" s="149"/>
      <c r="AGT164" s="149"/>
      <c r="AGU164" s="149"/>
      <c r="AGV164" s="149"/>
      <c r="AGW164" s="149"/>
      <c r="AGX164" s="149"/>
      <c r="AGY164" s="149"/>
      <c r="AGZ164" s="149"/>
      <c r="AHA164" s="149"/>
      <c r="AHB164" s="149"/>
      <c r="AHC164" s="149"/>
      <c r="AHD164" s="149"/>
      <c r="AHE164" s="149"/>
      <c r="AHF164" s="149"/>
      <c r="AHG164" s="149"/>
      <c r="AHH164" s="149"/>
      <c r="AHI164" s="149"/>
      <c r="AHJ164" s="149"/>
      <c r="AHK164" s="149"/>
      <c r="AHL164" s="149"/>
      <c r="AHM164" s="149"/>
      <c r="AHN164" s="149"/>
      <c r="AHO164" s="149"/>
      <c r="AHP164" s="149"/>
      <c r="AHQ164" s="149"/>
      <c r="AHR164" s="149"/>
      <c r="AHS164" s="149"/>
      <c r="AHT164" s="149"/>
      <c r="AHU164" s="149"/>
      <c r="AHV164" s="149"/>
      <c r="AHW164" s="149"/>
      <c r="AHX164" s="149"/>
      <c r="AHY164" s="149"/>
      <c r="AHZ164" s="149"/>
      <c r="AIA164" s="149"/>
      <c r="AIB164" s="149"/>
      <c r="AIC164" s="149"/>
      <c r="AID164" s="149"/>
      <c r="AIE164" s="149"/>
      <c r="AIF164" s="149"/>
      <c r="AIG164" s="149"/>
      <c r="AIH164" s="149"/>
      <c r="AII164" s="149"/>
      <c r="AIJ164" s="149"/>
      <c r="AIK164" s="149"/>
      <c r="AIL164" s="149"/>
      <c r="AIM164" s="149"/>
      <c r="AIN164" s="149"/>
      <c r="AIO164" s="149"/>
      <c r="AIP164" s="149"/>
      <c r="AIQ164" s="149"/>
      <c r="AIR164" s="149"/>
      <c r="AIS164" s="149"/>
      <c r="AIT164" s="149"/>
      <c r="AIU164" s="149"/>
      <c r="AIV164" s="149"/>
      <c r="AIW164" s="149"/>
      <c r="AIX164" s="149"/>
      <c r="AIY164" s="149"/>
      <c r="AIZ164" s="149"/>
      <c r="AJA164" s="149"/>
      <c r="AJB164" s="149"/>
      <c r="AJC164" s="149"/>
      <c r="AJD164" s="149"/>
      <c r="AJE164" s="149"/>
      <c r="AJF164" s="149"/>
      <c r="AJG164" s="149"/>
      <c r="AJH164" s="149"/>
      <c r="AJI164" s="149"/>
      <c r="AJJ164" s="149"/>
      <c r="AJK164" s="149"/>
      <c r="AJL164" s="149"/>
      <c r="AJM164" s="149"/>
      <c r="AJN164" s="149"/>
      <c r="AJO164" s="149"/>
      <c r="AJP164" s="149"/>
      <c r="AJQ164" s="149"/>
      <c r="AJR164" s="149"/>
      <c r="AJS164" s="149"/>
      <c r="AJT164" s="149"/>
      <c r="AJU164" s="149"/>
      <c r="AJV164" s="149"/>
      <c r="AJW164" s="149"/>
      <c r="AJX164" s="149"/>
      <c r="AJY164" s="149"/>
      <c r="AJZ164" s="149"/>
      <c r="AKA164" s="149"/>
      <c r="AKB164" s="149"/>
      <c r="AKC164" s="149"/>
      <c r="AKD164" s="149"/>
      <c r="AKE164" s="149"/>
      <c r="AKF164" s="149"/>
      <c r="AKG164" s="149"/>
      <c r="AKH164" s="149"/>
      <c r="AKI164" s="149"/>
      <c r="AKJ164" s="149"/>
      <c r="AKK164" s="149"/>
      <c r="AKL164" s="149"/>
      <c r="AKM164" s="149"/>
      <c r="AKN164" s="149"/>
      <c r="AKO164" s="149"/>
      <c r="AKP164" s="149"/>
      <c r="AKQ164" s="149"/>
      <c r="AKR164" s="149"/>
      <c r="AKS164" s="149"/>
      <c r="AKT164" s="149"/>
      <c r="AKU164" s="149"/>
      <c r="AKV164" s="149"/>
      <c r="AKW164" s="149"/>
      <c r="AKX164" s="149"/>
      <c r="AKY164" s="149"/>
      <c r="AKZ164" s="149"/>
      <c r="ALA164" s="149"/>
      <c r="ALB164" s="149"/>
      <c r="ALC164" s="149"/>
      <c r="ALD164" s="149"/>
      <c r="ALE164" s="149"/>
      <c r="ALF164" s="149"/>
      <c r="ALG164" s="149"/>
      <c r="ALH164" s="149"/>
      <c r="ALI164" s="149"/>
      <c r="ALJ164" s="149"/>
      <c r="ALK164" s="149"/>
      <c r="ALL164" s="149"/>
      <c r="ALM164" s="149"/>
      <c r="ALN164" s="149"/>
      <c r="ALO164" s="149"/>
      <c r="ALP164" s="149"/>
      <c r="ALQ164" s="149"/>
      <c r="ALR164" s="149"/>
      <c r="ALS164" s="149"/>
      <c r="ALT164" s="149"/>
      <c r="ALU164" s="149"/>
      <c r="ALV164" s="149"/>
      <c r="ALW164" s="149"/>
      <c r="ALX164" s="149"/>
      <c r="ALY164" s="149"/>
      <c r="ALZ164" s="149"/>
      <c r="AMA164" s="149"/>
      <c r="AMB164" s="149"/>
      <c r="AMC164" s="149"/>
      <c r="AMD164" s="149"/>
      <c r="AME164" s="149"/>
      <c r="AMF164" s="149"/>
      <c r="AMG164" s="149"/>
      <c r="AMH164" s="149"/>
      <c r="AMI164" s="149"/>
      <c r="AMJ164" s="149"/>
      <c r="AMK164" s="149"/>
      <c r="AML164" s="149"/>
      <c r="AMM164" s="149"/>
      <c r="AMN164" s="149"/>
      <c r="AMO164" s="149"/>
      <c r="AMP164" s="149"/>
      <c r="AMQ164" s="149"/>
      <c r="AMR164" s="149"/>
      <c r="AMS164" s="149"/>
      <c r="AMT164" s="149"/>
      <c r="AMU164" s="149"/>
      <c r="AMV164" s="149"/>
      <c r="AMW164" s="149"/>
      <c r="AMX164" s="149"/>
      <c r="AMY164" s="149"/>
      <c r="AMZ164" s="149"/>
      <c r="ANA164" s="149"/>
      <c r="ANB164" s="149"/>
      <c r="ANC164" s="149"/>
      <c r="AND164" s="149"/>
      <c r="ANE164" s="149"/>
      <c r="ANF164" s="149"/>
      <c r="ANG164" s="149"/>
      <c r="ANH164" s="149"/>
      <c r="ANI164" s="149"/>
      <c r="ANJ164" s="149"/>
      <c r="ANK164" s="149"/>
      <c r="ANL164" s="149"/>
      <c r="ANM164" s="149"/>
      <c r="ANN164" s="149"/>
      <c r="ANO164" s="149"/>
      <c r="ANP164" s="149"/>
      <c r="ANQ164" s="149"/>
      <c r="ANR164" s="149"/>
      <c r="ANS164" s="149"/>
      <c r="ANT164" s="149"/>
      <c r="ANU164" s="149"/>
      <c r="ANV164" s="149"/>
      <c r="ANW164" s="149"/>
      <c r="ANX164" s="149"/>
      <c r="ANY164" s="149"/>
      <c r="ANZ164" s="149"/>
      <c r="AOA164" s="149"/>
      <c r="AOB164" s="149"/>
      <c r="AOC164" s="149"/>
      <c r="AOD164" s="149"/>
      <c r="AOE164" s="149"/>
      <c r="AOF164" s="149"/>
      <c r="AOG164" s="149"/>
      <c r="AOH164" s="149"/>
      <c r="AOI164" s="149"/>
      <c r="AOJ164" s="149"/>
      <c r="AOK164" s="149"/>
      <c r="AOL164" s="149"/>
      <c r="AOM164" s="149"/>
      <c r="AON164" s="149"/>
      <c r="AOO164" s="149"/>
      <c r="AOP164" s="149"/>
      <c r="AOQ164" s="149"/>
      <c r="AOR164" s="149"/>
      <c r="AOS164" s="149"/>
      <c r="AOT164" s="149"/>
      <c r="AOU164" s="149"/>
      <c r="AOV164" s="149"/>
      <c r="AOW164" s="149"/>
      <c r="AOX164" s="149"/>
      <c r="AOY164" s="149"/>
      <c r="AOZ164" s="149"/>
      <c r="APA164" s="149"/>
      <c r="APB164" s="149"/>
      <c r="APC164" s="149"/>
      <c r="APD164" s="149"/>
      <c r="APE164" s="149"/>
      <c r="APF164" s="149"/>
      <c r="APG164" s="149"/>
      <c r="APH164" s="149"/>
      <c r="API164" s="149"/>
      <c r="APJ164" s="149"/>
      <c r="APK164" s="149"/>
      <c r="APL164" s="149"/>
      <c r="APM164" s="149"/>
      <c r="APN164" s="149"/>
      <c r="APO164" s="149"/>
      <c r="APP164" s="149"/>
      <c r="APQ164" s="149"/>
      <c r="APR164" s="149"/>
      <c r="APS164" s="149"/>
      <c r="APT164" s="149"/>
      <c r="APU164" s="149"/>
      <c r="APV164" s="149"/>
      <c r="APW164" s="149"/>
      <c r="APX164" s="149"/>
      <c r="APY164" s="149"/>
      <c r="APZ164" s="149"/>
      <c r="AQA164" s="149"/>
      <c r="AQB164" s="149"/>
      <c r="AQC164" s="149"/>
      <c r="AQD164" s="149"/>
      <c r="AQE164" s="149"/>
      <c r="AQF164" s="149"/>
      <c r="AQG164" s="149"/>
      <c r="AQH164" s="149"/>
      <c r="AQI164" s="149"/>
      <c r="AQJ164" s="149"/>
      <c r="AQK164" s="149"/>
      <c r="AQL164" s="149"/>
      <c r="AQM164" s="149"/>
      <c r="AQN164" s="149"/>
      <c r="AQO164" s="149"/>
      <c r="AQP164" s="149"/>
      <c r="AQQ164" s="149"/>
      <c r="AQR164" s="149"/>
      <c r="AQS164" s="149"/>
      <c r="AQT164" s="149"/>
      <c r="AQU164" s="149"/>
      <c r="AQV164" s="149"/>
      <c r="AQW164" s="149"/>
      <c r="AQX164" s="149"/>
      <c r="AQY164" s="149"/>
      <c r="AQZ164" s="149"/>
      <c r="ARA164" s="149"/>
      <c r="ARB164" s="149"/>
      <c r="ARC164" s="149"/>
      <c r="ARD164" s="149"/>
      <c r="ARE164" s="149"/>
      <c r="ARF164" s="149"/>
      <c r="ARG164" s="149"/>
      <c r="ARH164" s="149"/>
      <c r="ARI164" s="149"/>
      <c r="ARJ164" s="149"/>
      <c r="ARK164" s="149"/>
      <c r="ARL164" s="149"/>
      <c r="ARM164" s="149"/>
      <c r="ARN164" s="149"/>
      <c r="ARO164" s="149"/>
      <c r="ARP164" s="149"/>
      <c r="ARQ164" s="149"/>
      <c r="ARR164" s="149"/>
      <c r="ARS164" s="149"/>
      <c r="ART164" s="149"/>
      <c r="ARU164" s="149"/>
      <c r="ARV164" s="149"/>
      <c r="ARW164" s="149"/>
      <c r="ARX164" s="149"/>
      <c r="ARY164" s="149"/>
      <c r="ARZ164" s="149"/>
      <c r="ASA164" s="149"/>
      <c r="ASB164" s="149"/>
      <c r="ASC164" s="149"/>
      <c r="ASD164" s="149"/>
      <c r="ASE164" s="149"/>
      <c r="ASF164" s="149"/>
      <c r="ASG164" s="149"/>
      <c r="ASH164" s="149"/>
      <c r="ASI164" s="149"/>
      <c r="ASJ164" s="149"/>
      <c r="ASK164" s="149"/>
      <c r="ASL164" s="149"/>
      <c r="ASM164" s="149"/>
      <c r="ASN164" s="149"/>
      <c r="ASO164" s="149"/>
      <c r="ASP164" s="149"/>
      <c r="ASQ164" s="149"/>
      <c r="ASR164" s="149"/>
      <c r="ASS164" s="149"/>
      <c r="AST164" s="149"/>
      <c r="ASU164" s="149"/>
      <c r="ASV164" s="149"/>
      <c r="ASW164" s="149"/>
      <c r="ASX164" s="149"/>
      <c r="ASY164" s="149"/>
      <c r="ASZ164" s="149"/>
      <c r="ATA164" s="149"/>
      <c r="ATB164" s="149"/>
      <c r="ATC164" s="149"/>
      <c r="ATD164" s="149"/>
      <c r="ATE164" s="149"/>
      <c r="ATF164" s="149"/>
      <c r="ATG164" s="149"/>
      <c r="ATH164" s="149"/>
      <c r="ATI164" s="149"/>
      <c r="ATJ164" s="149"/>
      <c r="ATK164" s="149"/>
      <c r="ATL164" s="149"/>
      <c r="ATM164" s="149"/>
      <c r="ATN164" s="149"/>
      <c r="ATO164" s="149"/>
      <c r="ATP164" s="149"/>
      <c r="ATQ164" s="149"/>
      <c r="ATR164" s="149"/>
      <c r="ATS164" s="149"/>
      <c r="ATT164" s="149"/>
      <c r="ATU164" s="149"/>
      <c r="ATV164" s="149"/>
      <c r="ATW164" s="149"/>
      <c r="ATX164" s="149"/>
      <c r="ATY164" s="149"/>
      <c r="ATZ164" s="149"/>
      <c r="AUA164" s="149"/>
      <c r="AUB164" s="149"/>
      <c r="AUC164" s="149"/>
      <c r="AUD164" s="149"/>
      <c r="AUE164" s="149"/>
      <c r="AUF164" s="149"/>
      <c r="AUG164" s="149"/>
      <c r="AUH164" s="149"/>
      <c r="AUI164" s="149"/>
      <c r="AUJ164" s="149"/>
      <c r="AUK164" s="149"/>
      <c r="AUL164" s="149"/>
      <c r="AUM164" s="149"/>
      <c r="AUN164" s="149"/>
      <c r="AUO164" s="149"/>
      <c r="AUP164" s="149"/>
      <c r="AUQ164" s="149"/>
      <c r="AUR164" s="149"/>
      <c r="AUS164" s="149"/>
      <c r="AUT164" s="149"/>
      <c r="AUU164" s="149"/>
      <c r="AUV164" s="149"/>
      <c r="AUW164" s="149"/>
      <c r="AUX164" s="149"/>
      <c r="AUY164" s="149"/>
      <c r="AUZ164" s="149"/>
      <c r="AVA164" s="149"/>
      <c r="AVB164" s="149"/>
      <c r="AVC164" s="149"/>
      <c r="AVD164" s="149"/>
      <c r="AVE164" s="149"/>
      <c r="AVF164" s="149"/>
      <c r="AVG164" s="149"/>
      <c r="AVH164" s="149"/>
      <c r="AVI164" s="149"/>
      <c r="AVJ164" s="149"/>
      <c r="AVK164" s="149"/>
      <c r="AVL164" s="149"/>
      <c r="AVM164" s="149"/>
      <c r="AVN164" s="149"/>
      <c r="AVO164" s="149"/>
      <c r="AVP164" s="149"/>
      <c r="AVQ164" s="149"/>
      <c r="AVR164" s="149"/>
      <c r="AVS164" s="149"/>
      <c r="AVT164" s="149"/>
      <c r="AVU164" s="149"/>
      <c r="AVV164" s="149"/>
      <c r="AVW164" s="149"/>
      <c r="AVX164" s="149"/>
      <c r="AVY164" s="149"/>
      <c r="AVZ164" s="149"/>
      <c r="AWA164" s="149"/>
      <c r="AWB164" s="149"/>
      <c r="AWC164" s="149"/>
      <c r="AWD164" s="149"/>
      <c r="AWE164" s="149"/>
      <c r="AWF164" s="149"/>
      <c r="AWG164" s="149"/>
      <c r="AWH164" s="149"/>
      <c r="AWI164" s="149"/>
      <c r="AWJ164" s="149"/>
      <c r="AWK164" s="149"/>
      <c r="AWL164" s="149"/>
      <c r="AWM164" s="149"/>
      <c r="AWN164" s="149"/>
      <c r="AWO164" s="149"/>
      <c r="AWP164" s="149"/>
      <c r="AWQ164" s="149"/>
      <c r="AWR164" s="149"/>
      <c r="AWS164" s="149"/>
      <c r="AWT164" s="149"/>
      <c r="AWU164" s="149"/>
      <c r="AWV164" s="149"/>
      <c r="AWW164" s="149"/>
      <c r="AWX164" s="149"/>
      <c r="AWY164" s="149"/>
      <c r="AWZ164" s="149"/>
      <c r="AXA164" s="149"/>
      <c r="AXB164" s="149"/>
      <c r="AXC164" s="149"/>
      <c r="AXD164" s="149"/>
      <c r="AXE164" s="149"/>
      <c r="AXF164" s="149"/>
      <c r="AXG164" s="149"/>
      <c r="AXH164" s="149"/>
      <c r="AXI164" s="149"/>
      <c r="AXJ164" s="149"/>
      <c r="AXK164" s="149"/>
      <c r="AXL164" s="149"/>
      <c r="AXM164" s="149"/>
      <c r="AXN164" s="149"/>
      <c r="AXO164" s="149"/>
      <c r="AXP164" s="149"/>
      <c r="AXQ164" s="149"/>
      <c r="AXR164" s="149"/>
      <c r="AXS164" s="149"/>
      <c r="AXT164" s="149"/>
      <c r="AXU164" s="149"/>
      <c r="AXV164" s="149"/>
      <c r="AXW164" s="149"/>
      <c r="AXX164" s="149"/>
      <c r="AXY164" s="149"/>
      <c r="AXZ164" s="149"/>
      <c r="AYA164" s="149"/>
      <c r="AYB164" s="149"/>
      <c r="AYC164" s="149"/>
      <c r="AYD164" s="149"/>
      <c r="AYE164" s="149"/>
      <c r="AYF164" s="149"/>
      <c r="AYG164" s="149"/>
      <c r="AYH164" s="149"/>
      <c r="AYI164" s="149"/>
      <c r="AYJ164" s="149"/>
      <c r="AYK164" s="149"/>
      <c r="AYL164" s="149"/>
      <c r="AYM164" s="149"/>
      <c r="AYN164" s="149"/>
      <c r="AYO164" s="149"/>
      <c r="AYP164" s="149"/>
      <c r="AYQ164" s="149"/>
      <c r="AYR164" s="149"/>
      <c r="AYS164" s="149"/>
      <c r="AYT164" s="149"/>
      <c r="AYU164" s="149"/>
      <c r="AYV164" s="149"/>
      <c r="AYW164" s="149"/>
      <c r="AYX164" s="149"/>
      <c r="AYY164" s="149"/>
      <c r="AYZ164" s="149"/>
      <c r="AZA164" s="149"/>
      <c r="AZB164" s="149"/>
      <c r="AZC164" s="149"/>
      <c r="AZD164" s="149"/>
      <c r="AZE164" s="149"/>
      <c r="AZF164" s="149"/>
      <c r="AZG164" s="149"/>
      <c r="AZH164" s="149"/>
      <c r="AZI164" s="149"/>
      <c r="AZJ164" s="149"/>
      <c r="AZK164" s="149"/>
      <c r="AZL164" s="149"/>
      <c r="AZM164" s="149"/>
      <c r="AZN164" s="149"/>
      <c r="AZO164" s="149"/>
      <c r="AZP164" s="149"/>
      <c r="AZQ164" s="149"/>
      <c r="AZR164" s="149"/>
      <c r="AZS164" s="149"/>
      <c r="AZT164" s="149"/>
      <c r="AZU164" s="149"/>
      <c r="AZV164" s="149"/>
      <c r="AZW164" s="149"/>
      <c r="AZX164" s="149"/>
      <c r="AZY164" s="149"/>
      <c r="AZZ164" s="149"/>
      <c r="BAA164" s="149"/>
      <c r="BAB164" s="149"/>
      <c r="BAC164" s="149"/>
      <c r="BAD164" s="149"/>
      <c r="BAE164" s="149"/>
      <c r="BAF164" s="149"/>
      <c r="BAG164" s="149"/>
      <c r="BAH164" s="149"/>
      <c r="BAI164" s="149"/>
      <c r="BAJ164" s="149"/>
      <c r="BAK164" s="149"/>
      <c r="BAL164" s="149"/>
      <c r="BAM164" s="149"/>
      <c r="BAN164" s="149"/>
      <c r="BAO164" s="149"/>
      <c r="BAP164" s="149"/>
      <c r="BAQ164" s="149"/>
      <c r="BAR164" s="149"/>
      <c r="BAS164" s="149"/>
      <c r="BAT164" s="149"/>
      <c r="BAU164" s="149"/>
      <c r="BAV164" s="149"/>
      <c r="BAW164" s="149"/>
      <c r="BAX164" s="149"/>
      <c r="BAY164" s="149"/>
      <c r="BAZ164" s="149"/>
      <c r="BBA164" s="149"/>
      <c r="BBB164" s="149"/>
      <c r="BBC164" s="149"/>
      <c r="BBD164" s="149"/>
      <c r="BBE164" s="149"/>
      <c r="BBF164" s="149"/>
      <c r="BBG164" s="149"/>
      <c r="BBH164" s="149"/>
      <c r="BBI164" s="149"/>
      <c r="BBJ164" s="149"/>
      <c r="BBK164" s="149"/>
      <c r="BBL164" s="149"/>
      <c r="BBM164" s="149"/>
      <c r="BBN164" s="149"/>
      <c r="BBO164" s="149"/>
      <c r="BBP164" s="149"/>
      <c r="BBQ164" s="149"/>
      <c r="BBR164" s="149"/>
      <c r="BBS164" s="149"/>
      <c r="BBT164" s="149"/>
      <c r="BBU164" s="149"/>
      <c r="BBV164" s="149"/>
      <c r="BBW164" s="149"/>
      <c r="BBX164" s="149"/>
      <c r="BBY164" s="149"/>
      <c r="BBZ164" s="149"/>
      <c r="BCA164" s="149"/>
      <c r="BCB164" s="149"/>
      <c r="BCC164" s="149"/>
      <c r="BCD164" s="149"/>
      <c r="BCE164" s="149"/>
      <c r="BCF164" s="149"/>
      <c r="BCG164" s="149"/>
      <c r="BCH164" s="149"/>
      <c r="BCI164" s="149"/>
      <c r="BCJ164" s="149"/>
      <c r="BCK164" s="149"/>
      <c r="BCL164" s="149"/>
      <c r="BCM164" s="149"/>
      <c r="BCN164" s="149"/>
      <c r="BCO164" s="149"/>
      <c r="BCP164" s="149"/>
      <c r="BCQ164" s="149"/>
      <c r="BCR164" s="149"/>
      <c r="BCS164" s="149"/>
      <c r="BCT164" s="149"/>
      <c r="BCU164" s="149"/>
      <c r="BCV164" s="149"/>
      <c r="BCW164" s="149"/>
      <c r="BCX164" s="149"/>
      <c r="BCY164" s="149"/>
      <c r="BCZ164" s="149"/>
      <c r="BDA164" s="149"/>
      <c r="BDB164" s="149"/>
      <c r="BDC164" s="149"/>
      <c r="BDD164" s="149"/>
      <c r="BDE164" s="149"/>
      <c r="BDF164" s="149"/>
      <c r="BDG164" s="149"/>
      <c r="BDH164" s="149"/>
      <c r="BDI164" s="149"/>
      <c r="BDJ164" s="149"/>
      <c r="BDK164" s="149"/>
      <c r="BDL164" s="149"/>
      <c r="BDM164" s="149"/>
      <c r="BDN164" s="149"/>
      <c r="BDO164" s="149"/>
      <c r="BDP164" s="149"/>
      <c r="BDQ164" s="149"/>
      <c r="BDR164" s="149"/>
      <c r="BDS164" s="149"/>
      <c r="BDT164" s="149"/>
      <c r="BDU164" s="149"/>
      <c r="BDV164" s="149"/>
      <c r="BDW164" s="149"/>
      <c r="BDX164" s="149"/>
      <c r="BDY164" s="149"/>
      <c r="BDZ164" s="149"/>
      <c r="BEA164" s="149"/>
      <c r="BEB164" s="149"/>
      <c r="BEC164" s="149"/>
      <c r="BED164" s="149"/>
      <c r="BEE164" s="149"/>
      <c r="BEF164" s="149"/>
      <c r="BEG164" s="149"/>
      <c r="BEH164" s="149"/>
      <c r="BEI164" s="149"/>
      <c r="BEJ164" s="149"/>
      <c r="BEK164" s="149"/>
      <c r="BEL164" s="149"/>
      <c r="BEM164" s="149"/>
      <c r="BEN164" s="149"/>
      <c r="BEO164" s="149"/>
      <c r="BEP164" s="149"/>
      <c r="BEQ164" s="149"/>
      <c r="BER164" s="149"/>
      <c r="BES164" s="149"/>
      <c r="BET164" s="149"/>
      <c r="BEU164" s="149"/>
      <c r="BEV164" s="149"/>
      <c r="BEW164" s="149"/>
      <c r="BEX164" s="149"/>
      <c r="BEY164" s="149"/>
      <c r="BEZ164" s="149"/>
      <c r="BFA164" s="149"/>
      <c r="BFB164" s="149"/>
      <c r="BFC164" s="149"/>
      <c r="BFD164" s="149"/>
      <c r="BFE164" s="149"/>
      <c r="BFF164" s="149"/>
      <c r="BFG164" s="149"/>
      <c r="BFH164" s="149"/>
      <c r="BFI164" s="149"/>
      <c r="BFJ164" s="149"/>
      <c r="BFK164" s="149"/>
      <c r="BFL164" s="149"/>
      <c r="BFM164" s="149"/>
      <c r="BFN164" s="149"/>
      <c r="BFO164" s="149"/>
      <c r="BFP164" s="149"/>
      <c r="BFQ164" s="149"/>
      <c r="BFR164" s="149"/>
      <c r="BFS164" s="149"/>
      <c r="BFT164" s="149"/>
      <c r="BFU164" s="149"/>
      <c r="BFV164" s="149"/>
      <c r="BFW164" s="149"/>
      <c r="BFX164" s="149"/>
      <c r="BFY164" s="149"/>
      <c r="BFZ164" s="149"/>
      <c r="BGA164" s="149"/>
      <c r="BGB164" s="149"/>
      <c r="BGC164" s="149"/>
      <c r="BGD164" s="149"/>
      <c r="BGE164" s="149"/>
      <c r="BGF164" s="149"/>
      <c r="BGG164" s="149"/>
      <c r="BGH164" s="149"/>
      <c r="BGI164" s="149"/>
      <c r="BGJ164" s="149"/>
      <c r="BGK164" s="149"/>
      <c r="BGL164" s="149"/>
      <c r="BGM164" s="149"/>
      <c r="BGN164" s="149"/>
      <c r="BGO164" s="149"/>
      <c r="BGP164" s="149"/>
      <c r="BGQ164" s="149"/>
      <c r="BGR164" s="149"/>
      <c r="BGS164" s="149"/>
      <c r="BGT164" s="149"/>
      <c r="BGU164" s="149"/>
      <c r="BGV164" s="149"/>
      <c r="BGW164" s="149"/>
      <c r="BGX164" s="149"/>
      <c r="BGY164" s="149"/>
      <c r="BGZ164" s="149"/>
      <c r="BHA164" s="149"/>
      <c r="BHB164" s="149"/>
      <c r="BHC164" s="149"/>
      <c r="BHD164" s="149"/>
      <c r="BHE164" s="149"/>
      <c r="BHF164" s="149"/>
      <c r="BHG164" s="149"/>
      <c r="BHH164" s="149"/>
      <c r="BHI164" s="149"/>
      <c r="BHJ164" s="149"/>
      <c r="BHK164" s="149"/>
      <c r="BHL164" s="149"/>
      <c r="BHM164" s="149"/>
      <c r="BHN164" s="149"/>
      <c r="BHO164" s="149"/>
      <c r="BHP164" s="149"/>
      <c r="BHQ164" s="149"/>
      <c r="BHR164" s="149"/>
      <c r="BHS164" s="149"/>
      <c r="BHT164" s="149"/>
      <c r="BHU164" s="149"/>
      <c r="BHV164" s="149"/>
      <c r="BHW164" s="149"/>
      <c r="BHX164" s="149"/>
      <c r="BHY164" s="149"/>
      <c r="BHZ164" s="149"/>
      <c r="BIA164" s="149"/>
      <c r="BIB164" s="149"/>
      <c r="BIC164" s="149"/>
      <c r="BID164" s="149"/>
      <c r="BIE164" s="149"/>
      <c r="BIF164" s="149"/>
      <c r="BIG164" s="149"/>
      <c r="BIH164" s="149"/>
      <c r="BII164" s="149"/>
      <c r="BIJ164" s="149"/>
      <c r="BIK164" s="149"/>
      <c r="BIL164" s="149"/>
      <c r="BIM164" s="149"/>
      <c r="BIN164" s="149"/>
      <c r="BIO164" s="149"/>
      <c r="BIP164" s="149"/>
      <c r="BIQ164" s="149"/>
      <c r="BIR164" s="149"/>
      <c r="BIS164" s="149"/>
      <c r="BIT164" s="149"/>
      <c r="BIU164" s="149"/>
      <c r="BIV164" s="149"/>
      <c r="BIW164" s="149"/>
      <c r="BIX164" s="149"/>
      <c r="BIY164" s="149"/>
      <c r="BIZ164" s="149"/>
      <c r="BJA164" s="149"/>
      <c r="BJB164" s="149"/>
      <c r="BJC164" s="149"/>
      <c r="BJD164" s="149"/>
      <c r="BJE164" s="149"/>
      <c r="BJF164" s="149"/>
      <c r="BJG164" s="149"/>
      <c r="BJH164" s="149"/>
      <c r="BJI164" s="149"/>
      <c r="BJJ164" s="149"/>
      <c r="BJK164" s="149"/>
      <c r="BJL164" s="149"/>
      <c r="BJM164" s="149"/>
      <c r="BJN164" s="149"/>
      <c r="BJO164" s="149"/>
      <c r="BJP164" s="149"/>
      <c r="BJQ164" s="149"/>
      <c r="BJR164" s="149"/>
      <c r="BJS164" s="149"/>
      <c r="BJT164" s="149"/>
      <c r="BJU164" s="149"/>
      <c r="BJV164" s="149"/>
      <c r="BJW164" s="149"/>
      <c r="BJX164" s="149"/>
      <c r="BJY164" s="149"/>
      <c r="BJZ164" s="149"/>
      <c r="BKA164" s="149"/>
      <c r="BKB164" s="149"/>
      <c r="BKC164" s="149"/>
      <c r="BKD164" s="149"/>
      <c r="BKE164" s="149"/>
      <c r="BKF164" s="149"/>
      <c r="BKG164" s="149"/>
      <c r="BKH164" s="149"/>
      <c r="BKI164" s="149"/>
      <c r="BKJ164" s="149"/>
      <c r="BKK164" s="149"/>
      <c r="BKL164" s="149"/>
      <c r="BKM164" s="149"/>
      <c r="BKN164" s="149"/>
      <c r="BKO164" s="149"/>
      <c r="BKP164" s="149"/>
      <c r="BKQ164" s="149"/>
      <c r="BKR164" s="149"/>
      <c r="BKS164" s="149"/>
      <c r="BKT164" s="149"/>
      <c r="BKU164" s="149"/>
      <c r="BKV164" s="149"/>
      <c r="BKW164" s="149"/>
      <c r="BKX164" s="149"/>
      <c r="BKY164" s="149"/>
      <c r="BKZ164" s="149"/>
      <c r="BLA164" s="149"/>
      <c r="BLB164" s="149"/>
      <c r="BLC164" s="149"/>
      <c r="BLD164" s="149"/>
      <c r="BLE164" s="149"/>
      <c r="BLF164" s="149"/>
      <c r="BLG164" s="149"/>
      <c r="BLH164" s="149"/>
      <c r="BLI164" s="149"/>
      <c r="BLJ164" s="149"/>
      <c r="BLK164" s="149"/>
      <c r="BLL164" s="149"/>
      <c r="BLM164" s="149"/>
      <c r="BLN164" s="149"/>
      <c r="BLO164" s="149"/>
      <c r="BLP164" s="149"/>
      <c r="BLQ164" s="149"/>
      <c r="BLR164" s="149"/>
      <c r="BLS164" s="149"/>
      <c r="BLT164" s="149"/>
      <c r="BLU164" s="149"/>
      <c r="BLV164" s="149"/>
      <c r="BLW164" s="149"/>
      <c r="BLX164" s="149"/>
      <c r="BLY164" s="149"/>
      <c r="BLZ164" s="149"/>
      <c r="BMA164" s="149"/>
      <c r="BMB164" s="149"/>
      <c r="BMC164" s="149"/>
      <c r="BMD164" s="149"/>
      <c r="BME164" s="149"/>
      <c r="BMF164" s="149"/>
      <c r="BMG164" s="149"/>
      <c r="BMH164" s="149"/>
      <c r="BMI164" s="149"/>
      <c r="BMJ164" s="149"/>
      <c r="BMK164" s="149"/>
      <c r="BML164" s="149"/>
      <c r="BMM164" s="149"/>
      <c r="BMN164" s="149"/>
      <c r="BMO164" s="149"/>
      <c r="BMP164" s="149"/>
      <c r="BMQ164" s="149"/>
      <c r="BMR164" s="149"/>
      <c r="BMS164" s="149"/>
      <c r="BMT164" s="149"/>
      <c r="BMU164" s="149"/>
      <c r="BMV164" s="149"/>
      <c r="BMW164" s="149"/>
      <c r="BMX164" s="149"/>
      <c r="BMY164" s="149"/>
      <c r="BMZ164" s="149"/>
      <c r="BNA164" s="149"/>
      <c r="BNB164" s="149"/>
      <c r="BNC164" s="149"/>
      <c r="BND164" s="149"/>
      <c r="BNE164" s="149"/>
      <c r="BNF164" s="149"/>
      <c r="BNG164" s="149"/>
      <c r="BNH164" s="149"/>
      <c r="BNI164" s="149"/>
      <c r="BNJ164" s="149"/>
      <c r="BNK164" s="149"/>
      <c r="BNL164" s="149"/>
      <c r="BNM164" s="149"/>
      <c r="BNN164" s="149"/>
      <c r="BNO164" s="149"/>
      <c r="BNP164" s="149"/>
      <c r="BNQ164" s="149"/>
      <c r="BNR164" s="149"/>
      <c r="BNS164" s="149"/>
      <c r="BNT164" s="149"/>
      <c r="BNU164" s="149"/>
      <c r="BNV164" s="149"/>
      <c r="BNW164" s="149"/>
      <c r="BNX164" s="149"/>
      <c r="BNY164" s="149"/>
      <c r="BNZ164" s="149"/>
      <c r="BOA164" s="149"/>
      <c r="BOB164" s="149"/>
      <c r="BOC164" s="149"/>
      <c r="BOD164" s="149"/>
      <c r="BOE164" s="149"/>
      <c r="BOF164" s="149"/>
      <c r="BOG164" s="149"/>
      <c r="BOH164" s="149"/>
      <c r="BOI164" s="149"/>
      <c r="BOJ164" s="149"/>
      <c r="BOK164" s="149"/>
      <c r="BOL164" s="149"/>
      <c r="BOM164" s="149"/>
      <c r="BON164" s="149"/>
      <c r="BOO164" s="149"/>
      <c r="BOP164" s="149"/>
      <c r="BOQ164" s="149"/>
      <c r="BOR164" s="149"/>
      <c r="BOS164" s="149"/>
      <c r="BOT164" s="149"/>
      <c r="BOU164" s="149"/>
      <c r="BOV164" s="149"/>
      <c r="BOW164" s="149"/>
      <c r="BOX164" s="149"/>
      <c r="BOY164" s="149"/>
      <c r="BOZ164" s="149"/>
      <c r="BPA164" s="149"/>
      <c r="BPB164" s="149"/>
      <c r="BPC164" s="149"/>
      <c r="BPD164" s="149"/>
      <c r="BPE164" s="149"/>
      <c r="BPF164" s="149"/>
      <c r="BPG164" s="149"/>
      <c r="BPH164" s="149"/>
      <c r="BPI164" s="149"/>
      <c r="BPJ164" s="149"/>
      <c r="BPK164" s="149"/>
      <c r="BPL164" s="149"/>
      <c r="BPM164" s="149"/>
      <c r="BPN164" s="149"/>
      <c r="BPO164" s="149"/>
      <c r="BPP164" s="149"/>
      <c r="BPQ164" s="149"/>
      <c r="BPR164" s="149"/>
      <c r="BPS164" s="149"/>
      <c r="BPT164" s="149"/>
      <c r="BPU164" s="149"/>
      <c r="BPV164" s="149"/>
      <c r="BPW164" s="149"/>
      <c r="BPX164" s="149"/>
      <c r="BPY164" s="149"/>
      <c r="BPZ164" s="149"/>
      <c r="BQA164" s="149"/>
      <c r="BQB164" s="149"/>
      <c r="BQC164" s="149"/>
      <c r="BQD164" s="149"/>
      <c r="BQE164" s="149"/>
      <c r="BQF164" s="149"/>
      <c r="BQG164" s="149"/>
      <c r="BQH164" s="149"/>
      <c r="BQI164" s="149"/>
      <c r="BQJ164" s="149"/>
      <c r="BQK164" s="149"/>
      <c r="BQL164" s="149"/>
      <c r="BQM164" s="149"/>
      <c r="BQN164" s="149"/>
      <c r="BQO164" s="149"/>
      <c r="BQP164" s="149"/>
      <c r="BQQ164" s="149"/>
      <c r="BQR164" s="149"/>
      <c r="BQS164" s="149"/>
      <c r="BQT164" s="149"/>
      <c r="BQU164" s="149"/>
      <c r="BQV164" s="149"/>
      <c r="BQW164" s="149"/>
      <c r="BQX164" s="149"/>
      <c r="BQY164" s="149"/>
      <c r="BQZ164" s="149"/>
      <c r="BRA164" s="149"/>
      <c r="BRB164" s="149"/>
      <c r="BRC164" s="149"/>
      <c r="BRD164" s="149"/>
      <c r="BRE164" s="149"/>
      <c r="BRF164" s="149"/>
      <c r="BRG164" s="149"/>
      <c r="BRH164" s="149"/>
      <c r="BRI164" s="149"/>
      <c r="BRJ164" s="149"/>
      <c r="BRK164" s="149"/>
      <c r="BRL164" s="149"/>
      <c r="BRM164" s="149"/>
      <c r="BRN164" s="149"/>
      <c r="BRO164" s="149"/>
      <c r="BRP164" s="149"/>
      <c r="BRQ164" s="149"/>
      <c r="BRR164" s="149"/>
      <c r="BRS164" s="149"/>
      <c r="BRT164" s="149"/>
      <c r="BRU164" s="149"/>
      <c r="BRV164" s="149"/>
      <c r="BRW164" s="149"/>
      <c r="BRX164" s="149"/>
      <c r="BRY164" s="149"/>
      <c r="BRZ164" s="149"/>
      <c r="BSA164" s="149"/>
      <c r="BSB164" s="149"/>
      <c r="BSC164" s="149"/>
      <c r="BSD164" s="149"/>
      <c r="BSE164" s="149"/>
      <c r="BSF164" s="149"/>
      <c r="BSG164" s="149"/>
      <c r="BSH164" s="149"/>
      <c r="BSI164" s="149"/>
      <c r="BSJ164" s="149"/>
      <c r="BSK164" s="149"/>
      <c r="BSL164" s="149"/>
      <c r="BSM164" s="149"/>
      <c r="BSN164" s="149"/>
      <c r="BSO164" s="149"/>
      <c r="BSP164" s="149"/>
      <c r="BSQ164" s="149"/>
      <c r="BSR164" s="149"/>
      <c r="BSS164" s="149"/>
      <c r="BST164" s="149"/>
      <c r="BSU164" s="149"/>
      <c r="BSV164" s="149"/>
      <c r="BSW164" s="149"/>
      <c r="BSX164" s="149"/>
      <c r="BSY164" s="149"/>
      <c r="BSZ164" s="149"/>
      <c r="BTA164" s="149"/>
      <c r="BTB164" s="149"/>
      <c r="BTC164" s="149"/>
      <c r="BTD164" s="149"/>
      <c r="BTE164" s="149"/>
      <c r="BTF164" s="149"/>
      <c r="BTG164" s="149"/>
      <c r="BTH164" s="149"/>
      <c r="BTI164" s="149"/>
      <c r="BTJ164" s="149"/>
      <c r="BTK164" s="149"/>
      <c r="BTL164" s="149"/>
      <c r="BTM164" s="149"/>
      <c r="BTN164" s="149"/>
      <c r="BTO164" s="149"/>
      <c r="BTP164" s="149"/>
      <c r="BTQ164" s="149"/>
      <c r="BTR164" s="149"/>
      <c r="BTS164" s="149"/>
      <c r="BTT164" s="149"/>
      <c r="BTU164" s="149"/>
      <c r="BTV164" s="149"/>
      <c r="BTW164" s="149"/>
      <c r="BTX164" s="149"/>
      <c r="BTY164" s="149"/>
      <c r="BTZ164" s="149"/>
      <c r="BUA164" s="149"/>
      <c r="BUB164" s="149"/>
      <c r="BUC164" s="149"/>
      <c r="BUD164" s="149"/>
      <c r="BUE164" s="149"/>
      <c r="BUF164" s="149"/>
      <c r="BUG164" s="149"/>
      <c r="BUH164" s="149"/>
      <c r="BUI164" s="149"/>
      <c r="BUJ164" s="149"/>
      <c r="BUK164" s="149"/>
      <c r="BUL164" s="149"/>
      <c r="BUM164" s="149"/>
      <c r="BUN164" s="149"/>
      <c r="BUO164" s="149"/>
      <c r="BUP164" s="149"/>
      <c r="BUQ164" s="149"/>
      <c r="BUR164" s="149"/>
      <c r="BUS164" s="149"/>
      <c r="BUT164" s="149"/>
      <c r="BUU164" s="149"/>
      <c r="BUV164" s="149"/>
      <c r="BUW164" s="149"/>
      <c r="BUX164" s="149"/>
      <c r="BUY164" s="149"/>
      <c r="BUZ164" s="149"/>
      <c r="BVA164" s="149"/>
      <c r="BVB164" s="149"/>
      <c r="BVC164" s="149"/>
      <c r="BVD164" s="149"/>
      <c r="BVE164" s="149"/>
      <c r="BVF164" s="149"/>
      <c r="BVG164" s="149"/>
      <c r="BVH164" s="149"/>
      <c r="BVI164" s="149"/>
      <c r="BVJ164" s="149"/>
      <c r="BVK164" s="149"/>
      <c r="BVL164" s="149"/>
      <c r="BVM164" s="149"/>
      <c r="BVN164" s="149"/>
      <c r="BVO164" s="149"/>
      <c r="BVP164" s="149"/>
      <c r="BVQ164" s="149"/>
      <c r="BVR164" s="149"/>
      <c r="BVS164" s="149"/>
      <c r="BVT164" s="149"/>
      <c r="BVU164" s="149"/>
      <c r="BVV164" s="149"/>
      <c r="BVW164" s="149"/>
      <c r="BVX164" s="149"/>
      <c r="BVY164" s="149"/>
      <c r="BVZ164" s="149"/>
      <c r="BWA164" s="149"/>
      <c r="BWB164" s="149"/>
      <c r="BWC164" s="149"/>
      <c r="BWD164" s="149"/>
      <c r="BWE164" s="149"/>
      <c r="BWF164" s="149"/>
      <c r="BWG164" s="149"/>
      <c r="BWH164" s="149"/>
      <c r="BWI164" s="149"/>
      <c r="BWJ164" s="149"/>
      <c r="BWK164" s="149"/>
      <c r="BWL164" s="149"/>
      <c r="BWM164" s="149"/>
      <c r="BWN164" s="149"/>
      <c r="BWO164" s="149"/>
      <c r="BWP164" s="149"/>
      <c r="BWQ164" s="149"/>
      <c r="BWR164" s="149"/>
      <c r="BWS164" s="149"/>
      <c r="BWT164" s="149"/>
      <c r="BWU164" s="149"/>
      <c r="BWV164" s="149"/>
      <c r="BWW164" s="149"/>
      <c r="BWX164" s="149"/>
      <c r="BWY164" s="149"/>
      <c r="BWZ164" s="149"/>
      <c r="BXA164" s="149"/>
      <c r="BXB164" s="149"/>
      <c r="BXC164" s="149"/>
      <c r="BXD164" s="149"/>
      <c r="BXE164" s="149"/>
      <c r="BXF164" s="149"/>
      <c r="BXG164" s="149"/>
      <c r="BXH164" s="149"/>
      <c r="BXI164" s="149"/>
      <c r="BXJ164" s="149"/>
      <c r="BXK164" s="149"/>
      <c r="BXL164" s="149"/>
      <c r="BXM164" s="149"/>
      <c r="BXN164" s="149"/>
      <c r="BXO164" s="149"/>
      <c r="BXP164" s="149"/>
      <c r="BXQ164" s="149"/>
      <c r="BXR164" s="149"/>
      <c r="BXS164" s="149"/>
      <c r="BXT164" s="149"/>
      <c r="BXU164" s="149"/>
      <c r="BXV164" s="149"/>
      <c r="BXW164" s="149"/>
      <c r="BXX164" s="149"/>
      <c r="BXY164" s="149"/>
      <c r="BXZ164" s="149"/>
      <c r="BYA164" s="149"/>
      <c r="BYB164" s="149"/>
      <c r="BYC164" s="149"/>
      <c r="BYD164" s="149"/>
      <c r="BYE164" s="149"/>
      <c r="BYF164" s="149"/>
      <c r="BYG164" s="149"/>
      <c r="BYH164" s="149"/>
      <c r="BYI164" s="149"/>
      <c r="BYJ164" s="149"/>
      <c r="BYK164" s="149"/>
      <c r="BYL164" s="149"/>
      <c r="BYM164" s="149"/>
      <c r="BYN164" s="149"/>
      <c r="BYO164" s="149"/>
      <c r="BYP164" s="149"/>
      <c r="BYQ164" s="149"/>
      <c r="BYR164" s="149"/>
      <c r="BYS164" s="149"/>
      <c r="BYT164" s="149"/>
      <c r="BYU164" s="149"/>
      <c r="BYV164" s="149"/>
      <c r="BYW164" s="149"/>
      <c r="BYX164" s="149"/>
      <c r="BYY164" s="149"/>
      <c r="BYZ164" s="149"/>
      <c r="BZA164" s="149"/>
      <c r="BZB164" s="149"/>
      <c r="BZC164" s="149"/>
      <c r="BZD164" s="149"/>
      <c r="BZE164" s="149"/>
      <c r="BZF164" s="149"/>
      <c r="BZG164" s="149"/>
      <c r="BZH164" s="149"/>
      <c r="BZI164" s="149"/>
      <c r="BZJ164" s="149"/>
      <c r="BZK164" s="149"/>
      <c r="BZL164" s="149"/>
      <c r="BZM164" s="149"/>
      <c r="BZN164" s="149"/>
      <c r="BZO164" s="149"/>
      <c r="BZP164" s="149"/>
      <c r="BZQ164" s="149"/>
      <c r="BZR164" s="149"/>
      <c r="BZS164" s="149"/>
      <c r="BZT164" s="149"/>
      <c r="BZU164" s="149"/>
      <c r="BZV164" s="149"/>
      <c r="BZW164" s="149"/>
      <c r="BZX164" s="149"/>
      <c r="BZY164" s="149"/>
      <c r="BZZ164" s="149"/>
      <c r="CAA164" s="149"/>
      <c r="CAB164" s="149"/>
      <c r="CAC164" s="149"/>
      <c r="CAD164" s="149"/>
      <c r="CAE164" s="149"/>
      <c r="CAF164" s="149"/>
      <c r="CAG164" s="149"/>
      <c r="CAH164" s="149"/>
      <c r="CAI164" s="149"/>
      <c r="CAJ164" s="149"/>
      <c r="CAK164" s="149"/>
      <c r="CAL164" s="149"/>
      <c r="CAM164" s="149"/>
      <c r="CAN164" s="149"/>
      <c r="CAO164" s="149"/>
      <c r="CAP164" s="149"/>
      <c r="CAQ164" s="149"/>
      <c r="CAR164" s="149"/>
      <c r="CAS164" s="149"/>
      <c r="CAT164" s="149"/>
      <c r="CAU164" s="149"/>
      <c r="CAV164" s="149"/>
      <c r="CAW164" s="149"/>
      <c r="CAX164" s="149"/>
      <c r="CAY164" s="149"/>
      <c r="CAZ164" s="149"/>
      <c r="CBA164" s="149"/>
      <c r="CBB164" s="149"/>
      <c r="CBC164" s="149"/>
      <c r="CBD164" s="149"/>
      <c r="CBE164" s="149"/>
      <c r="CBF164" s="149"/>
      <c r="CBG164" s="149"/>
      <c r="CBH164" s="149"/>
      <c r="CBI164" s="149"/>
      <c r="CBJ164" s="149"/>
      <c r="CBK164" s="149"/>
      <c r="CBL164" s="149"/>
      <c r="CBM164" s="149"/>
      <c r="CBN164" s="149"/>
      <c r="CBO164" s="149"/>
      <c r="CBP164" s="149"/>
      <c r="CBQ164" s="149"/>
      <c r="CBR164" s="149"/>
      <c r="CBS164" s="149"/>
      <c r="CBT164" s="149"/>
      <c r="CBU164" s="149"/>
      <c r="CBV164" s="149"/>
      <c r="CBW164" s="149"/>
      <c r="CBX164" s="149"/>
      <c r="CBY164" s="149"/>
      <c r="CBZ164" s="149"/>
      <c r="CCA164" s="149"/>
      <c r="CCB164" s="149"/>
      <c r="CCC164" s="149"/>
      <c r="CCD164" s="149"/>
      <c r="CCE164" s="149"/>
      <c r="CCF164" s="149"/>
      <c r="CCG164" s="149"/>
      <c r="CCH164" s="149"/>
      <c r="CCI164" s="149"/>
      <c r="CCJ164" s="149"/>
      <c r="CCK164" s="149"/>
      <c r="CCL164" s="149"/>
      <c r="CCM164" s="149"/>
      <c r="CCN164" s="149"/>
      <c r="CCO164" s="149"/>
      <c r="CCP164" s="149"/>
      <c r="CCQ164" s="149"/>
      <c r="CCR164" s="149"/>
      <c r="CCS164" s="149"/>
      <c r="CCT164" s="149"/>
      <c r="CCU164" s="149"/>
      <c r="CCV164" s="149"/>
      <c r="CCW164" s="149"/>
      <c r="CCX164" s="149"/>
      <c r="CCY164" s="149"/>
      <c r="CCZ164" s="149"/>
      <c r="CDA164" s="149"/>
      <c r="CDB164" s="149"/>
      <c r="CDC164" s="149"/>
      <c r="CDD164" s="149"/>
      <c r="CDE164" s="149"/>
      <c r="CDF164" s="149"/>
      <c r="CDG164" s="149"/>
      <c r="CDH164" s="149"/>
      <c r="CDI164" s="149"/>
      <c r="CDJ164" s="149"/>
      <c r="CDK164" s="149"/>
      <c r="CDL164" s="149"/>
      <c r="CDM164" s="149"/>
      <c r="CDN164" s="149"/>
      <c r="CDO164" s="149"/>
      <c r="CDP164" s="149"/>
      <c r="CDQ164" s="149"/>
      <c r="CDR164" s="149"/>
      <c r="CDS164" s="149"/>
      <c r="CDT164" s="149"/>
      <c r="CDU164" s="149"/>
      <c r="CDV164" s="149"/>
      <c r="CDW164" s="149"/>
      <c r="CDX164" s="149"/>
      <c r="CDY164" s="149"/>
      <c r="CDZ164" s="149"/>
      <c r="CEA164" s="149"/>
      <c r="CEB164" s="149"/>
      <c r="CEC164" s="149"/>
      <c r="CED164" s="149"/>
      <c r="CEE164" s="149"/>
      <c r="CEF164" s="149"/>
      <c r="CEG164" s="149"/>
      <c r="CEH164" s="149"/>
      <c r="CEI164" s="149"/>
      <c r="CEJ164" s="149"/>
      <c r="CEK164" s="149"/>
      <c r="CEL164" s="149"/>
      <c r="CEM164" s="149"/>
      <c r="CEN164" s="149"/>
      <c r="CEO164" s="149"/>
      <c r="CEP164" s="149"/>
      <c r="CEQ164" s="149"/>
      <c r="CER164" s="149"/>
      <c r="CES164" s="149"/>
      <c r="CET164" s="149"/>
      <c r="CEU164" s="149"/>
      <c r="CEV164" s="149"/>
      <c r="CEW164" s="149"/>
      <c r="CEX164" s="149"/>
      <c r="CEY164" s="149"/>
      <c r="CEZ164" s="149"/>
      <c r="CFA164" s="149"/>
      <c r="CFB164" s="149"/>
      <c r="CFC164" s="149"/>
      <c r="CFD164" s="149"/>
      <c r="CFE164" s="149"/>
      <c r="CFF164" s="149"/>
      <c r="CFG164" s="149"/>
      <c r="CFH164" s="149"/>
      <c r="CFI164" s="149"/>
      <c r="CFJ164" s="149"/>
      <c r="CFK164" s="149"/>
      <c r="CFL164" s="149"/>
      <c r="CFM164" s="149"/>
      <c r="CFN164" s="149"/>
      <c r="CFO164" s="149"/>
      <c r="CFP164" s="149"/>
      <c r="CFQ164" s="149"/>
      <c r="CFR164" s="149"/>
      <c r="CFS164" s="149"/>
      <c r="CFT164" s="149"/>
      <c r="CFU164" s="149"/>
      <c r="CFV164" s="149"/>
      <c r="CFW164" s="149"/>
      <c r="CFX164" s="149"/>
      <c r="CFY164" s="149"/>
      <c r="CFZ164" s="149"/>
      <c r="CGA164" s="149"/>
      <c r="CGB164" s="149"/>
      <c r="CGC164" s="149"/>
      <c r="CGD164" s="149"/>
      <c r="CGE164" s="149"/>
      <c r="CGF164" s="149"/>
      <c r="CGG164" s="149"/>
      <c r="CGH164" s="149"/>
      <c r="CGI164" s="149"/>
      <c r="CGJ164" s="149"/>
      <c r="CGK164" s="149"/>
      <c r="CGL164" s="149"/>
      <c r="CGM164" s="149"/>
      <c r="CGN164" s="149"/>
      <c r="CGO164" s="149"/>
      <c r="CGP164" s="149"/>
      <c r="CGQ164" s="149"/>
      <c r="CGR164" s="149"/>
      <c r="CGS164" s="149"/>
      <c r="CGT164" s="149"/>
      <c r="CGU164" s="149"/>
      <c r="CGV164" s="149"/>
      <c r="CGW164" s="149"/>
      <c r="CGX164" s="149"/>
      <c r="CGY164" s="149"/>
      <c r="CGZ164" s="149"/>
      <c r="CHA164" s="149"/>
      <c r="CHB164" s="149"/>
      <c r="CHC164" s="149"/>
      <c r="CHD164" s="149"/>
      <c r="CHE164" s="149"/>
      <c r="CHF164" s="149"/>
      <c r="CHG164" s="149"/>
      <c r="CHH164" s="149"/>
      <c r="CHI164" s="149"/>
      <c r="CHJ164" s="149"/>
      <c r="CHK164" s="149"/>
      <c r="CHL164" s="149"/>
      <c r="CHM164" s="149"/>
      <c r="CHN164" s="149"/>
      <c r="CHO164" s="149"/>
      <c r="CHP164" s="149"/>
      <c r="CHQ164" s="149"/>
      <c r="CHR164" s="149"/>
      <c r="CHS164" s="149"/>
      <c r="CHT164" s="149"/>
      <c r="CHU164" s="149"/>
      <c r="CHV164" s="149"/>
      <c r="CHW164" s="149"/>
      <c r="CHX164" s="149"/>
      <c r="CHY164" s="149"/>
      <c r="CHZ164" s="149"/>
      <c r="CIA164" s="149"/>
      <c r="CIB164" s="149"/>
      <c r="CIC164" s="149"/>
      <c r="CID164" s="149"/>
      <c r="CIE164" s="149"/>
      <c r="CIF164" s="149"/>
      <c r="CIG164" s="149"/>
      <c r="CIH164" s="149"/>
      <c r="CII164" s="149"/>
      <c r="CIJ164" s="149"/>
      <c r="CIK164" s="149"/>
      <c r="CIL164" s="149"/>
      <c r="CIM164" s="149"/>
      <c r="CIN164" s="149"/>
      <c r="CIO164" s="149"/>
      <c r="CIP164" s="149"/>
      <c r="CIQ164" s="149"/>
      <c r="CIR164" s="149"/>
      <c r="CIS164" s="149"/>
      <c r="CIT164" s="149"/>
      <c r="CIU164" s="149"/>
      <c r="CIV164" s="149"/>
      <c r="CIW164" s="149"/>
      <c r="CIX164" s="149"/>
      <c r="CIY164" s="149"/>
      <c r="CIZ164" s="149"/>
      <c r="CJA164" s="149"/>
      <c r="CJB164" s="149"/>
      <c r="CJC164" s="149"/>
      <c r="CJD164" s="149"/>
      <c r="CJE164" s="149"/>
      <c r="CJF164" s="149"/>
      <c r="CJG164" s="149"/>
      <c r="CJH164" s="149"/>
      <c r="CJI164" s="149"/>
      <c r="CJJ164" s="149"/>
      <c r="CJK164" s="149"/>
      <c r="CJL164" s="149"/>
      <c r="CJM164" s="149"/>
      <c r="CJN164" s="149"/>
      <c r="CJO164" s="149"/>
      <c r="CJP164" s="149"/>
      <c r="CJQ164" s="149"/>
      <c r="CJR164" s="149"/>
      <c r="CJS164" s="149"/>
      <c r="CJT164" s="149"/>
      <c r="CJU164" s="149"/>
      <c r="CJV164" s="149"/>
      <c r="CJW164" s="149"/>
      <c r="CJX164" s="149"/>
      <c r="CJY164" s="149"/>
      <c r="CJZ164" s="149"/>
      <c r="CKA164" s="149"/>
      <c r="CKB164" s="149"/>
      <c r="CKC164" s="149"/>
      <c r="CKD164" s="149"/>
      <c r="CKE164" s="149"/>
      <c r="CKF164" s="149"/>
      <c r="CKG164" s="149"/>
      <c r="CKH164" s="149"/>
      <c r="CKI164" s="149"/>
      <c r="CKJ164" s="149"/>
      <c r="CKK164" s="149"/>
      <c r="CKL164" s="149"/>
      <c r="CKM164" s="149"/>
      <c r="CKN164" s="149"/>
      <c r="CKO164" s="149"/>
      <c r="CKP164" s="149"/>
      <c r="CKQ164" s="149"/>
      <c r="CKR164" s="149"/>
      <c r="CKS164" s="149"/>
      <c r="CKT164" s="149"/>
      <c r="CKU164" s="149"/>
      <c r="CKV164" s="149"/>
      <c r="CKW164" s="149"/>
      <c r="CKX164" s="149"/>
      <c r="CKY164" s="149"/>
      <c r="CKZ164" s="149"/>
      <c r="CLA164" s="149"/>
      <c r="CLB164" s="149"/>
      <c r="CLC164" s="149"/>
      <c r="CLD164" s="149"/>
      <c r="CLE164" s="149"/>
      <c r="CLF164" s="149"/>
      <c r="CLG164" s="149"/>
      <c r="CLH164" s="149"/>
      <c r="CLI164" s="149"/>
      <c r="CLJ164" s="149"/>
      <c r="CLK164" s="149"/>
      <c r="CLL164" s="149"/>
      <c r="CLM164" s="149"/>
      <c r="CLN164" s="149"/>
      <c r="CLO164" s="149"/>
      <c r="CLP164" s="149"/>
      <c r="CLQ164" s="149"/>
      <c r="CLR164" s="149"/>
      <c r="CLS164" s="149"/>
      <c r="CLT164" s="149"/>
      <c r="CLU164" s="149"/>
      <c r="CLV164" s="149"/>
      <c r="CLW164" s="149"/>
      <c r="CLX164" s="149"/>
      <c r="CLY164" s="149"/>
      <c r="CLZ164" s="149"/>
      <c r="CMA164" s="149"/>
      <c r="CMB164" s="149"/>
      <c r="CMC164" s="149"/>
      <c r="CMD164" s="149"/>
      <c r="CME164" s="149"/>
      <c r="CMF164" s="149"/>
      <c r="CMG164" s="149"/>
      <c r="CMH164" s="149"/>
      <c r="CMI164" s="149"/>
      <c r="CMJ164" s="149"/>
      <c r="CMK164" s="149"/>
      <c r="CML164" s="149"/>
      <c r="CMM164" s="149"/>
      <c r="CMN164" s="149"/>
      <c r="CMO164" s="149"/>
      <c r="CMP164" s="149"/>
      <c r="CMQ164" s="149"/>
      <c r="CMR164" s="149"/>
      <c r="CMS164" s="149"/>
      <c r="CMT164" s="149"/>
      <c r="CMU164" s="149"/>
      <c r="CMV164" s="149"/>
      <c r="CMW164" s="149"/>
      <c r="CMX164" s="149"/>
      <c r="CMY164" s="149"/>
      <c r="CMZ164" s="149"/>
      <c r="CNA164" s="149"/>
      <c r="CNB164" s="149"/>
      <c r="CNC164" s="149"/>
      <c r="CND164" s="149"/>
      <c r="CNE164" s="149"/>
      <c r="CNF164" s="149"/>
      <c r="CNG164" s="149"/>
      <c r="CNH164" s="149"/>
      <c r="CNI164" s="149"/>
      <c r="CNJ164" s="149"/>
      <c r="CNK164" s="149"/>
      <c r="CNL164" s="149"/>
      <c r="CNM164" s="149"/>
      <c r="CNN164" s="149"/>
      <c r="CNO164" s="149"/>
      <c r="CNP164" s="149"/>
      <c r="CNQ164" s="149"/>
      <c r="CNR164" s="149"/>
      <c r="CNS164" s="149"/>
      <c r="CNT164" s="149"/>
      <c r="CNU164" s="149"/>
      <c r="CNV164" s="149"/>
      <c r="CNW164" s="149"/>
      <c r="CNX164" s="149"/>
      <c r="CNY164" s="149"/>
      <c r="CNZ164" s="149"/>
      <c r="COA164" s="149"/>
      <c r="COB164" s="149"/>
      <c r="COC164" s="149"/>
      <c r="COD164" s="149"/>
      <c r="COE164" s="149"/>
      <c r="COF164" s="149"/>
      <c r="COG164" s="149"/>
      <c r="COH164" s="149"/>
      <c r="COI164" s="149"/>
      <c r="COJ164" s="149"/>
      <c r="COK164" s="149"/>
      <c r="COL164" s="149"/>
      <c r="COM164" s="149"/>
      <c r="CON164" s="149"/>
      <c r="COO164" s="149"/>
      <c r="COP164" s="149"/>
      <c r="COQ164" s="149"/>
      <c r="COR164" s="149"/>
      <c r="COS164" s="149"/>
      <c r="COT164" s="149"/>
      <c r="COU164" s="149"/>
      <c r="COV164" s="149"/>
      <c r="COW164" s="149"/>
      <c r="COX164" s="149"/>
      <c r="COY164" s="149"/>
      <c r="COZ164" s="149"/>
      <c r="CPA164" s="149"/>
      <c r="CPB164" s="149"/>
      <c r="CPC164" s="149"/>
      <c r="CPD164" s="149"/>
      <c r="CPE164" s="149"/>
      <c r="CPF164" s="149"/>
      <c r="CPG164" s="149"/>
      <c r="CPH164" s="149"/>
      <c r="CPI164" s="149"/>
      <c r="CPJ164" s="149"/>
      <c r="CPK164" s="149"/>
      <c r="CPL164" s="149"/>
      <c r="CPM164" s="149"/>
      <c r="CPN164" s="149"/>
      <c r="CPO164" s="149"/>
      <c r="CPP164" s="149"/>
      <c r="CPQ164" s="149"/>
      <c r="CPR164" s="149"/>
      <c r="CPS164" s="149"/>
      <c r="CPT164" s="149"/>
      <c r="CPU164" s="149"/>
      <c r="CPV164" s="149"/>
      <c r="CPW164" s="149"/>
      <c r="CPX164" s="149"/>
      <c r="CPY164" s="149"/>
      <c r="CPZ164" s="149"/>
      <c r="CQA164" s="149"/>
      <c r="CQB164" s="149"/>
      <c r="CQC164" s="149"/>
      <c r="CQD164" s="149"/>
      <c r="CQE164" s="149"/>
      <c r="CQF164" s="149"/>
      <c r="CQG164" s="149"/>
      <c r="CQH164" s="149"/>
      <c r="CQI164" s="149"/>
      <c r="CQJ164" s="149"/>
      <c r="CQK164" s="149"/>
      <c r="CQL164" s="149"/>
      <c r="CQM164" s="149"/>
      <c r="CQN164" s="149"/>
      <c r="CQO164" s="149"/>
      <c r="CQP164" s="149"/>
      <c r="CQQ164" s="149"/>
      <c r="CQR164" s="149"/>
      <c r="CQS164" s="149"/>
      <c r="CQT164" s="149"/>
      <c r="CQU164" s="149"/>
      <c r="CQV164" s="149"/>
      <c r="CQW164" s="149"/>
      <c r="CQX164" s="149"/>
      <c r="CQY164" s="149"/>
      <c r="CQZ164" s="149"/>
      <c r="CRA164" s="149"/>
      <c r="CRB164" s="149"/>
      <c r="CRC164" s="149"/>
      <c r="CRD164" s="149"/>
      <c r="CRE164" s="149"/>
      <c r="CRF164" s="149"/>
      <c r="CRG164" s="149"/>
      <c r="CRH164" s="149"/>
      <c r="CRI164" s="149"/>
      <c r="CRJ164" s="149"/>
      <c r="CRK164" s="149"/>
      <c r="CRL164" s="149"/>
      <c r="CRM164" s="149"/>
      <c r="CRN164" s="149"/>
      <c r="CRO164" s="149"/>
      <c r="CRP164" s="149"/>
      <c r="CRQ164" s="149"/>
      <c r="CRR164" s="149"/>
      <c r="CRS164" s="149"/>
      <c r="CRT164" s="149"/>
      <c r="CRU164" s="149"/>
      <c r="CRV164" s="149"/>
      <c r="CRW164" s="149"/>
      <c r="CRX164" s="149"/>
      <c r="CRY164" s="149"/>
      <c r="CRZ164" s="149"/>
      <c r="CSA164" s="149"/>
      <c r="CSB164" s="149"/>
      <c r="CSC164" s="149"/>
      <c r="CSD164" s="149"/>
      <c r="CSE164" s="149"/>
      <c r="CSF164" s="149"/>
      <c r="CSG164" s="149"/>
      <c r="CSH164" s="149"/>
      <c r="CSI164" s="149"/>
      <c r="CSJ164" s="149"/>
      <c r="CSK164" s="149"/>
      <c r="CSL164" s="149"/>
      <c r="CSM164" s="149"/>
      <c r="CSN164" s="149"/>
      <c r="CSO164" s="149"/>
      <c r="CSP164" s="149"/>
      <c r="CSQ164" s="149"/>
      <c r="CSR164" s="149"/>
      <c r="CSS164" s="149"/>
      <c r="CST164" s="149"/>
      <c r="CSU164" s="149"/>
      <c r="CSV164" s="149"/>
      <c r="CSW164" s="149"/>
      <c r="CSX164" s="149"/>
      <c r="CSY164" s="149"/>
      <c r="CSZ164" s="149"/>
      <c r="CTA164" s="149"/>
      <c r="CTB164" s="149"/>
      <c r="CTC164" s="149"/>
      <c r="CTD164" s="149"/>
      <c r="CTE164" s="149"/>
      <c r="CTF164" s="149"/>
      <c r="CTG164" s="149"/>
      <c r="CTH164" s="149"/>
      <c r="CTI164" s="149"/>
      <c r="CTJ164" s="149"/>
      <c r="CTK164" s="149"/>
      <c r="CTL164" s="149"/>
      <c r="CTM164" s="149"/>
      <c r="CTN164" s="149"/>
      <c r="CTO164" s="149"/>
      <c r="CTP164" s="149"/>
      <c r="CTQ164" s="149"/>
      <c r="CTR164" s="149"/>
      <c r="CTS164" s="149"/>
      <c r="CTT164" s="149"/>
      <c r="CTU164" s="149"/>
      <c r="CTV164" s="149"/>
      <c r="CTW164" s="149"/>
      <c r="CTX164" s="149"/>
      <c r="CTY164" s="149"/>
      <c r="CTZ164" s="149"/>
      <c r="CUA164" s="149"/>
      <c r="CUB164" s="149"/>
      <c r="CUC164" s="149"/>
      <c r="CUD164" s="149"/>
      <c r="CUE164" s="149"/>
      <c r="CUF164" s="149"/>
      <c r="CUG164" s="149"/>
      <c r="CUH164" s="149"/>
      <c r="CUI164" s="149"/>
      <c r="CUJ164" s="149"/>
      <c r="CUK164" s="149"/>
      <c r="CUL164" s="149"/>
      <c r="CUM164" s="149"/>
      <c r="CUN164" s="149"/>
      <c r="CUO164" s="149"/>
      <c r="CUP164" s="149"/>
      <c r="CUQ164" s="149"/>
      <c r="CUR164" s="149"/>
      <c r="CUS164" s="149"/>
      <c r="CUT164" s="149"/>
      <c r="CUU164" s="149"/>
      <c r="CUV164" s="149"/>
      <c r="CUW164" s="149"/>
      <c r="CUX164" s="149"/>
      <c r="CUY164" s="149"/>
      <c r="CUZ164" s="149"/>
      <c r="CVA164" s="149"/>
      <c r="CVB164" s="149"/>
      <c r="CVC164" s="149"/>
      <c r="CVD164" s="149"/>
      <c r="CVE164" s="149"/>
      <c r="CVF164" s="149"/>
      <c r="CVG164" s="149"/>
      <c r="CVH164" s="149"/>
      <c r="CVI164" s="149"/>
      <c r="CVJ164" s="149"/>
      <c r="CVK164" s="149"/>
      <c r="CVL164" s="149"/>
      <c r="CVM164" s="149"/>
      <c r="CVN164" s="149"/>
      <c r="CVO164" s="149"/>
      <c r="CVP164" s="149"/>
      <c r="CVQ164" s="149"/>
      <c r="CVR164" s="149"/>
      <c r="CVS164" s="149"/>
      <c r="CVT164" s="149"/>
      <c r="CVU164" s="149"/>
      <c r="CVV164" s="149"/>
      <c r="CVW164" s="149"/>
      <c r="CVX164" s="149"/>
      <c r="CVY164" s="149"/>
      <c r="CVZ164" s="149"/>
      <c r="CWA164" s="149"/>
      <c r="CWB164" s="149"/>
      <c r="CWC164" s="149"/>
      <c r="CWD164" s="149"/>
      <c r="CWE164" s="149"/>
      <c r="CWF164" s="149"/>
      <c r="CWG164" s="149"/>
      <c r="CWH164" s="149"/>
      <c r="CWI164" s="149"/>
      <c r="CWJ164" s="149"/>
      <c r="CWK164" s="149"/>
      <c r="CWL164" s="149"/>
      <c r="CWM164" s="149"/>
      <c r="CWN164" s="149"/>
      <c r="CWO164" s="149"/>
      <c r="CWP164" s="149"/>
      <c r="CWQ164" s="149"/>
      <c r="CWR164" s="149"/>
      <c r="CWS164" s="149"/>
      <c r="CWT164" s="149"/>
      <c r="CWU164" s="149"/>
      <c r="CWV164" s="149"/>
      <c r="CWW164" s="149"/>
      <c r="CWX164" s="149"/>
      <c r="CWY164" s="149"/>
      <c r="CWZ164" s="149"/>
      <c r="CXA164" s="149"/>
      <c r="CXB164" s="149"/>
      <c r="CXC164" s="149"/>
      <c r="CXD164" s="149"/>
      <c r="CXE164" s="149"/>
      <c r="CXF164" s="149"/>
      <c r="CXG164" s="149"/>
      <c r="CXH164" s="149"/>
      <c r="CXI164" s="149"/>
      <c r="CXJ164" s="149"/>
      <c r="CXK164" s="149"/>
      <c r="CXL164" s="149"/>
      <c r="CXM164" s="149"/>
      <c r="CXN164" s="149"/>
      <c r="CXO164" s="149"/>
      <c r="CXP164" s="149"/>
      <c r="CXQ164" s="149"/>
      <c r="CXR164" s="149"/>
      <c r="CXS164" s="149"/>
      <c r="CXT164" s="149"/>
      <c r="CXU164" s="149"/>
      <c r="CXV164" s="149"/>
      <c r="CXW164" s="149"/>
      <c r="CXX164" s="149"/>
      <c r="CXY164" s="149"/>
      <c r="CXZ164" s="149"/>
      <c r="CYA164" s="149"/>
      <c r="CYB164" s="149"/>
      <c r="CYC164" s="149"/>
      <c r="CYD164" s="149"/>
      <c r="CYE164" s="149"/>
      <c r="CYF164" s="149"/>
      <c r="CYG164" s="149"/>
      <c r="CYH164" s="149"/>
      <c r="CYI164" s="149"/>
      <c r="CYJ164" s="149"/>
      <c r="CYK164" s="149"/>
      <c r="CYL164" s="149"/>
      <c r="CYM164" s="149"/>
      <c r="CYN164" s="149"/>
      <c r="CYO164" s="149"/>
      <c r="CYP164" s="149"/>
      <c r="CYQ164" s="149"/>
      <c r="CYR164" s="149"/>
      <c r="CYS164" s="149"/>
      <c r="CYT164" s="149"/>
      <c r="CYU164" s="149"/>
      <c r="CYV164" s="149"/>
      <c r="CYW164" s="149"/>
      <c r="CYX164" s="149"/>
      <c r="CYY164" s="149"/>
      <c r="CYZ164" s="149"/>
      <c r="CZA164" s="149"/>
      <c r="CZB164" s="149"/>
      <c r="CZC164" s="149"/>
      <c r="CZD164" s="149"/>
      <c r="CZE164" s="149"/>
      <c r="CZF164" s="149"/>
      <c r="CZG164" s="149"/>
      <c r="CZH164" s="149"/>
      <c r="CZI164" s="149"/>
      <c r="CZJ164" s="149"/>
      <c r="CZK164" s="149"/>
      <c r="CZL164" s="149"/>
      <c r="CZM164" s="149"/>
      <c r="CZN164" s="149"/>
      <c r="CZO164" s="149"/>
      <c r="CZP164" s="149"/>
      <c r="CZQ164" s="149"/>
      <c r="CZR164" s="149"/>
      <c r="CZS164" s="149"/>
      <c r="CZT164" s="149"/>
      <c r="CZU164" s="149"/>
      <c r="CZV164" s="149"/>
      <c r="CZW164" s="149"/>
      <c r="CZX164" s="149"/>
      <c r="CZY164" s="149"/>
      <c r="CZZ164" s="149"/>
      <c r="DAA164" s="149"/>
      <c r="DAB164" s="149"/>
      <c r="DAC164" s="149"/>
      <c r="DAD164" s="149"/>
      <c r="DAE164" s="149"/>
      <c r="DAF164" s="149"/>
      <c r="DAG164" s="149"/>
      <c r="DAH164" s="149"/>
      <c r="DAI164" s="149"/>
      <c r="DAJ164" s="149"/>
      <c r="DAK164" s="149"/>
      <c r="DAL164" s="149"/>
      <c r="DAM164" s="149"/>
      <c r="DAN164" s="149"/>
      <c r="DAO164" s="149"/>
      <c r="DAP164" s="149"/>
      <c r="DAQ164" s="149"/>
      <c r="DAR164" s="149"/>
      <c r="DAS164" s="149"/>
      <c r="DAT164" s="149"/>
      <c r="DAU164" s="149"/>
      <c r="DAV164" s="149"/>
      <c r="DAW164" s="149"/>
      <c r="DAX164" s="149"/>
      <c r="DAY164" s="149"/>
      <c r="DAZ164" s="149"/>
      <c r="DBA164" s="149"/>
      <c r="DBB164" s="149"/>
      <c r="DBC164" s="149"/>
      <c r="DBD164" s="149"/>
      <c r="DBE164" s="149"/>
      <c r="DBF164" s="149"/>
      <c r="DBG164" s="149"/>
      <c r="DBH164" s="149"/>
      <c r="DBI164" s="149"/>
      <c r="DBJ164" s="149"/>
      <c r="DBK164" s="149"/>
      <c r="DBL164" s="149"/>
      <c r="DBM164" s="149"/>
      <c r="DBN164" s="149"/>
      <c r="DBO164" s="149"/>
      <c r="DBP164" s="149"/>
      <c r="DBQ164" s="149"/>
      <c r="DBR164" s="149"/>
      <c r="DBS164" s="149"/>
      <c r="DBT164" s="149"/>
      <c r="DBU164" s="149"/>
      <c r="DBV164" s="149"/>
      <c r="DBW164" s="149"/>
      <c r="DBX164" s="149"/>
      <c r="DBY164" s="149"/>
      <c r="DBZ164" s="149"/>
      <c r="DCA164" s="149"/>
      <c r="DCB164" s="149"/>
      <c r="DCC164" s="149"/>
      <c r="DCD164" s="149"/>
      <c r="DCE164" s="149"/>
      <c r="DCF164" s="149"/>
      <c r="DCG164" s="149"/>
      <c r="DCH164" s="149"/>
      <c r="DCI164" s="149"/>
      <c r="DCJ164" s="149"/>
      <c r="DCK164" s="149"/>
      <c r="DCL164" s="149"/>
      <c r="DCM164" s="149"/>
      <c r="DCN164" s="149"/>
      <c r="DCO164" s="149"/>
      <c r="DCP164" s="149"/>
      <c r="DCQ164" s="149"/>
      <c r="DCR164" s="149"/>
      <c r="DCS164" s="149"/>
      <c r="DCT164" s="149"/>
      <c r="DCU164" s="149"/>
      <c r="DCV164" s="149"/>
      <c r="DCW164" s="149"/>
      <c r="DCX164" s="149"/>
      <c r="DCY164" s="149"/>
      <c r="DCZ164" s="149"/>
      <c r="DDA164" s="149"/>
      <c r="DDB164" s="149"/>
      <c r="DDC164" s="149"/>
      <c r="DDD164" s="149"/>
      <c r="DDE164" s="149"/>
      <c r="DDF164" s="149"/>
      <c r="DDG164" s="149"/>
      <c r="DDH164" s="149"/>
      <c r="DDI164" s="149"/>
      <c r="DDJ164" s="149"/>
      <c r="DDK164" s="149"/>
      <c r="DDL164" s="149"/>
      <c r="DDM164" s="149"/>
      <c r="DDN164" s="149"/>
      <c r="DDO164" s="149"/>
      <c r="DDP164" s="149"/>
      <c r="DDQ164" s="149"/>
      <c r="DDR164" s="149"/>
      <c r="DDS164" s="149"/>
      <c r="DDT164" s="149"/>
      <c r="DDU164" s="149"/>
      <c r="DDV164" s="149"/>
      <c r="DDW164" s="149"/>
      <c r="DDX164" s="149"/>
      <c r="DDY164" s="149"/>
      <c r="DDZ164" s="149"/>
      <c r="DEA164" s="149"/>
      <c r="DEB164" s="149"/>
      <c r="DEC164" s="149"/>
      <c r="DED164" s="149"/>
      <c r="DEE164" s="149"/>
      <c r="DEF164" s="149"/>
      <c r="DEG164" s="149"/>
      <c r="DEH164" s="149"/>
      <c r="DEI164" s="149"/>
      <c r="DEJ164" s="149"/>
      <c r="DEK164" s="149"/>
      <c r="DEL164" s="149"/>
      <c r="DEM164" s="149"/>
      <c r="DEN164" s="149"/>
      <c r="DEO164" s="149"/>
      <c r="DEP164" s="149"/>
      <c r="DEQ164" s="149"/>
      <c r="DER164" s="149"/>
      <c r="DES164" s="149"/>
      <c r="DET164" s="149"/>
      <c r="DEU164" s="149"/>
      <c r="DEV164" s="149"/>
      <c r="DEW164" s="149"/>
      <c r="DEX164" s="149"/>
      <c r="DEY164" s="149"/>
      <c r="DEZ164" s="149"/>
      <c r="DFA164" s="149"/>
      <c r="DFB164" s="149"/>
      <c r="DFC164" s="149"/>
      <c r="DFD164" s="149"/>
      <c r="DFE164" s="149"/>
      <c r="DFF164" s="149"/>
      <c r="DFG164" s="149"/>
      <c r="DFH164" s="149"/>
      <c r="DFI164" s="149"/>
      <c r="DFJ164" s="149"/>
      <c r="DFK164" s="149"/>
      <c r="DFL164" s="149"/>
      <c r="DFM164" s="149"/>
      <c r="DFN164" s="149"/>
      <c r="DFO164" s="149"/>
      <c r="DFP164" s="149"/>
      <c r="DFQ164" s="149"/>
      <c r="DFR164" s="149"/>
      <c r="DFS164" s="149"/>
      <c r="DFT164" s="149"/>
      <c r="DFU164" s="149"/>
      <c r="DFV164" s="149"/>
      <c r="DFW164" s="149"/>
      <c r="DFX164" s="149"/>
      <c r="DFY164" s="149"/>
      <c r="DFZ164" s="149"/>
      <c r="DGA164" s="149"/>
      <c r="DGB164" s="149"/>
      <c r="DGC164" s="149"/>
      <c r="DGD164" s="149"/>
      <c r="DGE164" s="149"/>
      <c r="DGF164" s="149"/>
      <c r="DGG164" s="149"/>
      <c r="DGH164" s="149"/>
      <c r="DGI164" s="149"/>
      <c r="DGJ164" s="149"/>
      <c r="DGK164" s="149"/>
      <c r="DGL164" s="149"/>
      <c r="DGM164" s="149"/>
      <c r="DGN164" s="149"/>
      <c r="DGO164" s="149"/>
      <c r="DGP164" s="149"/>
      <c r="DGQ164" s="149"/>
      <c r="DGR164" s="149"/>
      <c r="DGS164" s="149"/>
      <c r="DGT164" s="149"/>
      <c r="DGU164" s="149"/>
      <c r="DGV164" s="149"/>
      <c r="DGW164" s="149"/>
      <c r="DGX164" s="149"/>
      <c r="DGY164" s="149"/>
      <c r="DGZ164" s="149"/>
      <c r="DHA164" s="149"/>
      <c r="DHB164" s="149"/>
      <c r="DHC164" s="149"/>
      <c r="DHD164" s="149"/>
      <c r="DHE164" s="149"/>
      <c r="DHF164" s="149"/>
      <c r="DHG164" s="149"/>
      <c r="DHH164" s="149"/>
      <c r="DHI164" s="149"/>
      <c r="DHJ164" s="149"/>
      <c r="DHK164" s="149"/>
      <c r="DHL164" s="149"/>
      <c r="DHM164" s="149"/>
      <c r="DHN164" s="149"/>
      <c r="DHO164" s="149"/>
      <c r="DHP164" s="149"/>
      <c r="DHQ164" s="149"/>
      <c r="DHR164" s="149"/>
      <c r="DHS164" s="149"/>
      <c r="DHT164" s="149"/>
      <c r="DHU164" s="149"/>
      <c r="DHV164" s="149"/>
      <c r="DHW164" s="149"/>
      <c r="DHX164" s="149"/>
      <c r="DHY164" s="149"/>
      <c r="DHZ164" s="149"/>
      <c r="DIA164" s="149"/>
      <c r="DIB164" s="149"/>
      <c r="DIC164" s="149"/>
      <c r="DID164" s="149"/>
      <c r="DIE164" s="149"/>
      <c r="DIF164" s="149"/>
      <c r="DIG164" s="149"/>
      <c r="DIH164" s="149"/>
      <c r="DII164" s="149"/>
      <c r="DIJ164" s="149"/>
      <c r="DIK164" s="149"/>
      <c r="DIL164" s="149"/>
      <c r="DIM164" s="149"/>
      <c r="DIN164" s="149"/>
      <c r="DIO164" s="149"/>
      <c r="DIP164" s="149"/>
      <c r="DIQ164" s="149"/>
      <c r="DIR164" s="149"/>
      <c r="DIS164" s="149"/>
      <c r="DIT164" s="149"/>
      <c r="DIU164" s="149"/>
      <c r="DIV164" s="149"/>
      <c r="DIW164" s="149"/>
      <c r="DIX164" s="149"/>
      <c r="DIY164" s="149"/>
      <c r="DIZ164" s="149"/>
      <c r="DJA164" s="149"/>
      <c r="DJB164" s="149"/>
      <c r="DJC164" s="149"/>
      <c r="DJD164" s="149"/>
      <c r="DJE164" s="149"/>
      <c r="DJF164" s="149"/>
      <c r="DJG164" s="149"/>
      <c r="DJH164" s="149"/>
      <c r="DJI164" s="149"/>
      <c r="DJJ164" s="149"/>
      <c r="DJK164" s="149"/>
      <c r="DJL164" s="149"/>
      <c r="DJM164" s="149"/>
      <c r="DJN164" s="149"/>
      <c r="DJO164" s="149"/>
      <c r="DJP164" s="149"/>
      <c r="DJQ164" s="149"/>
      <c r="DJR164" s="149"/>
      <c r="DJS164" s="149"/>
      <c r="DJT164" s="149"/>
      <c r="DJU164" s="149"/>
      <c r="DJV164" s="149"/>
      <c r="DJW164" s="149"/>
      <c r="DJX164" s="149"/>
      <c r="DJY164" s="149"/>
      <c r="DJZ164" s="149"/>
      <c r="DKA164" s="149"/>
      <c r="DKB164" s="149"/>
      <c r="DKC164" s="149"/>
      <c r="DKD164" s="149"/>
      <c r="DKE164" s="149"/>
      <c r="DKF164" s="149"/>
      <c r="DKG164" s="149"/>
      <c r="DKH164" s="149"/>
      <c r="DKI164" s="149"/>
      <c r="DKJ164" s="149"/>
      <c r="DKK164" s="149"/>
      <c r="DKL164" s="149"/>
      <c r="DKM164" s="149"/>
      <c r="DKN164" s="149"/>
      <c r="DKO164" s="149"/>
      <c r="DKP164" s="149"/>
      <c r="DKQ164" s="149"/>
      <c r="DKR164" s="149"/>
      <c r="DKS164" s="149"/>
      <c r="DKT164" s="149"/>
      <c r="DKU164" s="149"/>
      <c r="DKV164" s="149"/>
      <c r="DKW164" s="149"/>
      <c r="DKX164" s="149"/>
      <c r="DKY164" s="149"/>
      <c r="DKZ164" s="149"/>
      <c r="DLA164" s="149"/>
      <c r="DLB164" s="149"/>
      <c r="DLC164" s="149"/>
      <c r="DLD164" s="149"/>
      <c r="DLE164" s="149"/>
      <c r="DLF164" s="149"/>
      <c r="DLG164" s="149"/>
      <c r="DLH164" s="149"/>
      <c r="DLI164" s="149"/>
      <c r="DLJ164" s="149"/>
      <c r="DLK164" s="149"/>
      <c r="DLL164" s="149"/>
      <c r="DLM164" s="149"/>
      <c r="DLN164" s="149"/>
      <c r="DLO164" s="149"/>
      <c r="DLP164" s="149"/>
      <c r="DLQ164" s="149"/>
      <c r="DLR164" s="149"/>
      <c r="DLS164" s="149"/>
      <c r="DLT164" s="149"/>
      <c r="DLU164" s="149"/>
      <c r="DLV164" s="149"/>
      <c r="DLW164" s="149"/>
      <c r="DLX164" s="149"/>
      <c r="DLY164" s="149"/>
      <c r="DLZ164" s="149"/>
      <c r="DMA164" s="149"/>
      <c r="DMB164" s="149"/>
      <c r="DMC164" s="149"/>
      <c r="DMD164" s="149"/>
      <c r="DME164" s="149"/>
      <c r="DMF164" s="149"/>
      <c r="DMG164" s="149"/>
      <c r="DMH164" s="149"/>
      <c r="DMI164" s="149"/>
      <c r="DMJ164" s="149"/>
      <c r="DMK164" s="149"/>
      <c r="DML164" s="149"/>
      <c r="DMM164" s="149"/>
      <c r="DMN164" s="149"/>
      <c r="DMO164" s="149"/>
      <c r="DMP164" s="149"/>
      <c r="DMQ164" s="149"/>
      <c r="DMR164" s="149"/>
      <c r="DMS164" s="149"/>
      <c r="DMT164" s="149"/>
      <c r="DMU164" s="149"/>
      <c r="DMV164" s="149"/>
      <c r="DMW164" s="149"/>
      <c r="DMX164" s="149"/>
      <c r="DMY164" s="149"/>
      <c r="DMZ164" s="149"/>
      <c r="DNA164" s="149"/>
      <c r="DNB164" s="149"/>
      <c r="DNC164" s="149"/>
      <c r="DND164" s="149"/>
      <c r="DNE164" s="149"/>
      <c r="DNF164" s="149"/>
      <c r="DNG164" s="149"/>
      <c r="DNH164" s="149"/>
      <c r="DNI164" s="149"/>
      <c r="DNJ164" s="149"/>
      <c r="DNK164" s="149"/>
      <c r="DNL164" s="149"/>
      <c r="DNM164" s="149"/>
      <c r="DNN164" s="149"/>
      <c r="DNO164" s="149"/>
      <c r="DNP164" s="149"/>
      <c r="DNQ164" s="149"/>
      <c r="DNR164" s="149"/>
      <c r="DNS164" s="149"/>
      <c r="DNT164" s="149"/>
      <c r="DNU164" s="149"/>
      <c r="DNV164" s="149"/>
      <c r="DNW164" s="149"/>
      <c r="DNX164" s="149"/>
      <c r="DNY164" s="149"/>
      <c r="DNZ164" s="149"/>
      <c r="DOA164" s="149"/>
      <c r="DOB164" s="149"/>
      <c r="DOC164" s="149"/>
      <c r="DOD164" s="149"/>
      <c r="DOE164" s="149"/>
      <c r="DOF164" s="149"/>
      <c r="DOG164" s="149"/>
      <c r="DOH164" s="149"/>
      <c r="DOI164" s="149"/>
      <c r="DOJ164" s="149"/>
      <c r="DOK164" s="149"/>
      <c r="DOL164" s="149"/>
      <c r="DOM164" s="149"/>
      <c r="DON164" s="149"/>
      <c r="DOO164" s="149"/>
      <c r="DOP164" s="149"/>
      <c r="DOQ164" s="149"/>
      <c r="DOR164" s="149"/>
      <c r="DOS164" s="149"/>
      <c r="DOT164" s="149"/>
      <c r="DOU164" s="149"/>
      <c r="DOV164" s="149"/>
      <c r="DOW164" s="149"/>
      <c r="DOX164" s="149"/>
      <c r="DOY164" s="149"/>
      <c r="DOZ164" s="149"/>
      <c r="DPA164" s="149"/>
      <c r="DPB164" s="149"/>
      <c r="DPC164" s="149"/>
      <c r="DPD164" s="149"/>
      <c r="DPE164" s="149"/>
      <c r="DPF164" s="149"/>
      <c r="DPG164" s="149"/>
      <c r="DPH164" s="149"/>
      <c r="DPI164" s="149"/>
      <c r="DPJ164" s="149"/>
      <c r="DPK164" s="149"/>
      <c r="DPL164" s="149"/>
      <c r="DPM164" s="149"/>
      <c r="DPN164" s="149"/>
      <c r="DPO164" s="149"/>
      <c r="DPP164" s="149"/>
      <c r="DPQ164" s="149"/>
      <c r="DPR164" s="149"/>
      <c r="DPS164" s="149"/>
      <c r="DPT164" s="149"/>
      <c r="DPU164" s="149"/>
      <c r="DPV164" s="149"/>
      <c r="DPW164" s="149"/>
      <c r="DPX164" s="149"/>
      <c r="DPY164" s="149"/>
      <c r="DPZ164" s="149"/>
      <c r="DQA164" s="149"/>
      <c r="DQB164" s="149"/>
      <c r="DQC164" s="149"/>
      <c r="DQD164" s="149"/>
      <c r="DQE164" s="149"/>
      <c r="DQF164" s="149"/>
      <c r="DQG164" s="149"/>
      <c r="DQH164" s="149"/>
      <c r="DQI164" s="149"/>
      <c r="DQJ164" s="149"/>
      <c r="DQK164" s="149"/>
      <c r="DQL164" s="149"/>
      <c r="DQM164" s="149"/>
      <c r="DQN164" s="149"/>
      <c r="DQO164" s="149"/>
      <c r="DQP164" s="149"/>
      <c r="DQQ164" s="149"/>
      <c r="DQR164" s="149"/>
      <c r="DQS164" s="149"/>
      <c r="DQT164" s="149"/>
      <c r="DQU164" s="149"/>
      <c r="DQV164" s="149"/>
      <c r="DQW164" s="149"/>
      <c r="DQX164" s="149"/>
      <c r="DQY164" s="149"/>
      <c r="DQZ164" s="149"/>
      <c r="DRA164" s="149"/>
      <c r="DRB164" s="149"/>
      <c r="DRC164" s="149"/>
      <c r="DRD164" s="149"/>
      <c r="DRE164" s="149"/>
      <c r="DRF164" s="149"/>
      <c r="DRG164" s="149"/>
      <c r="DRH164" s="149"/>
      <c r="DRI164" s="149"/>
      <c r="DRJ164" s="149"/>
      <c r="DRK164" s="149"/>
      <c r="DRL164" s="149"/>
      <c r="DRM164" s="149"/>
      <c r="DRN164" s="149"/>
      <c r="DRO164" s="149"/>
      <c r="DRP164" s="149"/>
      <c r="DRQ164" s="149"/>
      <c r="DRR164" s="149"/>
      <c r="DRS164" s="149"/>
      <c r="DRT164" s="149"/>
      <c r="DRU164" s="149"/>
      <c r="DRV164" s="149"/>
      <c r="DRW164" s="149"/>
      <c r="DRX164" s="149"/>
      <c r="DRY164" s="149"/>
      <c r="DRZ164" s="149"/>
      <c r="DSA164" s="149"/>
      <c r="DSB164" s="149"/>
      <c r="DSC164" s="149"/>
      <c r="DSD164" s="149"/>
      <c r="DSE164" s="149"/>
      <c r="DSF164" s="149"/>
      <c r="DSG164" s="149"/>
      <c r="DSH164" s="149"/>
      <c r="DSI164" s="149"/>
      <c r="DSJ164" s="149"/>
      <c r="DSK164" s="149"/>
      <c r="DSL164" s="149"/>
      <c r="DSM164" s="149"/>
      <c r="DSN164" s="149"/>
      <c r="DSO164" s="149"/>
      <c r="DSP164" s="149"/>
      <c r="DSQ164" s="149"/>
      <c r="DSR164" s="149"/>
      <c r="DSS164" s="149"/>
      <c r="DST164" s="149"/>
      <c r="DSU164" s="149"/>
      <c r="DSV164" s="149"/>
      <c r="DSW164" s="149"/>
      <c r="DSX164" s="149"/>
      <c r="DSY164" s="149"/>
      <c r="DSZ164" s="149"/>
      <c r="DTA164" s="149"/>
      <c r="DTB164" s="149"/>
      <c r="DTC164" s="149"/>
      <c r="DTD164" s="149"/>
      <c r="DTE164" s="149"/>
      <c r="DTF164" s="149"/>
      <c r="DTG164" s="149"/>
      <c r="DTH164" s="149"/>
      <c r="DTI164" s="149"/>
      <c r="DTJ164" s="149"/>
      <c r="DTK164" s="149"/>
      <c r="DTL164" s="149"/>
      <c r="DTM164" s="149"/>
      <c r="DTN164" s="149"/>
      <c r="DTO164" s="149"/>
      <c r="DTP164" s="149"/>
      <c r="DTQ164" s="149"/>
      <c r="DTR164" s="149"/>
      <c r="DTS164" s="149"/>
      <c r="DTT164" s="149"/>
      <c r="DTU164" s="149"/>
      <c r="DTV164" s="149"/>
      <c r="DTW164" s="149"/>
      <c r="DTX164" s="149"/>
      <c r="DTY164" s="149"/>
      <c r="DTZ164" s="149"/>
      <c r="DUA164" s="149"/>
      <c r="DUB164" s="149"/>
      <c r="DUC164" s="149"/>
      <c r="DUD164" s="149"/>
      <c r="DUE164" s="149"/>
      <c r="DUF164" s="149"/>
      <c r="DUG164" s="149"/>
      <c r="DUH164" s="149"/>
      <c r="DUI164" s="149"/>
      <c r="DUJ164" s="149"/>
      <c r="DUK164" s="149"/>
      <c r="DUL164" s="149"/>
      <c r="DUM164" s="149"/>
      <c r="DUN164" s="149"/>
      <c r="DUO164" s="149"/>
      <c r="DUP164" s="149"/>
      <c r="DUQ164" s="149"/>
      <c r="DUR164" s="149"/>
      <c r="DUS164" s="149"/>
      <c r="DUT164" s="149"/>
      <c r="DUU164" s="149"/>
      <c r="DUV164" s="149"/>
      <c r="DUW164" s="149"/>
      <c r="DUX164" s="149"/>
      <c r="DUY164" s="149"/>
      <c r="DUZ164" s="149"/>
      <c r="DVA164" s="149"/>
      <c r="DVB164" s="149"/>
      <c r="DVC164" s="149"/>
      <c r="DVD164" s="149"/>
      <c r="DVE164" s="149"/>
      <c r="DVF164" s="149"/>
      <c r="DVG164" s="149"/>
      <c r="DVH164" s="149"/>
      <c r="DVI164" s="149"/>
      <c r="DVJ164" s="149"/>
      <c r="DVK164" s="149"/>
      <c r="DVL164" s="149"/>
      <c r="DVM164" s="149"/>
      <c r="DVN164" s="149"/>
      <c r="DVO164" s="149"/>
      <c r="DVP164" s="149"/>
      <c r="DVQ164" s="149"/>
      <c r="DVR164" s="149"/>
      <c r="DVS164" s="149"/>
      <c r="DVT164" s="149"/>
      <c r="DVU164" s="149"/>
      <c r="DVV164" s="149"/>
      <c r="DVW164" s="149"/>
      <c r="DVX164" s="149"/>
      <c r="DVY164" s="149"/>
      <c r="DVZ164" s="149"/>
      <c r="DWA164" s="149"/>
      <c r="DWB164" s="149"/>
      <c r="DWC164" s="149"/>
      <c r="DWD164" s="149"/>
      <c r="DWE164" s="149"/>
      <c r="DWF164" s="149"/>
      <c r="DWG164" s="149"/>
      <c r="DWH164" s="149"/>
      <c r="DWI164" s="149"/>
      <c r="DWJ164" s="149"/>
      <c r="DWK164" s="149"/>
      <c r="DWL164" s="149"/>
      <c r="DWM164" s="149"/>
      <c r="DWN164" s="149"/>
      <c r="DWO164" s="149"/>
      <c r="DWP164" s="149"/>
      <c r="DWQ164" s="149"/>
      <c r="DWR164" s="149"/>
      <c r="DWS164" s="149"/>
      <c r="DWT164" s="149"/>
      <c r="DWU164" s="149"/>
      <c r="DWV164" s="149"/>
      <c r="DWW164" s="149"/>
      <c r="DWX164" s="149"/>
      <c r="DWY164" s="149"/>
      <c r="DWZ164" s="149"/>
      <c r="DXA164" s="149"/>
      <c r="DXB164" s="149"/>
      <c r="DXC164" s="149"/>
      <c r="DXD164" s="149"/>
      <c r="DXE164" s="149"/>
      <c r="DXF164" s="149"/>
      <c r="DXG164" s="149"/>
      <c r="DXH164" s="149"/>
      <c r="DXI164" s="149"/>
      <c r="DXJ164" s="149"/>
      <c r="DXK164" s="149"/>
      <c r="DXL164" s="149"/>
      <c r="DXM164" s="149"/>
      <c r="DXN164" s="149"/>
      <c r="DXO164" s="149"/>
      <c r="DXP164" s="149"/>
      <c r="DXQ164" s="149"/>
      <c r="DXR164" s="149"/>
      <c r="DXS164" s="149"/>
      <c r="DXT164" s="149"/>
      <c r="DXU164" s="149"/>
      <c r="DXV164" s="149"/>
      <c r="DXW164" s="149"/>
      <c r="DXX164" s="149"/>
      <c r="DXY164" s="149"/>
      <c r="DXZ164" s="149"/>
      <c r="DYA164" s="149"/>
      <c r="DYB164" s="149"/>
      <c r="DYC164" s="149"/>
      <c r="DYD164" s="149"/>
      <c r="DYE164" s="149"/>
      <c r="DYF164" s="149"/>
      <c r="DYG164" s="149"/>
      <c r="DYH164" s="149"/>
      <c r="DYI164" s="149"/>
      <c r="DYJ164" s="149"/>
      <c r="DYK164" s="149"/>
      <c r="DYL164" s="149"/>
      <c r="DYM164" s="149"/>
      <c r="DYN164" s="149"/>
      <c r="DYO164" s="149"/>
      <c r="DYP164" s="149"/>
      <c r="DYQ164" s="149"/>
      <c r="DYR164" s="149"/>
      <c r="DYS164" s="149"/>
      <c r="DYT164" s="149"/>
      <c r="DYU164" s="149"/>
      <c r="DYV164" s="149"/>
      <c r="DYW164" s="149"/>
      <c r="DYX164" s="149"/>
      <c r="DYY164" s="149"/>
      <c r="DYZ164" s="149"/>
      <c r="DZA164" s="149"/>
      <c r="DZB164" s="149"/>
      <c r="DZC164" s="149"/>
      <c r="DZD164" s="149"/>
      <c r="DZE164" s="149"/>
      <c r="DZF164" s="149"/>
      <c r="DZG164" s="149"/>
      <c r="DZH164" s="149"/>
      <c r="DZI164" s="149"/>
      <c r="DZJ164" s="149"/>
      <c r="DZK164" s="149"/>
      <c r="DZL164" s="149"/>
      <c r="DZM164" s="149"/>
      <c r="DZN164" s="149"/>
      <c r="DZO164" s="149"/>
      <c r="DZP164" s="149"/>
      <c r="DZQ164" s="149"/>
      <c r="DZR164" s="149"/>
      <c r="DZS164" s="149"/>
      <c r="DZT164" s="149"/>
      <c r="DZU164" s="149"/>
      <c r="DZV164" s="149"/>
      <c r="DZW164" s="149"/>
      <c r="DZX164" s="149"/>
      <c r="DZY164" s="149"/>
      <c r="DZZ164" s="149"/>
      <c r="EAA164" s="149"/>
      <c r="EAB164" s="149"/>
      <c r="EAC164" s="149"/>
      <c r="EAD164" s="149"/>
      <c r="EAE164" s="149"/>
      <c r="EAF164" s="149"/>
      <c r="EAG164" s="149"/>
      <c r="EAH164" s="149"/>
      <c r="EAI164" s="149"/>
      <c r="EAJ164" s="149"/>
      <c r="EAK164" s="149"/>
      <c r="EAL164" s="149"/>
      <c r="EAM164" s="149"/>
      <c r="EAN164" s="149"/>
      <c r="EAO164" s="149"/>
      <c r="EAP164" s="149"/>
      <c r="EAQ164" s="149"/>
      <c r="EAR164" s="149"/>
      <c r="EAS164" s="149"/>
      <c r="EAT164" s="149"/>
      <c r="EAU164" s="149"/>
      <c r="EAV164" s="149"/>
      <c r="EAW164" s="149"/>
      <c r="EAX164" s="149"/>
      <c r="EAY164" s="149"/>
      <c r="EAZ164" s="149"/>
      <c r="EBA164" s="149"/>
      <c r="EBB164" s="149"/>
      <c r="EBC164" s="149"/>
      <c r="EBD164" s="149"/>
      <c r="EBE164" s="149"/>
      <c r="EBF164" s="149"/>
      <c r="EBG164" s="149"/>
      <c r="EBH164" s="149"/>
      <c r="EBI164" s="149"/>
      <c r="EBJ164" s="149"/>
      <c r="EBK164" s="149"/>
      <c r="EBL164" s="149"/>
      <c r="EBM164" s="149"/>
      <c r="EBN164" s="149"/>
      <c r="EBO164" s="149"/>
      <c r="EBP164" s="149"/>
      <c r="EBQ164" s="149"/>
      <c r="EBR164" s="149"/>
      <c r="EBS164" s="149"/>
      <c r="EBT164" s="149"/>
      <c r="EBU164" s="149"/>
      <c r="EBV164" s="149"/>
      <c r="EBW164" s="149"/>
      <c r="EBX164" s="149"/>
      <c r="EBY164" s="149"/>
      <c r="EBZ164" s="149"/>
      <c r="ECA164" s="149"/>
      <c r="ECB164" s="149"/>
      <c r="ECC164" s="149"/>
      <c r="ECD164" s="149"/>
      <c r="ECE164" s="149"/>
      <c r="ECF164" s="149"/>
      <c r="ECG164" s="149"/>
      <c r="ECH164" s="149"/>
      <c r="ECI164" s="149"/>
      <c r="ECJ164" s="149"/>
      <c r="ECK164" s="149"/>
      <c r="ECL164" s="149"/>
      <c r="ECM164" s="149"/>
      <c r="ECN164" s="149"/>
      <c r="ECO164" s="149"/>
      <c r="ECP164" s="149"/>
      <c r="ECQ164" s="149"/>
      <c r="ECR164" s="149"/>
      <c r="ECS164" s="149"/>
      <c r="ECT164" s="149"/>
      <c r="ECU164" s="149"/>
      <c r="ECV164" s="149"/>
      <c r="ECW164" s="149"/>
      <c r="ECX164" s="149"/>
      <c r="ECY164" s="149"/>
      <c r="ECZ164" s="149"/>
      <c r="EDA164" s="149"/>
      <c r="EDB164" s="149"/>
      <c r="EDC164" s="149"/>
      <c r="EDD164" s="149"/>
      <c r="EDE164" s="149"/>
      <c r="EDF164" s="149"/>
      <c r="EDG164" s="149"/>
      <c r="EDH164" s="149"/>
      <c r="EDI164" s="149"/>
      <c r="EDJ164" s="149"/>
      <c r="EDK164" s="149"/>
      <c r="EDL164" s="149"/>
      <c r="EDM164" s="149"/>
      <c r="EDN164" s="149"/>
      <c r="EDO164" s="149"/>
      <c r="EDP164" s="149"/>
      <c r="EDQ164" s="149"/>
      <c r="EDR164" s="149"/>
      <c r="EDS164" s="149"/>
      <c r="EDT164" s="149"/>
      <c r="EDU164" s="149"/>
      <c r="EDV164" s="149"/>
      <c r="EDW164" s="149"/>
      <c r="EDX164" s="149"/>
      <c r="EDY164" s="149"/>
      <c r="EDZ164" s="149"/>
      <c r="EEA164" s="149"/>
      <c r="EEB164" s="149"/>
      <c r="EEC164" s="149"/>
      <c r="EED164" s="149"/>
      <c r="EEE164" s="149"/>
      <c r="EEF164" s="149"/>
      <c r="EEG164" s="149"/>
      <c r="EEH164" s="149"/>
      <c r="EEI164" s="149"/>
      <c r="EEJ164" s="149"/>
      <c r="EEK164" s="149"/>
      <c r="EEL164" s="149"/>
      <c r="EEM164" s="149"/>
      <c r="EEN164" s="149"/>
      <c r="EEO164" s="149"/>
      <c r="EEP164" s="149"/>
      <c r="EEQ164" s="149"/>
      <c r="EER164" s="149"/>
      <c r="EES164" s="149"/>
      <c r="EET164" s="149"/>
      <c r="EEU164" s="149"/>
      <c r="EEV164" s="149"/>
      <c r="EEW164" s="149"/>
      <c r="EEX164" s="149"/>
      <c r="EEY164" s="149"/>
      <c r="EEZ164" s="149"/>
      <c r="EFA164" s="149"/>
      <c r="EFB164" s="149"/>
      <c r="EFC164" s="149"/>
      <c r="EFD164" s="149"/>
      <c r="EFE164" s="149"/>
      <c r="EFF164" s="149"/>
      <c r="EFG164" s="149"/>
      <c r="EFH164" s="149"/>
      <c r="EFI164" s="149"/>
      <c r="EFJ164" s="149"/>
      <c r="EFK164" s="149"/>
      <c r="EFL164" s="149"/>
      <c r="EFM164" s="149"/>
      <c r="EFN164" s="149"/>
      <c r="EFO164" s="149"/>
      <c r="EFP164" s="149"/>
      <c r="EFQ164" s="149"/>
      <c r="EFR164" s="149"/>
      <c r="EFS164" s="149"/>
      <c r="EFT164" s="149"/>
      <c r="EFU164" s="149"/>
      <c r="EFV164" s="149"/>
      <c r="EFW164" s="149"/>
      <c r="EFX164" s="149"/>
      <c r="EFY164" s="149"/>
      <c r="EFZ164" s="149"/>
      <c r="EGA164" s="149"/>
      <c r="EGB164" s="149"/>
      <c r="EGC164" s="149"/>
      <c r="EGD164" s="149"/>
      <c r="EGE164" s="149"/>
      <c r="EGF164" s="149"/>
      <c r="EGG164" s="149"/>
      <c r="EGH164" s="149"/>
      <c r="EGI164" s="149"/>
      <c r="EGJ164" s="149"/>
      <c r="EGK164" s="149"/>
      <c r="EGL164" s="149"/>
      <c r="EGM164" s="149"/>
      <c r="EGN164" s="149"/>
      <c r="EGO164" s="149"/>
      <c r="EGP164" s="149"/>
      <c r="EGQ164" s="149"/>
      <c r="EGR164" s="149"/>
      <c r="EGS164" s="149"/>
      <c r="EGT164" s="149"/>
      <c r="EGU164" s="149"/>
      <c r="EGV164" s="149"/>
      <c r="EGW164" s="149"/>
      <c r="EGX164" s="149"/>
      <c r="EGY164" s="149"/>
      <c r="EGZ164" s="149"/>
      <c r="EHA164" s="149"/>
      <c r="EHB164" s="149"/>
      <c r="EHC164" s="149"/>
      <c r="EHD164" s="149"/>
      <c r="EHE164" s="149"/>
      <c r="EHF164" s="149"/>
      <c r="EHG164" s="149"/>
      <c r="EHH164" s="149"/>
      <c r="EHI164" s="149"/>
      <c r="EHJ164" s="149"/>
      <c r="EHK164" s="149"/>
      <c r="EHL164" s="149"/>
      <c r="EHM164" s="149"/>
      <c r="EHN164" s="149"/>
      <c r="EHO164" s="149"/>
      <c r="EHP164" s="149"/>
      <c r="EHQ164" s="149"/>
      <c r="EHR164" s="149"/>
      <c r="EHS164" s="149"/>
      <c r="EHT164" s="149"/>
      <c r="EHU164" s="149"/>
      <c r="EHV164" s="149"/>
      <c r="EHW164" s="149"/>
      <c r="EHX164" s="149"/>
      <c r="EHY164" s="149"/>
      <c r="EHZ164" s="149"/>
      <c r="EIA164" s="149"/>
      <c r="EIB164" s="149"/>
      <c r="EIC164" s="149"/>
      <c r="EID164" s="149"/>
      <c r="EIE164" s="149"/>
      <c r="EIF164" s="149"/>
      <c r="EIG164" s="149"/>
      <c r="EIH164" s="149"/>
      <c r="EII164" s="149"/>
      <c r="EIJ164" s="149"/>
      <c r="EIK164" s="149"/>
      <c r="EIL164" s="149"/>
      <c r="EIM164" s="149"/>
      <c r="EIN164" s="149"/>
      <c r="EIO164" s="149"/>
      <c r="EIP164" s="149"/>
      <c r="EIQ164" s="149"/>
      <c r="EIR164" s="149"/>
      <c r="EIS164" s="149"/>
      <c r="EIT164" s="149"/>
      <c r="EIU164" s="149"/>
      <c r="EIV164" s="149"/>
      <c r="EIW164" s="149"/>
      <c r="EIX164" s="149"/>
      <c r="EIY164" s="149"/>
      <c r="EIZ164" s="149"/>
      <c r="EJA164" s="149"/>
      <c r="EJB164" s="149"/>
      <c r="EJC164" s="149"/>
      <c r="EJD164" s="149"/>
      <c r="EJE164" s="149"/>
      <c r="EJF164" s="149"/>
      <c r="EJG164" s="149"/>
      <c r="EJH164" s="149"/>
      <c r="EJI164" s="149"/>
      <c r="EJJ164" s="149"/>
      <c r="EJK164" s="149"/>
      <c r="EJL164" s="149"/>
      <c r="EJM164" s="149"/>
      <c r="EJN164" s="149"/>
      <c r="EJO164" s="149"/>
      <c r="EJP164" s="149"/>
      <c r="EJQ164" s="149"/>
      <c r="EJR164" s="149"/>
      <c r="EJS164" s="149"/>
      <c r="EJT164" s="149"/>
      <c r="EJU164" s="149"/>
      <c r="EJV164" s="149"/>
      <c r="EJW164" s="149"/>
      <c r="EJX164" s="149"/>
      <c r="EJY164" s="149"/>
      <c r="EJZ164" s="149"/>
      <c r="EKA164" s="149"/>
      <c r="EKB164" s="149"/>
      <c r="EKC164" s="149"/>
      <c r="EKD164" s="149"/>
      <c r="EKE164" s="149"/>
      <c r="EKF164" s="149"/>
      <c r="EKG164" s="149"/>
      <c r="EKH164" s="149"/>
      <c r="EKI164" s="149"/>
      <c r="EKJ164" s="149"/>
      <c r="EKK164" s="149"/>
      <c r="EKL164" s="149"/>
      <c r="EKM164" s="149"/>
      <c r="EKN164" s="149"/>
      <c r="EKO164" s="149"/>
      <c r="EKP164" s="149"/>
      <c r="EKQ164" s="149"/>
      <c r="EKR164" s="149"/>
      <c r="EKS164" s="149"/>
      <c r="EKT164" s="149"/>
      <c r="EKU164" s="149"/>
      <c r="EKV164" s="149"/>
      <c r="EKW164" s="149"/>
      <c r="EKX164" s="149"/>
      <c r="EKY164" s="149"/>
      <c r="EKZ164" s="149"/>
      <c r="ELA164" s="149"/>
      <c r="ELB164" s="149"/>
      <c r="ELC164" s="149"/>
      <c r="ELD164" s="149"/>
      <c r="ELE164" s="149"/>
      <c r="ELF164" s="149"/>
      <c r="ELG164" s="149"/>
      <c r="ELH164" s="149"/>
      <c r="ELI164" s="149"/>
      <c r="ELJ164" s="149"/>
      <c r="ELK164" s="149"/>
      <c r="ELL164" s="149"/>
      <c r="ELM164" s="149"/>
      <c r="ELN164" s="149"/>
      <c r="ELO164" s="149"/>
      <c r="ELP164" s="149"/>
      <c r="ELQ164" s="149"/>
      <c r="ELR164" s="149"/>
      <c r="ELS164" s="149"/>
      <c r="ELT164" s="149"/>
      <c r="ELU164" s="149"/>
      <c r="ELV164" s="149"/>
      <c r="ELW164" s="149"/>
      <c r="ELX164" s="149"/>
      <c r="ELY164" s="149"/>
      <c r="ELZ164" s="149"/>
      <c r="EMA164" s="149"/>
      <c r="EMB164" s="149"/>
      <c r="EMC164" s="149"/>
      <c r="EMD164" s="149"/>
      <c r="EME164" s="149"/>
      <c r="EMF164" s="149"/>
      <c r="EMG164" s="149"/>
      <c r="EMH164" s="149"/>
      <c r="EMI164" s="149"/>
      <c r="EMJ164" s="149"/>
      <c r="EMK164" s="149"/>
      <c r="EML164" s="149"/>
      <c r="EMM164" s="149"/>
      <c r="EMN164" s="149"/>
      <c r="EMO164" s="149"/>
      <c r="EMP164" s="149"/>
      <c r="EMQ164" s="149"/>
      <c r="EMR164" s="149"/>
      <c r="EMS164" s="149"/>
      <c r="EMT164" s="149"/>
      <c r="EMU164" s="149"/>
      <c r="EMV164" s="149"/>
      <c r="EMW164" s="149"/>
      <c r="EMX164" s="149"/>
      <c r="EMY164" s="149"/>
      <c r="EMZ164" s="149"/>
      <c r="ENA164" s="149"/>
      <c r="ENB164" s="149"/>
      <c r="ENC164" s="149"/>
      <c r="END164" s="149"/>
      <c r="ENE164" s="149"/>
      <c r="ENF164" s="149"/>
      <c r="ENG164" s="149"/>
      <c r="ENH164" s="149"/>
      <c r="ENI164" s="149"/>
      <c r="ENJ164" s="149"/>
      <c r="ENK164" s="149"/>
      <c r="ENL164" s="149"/>
      <c r="ENM164" s="149"/>
      <c r="ENN164" s="149"/>
      <c r="ENO164" s="149"/>
      <c r="ENP164" s="149"/>
      <c r="ENQ164" s="149"/>
      <c r="ENR164" s="149"/>
      <c r="ENS164" s="149"/>
      <c r="ENT164" s="149"/>
      <c r="ENU164" s="149"/>
      <c r="ENV164" s="149"/>
      <c r="ENW164" s="149"/>
      <c r="ENX164" s="149"/>
      <c r="ENY164" s="149"/>
      <c r="ENZ164" s="149"/>
      <c r="EOA164" s="149"/>
      <c r="EOB164" s="149"/>
      <c r="EOC164" s="149"/>
      <c r="EOD164" s="149"/>
      <c r="EOE164" s="149"/>
      <c r="EOF164" s="149"/>
      <c r="EOG164" s="149"/>
      <c r="EOH164" s="149"/>
      <c r="EOI164" s="149"/>
      <c r="EOJ164" s="149"/>
      <c r="EOK164" s="149"/>
      <c r="EOL164" s="149"/>
      <c r="EOM164" s="149"/>
      <c r="EON164" s="149"/>
      <c r="EOO164" s="149"/>
      <c r="EOP164" s="149"/>
      <c r="EOQ164" s="149"/>
      <c r="EOR164" s="149"/>
      <c r="EOS164" s="149"/>
      <c r="EOT164" s="149"/>
      <c r="EOU164" s="149"/>
      <c r="EOV164" s="149"/>
      <c r="EOW164" s="149"/>
      <c r="EOX164" s="149"/>
      <c r="EOY164" s="149"/>
      <c r="EOZ164" s="149"/>
      <c r="EPA164" s="149"/>
      <c r="EPB164" s="149"/>
      <c r="EPC164" s="149"/>
      <c r="EPD164" s="149"/>
      <c r="EPE164" s="149"/>
      <c r="EPF164" s="149"/>
      <c r="EPG164" s="149"/>
      <c r="EPH164" s="149"/>
      <c r="EPI164" s="149"/>
      <c r="EPJ164" s="149"/>
      <c r="EPK164" s="149"/>
      <c r="EPL164" s="149"/>
      <c r="EPM164" s="149"/>
      <c r="EPN164" s="149"/>
      <c r="EPO164" s="149"/>
      <c r="EPP164" s="149"/>
      <c r="EPQ164" s="149"/>
      <c r="EPR164" s="149"/>
      <c r="EPS164" s="149"/>
      <c r="EPT164" s="149"/>
      <c r="EPU164" s="149"/>
      <c r="EPV164" s="149"/>
      <c r="EPW164" s="149"/>
      <c r="EPX164" s="149"/>
      <c r="EPY164" s="149"/>
      <c r="EPZ164" s="149"/>
      <c r="EQA164" s="149"/>
      <c r="EQB164" s="149"/>
      <c r="EQC164" s="149"/>
      <c r="EQD164" s="149"/>
      <c r="EQE164" s="149"/>
      <c r="EQF164" s="149"/>
      <c r="EQG164" s="149"/>
      <c r="EQH164" s="149"/>
      <c r="EQI164" s="149"/>
      <c r="EQJ164" s="149"/>
      <c r="EQK164" s="149"/>
      <c r="EQL164" s="149"/>
      <c r="EQM164" s="149"/>
      <c r="EQN164" s="149"/>
      <c r="EQO164" s="149"/>
      <c r="EQP164" s="149"/>
      <c r="EQQ164" s="149"/>
      <c r="EQR164" s="149"/>
      <c r="EQS164" s="149"/>
      <c r="EQT164" s="149"/>
      <c r="EQU164" s="149"/>
      <c r="EQV164" s="149"/>
      <c r="EQW164" s="149"/>
      <c r="EQX164" s="149"/>
      <c r="EQY164" s="149"/>
      <c r="EQZ164" s="149"/>
      <c r="ERA164" s="149"/>
      <c r="ERB164" s="149"/>
      <c r="ERC164" s="149"/>
      <c r="ERD164" s="149"/>
      <c r="ERE164" s="149"/>
      <c r="ERF164" s="149"/>
      <c r="ERG164" s="149"/>
      <c r="ERH164" s="149"/>
      <c r="ERI164" s="149"/>
      <c r="ERJ164" s="149"/>
      <c r="ERK164" s="149"/>
      <c r="ERL164" s="149"/>
      <c r="ERM164" s="149"/>
      <c r="ERN164" s="149"/>
      <c r="ERO164" s="149"/>
      <c r="ERP164" s="149"/>
      <c r="ERQ164" s="149"/>
      <c r="ERR164" s="149"/>
      <c r="ERS164" s="149"/>
      <c r="ERT164" s="149"/>
      <c r="ERU164" s="149"/>
      <c r="ERV164" s="149"/>
      <c r="ERW164" s="149"/>
      <c r="ERX164" s="149"/>
      <c r="ERY164" s="149"/>
      <c r="ERZ164" s="149"/>
      <c r="ESA164" s="149"/>
      <c r="ESB164" s="149"/>
      <c r="ESC164" s="149"/>
      <c r="ESD164" s="149"/>
      <c r="ESE164" s="149"/>
      <c r="ESF164" s="149"/>
      <c r="ESG164" s="149"/>
      <c r="ESH164" s="149"/>
      <c r="ESI164" s="149"/>
      <c r="ESJ164" s="149"/>
      <c r="ESK164" s="149"/>
      <c r="ESL164" s="149"/>
      <c r="ESM164" s="149"/>
      <c r="ESN164" s="149"/>
      <c r="ESO164" s="149"/>
      <c r="ESP164" s="149"/>
      <c r="ESQ164" s="149"/>
      <c r="ESR164" s="149"/>
      <c r="ESS164" s="149"/>
      <c r="EST164" s="149"/>
      <c r="ESU164" s="149"/>
      <c r="ESV164" s="149"/>
      <c r="ESW164" s="149"/>
      <c r="ESX164" s="149"/>
      <c r="ESY164" s="149"/>
      <c r="ESZ164" s="149"/>
      <c r="ETA164" s="149"/>
      <c r="ETB164" s="149"/>
      <c r="ETC164" s="149"/>
      <c r="ETD164" s="149"/>
      <c r="ETE164" s="149"/>
      <c r="ETF164" s="149"/>
      <c r="ETG164" s="149"/>
      <c r="ETH164" s="149"/>
      <c r="ETI164" s="149"/>
      <c r="ETJ164" s="149"/>
      <c r="ETK164" s="149"/>
      <c r="ETL164" s="149"/>
      <c r="ETM164" s="149"/>
      <c r="ETN164" s="149"/>
      <c r="ETO164" s="149"/>
      <c r="ETP164" s="149"/>
      <c r="ETQ164" s="149"/>
      <c r="ETR164" s="149"/>
      <c r="ETS164" s="149"/>
      <c r="ETT164" s="149"/>
      <c r="ETU164" s="149"/>
      <c r="ETV164" s="149"/>
      <c r="ETW164" s="149"/>
      <c r="ETX164" s="149"/>
      <c r="ETY164" s="149"/>
      <c r="ETZ164" s="149"/>
      <c r="EUA164" s="149"/>
      <c r="EUB164" s="149"/>
      <c r="EUC164" s="149"/>
      <c r="EUD164" s="149"/>
      <c r="EUE164" s="149"/>
      <c r="EUF164" s="149"/>
      <c r="EUG164" s="149"/>
      <c r="EUH164" s="149"/>
      <c r="EUI164" s="149"/>
      <c r="EUJ164" s="149"/>
      <c r="EUK164" s="149"/>
      <c r="EUL164" s="149"/>
      <c r="EUM164" s="149"/>
      <c r="EUN164" s="149"/>
      <c r="EUO164" s="149"/>
      <c r="EUP164" s="149"/>
      <c r="EUQ164" s="149"/>
      <c r="EUR164" s="149"/>
      <c r="EUS164" s="149"/>
      <c r="EUT164" s="149"/>
      <c r="EUU164" s="149"/>
      <c r="EUV164" s="149"/>
      <c r="EUW164" s="149"/>
      <c r="EUX164" s="149"/>
      <c r="EUY164" s="149"/>
      <c r="EUZ164" s="149"/>
      <c r="EVA164" s="149"/>
      <c r="EVB164" s="149"/>
      <c r="EVC164" s="149"/>
      <c r="EVD164" s="149"/>
      <c r="EVE164" s="149"/>
      <c r="EVF164" s="149"/>
      <c r="EVG164" s="149"/>
      <c r="EVH164" s="149"/>
      <c r="EVI164" s="149"/>
      <c r="EVJ164" s="149"/>
      <c r="EVK164" s="149"/>
      <c r="EVL164" s="149"/>
      <c r="EVM164" s="149"/>
      <c r="EVN164" s="149"/>
      <c r="EVO164" s="149"/>
      <c r="EVP164" s="149"/>
      <c r="EVQ164" s="149"/>
      <c r="EVR164" s="149"/>
      <c r="EVS164" s="149"/>
      <c r="EVT164" s="149"/>
      <c r="EVU164" s="149"/>
      <c r="EVV164" s="149"/>
      <c r="EVW164" s="149"/>
      <c r="EVX164" s="149"/>
      <c r="EVY164" s="149"/>
      <c r="EVZ164" s="149"/>
      <c r="EWA164" s="149"/>
      <c r="EWB164" s="149"/>
      <c r="EWC164" s="149"/>
      <c r="EWD164" s="149"/>
      <c r="EWE164" s="149"/>
      <c r="EWF164" s="149"/>
      <c r="EWG164" s="149"/>
      <c r="EWH164" s="149"/>
      <c r="EWI164" s="149"/>
      <c r="EWJ164" s="149"/>
      <c r="EWK164" s="149"/>
      <c r="EWL164" s="149"/>
      <c r="EWM164" s="149"/>
      <c r="EWN164" s="149"/>
      <c r="EWO164" s="149"/>
      <c r="EWP164" s="149"/>
      <c r="EWQ164" s="149"/>
      <c r="EWR164" s="149"/>
      <c r="EWS164" s="149"/>
      <c r="EWT164" s="149"/>
      <c r="EWU164" s="149"/>
      <c r="EWV164" s="149"/>
      <c r="EWW164" s="149"/>
      <c r="EWX164" s="149"/>
      <c r="EWY164" s="149"/>
      <c r="EWZ164" s="149"/>
      <c r="EXA164" s="149"/>
      <c r="EXB164" s="149"/>
      <c r="EXC164" s="149"/>
      <c r="EXD164" s="149"/>
      <c r="EXE164" s="149"/>
      <c r="EXF164" s="149"/>
      <c r="EXG164" s="149"/>
      <c r="EXH164" s="149"/>
      <c r="EXI164" s="149"/>
      <c r="EXJ164" s="149"/>
      <c r="EXK164" s="149"/>
      <c r="EXL164" s="149"/>
      <c r="EXM164" s="149"/>
      <c r="EXN164" s="149"/>
      <c r="EXO164" s="149"/>
      <c r="EXP164" s="149"/>
      <c r="EXQ164" s="149"/>
      <c r="EXR164" s="149"/>
      <c r="EXS164" s="149"/>
      <c r="EXT164" s="149"/>
      <c r="EXU164" s="149"/>
      <c r="EXV164" s="149"/>
      <c r="EXW164" s="149"/>
      <c r="EXX164" s="149"/>
      <c r="EXY164" s="149"/>
      <c r="EXZ164" s="149"/>
      <c r="EYA164" s="149"/>
      <c r="EYB164" s="149"/>
      <c r="EYC164" s="149"/>
      <c r="EYD164" s="149"/>
      <c r="EYE164" s="149"/>
      <c r="EYF164" s="149"/>
      <c r="EYG164" s="149"/>
      <c r="EYH164" s="149"/>
      <c r="EYI164" s="149"/>
      <c r="EYJ164" s="149"/>
      <c r="EYK164" s="149"/>
      <c r="EYL164" s="149"/>
      <c r="EYM164" s="149"/>
      <c r="EYN164" s="149"/>
      <c r="EYO164" s="149"/>
      <c r="EYP164" s="149"/>
      <c r="EYQ164" s="149"/>
      <c r="EYR164" s="149"/>
      <c r="EYS164" s="149"/>
      <c r="EYT164" s="149"/>
      <c r="EYU164" s="149"/>
      <c r="EYV164" s="149"/>
      <c r="EYW164" s="149"/>
      <c r="EYX164" s="149"/>
      <c r="EYY164" s="149"/>
      <c r="EYZ164" s="149"/>
      <c r="EZA164" s="149"/>
      <c r="EZB164" s="149"/>
      <c r="EZC164" s="149"/>
      <c r="EZD164" s="149"/>
      <c r="EZE164" s="149"/>
      <c r="EZF164" s="149"/>
      <c r="EZG164" s="149"/>
      <c r="EZH164" s="149"/>
      <c r="EZI164" s="149"/>
      <c r="EZJ164" s="149"/>
      <c r="EZK164" s="149"/>
      <c r="EZL164" s="149"/>
      <c r="EZM164" s="149"/>
      <c r="EZN164" s="149"/>
      <c r="EZO164" s="149"/>
      <c r="EZP164" s="149"/>
      <c r="EZQ164" s="149"/>
      <c r="EZR164" s="149"/>
      <c r="EZS164" s="149"/>
      <c r="EZT164" s="149"/>
      <c r="EZU164" s="149"/>
      <c r="EZV164" s="149"/>
      <c r="EZW164" s="149"/>
      <c r="EZX164" s="149"/>
      <c r="EZY164" s="149"/>
      <c r="EZZ164" s="149"/>
      <c r="FAA164" s="149"/>
      <c r="FAB164" s="149"/>
      <c r="FAC164" s="149"/>
      <c r="FAD164" s="149"/>
      <c r="FAE164" s="149"/>
      <c r="FAF164" s="149"/>
      <c r="FAG164" s="149"/>
      <c r="FAH164" s="149"/>
      <c r="FAI164" s="149"/>
      <c r="FAJ164" s="149"/>
      <c r="FAK164" s="149"/>
      <c r="FAL164" s="149"/>
      <c r="FAM164" s="149"/>
      <c r="FAN164" s="149"/>
      <c r="FAO164" s="149"/>
      <c r="FAP164" s="149"/>
      <c r="FAQ164" s="149"/>
      <c r="FAR164" s="149"/>
      <c r="FAS164" s="149"/>
      <c r="FAT164" s="149"/>
      <c r="FAU164" s="149"/>
      <c r="FAV164" s="149"/>
      <c r="FAW164" s="149"/>
      <c r="FAX164" s="149"/>
      <c r="FAY164" s="149"/>
      <c r="FAZ164" s="149"/>
      <c r="FBA164" s="149"/>
      <c r="FBB164" s="149"/>
      <c r="FBC164" s="149"/>
      <c r="FBD164" s="149"/>
      <c r="FBE164" s="149"/>
      <c r="FBF164" s="149"/>
      <c r="FBG164" s="149"/>
      <c r="FBH164" s="149"/>
      <c r="FBI164" s="149"/>
      <c r="FBJ164" s="149"/>
      <c r="FBK164" s="149"/>
      <c r="FBL164" s="149"/>
      <c r="FBM164" s="149"/>
      <c r="FBN164" s="149"/>
      <c r="FBO164" s="149"/>
      <c r="FBP164" s="149"/>
      <c r="FBQ164" s="149"/>
      <c r="FBR164" s="149"/>
      <c r="FBS164" s="149"/>
      <c r="FBT164" s="149"/>
      <c r="FBU164" s="149"/>
      <c r="FBV164" s="149"/>
      <c r="FBW164" s="149"/>
      <c r="FBX164" s="149"/>
      <c r="FBY164" s="149"/>
      <c r="FBZ164" s="149"/>
      <c r="FCA164" s="149"/>
      <c r="FCB164" s="149"/>
      <c r="FCC164" s="149"/>
      <c r="FCD164" s="149"/>
      <c r="FCE164" s="149"/>
      <c r="FCF164" s="149"/>
      <c r="FCG164" s="149"/>
      <c r="FCH164" s="149"/>
      <c r="FCI164" s="149"/>
      <c r="FCJ164" s="149"/>
      <c r="FCK164" s="149"/>
      <c r="FCL164" s="149"/>
      <c r="FCM164" s="149"/>
      <c r="FCN164" s="149"/>
      <c r="FCO164" s="149"/>
      <c r="FCP164" s="149"/>
      <c r="FCQ164" s="149"/>
      <c r="FCR164" s="149"/>
      <c r="FCS164" s="149"/>
      <c r="FCT164" s="149"/>
      <c r="FCU164" s="149"/>
      <c r="FCV164" s="149"/>
      <c r="FCW164" s="149"/>
      <c r="FCX164" s="149"/>
      <c r="FCY164" s="149"/>
      <c r="FCZ164" s="149"/>
      <c r="FDA164" s="149"/>
      <c r="FDB164" s="149"/>
      <c r="FDC164" s="149"/>
      <c r="FDD164" s="149"/>
      <c r="FDE164" s="149"/>
      <c r="FDF164" s="149"/>
      <c r="FDG164" s="149"/>
      <c r="FDH164" s="149"/>
      <c r="FDI164" s="149"/>
      <c r="FDJ164" s="149"/>
      <c r="FDK164" s="149"/>
      <c r="FDL164" s="149"/>
      <c r="FDM164" s="149"/>
      <c r="FDN164" s="149"/>
      <c r="FDO164" s="149"/>
      <c r="FDP164" s="149"/>
      <c r="FDQ164" s="149"/>
      <c r="FDR164" s="149"/>
      <c r="FDS164" s="149"/>
      <c r="FDT164" s="149"/>
      <c r="FDU164" s="149"/>
      <c r="FDV164" s="149"/>
      <c r="FDW164" s="149"/>
      <c r="FDX164" s="149"/>
      <c r="FDY164" s="149"/>
      <c r="FDZ164" s="149"/>
      <c r="FEA164" s="149"/>
      <c r="FEB164" s="149"/>
      <c r="FEC164" s="149"/>
      <c r="FED164" s="149"/>
      <c r="FEE164" s="149"/>
      <c r="FEF164" s="149"/>
      <c r="FEG164" s="149"/>
      <c r="FEH164" s="149"/>
      <c r="FEI164" s="149"/>
      <c r="FEJ164" s="149"/>
      <c r="FEK164" s="149"/>
      <c r="FEL164" s="149"/>
      <c r="FEM164" s="149"/>
      <c r="FEN164" s="149"/>
      <c r="FEO164" s="149"/>
      <c r="FEP164" s="149"/>
      <c r="FEQ164" s="149"/>
      <c r="FER164" s="149"/>
      <c r="FES164" s="149"/>
      <c r="FET164" s="149"/>
      <c r="FEU164" s="149"/>
      <c r="FEV164" s="149"/>
      <c r="FEW164" s="149"/>
      <c r="FEX164" s="149"/>
      <c r="FEY164" s="149"/>
      <c r="FEZ164" s="149"/>
      <c r="FFA164" s="149"/>
      <c r="FFB164" s="149"/>
      <c r="FFC164" s="149"/>
      <c r="FFD164" s="149"/>
      <c r="FFE164" s="149"/>
      <c r="FFF164" s="149"/>
      <c r="FFG164" s="149"/>
      <c r="FFH164" s="149"/>
      <c r="FFI164" s="149"/>
      <c r="FFJ164" s="149"/>
      <c r="FFK164" s="149"/>
      <c r="FFL164" s="149"/>
      <c r="FFM164" s="149"/>
      <c r="FFN164" s="149"/>
      <c r="FFO164" s="149"/>
      <c r="FFP164" s="149"/>
      <c r="FFQ164" s="149"/>
      <c r="FFR164" s="149"/>
      <c r="FFS164" s="149"/>
      <c r="FFT164" s="149"/>
      <c r="FFU164" s="149"/>
      <c r="FFV164" s="149"/>
      <c r="FFW164" s="149"/>
      <c r="FFX164" s="149"/>
      <c r="FFY164" s="149"/>
      <c r="FFZ164" s="149"/>
      <c r="FGA164" s="149"/>
      <c r="FGB164" s="149"/>
      <c r="FGC164" s="149"/>
      <c r="FGD164" s="149"/>
      <c r="FGE164" s="149"/>
      <c r="FGF164" s="149"/>
      <c r="FGG164" s="149"/>
      <c r="FGH164" s="149"/>
      <c r="FGI164" s="149"/>
      <c r="FGJ164" s="149"/>
      <c r="FGK164" s="149"/>
      <c r="FGL164" s="149"/>
      <c r="FGM164" s="149"/>
      <c r="FGN164" s="149"/>
      <c r="FGO164" s="149"/>
      <c r="FGP164" s="149"/>
      <c r="FGQ164" s="149"/>
      <c r="FGR164" s="149"/>
      <c r="FGS164" s="149"/>
      <c r="FGT164" s="149"/>
      <c r="FGU164" s="149"/>
      <c r="FGV164" s="149"/>
      <c r="FGW164" s="149"/>
      <c r="FGX164" s="149"/>
      <c r="FGY164" s="149"/>
      <c r="FGZ164" s="149"/>
      <c r="FHA164" s="149"/>
      <c r="FHB164" s="149"/>
      <c r="FHC164" s="149"/>
      <c r="FHD164" s="149"/>
      <c r="FHE164" s="149"/>
      <c r="FHF164" s="149"/>
      <c r="FHG164" s="149"/>
      <c r="FHH164" s="149"/>
      <c r="FHI164" s="149"/>
      <c r="FHJ164" s="149"/>
      <c r="FHK164" s="149"/>
      <c r="FHL164" s="149"/>
      <c r="FHM164" s="149"/>
      <c r="FHN164" s="149"/>
      <c r="FHO164" s="149"/>
      <c r="FHP164" s="149"/>
      <c r="FHQ164" s="149"/>
      <c r="FHR164" s="149"/>
      <c r="FHS164" s="149"/>
      <c r="FHT164" s="149"/>
      <c r="FHU164" s="149"/>
      <c r="FHV164" s="149"/>
      <c r="FHW164" s="149"/>
      <c r="FHX164" s="149"/>
      <c r="FHY164" s="149"/>
      <c r="FHZ164" s="149"/>
      <c r="FIA164" s="149"/>
      <c r="FIB164" s="149"/>
      <c r="FIC164" s="149"/>
      <c r="FID164" s="149"/>
      <c r="FIE164" s="149"/>
      <c r="FIF164" s="149"/>
      <c r="FIG164" s="149"/>
      <c r="FIH164" s="149"/>
      <c r="FII164" s="149"/>
      <c r="FIJ164" s="149"/>
      <c r="FIK164" s="149"/>
      <c r="FIL164" s="149"/>
      <c r="FIM164" s="149"/>
      <c r="FIN164" s="149"/>
      <c r="FIO164" s="149"/>
      <c r="FIP164" s="149"/>
      <c r="FIQ164" s="149"/>
      <c r="FIR164" s="149"/>
      <c r="FIS164" s="149"/>
      <c r="FIT164" s="149"/>
      <c r="FIU164" s="149"/>
      <c r="FIV164" s="149"/>
      <c r="FIW164" s="149"/>
      <c r="FIX164" s="149"/>
      <c r="FIY164" s="149"/>
      <c r="FIZ164" s="149"/>
      <c r="FJA164" s="149"/>
      <c r="FJB164" s="149"/>
      <c r="FJC164" s="149"/>
      <c r="FJD164" s="149"/>
      <c r="FJE164" s="149"/>
      <c r="FJF164" s="149"/>
      <c r="FJG164" s="149"/>
      <c r="FJH164" s="149"/>
      <c r="FJI164" s="149"/>
      <c r="FJJ164" s="149"/>
      <c r="FJK164" s="149"/>
      <c r="FJL164" s="149"/>
      <c r="FJM164" s="149"/>
      <c r="FJN164" s="149"/>
      <c r="FJO164" s="149"/>
      <c r="FJP164" s="149"/>
      <c r="FJQ164" s="149"/>
      <c r="FJR164" s="149"/>
      <c r="FJS164" s="149"/>
      <c r="FJT164" s="149"/>
      <c r="FJU164" s="149"/>
      <c r="FJV164" s="149"/>
      <c r="FJW164" s="149"/>
      <c r="FJX164" s="149"/>
      <c r="FJY164" s="149"/>
      <c r="FJZ164" s="149"/>
      <c r="FKA164" s="149"/>
      <c r="FKB164" s="149"/>
      <c r="FKC164" s="149"/>
      <c r="FKD164" s="149"/>
      <c r="FKE164" s="149"/>
      <c r="FKF164" s="149"/>
      <c r="FKG164" s="149"/>
      <c r="FKH164" s="149"/>
      <c r="FKI164" s="149"/>
      <c r="FKJ164" s="149"/>
      <c r="FKK164" s="149"/>
      <c r="FKL164" s="149"/>
      <c r="FKM164" s="149"/>
      <c r="FKN164" s="149"/>
      <c r="FKO164" s="149"/>
      <c r="FKP164" s="149"/>
      <c r="FKQ164" s="149"/>
      <c r="FKR164" s="149"/>
      <c r="FKS164" s="149"/>
      <c r="FKT164" s="149"/>
      <c r="FKU164" s="149"/>
      <c r="FKV164" s="149"/>
      <c r="FKW164" s="149"/>
      <c r="FKX164" s="149"/>
      <c r="FKY164" s="149"/>
      <c r="FKZ164" s="149"/>
      <c r="FLA164" s="149"/>
      <c r="FLB164" s="149"/>
      <c r="FLC164" s="149"/>
      <c r="FLD164" s="149"/>
      <c r="FLE164" s="149"/>
      <c r="FLF164" s="149"/>
      <c r="FLG164" s="149"/>
      <c r="FLH164" s="149"/>
      <c r="FLI164" s="149"/>
      <c r="FLJ164" s="149"/>
      <c r="FLK164" s="149"/>
      <c r="FLL164" s="149"/>
      <c r="FLM164" s="149"/>
      <c r="FLN164" s="149"/>
      <c r="FLO164" s="149"/>
      <c r="FLP164" s="149"/>
      <c r="FLQ164" s="149"/>
      <c r="FLR164" s="149"/>
      <c r="FLS164" s="149"/>
      <c r="FLT164" s="149"/>
      <c r="FLU164" s="149"/>
      <c r="FLV164" s="149"/>
      <c r="FLW164" s="149"/>
      <c r="FLX164" s="149"/>
      <c r="FLY164" s="149"/>
      <c r="FLZ164" s="149"/>
      <c r="FMA164" s="149"/>
      <c r="FMB164" s="149"/>
      <c r="FMC164" s="149"/>
      <c r="FMD164" s="149"/>
      <c r="FME164" s="149"/>
      <c r="FMF164" s="149"/>
      <c r="FMG164" s="149"/>
      <c r="FMH164" s="149"/>
      <c r="FMI164" s="149"/>
      <c r="FMJ164" s="149"/>
      <c r="FMK164" s="149"/>
      <c r="FML164" s="149"/>
      <c r="FMM164" s="149"/>
      <c r="FMN164" s="149"/>
      <c r="FMO164" s="149"/>
      <c r="FMP164" s="149"/>
      <c r="FMQ164" s="149"/>
      <c r="FMR164" s="149"/>
      <c r="FMS164" s="149"/>
      <c r="FMT164" s="149"/>
      <c r="FMU164" s="149"/>
      <c r="FMV164" s="149"/>
      <c r="FMW164" s="149"/>
      <c r="FMX164" s="149"/>
      <c r="FMY164" s="149"/>
      <c r="FMZ164" s="149"/>
      <c r="FNA164" s="149"/>
      <c r="FNB164" s="149"/>
      <c r="FNC164" s="149"/>
      <c r="FND164" s="149"/>
      <c r="FNE164" s="149"/>
      <c r="FNF164" s="149"/>
      <c r="FNG164" s="149"/>
      <c r="FNH164" s="149"/>
      <c r="FNI164" s="149"/>
      <c r="FNJ164" s="149"/>
      <c r="FNK164" s="149"/>
      <c r="FNL164" s="149"/>
      <c r="FNM164" s="149"/>
      <c r="FNN164" s="149"/>
      <c r="FNO164" s="149"/>
      <c r="FNP164" s="149"/>
      <c r="FNQ164" s="149"/>
      <c r="FNR164" s="149"/>
      <c r="FNS164" s="149"/>
      <c r="FNT164" s="149"/>
      <c r="FNU164" s="149"/>
      <c r="FNV164" s="149"/>
      <c r="FNW164" s="149"/>
      <c r="FNX164" s="149"/>
      <c r="FNY164" s="149"/>
      <c r="FNZ164" s="149"/>
      <c r="FOA164" s="149"/>
      <c r="FOB164" s="149"/>
      <c r="FOC164" s="149"/>
      <c r="FOD164" s="149"/>
      <c r="FOE164" s="149"/>
      <c r="FOF164" s="149"/>
      <c r="FOG164" s="149"/>
      <c r="FOH164" s="149"/>
      <c r="FOI164" s="149"/>
      <c r="FOJ164" s="149"/>
      <c r="FOK164" s="149"/>
      <c r="FOL164" s="149"/>
      <c r="FOM164" s="149"/>
      <c r="FON164" s="149"/>
      <c r="FOO164" s="149"/>
      <c r="FOP164" s="149"/>
      <c r="FOQ164" s="149"/>
      <c r="FOR164" s="149"/>
      <c r="FOS164" s="149"/>
      <c r="FOT164" s="149"/>
      <c r="FOU164" s="149"/>
      <c r="FOV164" s="149"/>
      <c r="FOW164" s="149"/>
      <c r="FOX164" s="149"/>
      <c r="FOY164" s="149"/>
      <c r="FOZ164" s="149"/>
      <c r="FPA164" s="149"/>
      <c r="FPB164" s="149"/>
      <c r="FPC164" s="149"/>
      <c r="FPD164" s="149"/>
      <c r="FPE164" s="149"/>
      <c r="FPF164" s="149"/>
      <c r="FPG164" s="149"/>
      <c r="FPH164" s="149"/>
      <c r="FPI164" s="149"/>
      <c r="FPJ164" s="149"/>
      <c r="FPK164" s="149"/>
      <c r="FPL164" s="149"/>
      <c r="FPM164" s="149"/>
      <c r="FPN164" s="149"/>
      <c r="FPO164" s="149"/>
      <c r="FPP164" s="149"/>
      <c r="FPQ164" s="149"/>
      <c r="FPR164" s="149"/>
      <c r="FPS164" s="149"/>
      <c r="FPT164" s="149"/>
      <c r="FPU164" s="149"/>
      <c r="FPV164" s="149"/>
      <c r="FPW164" s="149"/>
      <c r="FPX164" s="149"/>
      <c r="FPY164" s="149"/>
      <c r="FPZ164" s="149"/>
      <c r="FQA164" s="149"/>
      <c r="FQB164" s="149"/>
      <c r="FQC164" s="149"/>
      <c r="FQD164" s="149"/>
      <c r="FQE164" s="149"/>
      <c r="FQF164" s="149"/>
      <c r="FQG164" s="149"/>
      <c r="FQH164" s="149"/>
      <c r="FQI164" s="149"/>
      <c r="FQJ164" s="149"/>
      <c r="FQK164" s="149"/>
      <c r="FQL164" s="149"/>
      <c r="FQM164" s="149"/>
      <c r="FQN164" s="149"/>
      <c r="FQO164" s="149"/>
      <c r="FQP164" s="149"/>
      <c r="FQQ164" s="149"/>
      <c r="FQR164" s="149"/>
      <c r="FQS164" s="149"/>
      <c r="FQT164" s="149"/>
      <c r="FQU164" s="149"/>
      <c r="FQV164" s="149"/>
      <c r="FQW164" s="149"/>
      <c r="FQX164" s="149"/>
      <c r="FQY164" s="149"/>
      <c r="FQZ164" s="149"/>
      <c r="FRA164" s="149"/>
      <c r="FRB164" s="149"/>
      <c r="FRC164" s="149"/>
      <c r="FRD164" s="149"/>
      <c r="FRE164" s="149"/>
      <c r="FRF164" s="149"/>
      <c r="FRG164" s="149"/>
      <c r="FRH164" s="149"/>
      <c r="FRI164" s="149"/>
      <c r="FRJ164" s="149"/>
      <c r="FRK164" s="149"/>
      <c r="FRL164" s="149"/>
      <c r="FRM164" s="149"/>
      <c r="FRN164" s="149"/>
      <c r="FRO164" s="149"/>
      <c r="FRP164" s="149"/>
      <c r="FRQ164" s="149"/>
      <c r="FRR164" s="149"/>
      <c r="FRS164" s="149"/>
      <c r="FRT164" s="149"/>
      <c r="FRU164" s="149"/>
      <c r="FRV164" s="149"/>
      <c r="FRW164" s="149"/>
      <c r="FRX164" s="149"/>
      <c r="FRY164" s="149"/>
      <c r="FRZ164" s="149"/>
      <c r="FSA164" s="149"/>
      <c r="FSB164" s="149"/>
      <c r="FSC164" s="149"/>
      <c r="FSD164" s="149"/>
      <c r="FSE164" s="149"/>
      <c r="FSF164" s="149"/>
      <c r="FSG164" s="149"/>
      <c r="FSH164" s="149"/>
      <c r="FSI164" s="149"/>
      <c r="FSJ164" s="149"/>
      <c r="FSK164" s="149"/>
      <c r="FSL164" s="149"/>
      <c r="FSM164" s="149"/>
      <c r="FSN164" s="149"/>
      <c r="FSO164" s="149"/>
      <c r="FSP164" s="149"/>
      <c r="FSQ164" s="149"/>
      <c r="FSR164" s="149"/>
      <c r="FSS164" s="149"/>
      <c r="FST164" s="149"/>
      <c r="FSU164" s="149"/>
      <c r="FSV164" s="149"/>
      <c r="FSW164" s="149"/>
      <c r="FSX164" s="149"/>
      <c r="FSY164" s="149"/>
      <c r="FSZ164" s="149"/>
      <c r="FTA164" s="149"/>
      <c r="FTB164" s="149"/>
      <c r="FTC164" s="149"/>
      <c r="FTD164" s="149"/>
      <c r="FTE164" s="149"/>
      <c r="FTF164" s="149"/>
      <c r="FTG164" s="149"/>
      <c r="FTH164" s="149"/>
      <c r="FTI164" s="149"/>
      <c r="FTJ164" s="149"/>
      <c r="FTK164" s="149"/>
      <c r="FTL164" s="149"/>
      <c r="FTM164" s="149"/>
      <c r="FTN164" s="149"/>
      <c r="FTO164" s="149"/>
      <c r="FTP164" s="149"/>
      <c r="FTQ164" s="149"/>
      <c r="FTR164" s="149"/>
      <c r="FTS164" s="149"/>
      <c r="FTT164" s="149"/>
      <c r="FTU164" s="149"/>
      <c r="FTV164" s="149"/>
      <c r="FTW164" s="149"/>
      <c r="FTX164" s="149"/>
      <c r="FTY164" s="149"/>
      <c r="FTZ164" s="149"/>
      <c r="FUA164" s="149"/>
      <c r="FUB164" s="149"/>
      <c r="FUC164" s="149"/>
      <c r="FUD164" s="149"/>
      <c r="FUE164" s="149"/>
      <c r="FUF164" s="149"/>
      <c r="FUG164" s="149"/>
      <c r="FUH164" s="149"/>
      <c r="FUI164" s="149"/>
      <c r="FUJ164" s="149"/>
      <c r="FUK164" s="149"/>
      <c r="FUL164" s="149"/>
      <c r="FUM164" s="149"/>
      <c r="FUN164" s="149"/>
      <c r="FUO164" s="149"/>
      <c r="FUP164" s="149"/>
      <c r="FUQ164" s="149"/>
      <c r="FUR164" s="149"/>
      <c r="FUS164" s="149"/>
      <c r="FUT164" s="149"/>
      <c r="FUU164" s="149"/>
      <c r="FUV164" s="149"/>
      <c r="FUW164" s="149"/>
      <c r="FUX164" s="149"/>
      <c r="FUY164" s="149"/>
      <c r="FUZ164" s="149"/>
      <c r="FVA164" s="149"/>
      <c r="FVB164" s="149"/>
      <c r="FVC164" s="149"/>
      <c r="FVD164" s="149"/>
      <c r="FVE164" s="149"/>
      <c r="FVF164" s="149"/>
      <c r="FVG164" s="149"/>
      <c r="FVH164" s="149"/>
      <c r="FVI164" s="149"/>
      <c r="FVJ164" s="149"/>
      <c r="FVK164" s="149"/>
      <c r="FVL164" s="149"/>
      <c r="FVM164" s="149"/>
      <c r="FVN164" s="149"/>
      <c r="FVO164" s="149"/>
      <c r="FVP164" s="149"/>
      <c r="FVQ164" s="149"/>
      <c r="FVR164" s="149"/>
      <c r="FVS164" s="149"/>
      <c r="FVT164" s="149"/>
      <c r="FVU164" s="149"/>
      <c r="FVV164" s="149"/>
      <c r="FVW164" s="149"/>
      <c r="FVX164" s="149"/>
      <c r="FVY164" s="149"/>
      <c r="FVZ164" s="149"/>
      <c r="FWA164" s="149"/>
      <c r="FWB164" s="149"/>
      <c r="FWC164" s="149"/>
      <c r="FWD164" s="149"/>
      <c r="FWE164" s="149"/>
      <c r="FWF164" s="149"/>
      <c r="FWG164" s="149"/>
      <c r="FWH164" s="149"/>
      <c r="FWI164" s="149"/>
      <c r="FWJ164" s="149"/>
      <c r="FWK164" s="149"/>
      <c r="FWL164" s="149"/>
      <c r="FWM164" s="149"/>
      <c r="FWN164" s="149"/>
      <c r="FWO164" s="149"/>
      <c r="FWP164" s="149"/>
      <c r="FWQ164" s="149"/>
      <c r="FWR164" s="149"/>
      <c r="FWS164" s="149"/>
      <c r="FWT164" s="149"/>
      <c r="FWU164" s="149"/>
      <c r="FWV164" s="149"/>
      <c r="FWW164" s="149"/>
      <c r="FWX164" s="149"/>
      <c r="FWY164" s="149"/>
      <c r="FWZ164" s="149"/>
      <c r="FXA164" s="149"/>
      <c r="FXB164" s="149"/>
      <c r="FXC164" s="149"/>
      <c r="FXD164" s="149"/>
      <c r="FXE164" s="149"/>
      <c r="FXF164" s="149"/>
      <c r="FXG164" s="149"/>
      <c r="FXH164" s="149"/>
      <c r="FXI164" s="149"/>
      <c r="FXJ164" s="149"/>
      <c r="FXK164" s="149"/>
      <c r="FXL164" s="149"/>
      <c r="FXM164" s="149"/>
      <c r="FXN164" s="149"/>
      <c r="FXO164" s="149"/>
      <c r="FXP164" s="149"/>
      <c r="FXQ164" s="149"/>
      <c r="FXR164" s="149"/>
      <c r="FXS164" s="149"/>
      <c r="FXT164" s="149"/>
      <c r="FXU164" s="149"/>
      <c r="FXV164" s="149"/>
      <c r="FXW164" s="149"/>
      <c r="FXX164" s="149"/>
      <c r="FXY164" s="149"/>
      <c r="FXZ164" s="149"/>
      <c r="FYA164" s="149"/>
      <c r="FYB164" s="149"/>
      <c r="FYC164" s="149"/>
      <c r="FYD164" s="149"/>
      <c r="FYE164" s="149"/>
      <c r="FYF164" s="149"/>
      <c r="FYG164" s="149"/>
      <c r="FYH164" s="149"/>
      <c r="FYI164" s="149"/>
      <c r="FYJ164" s="149"/>
      <c r="FYK164" s="149"/>
      <c r="FYL164" s="149"/>
      <c r="FYM164" s="149"/>
      <c r="FYN164" s="149"/>
      <c r="FYO164" s="149"/>
      <c r="FYP164" s="149"/>
      <c r="FYQ164" s="149"/>
      <c r="FYR164" s="149"/>
      <c r="FYS164" s="149"/>
      <c r="FYT164" s="149"/>
      <c r="FYU164" s="149"/>
      <c r="FYV164" s="149"/>
      <c r="FYW164" s="149"/>
      <c r="FYX164" s="149"/>
      <c r="FYY164" s="149"/>
      <c r="FYZ164" s="149"/>
      <c r="FZA164" s="149"/>
      <c r="FZB164" s="149"/>
      <c r="FZC164" s="149"/>
      <c r="FZD164" s="149"/>
      <c r="FZE164" s="149"/>
      <c r="FZF164" s="149"/>
      <c r="FZG164" s="149"/>
      <c r="FZH164" s="149"/>
      <c r="FZI164" s="149"/>
      <c r="FZJ164" s="149"/>
      <c r="FZK164" s="149"/>
      <c r="FZL164" s="149"/>
      <c r="FZM164" s="149"/>
      <c r="FZN164" s="149"/>
      <c r="FZO164" s="149"/>
      <c r="FZP164" s="149"/>
      <c r="FZQ164" s="149"/>
      <c r="FZR164" s="149"/>
      <c r="FZS164" s="149"/>
      <c r="FZT164" s="149"/>
      <c r="FZU164" s="149"/>
      <c r="FZV164" s="149"/>
      <c r="FZW164" s="149"/>
      <c r="FZX164" s="149"/>
      <c r="FZY164" s="149"/>
      <c r="FZZ164" s="149"/>
      <c r="GAA164" s="149"/>
      <c r="GAB164" s="149"/>
      <c r="GAC164" s="149"/>
      <c r="GAD164" s="149"/>
      <c r="GAE164" s="149"/>
      <c r="GAF164" s="149"/>
      <c r="GAG164" s="149"/>
      <c r="GAH164" s="149"/>
      <c r="GAI164" s="149"/>
      <c r="GAJ164" s="149"/>
      <c r="GAK164" s="149"/>
      <c r="GAL164" s="149"/>
      <c r="GAM164" s="149"/>
      <c r="GAN164" s="149"/>
      <c r="GAO164" s="149"/>
      <c r="GAP164" s="149"/>
      <c r="GAQ164" s="149"/>
      <c r="GAR164" s="149"/>
      <c r="GAS164" s="149"/>
      <c r="GAT164" s="149"/>
      <c r="GAU164" s="149"/>
      <c r="GAV164" s="149"/>
      <c r="GAW164" s="149"/>
      <c r="GAX164" s="149"/>
      <c r="GAY164" s="149"/>
      <c r="GAZ164" s="149"/>
      <c r="GBA164" s="149"/>
      <c r="GBB164" s="149"/>
      <c r="GBC164" s="149"/>
      <c r="GBD164" s="149"/>
      <c r="GBE164" s="149"/>
      <c r="GBF164" s="149"/>
      <c r="GBG164" s="149"/>
      <c r="GBH164" s="149"/>
      <c r="GBI164" s="149"/>
      <c r="GBJ164" s="149"/>
      <c r="GBK164" s="149"/>
      <c r="GBL164" s="149"/>
      <c r="GBM164" s="149"/>
      <c r="GBN164" s="149"/>
      <c r="GBO164" s="149"/>
      <c r="GBP164" s="149"/>
      <c r="GBQ164" s="149"/>
      <c r="GBR164" s="149"/>
      <c r="GBS164" s="149"/>
      <c r="GBT164" s="149"/>
      <c r="GBU164" s="149"/>
      <c r="GBV164" s="149"/>
      <c r="GBW164" s="149"/>
      <c r="GBX164" s="149"/>
      <c r="GBY164" s="149"/>
      <c r="GBZ164" s="149"/>
      <c r="GCA164" s="149"/>
      <c r="GCB164" s="149"/>
      <c r="GCC164" s="149"/>
      <c r="GCD164" s="149"/>
      <c r="GCE164" s="149"/>
      <c r="GCF164" s="149"/>
      <c r="GCG164" s="149"/>
      <c r="GCH164" s="149"/>
      <c r="GCI164" s="149"/>
      <c r="GCJ164" s="149"/>
      <c r="GCK164" s="149"/>
      <c r="GCL164" s="149"/>
      <c r="GCM164" s="149"/>
      <c r="GCN164" s="149"/>
      <c r="GCO164" s="149"/>
      <c r="GCP164" s="149"/>
      <c r="GCQ164" s="149"/>
      <c r="GCR164" s="149"/>
      <c r="GCS164" s="149"/>
      <c r="GCT164" s="149"/>
      <c r="GCU164" s="149"/>
      <c r="GCV164" s="149"/>
      <c r="GCW164" s="149"/>
      <c r="GCX164" s="149"/>
      <c r="GCY164" s="149"/>
      <c r="GCZ164" s="149"/>
      <c r="GDA164" s="149"/>
      <c r="GDB164" s="149"/>
      <c r="GDC164" s="149"/>
      <c r="GDD164" s="149"/>
      <c r="GDE164" s="149"/>
      <c r="GDF164" s="149"/>
      <c r="GDG164" s="149"/>
      <c r="GDH164" s="149"/>
      <c r="GDI164" s="149"/>
      <c r="GDJ164" s="149"/>
      <c r="GDK164" s="149"/>
      <c r="GDL164" s="149"/>
      <c r="GDM164" s="149"/>
      <c r="GDN164" s="149"/>
      <c r="GDO164" s="149"/>
      <c r="GDP164" s="149"/>
      <c r="GDQ164" s="149"/>
      <c r="GDR164" s="149"/>
      <c r="GDS164" s="149"/>
      <c r="GDT164" s="149"/>
      <c r="GDU164" s="149"/>
      <c r="GDV164" s="149"/>
      <c r="GDW164" s="149"/>
      <c r="GDX164" s="149"/>
      <c r="GDY164" s="149"/>
      <c r="GDZ164" s="149"/>
      <c r="GEA164" s="149"/>
      <c r="GEB164" s="149"/>
      <c r="GEC164" s="149"/>
      <c r="GED164" s="149"/>
      <c r="GEE164" s="149"/>
      <c r="GEF164" s="149"/>
      <c r="GEG164" s="149"/>
      <c r="GEH164" s="149"/>
      <c r="GEI164" s="149"/>
      <c r="GEJ164" s="149"/>
      <c r="GEK164" s="149"/>
      <c r="GEL164" s="149"/>
      <c r="GEM164" s="149"/>
      <c r="GEN164" s="149"/>
      <c r="GEO164" s="149"/>
      <c r="GEP164" s="149"/>
      <c r="GEQ164" s="149"/>
      <c r="GER164" s="149"/>
      <c r="GES164" s="149"/>
      <c r="GET164" s="149"/>
      <c r="GEU164" s="149"/>
      <c r="GEV164" s="149"/>
      <c r="GEW164" s="149"/>
      <c r="GEX164" s="149"/>
      <c r="GEY164" s="149"/>
      <c r="GEZ164" s="149"/>
      <c r="GFA164" s="149"/>
      <c r="GFB164" s="149"/>
      <c r="GFC164" s="149"/>
      <c r="GFD164" s="149"/>
      <c r="GFE164" s="149"/>
      <c r="GFF164" s="149"/>
      <c r="GFG164" s="149"/>
      <c r="GFH164" s="149"/>
      <c r="GFI164" s="149"/>
      <c r="GFJ164" s="149"/>
      <c r="GFK164" s="149"/>
      <c r="GFL164" s="149"/>
      <c r="GFM164" s="149"/>
      <c r="GFN164" s="149"/>
      <c r="GFO164" s="149"/>
      <c r="GFP164" s="149"/>
      <c r="GFQ164" s="149"/>
      <c r="GFR164" s="149"/>
      <c r="GFS164" s="149"/>
      <c r="GFT164" s="149"/>
      <c r="GFU164" s="149"/>
      <c r="GFV164" s="149"/>
      <c r="GFW164" s="149"/>
      <c r="GFX164" s="149"/>
      <c r="GFY164" s="149"/>
      <c r="GFZ164" s="149"/>
      <c r="GGA164" s="149"/>
      <c r="GGB164" s="149"/>
      <c r="GGC164" s="149"/>
      <c r="GGD164" s="149"/>
      <c r="GGE164" s="149"/>
      <c r="GGF164" s="149"/>
      <c r="GGG164" s="149"/>
      <c r="GGH164" s="149"/>
      <c r="GGI164" s="149"/>
      <c r="GGJ164" s="149"/>
      <c r="GGK164" s="149"/>
      <c r="GGL164" s="149"/>
      <c r="GGM164" s="149"/>
      <c r="GGN164" s="149"/>
      <c r="GGO164" s="149"/>
      <c r="GGP164" s="149"/>
      <c r="GGQ164" s="149"/>
      <c r="GGR164" s="149"/>
      <c r="GGS164" s="149"/>
      <c r="GGT164" s="149"/>
      <c r="GGU164" s="149"/>
      <c r="GGV164" s="149"/>
      <c r="GGW164" s="149"/>
      <c r="GGX164" s="149"/>
      <c r="GGY164" s="149"/>
      <c r="GGZ164" s="149"/>
      <c r="GHA164" s="149"/>
      <c r="GHB164" s="149"/>
      <c r="GHC164" s="149"/>
      <c r="GHD164" s="149"/>
      <c r="GHE164" s="149"/>
      <c r="GHF164" s="149"/>
      <c r="GHG164" s="149"/>
      <c r="GHH164" s="149"/>
      <c r="GHI164" s="149"/>
      <c r="GHJ164" s="149"/>
      <c r="GHK164" s="149"/>
      <c r="GHL164" s="149"/>
      <c r="GHM164" s="149"/>
      <c r="GHN164" s="149"/>
      <c r="GHO164" s="149"/>
      <c r="GHP164" s="149"/>
      <c r="GHQ164" s="149"/>
      <c r="GHR164" s="149"/>
      <c r="GHS164" s="149"/>
      <c r="GHT164" s="149"/>
      <c r="GHU164" s="149"/>
      <c r="GHV164" s="149"/>
      <c r="GHW164" s="149"/>
      <c r="GHX164" s="149"/>
      <c r="GHY164" s="149"/>
      <c r="GHZ164" s="149"/>
      <c r="GIA164" s="149"/>
      <c r="GIB164" s="149"/>
      <c r="GIC164" s="149"/>
      <c r="GID164" s="149"/>
      <c r="GIE164" s="149"/>
      <c r="GIF164" s="149"/>
      <c r="GIG164" s="149"/>
      <c r="GIH164" s="149"/>
      <c r="GII164" s="149"/>
      <c r="GIJ164" s="149"/>
      <c r="GIK164" s="149"/>
      <c r="GIL164" s="149"/>
      <c r="GIM164" s="149"/>
      <c r="GIN164" s="149"/>
      <c r="GIO164" s="149"/>
      <c r="GIP164" s="149"/>
      <c r="GIQ164" s="149"/>
      <c r="GIR164" s="149"/>
      <c r="GIS164" s="149"/>
      <c r="GIT164" s="149"/>
      <c r="GIU164" s="149"/>
      <c r="GIV164" s="149"/>
      <c r="GIW164" s="149"/>
      <c r="GIX164" s="149"/>
      <c r="GIY164" s="149"/>
      <c r="GIZ164" s="149"/>
      <c r="GJA164" s="149"/>
      <c r="GJB164" s="149"/>
      <c r="GJC164" s="149"/>
      <c r="GJD164" s="149"/>
      <c r="GJE164" s="149"/>
      <c r="GJF164" s="149"/>
      <c r="GJG164" s="149"/>
      <c r="GJH164" s="149"/>
      <c r="GJI164" s="149"/>
      <c r="GJJ164" s="149"/>
      <c r="GJK164" s="149"/>
      <c r="GJL164" s="149"/>
      <c r="GJM164" s="149"/>
      <c r="GJN164" s="149"/>
      <c r="GJO164" s="149"/>
      <c r="GJP164" s="149"/>
      <c r="GJQ164" s="149"/>
      <c r="GJR164" s="149"/>
      <c r="GJS164" s="149"/>
      <c r="GJT164" s="149"/>
      <c r="GJU164" s="149"/>
      <c r="GJV164" s="149"/>
      <c r="GJW164" s="149"/>
      <c r="GJX164" s="149"/>
      <c r="GJY164" s="149"/>
      <c r="GJZ164" s="149"/>
      <c r="GKA164" s="149"/>
      <c r="GKB164" s="149"/>
      <c r="GKC164" s="149"/>
      <c r="GKD164" s="149"/>
      <c r="GKE164" s="149"/>
      <c r="GKF164" s="149"/>
      <c r="GKG164" s="149"/>
      <c r="GKH164" s="149"/>
      <c r="GKI164" s="149"/>
      <c r="GKJ164" s="149"/>
      <c r="GKK164" s="149"/>
      <c r="GKL164" s="149"/>
      <c r="GKM164" s="149"/>
      <c r="GKN164" s="149"/>
      <c r="GKO164" s="149"/>
      <c r="GKP164" s="149"/>
      <c r="GKQ164" s="149"/>
      <c r="GKR164" s="149"/>
      <c r="GKS164" s="149"/>
      <c r="GKT164" s="149"/>
      <c r="GKU164" s="149"/>
      <c r="GKV164" s="149"/>
      <c r="GKW164" s="149"/>
      <c r="GKX164" s="149"/>
      <c r="GKY164" s="149"/>
      <c r="GKZ164" s="149"/>
      <c r="GLA164" s="149"/>
      <c r="GLB164" s="149"/>
      <c r="GLC164" s="149"/>
      <c r="GLD164" s="149"/>
      <c r="GLE164" s="149"/>
      <c r="GLF164" s="149"/>
      <c r="GLG164" s="149"/>
      <c r="GLH164" s="149"/>
      <c r="GLI164" s="149"/>
      <c r="GLJ164" s="149"/>
      <c r="GLK164" s="149"/>
      <c r="GLL164" s="149"/>
      <c r="GLM164" s="149"/>
      <c r="GLN164" s="149"/>
      <c r="GLO164" s="149"/>
      <c r="GLP164" s="149"/>
      <c r="GLQ164" s="149"/>
      <c r="GLR164" s="149"/>
      <c r="GLS164" s="149"/>
      <c r="GLT164" s="149"/>
      <c r="GLU164" s="149"/>
      <c r="GLV164" s="149"/>
      <c r="GLW164" s="149"/>
      <c r="GLX164" s="149"/>
      <c r="GLY164" s="149"/>
      <c r="GLZ164" s="149"/>
      <c r="GMA164" s="149"/>
      <c r="GMB164" s="149"/>
      <c r="GMC164" s="149"/>
      <c r="GMD164" s="149"/>
      <c r="GME164" s="149"/>
      <c r="GMF164" s="149"/>
      <c r="GMG164" s="149"/>
      <c r="GMH164" s="149"/>
      <c r="GMI164" s="149"/>
      <c r="GMJ164" s="149"/>
      <c r="GMK164" s="149"/>
      <c r="GML164" s="149"/>
      <c r="GMM164" s="149"/>
      <c r="GMN164" s="149"/>
      <c r="GMO164" s="149"/>
      <c r="GMP164" s="149"/>
      <c r="GMQ164" s="149"/>
      <c r="GMR164" s="149"/>
      <c r="GMS164" s="149"/>
      <c r="GMT164" s="149"/>
      <c r="GMU164" s="149"/>
      <c r="GMV164" s="149"/>
      <c r="GMW164" s="149"/>
      <c r="GMX164" s="149"/>
      <c r="GMY164" s="149"/>
      <c r="GMZ164" s="149"/>
      <c r="GNA164" s="149"/>
      <c r="GNB164" s="149"/>
      <c r="GNC164" s="149"/>
      <c r="GND164" s="149"/>
      <c r="GNE164" s="149"/>
      <c r="GNF164" s="149"/>
      <c r="GNG164" s="149"/>
      <c r="GNH164" s="149"/>
      <c r="GNI164" s="149"/>
      <c r="GNJ164" s="149"/>
      <c r="GNK164" s="149"/>
      <c r="GNL164" s="149"/>
      <c r="GNM164" s="149"/>
      <c r="GNN164" s="149"/>
      <c r="GNO164" s="149"/>
      <c r="GNP164" s="149"/>
      <c r="GNQ164" s="149"/>
      <c r="GNR164" s="149"/>
      <c r="GNS164" s="149"/>
      <c r="GNT164" s="149"/>
      <c r="GNU164" s="149"/>
      <c r="GNV164" s="149"/>
      <c r="GNW164" s="149"/>
      <c r="GNX164" s="149"/>
      <c r="GNY164" s="149"/>
      <c r="GNZ164" s="149"/>
      <c r="GOA164" s="149"/>
      <c r="GOB164" s="149"/>
      <c r="GOC164" s="149"/>
      <c r="GOD164" s="149"/>
      <c r="GOE164" s="149"/>
      <c r="GOF164" s="149"/>
      <c r="GOG164" s="149"/>
      <c r="GOH164" s="149"/>
      <c r="GOI164" s="149"/>
      <c r="GOJ164" s="149"/>
      <c r="GOK164" s="149"/>
      <c r="GOL164" s="149"/>
      <c r="GOM164" s="149"/>
      <c r="GON164" s="149"/>
      <c r="GOO164" s="149"/>
      <c r="GOP164" s="149"/>
      <c r="GOQ164" s="149"/>
      <c r="GOR164" s="149"/>
      <c r="GOS164" s="149"/>
      <c r="GOT164" s="149"/>
      <c r="GOU164" s="149"/>
      <c r="GOV164" s="149"/>
      <c r="GOW164" s="149"/>
      <c r="GOX164" s="149"/>
      <c r="GOY164" s="149"/>
      <c r="GOZ164" s="149"/>
      <c r="GPA164" s="149"/>
      <c r="GPB164" s="149"/>
      <c r="GPC164" s="149"/>
      <c r="GPD164" s="149"/>
      <c r="GPE164" s="149"/>
      <c r="GPF164" s="149"/>
      <c r="GPG164" s="149"/>
      <c r="GPH164" s="149"/>
      <c r="GPI164" s="149"/>
      <c r="GPJ164" s="149"/>
      <c r="GPK164" s="149"/>
      <c r="GPL164" s="149"/>
      <c r="GPM164" s="149"/>
      <c r="GPN164" s="149"/>
      <c r="GPO164" s="149"/>
      <c r="GPP164" s="149"/>
      <c r="GPQ164" s="149"/>
      <c r="GPR164" s="149"/>
      <c r="GPS164" s="149"/>
      <c r="GPT164" s="149"/>
      <c r="GPU164" s="149"/>
      <c r="GPV164" s="149"/>
      <c r="GPW164" s="149"/>
      <c r="GPX164" s="149"/>
      <c r="GPY164" s="149"/>
      <c r="GPZ164" s="149"/>
      <c r="GQA164" s="149"/>
      <c r="GQB164" s="149"/>
      <c r="GQC164" s="149"/>
      <c r="GQD164" s="149"/>
      <c r="GQE164" s="149"/>
      <c r="GQF164" s="149"/>
      <c r="GQG164" s="149"/>
      <c r="GQH164" s="149"/>
      <c r="GQI164" s="149"/>
      <c r="GQJ164" s="149"/>
      <c r="GQK164" s="149"/>
      <c r="GQL164" s="149"/>
      <c r="GQM164" s="149"/>
      <c r="GQN164" s="149"/>
      <c r="GQO164" s="149"/>
      <c r="GQP164" s="149"/>
      <c r="GQQ164" s="149"/>
      <c r="GQR164" s="149"/>
      <c r="GQS164" s="149"/>
      <c r="GQT164" s="149"/>
      <c r="GQU164" s="149"/>
      <c r="GQV164" s="149"/>
      <c r="GQW164" s="149"/>
      <c r="GQX164" s="149"/>
      <c r="GQY164" s="149"/>
      <c r="GQZ164" s="149"/>
      <c r="GRA164" s="149"/>
      <c r="GRB164" s="149"/>
      <c r="GRC164" s="149"/>
      <c r="GRD164" s="149"/>
      <c r="GRE164" s="149"/>
      <c r="GRF164" s="149"/>
      <c r="GRG164" s="149"/>
      <c r="GRH164" s="149"/>
      <c r="GRI164" s="149"/>
      <c r="GRJ164" s="149"/>
      <c r="GRK164" s="149"/>
      <c r="GRL164" s="149"/>
      <c r="GRM164" s="149"/>
      <c r="GRN164" s="149"/>
      <c r="GRO164" s="149"/>
      <c r="GRP164" s="149"/>
      <c r="GRQ164" s="149"/>
      <c r="GRR164" s="149"/>
      <c r="GRS164" s="149"/>
      <c r="GRT164" s="149"/>
      <c r="GRU164" s="149"/>
      <c r="GRV164" s="149"/>
      <c r="GRW164" s="149"/>
      <c r="GRX164" s="149"/>
      <c r="GRY164" s="149"/>
      <c r="GRZ164" s="149"/>
      <c r="GSA164" s="149"/>
      <c r="GSB164" s="149"/>
      <c r="GSC164" s="149"/>
      <c r="GSD164" s="149"/>
      <c r="GSE164" s="149"/>
      <c r="GSF164" s="149"/>
      <c r="GSG164" s="149"/>
      <c r="GSH164" s="149"/>
      <c r="GSI164" s="149"/>
      <c r="GSJ164" s="149"/>
      <c r="GSK164" s="149"/>
      <c r="GSL164" s="149"/>
      <c r="GSM164" s="149"/>
      <c r="GSN164" s="149"/>
      <c r="GSO164" s="149"/>
      <c r="GSP164" s="149"/>
      <c r="GSQ164" s="149"/>
      <c r="GSR164" s="149"/>
      <c r="GSS164" s="149"/>
      <c r="GST164" s="149"/>
      <c r="GSU164" s="149"/>
      <c r="GSV164" s="149"/>
      <c r="GSW164" s="149"/>
      <c r="GSX164" s="149"/>
      <c r="GSY164" s="149"/>
      <c r="GSZ164" s="149"/>
      <c r="GTA164" s="149"/>
      <c r="GTB164" s="149"/>
      <c r="GTC164" s="149"/>
      <c r="GTD164" s="149"/>
      <c r="GTE164" s="149"/>
      <c r="GTF164" s="149"/>
      <c r="GTG164" s="149"/>
      <c r="GTH164" s="149"/>
      <c r="GTI164" s="149"/>
      <c r="GTJ164" s="149"/>
      <c r="GTK164" s="149"/>
      <c r="GTL164" s="149"/>
      <c r="GTM164" s="149"/>
      <c r="GTN164" s="149"/>
      <c r="GTO164" s="149"/>
      <c r="GTP164" s="149"/>
      <c r="GTQ164" s="149"/>
      <c r="GTR164" s="149"/>
      <c r="GTS164" s="149"/>
      <c r="GTT164" s="149"/>
      <c r="GTU164" s="149"/>
      <c r="GTV164" s="149"/>
      <c r="GTW164" s="149"/>
      <c r="GTX164" s="149"/>
      <c r="GTY164" s="149"/>
      <c r="GTZ164" s="149"/>
      <c r="GUA164" s="149"/>
      <c r="GUB164" s="149"/>
      <c r="GUC164" s="149"/>
      <c r="GUD164" s="149"/>
      <c r="GUE164" s="149"/>
      <c r="GUF164" s="149"/>
      <c r="GUG164" s="149"/>
      <c r="GUH164" s="149"/>
      <c r="GUI164" s="149"/>
      <c r="GUJ164" s="149"/>
      <c r="GUK164" s="149"/>
      <c r="GUL164" s="149"/>
      <c r="GUM164" s="149"/>
      <c r="GUN164" s="149"/>
      <c r="GUO164" s="149"/>
      <c r="GUP164" s="149"/>
      <c r="GUQ164" s="149"/>
      <c r="GUR164" s="149"/>
      <c r="GUS164" s="149"/>
      <c r="GUT164" s="149"/>
      <c r="GUU164" s="149"/>
      <c r="GUV164" s="149"/>
      <c r="GUW164" s="149"/>
      <c r="GUX164" s="149"/>
      <c r="GUY164" s="149"/>
      <c r="GUZ164" s="149"/>
      <c r="GVA164" s="149"/>
      <c r="GVB164" s="149"/>
      <c r="GVC164" s="149"/>
      <c r="GVD164" s="149"/>
      <c r="GVE164" s="149"/>
      <c r="GVF164" s="149"/>
      <c r="GVG164" s="149"/>
      <c r="GVH164" s="149"/>
      <c r="GVI164" s="149"/>
      <c r="GVJ164" s="149"/>
      <c r="GVK164" s="149"/>
      <c r="GVL164" s="149"/>
      <c r="GVM164" s="149"/>
      <c r="GVN164" s="149"/>
      <c r="GVO164" s="149"/>
      <c r="GVP164" s="149"/>
      <c r="GVQ164" s="149"/>
      <c r="GVR164" s="149"/>
      <c r="GVS164" s="149"/>
      <c r="GVT164" s="149"/>
      <c r="GVU164" s="149"/>
      <c r="GVV164" s="149"/>
      <c r="GVW164" s="149"/>
      <c r="GVX164" s="149"/>
      <c r="GVY164" s="149"/>
      <c r="GVZ164" s="149"/>
      <c r="GWA164" s="149"/>
      <c r="GWB164" s="149"/>
      <c r="GWC164" s="149"/>
      <c r="GWD164" s="149"/>
      <c r="GWE164" s="149"/>
      <c r="GWF164" s="149"/>
      <c r="GWG164" s="149"/>
      <c r="GWH164" s="149"/>
      <c r="GWI164" s="149"/>
      <c r="GWJ164" s="149"/>
      <c r="GWK164" s="149"/>
      <c r="GWL164" s="149"/>
      <c r="GWM164" s="149"/>
      <c r="GWN164" s="149"/>
      <c r="GWO164" s="149"/>
      <c r="GWP164" s="149"/>
      <c r="GWQ164" s="149"/>
      <c r="GWR164" s="149"/>
      <c r="GWS164" s="149"/>
      <c r="GWT164" s="149"/>
      <c r="GWU164" s="149"/>
      <c r="GWV164" s="149"/>
      <c r="GWW164" s="149"/>
      <c r="GWX164" s="149"/>
      <c r="GWY164" s="149"/>
      <c r="GWZ164" s="149"/>
      <c r="GXA164" s="149"/>
      <c r="GXB164" s="149"/>
      <c r="GXC164" s="149"/>
      <c r="GXD164" s="149"/>
      <c r="GXE164" s="149"/>
      <c r="GXF164" s="149"/>
      <c r="GXG164" s="149"/>
      <c r="GXH164" s="149"/>
      <c r="GXI164" s="149"/>
      <c r="GXJ164" s="149"/>
      <c r="GXK164" s="149"/>
      <c r="GXL164" s="149"/>
      <c r="GXM164" s="149"/>
      <c r="GXN164" s="149"/>
      <c r="GXO164" s="149"/>
      <c r="GXP164" s="149"/>
      <c r="GXQ164" s="149"/>
      <c r="GXR164" s="149"/>
      <c r="GXS164" s="149"/>
      <c r="GXT164" s="149"/>
      <c r="GXU164" s="149"/>
      <c r="GXV164" s="149"/>
      <c r="GXW164" s="149"/>
      <c r="GXX164" s="149"/>
      <c r="GXY164" s="149"/>
      <c r="GXZ164" s="149"/>
      <c r="GYA164" s="149"/>
      <c r="GYB164" s="149"/>
      <c r="GYC164" s="149"/>
      <c r="GYD164" s="149"/>
      <c r="GYE164" s="149"/>
      <c r="GYF164" s="149"/>
      <c r="GYG164" s="149"/>
      <c r="GYH164" s="149"/>
      <c r="GYI164" s="149"/>
      <c r="GYJ164" s="149"/>
      <c r="GYK164" s="149"/>
      <c r="GYL164" s="149"/>
      <c r="GYM164" s="149"/>
      <c r="GYN164" s="149"/>
      <c r="GYO164" s="149"/>
      <c r="GYP164" s="149"/>
      <c r="GYQ164" s="149"/>
      <c r="GYR164" s="149"/>
      <c r="GYS164" s="149"/>
      <c r="GYT164" s="149"/>
      <c r="GYU164" s="149"/>
      <c r="GYV164" s="149"/>
      <c r="GYW164" s="149"/>
      <c r="GYX164" s="149"/>
      <c r="GYY164" s="149"/>
      <c r="GYZ164" s="149"/>
      <c r="GZA164" s="149"/>
      <c r="GZB164" s="149"/>
      <c r="GZC164" s="149"/>
      <c r="GZD164" s="149"/>
      <c r="GZE164" s="149"/>
      <c r="GZF164" s="149"/>
      <c r="GZG164" s="149"/>
      <c r="GZH164" s="149"/>
      <c r="GZI164" s="149"/>
      <c r="GZJ164" s="149"/>
      <c r="GZK164" s="149"/>
      <c r="GZL164" s="149"/>
      <c r="GZM164" s="149"/>
      <c r="GZN164" s="149"/>
      <c r="GZO164" s="149"/>
      <c r="GZP164" s="149"/>
      <c r="GZQ164" s="149"/>
      <c r="GZR164" s="149"/>
      <c r="GZS164" s="149"/>
      <c r="GZT164" s="149"/>
      <c r="GZU164" s="149"/>
      <c r="GZV164" s="149"/>
      <c r="GZW164" s="149"/>
      <c r="GZX164" s="149"/>
      <c r="GZY164" s="149"/>
      <c r="GZZ164" s="149"/>
      <c r="HAA164" s="149"/>
      <c r="HAB164" s="149"/>
      <c r="HAC164" s="149"/>
      <c r="HAD164" s="149"/>
      <c r="HAE164" s="149"/>
      <c r="HAF164" s="149"/>
      <c r="HAG164" s="149"/>
      <c r="HAH164" s="149"/>
      <c r="HAI164" s="149"/>
      <c r="HAJ164" s="149"/>
      <c r="HAK164" s="149"/>
      <c r="HAL164" s="149"/>
      <c r="HAM164" s="149"/>
      <c r="HAN164" s="149"/>
      <c r="HAO164" s="149"/>
      <c r="HAP164" s="149"/>
      <c r="HAQ164" s="149"/>
      <c r="HAR164" s="149"/>
      <c r="HAS164" s="149"/>
      <c r="HAT164" s="149"/>
      <c r="HAU164" s="149"/>
      <c r="HAV164" s="149"/>
      <c r="HAW164" s="149"/>
      <c r="HAX164" s="149"/>
      <c r="HAY164" s="149"/>
      <c r="HAZ164" s="149"/>
      <c r="HBA164" s="149"/>
      <c r="HBB164" s="149"/>
      <c r="HBC164" s="149"/>
      <c r="HBD164" s="149"/>
      <c r="HBE164" s="149"/>
      <c r="HBF164" s="149"/>
      <c r="HBG164" s="149"/>
      <c r="HBH164" s="149"/>
      <c r="HBI164" s="149"/>
      <c r="HBJ164" s="149"/>
      <c r="HBK164" s="149"/>
      <c r="HBL164" s="149"/>
      <c r="HBM164" s="149"/>
      <c r="HBN164" s="149"/>
      <c r="HBO164" s="149"/>
      <c r="HBP164" s="149"/>
      <c r="HBQ164" s="149"/>
      <c r="HBR164" s="149"/>
      <c r="HBS164" s="149"/>
      <c r="HBT164" s="149"/>
      <c r="HBU164" s="149"/>
      <c r="HBV164" s="149"/>
      <c r="HBW164" s="149"/>
      <c r="HBX164" s="149"/>
      <c r="HBY164" s="149"/>
      <c r="HBZ164" s="149"/>
      <c r="HCA164" s="149"/>
      <c r="HCB164" s="149"/>
      <c r="HCC164" s="149"/>
      <c r="HCD164" s="149"/>
      <c r="HCE164" s="149"/>
      <c r="HCF164" s="149"/>
      <c r="HCG164" s="149"/>
      <c r="HCH164" s="149"/>
      <c r="HCI164" s="149"/>
      <c r="HCJ164" s="149"/>
      <c r="HCK164" s="149"/>
      <c r="HCL164" s="149"/>
      <c r="HCM164" s="149"/>
      <c r="HCN164" s="149"/>
      <c r="HCO164" s="149"/>
      <c r="HCP164" s="149"/>
      <c r="HCQ164" s="149"/>
      <c r="HCR164" s="149"/>
      <c r="HCS164" s="149"/>
      <c r="HCT164" s="149"/>
      <c r="HCU164" s="149"/>
      <c r="HCV164" s="149"/>
      <c r="HCW164" s="149"/>
      <c r="HCX164" s="149"/>
      <c r="HCY164" s="149"/>
      <c r="HCZ164" s="149"/>
      <c r="HDA164" s="149"/>
      <c r="HDB164" s="149"/>
      <c r="HDC164" s="149"/>
      <c r="HDD164" s="149"/>
      <c r="HDE164" s="149"/>
      <c r="HDF164" s="149"/>
      <c r="HDG164" s="149"/>
      <c r="HDH164" s="149"/>
      <c r="HDI164" s="149"/>
      <c r="HDJ164" s="149"/>
      <c r="HDK164" s="149"/>
      <c r="HDL164" s="149"/>
      <c r="HDM164" s="149"/>
      <c r="HDN164" s="149"/>
      <c r="HDO164" s="149"/>
      <c r="HDP164" s="149"/>
      <c r="HDQ164" s="149"/>
      <c r="HDR164" s="149"/>
      <c r="HDS164" s="149"/>
      <c r="HDT164" s="149"/>
      <c r="HDU164" s="149"/>
      <c r="HDV164" s="149"/>
      <c r="HDW164" s="149"/>
      <c r="HDX164" s="149"/>
      <c r="HDY164" s="149"/>
      <c r="HDZ164" s="149"/>
      <c r="HEA164" s="149"/>
      <c r="HEB164" s="149"/>
      <c r="HEC164" s="149"/>
      <c r="HED164" s="149"/>
      <c r="HEE164" s="149"/>
      <c r="HEF164" s="149"/>
      <c r="HEG164" s="149"/>
      <c r="HEH164" s="149"/>
      <c r="HEI164" s="149"/>
      <c r="HEJ164" s="149"/>
      <c r="HEK164" s="149"/>
      <c r="HEL164" s="149"/>
      <c r="HEM164" s="149"/>
      <c r="HEN164" s="149"/>
      <c r="HEO164" s="149"/>
      <c r="HEP164" s="149"/>
      <c r="HEQ164" s="149"/>
      <c r="HER164" s="149"/>
      <c r="HES164" s="149"/>
      <c r="HET164" s="149"/>
      <c r="HEU164" s="149"/>
      <c r="HEV164" s="149"/>
      <c r="HEW164" s="149"/>
      <c r="HEX164" s="149"/>
      <c r="HEY164" s="149"/>
      <c r="HEZ164" s="149"/>
      <c r="HFA164" s="149"/>
      <c r="HFB164" s="149"/>
      <c r="HFC164" s="149"/>
      <c r="HFD164" s="149"/>
      <c r="HFE164" s="149"/>
      <c r="HFF164" s="149"/>
      <c r="HFG164" s="149"/>
      <c r="HFH164" s="149"/>
      <c r="HFI164" s="149"/>
      <c r="HFJ164" s="149"/>
      <c r="HFK164" s="149"/>
      <c r="HFL164" s="149"/>
      <c r="HFM164" s="149"/>
      <c r="HFN164" s="149"/>
      <c r="HFO164" s="149"/>
      <c r="HFP164" s="149"/>
      <c r="HFQ164" s="149"/>
      <c r="HFR164" s="149"/>
      <c r="HFS164" s="149"/>
      <c r="HFT164" s="149"/>
      <c r="HFU164" s="149"/>
      <c r="HFV164" s="149"/>
      <c r="HFW164" s="149"/>
      <c r="HFX164" s="149"/>
      <c r="HFY164" s="149"/>
      <c r="HFZ164" s="149"/>
      <c r="HGA164" s="149"/>
      <c r="HGB164" s="149"/>
      <c r="HGC164" s="149"/>
      <c r="HGD164" s="149"/>
      <c r="HGE164" s="149"/>
      <c r="HGF164" s="149"/>
      <c r="HGG164" s="149"/>
      <c r="HGH164" s="149"/>
      <c r="HGI164" s="149"/>
      <c r="HGJ164" s="149"/>
      <c r="HGK164" s="149"/>
      <c r="HGL164" s="149"/>
      <c r="HGM164" s="149"/>
      <c r="HGN164" s="149"/>
      <c r="HGO164" s="149"/>
      <c r="HGP164" s="149"/>
      <c r="HGQ164" s="149"/>
      <c r="HGR164" s="149"/>
      <c r="HGS164" s="149"/>
      <c r="HGT164" s="149"/>
      <c r="HGU164" s="149"/>
      <c r="HGV164" s="149"/>
      <c r="HGW164" s="149"/>
      <c r="HGX164" s="149"/>
      <c r="HGY164" s="149"/>
      <c r="HGZ164" s="149"/>
      <c r="HHA164" s="149"/>
      <c r="HHB164" s="149"/>
      <c r="HHC164" s="149"/>
      <c r="HHD164" s="149"/>
      <c r="HHE164" s="149"/>
      <c r="HHF164" s="149"/>
      <c r="HHG164" s="149"/>
      <c r="HHH164" s="149"/>
      <c r="HHI164" s="149"/>
      <c r="HHJ164" s="149"/>
      <c r="HHK164" s="149"/>
      <c r="HHL164" s="149"/>
      <c r="HHM164" s="149"/>
      <c r="HHN164" s="149"/>
      <c r="HHO164" s="149"/>
      <c r="HHP164" s="149"/>
      <c r="HHQ164" s="149"/>
      <c r="HHR164" s="149"/>
      <c r="HHS164" s="149"/>
      <c r="HHT164" s="149"/>
      <c r="HHU164" s="149"/>
      <c r="HHV164" s="149"/>
      <c r="HHW164" s="149"/>
      <c r="HHX164" s="149"/>
      <c r="HHY164" s="149"/>
      <c r="HHZ164" s="149"/>
      <c r="HIA164" s="149"/>
      <c r="HIB164" s="149"/>
      <c r="HIC164" s="149"/>
      <c r="HID164" s="149"/>
      <c r="HIE164" s="149"/>
      <c r="HIF164" s="149"/>
      <c r="HIG164" s="149"/>
      <c r="HIH164" s="149"/>
      <c r="HII164" s="149"/>
      <c r="HIJ164" s="149"/>
      <c r="HIK164" s="149"/>
      <c r="HIL164" s="149"/>
      <c r="HIM164" s="149"/>
      <c r="HIN164" s="149"/>
      <c r="HIO164" s="149"/>
      <c r="HIP164" s="149"/>
      <c r="HIQ164" s="149"/>
      <c r="HIR164" s="149"/>
      <c r="HIS164" s="149"/>
      <c r="HIT164" s="149"/>
      <c r="HIU164" s="149"/>
      <c r="HIV164" s="149"/>
      <c r="HIW164" s="149"/>
      <c r="HIX164" s="149"/>
      <c r="HIY164" s="149"/>
      <c r="HIZ164" s="149"/>
      <c r="HJA164" s="149"/>
      <c r="HJB164" s="149"/>
      <c r="HJC164" s="149"/>
      <c r="HJD164" s="149"/>
      <c r="HJE164" s="149"/>
      <c r="HJF164" s="149"/>
      <c r="HJG164" s="149"/>
      <c r="HJH164" s="149"/>
      <c r="HJI164" s="149"/>
      <c r="HJJ164" s="149"/>
      <c r="HJK164" s="149"/>
      <c r="HJL164" s="149"/>
      <c r="HJM164" s="149"/>
      <c r="HJN164" s="149"/>
      <c r="HJO164" s="149"/>
      <c r="HJP164" s="149"/>
      <c r="HJQ164" s="149"/>
      <c r="HJR164" s="149"/>
      <c r="HJS164" s="149"/>
      <c r="HJT164" s="149"/>
      <c r="HJU164" s="149"/>
      <c r="HJV164" s="149"/>
      <c r="HJW164" s="149"/>
      <c r="HJX164" s="149"/>
      <c r="HJY164" s="149"/>
      <c r="HJZ164" s="149"/>
      <c r="HKA164" s="149"/>
      <c r="HKB164" s="149"/>
      <c r="HKC164" s="149"/>
      <c r="HKD164" s="149"/>
      <c r="HKE164" s="149"/>
      <c r="HKF164" s="149"/>
      <c r="HKG164" s="149"/>
      <c r="HKH164" s="149"/>
      <c r="HKI164" s="149"/>
      <c r="HKJ164" s="149"/>
      <c r="HKK164" s="149"/>
      <c r="HKL164" s="149"/>
      <c r="HKM164" s="149"/>
      <c r="HKN164" s="149"/>
      <c r="HKO164" s="149"/>
      <c r="HKP164" s="149"/>
      <c r="HKQ164" s="149"/>
      <c r="HKR164" s="149"/>
      <c r="HKS164" s="149"/>
      <c r="HKT164" s="149"/>
      <c r="HKU164" s="149"/>
      <c r="HKV164" s="149"/>
      <c r="HKW164" s="149"/>
      <c r="HKX164" s="149"/>
      <c r="HKY164" s="149"/>
      <c r="HKZ164" s="149"/>
      <c r="HLA164" s="149"/>
      <c r="HLB164" s="149"/>
      <c r="HLC164" s="149"/>
      <c r="HLD164" s="149"/>
      <c r="HLE164" s="149"/>
      <c r="HLF164" s="149"/>
      <c r="HLG164" s="149"/>
      <c r="HLH164" s="149"/>
      <c r="HLI164" s="149"/>
      <c r="HLJ164" s="149"/>
      <c r="HLK164" s="149"/>
      <c r="HLL164" s="149"/>
      <c r="HLM164" s="149"/>
      <c r="HLN164" s="149"/>
      <c r="HLO164" s="149"/>
      <c r="HLP164" s="149"/>
      <c r="HLQ164" s="149"/>
      <c r="HLR164" s="149"/>
      <c r="HLS164" s="149"/>
      <c r="HLT164" s="149"/>
      <c r="HLU164" s="149"/>
      <c r="HLV164" s="149"/>
      <c r="HLW164" s="149"/>
      <c r="HLX164" s="149"/>
      <c r="HLY164" s="149"/>
      <c r="HLZ164" s="149"/>
      <c r="HMA164" s="149"/>
      <c r="HMB164" s="149"/>
      <c r="HMC164" s="149"/>
      <c r="HMD164" s="149"/>
      <c r="HME164" s="149"/>
      <c r="HMF164" s="149"/>
      <c r="HMG164" s="149"/>
      <c r="HMH164" s="149"/>
      <c r="HMI164" s="149"/>
      <c r="HMJ164" s="149"/>
      <c r="HMK164" s="149"/>
      <c r="HML164" s="149"/>
      <c r="HMM164" s="149"/>
      <c r="HMN164" s="149"/>
      <c r="HMO164" s="149"/>
      <c r="HMP164" s="149"/>
      <c r="HMQ164" s="149"/>
      <c r="HMR164" s="149"/>
      <c r="HMS164" s="149"/>
      <c r="HMT164" s="149"/>
      <c r="HMU164" s="149"/>
      <c r="HMV164" s="149"/>
      <c r="HMW164" s="149"/>
      <c r="HMX164" s="149"/>
      <c r="HMY164" s="149"/>
      <c r="HMZ164" s="149"/>
      <c r="HNA164" s="149"/>
      <c r="HNB164" s="149"/>
      <c r="HNC164" s="149"/>
      <c r="HND164" s="149"/>
      <c r="HNE164" s="149"/>
      <c r="HNF164" s="149"/>
      <c r="HNG164" s="149"/>
      <c r="HNH164" s="149"/>
      <c r="HNI164" s="149"/>
      <c r="HNJ164" s="149"/>
      <c r="HNK164" s="149"/>
      <c r="HNL164" s="149"/>
      <c r="HNM164" s="149"/>
      <c r="HNN164" s="149"/>
      <c r="HNO164" s="149"/>
      <c r="HNP164" s="149"/>
      <c r="HNQ164" s="149"/>
      <c r="HNR164" s="149"/>
      <c r="HNS164" s="149"/>
      <c r="HNT164" s="149"/>
      <c r="HNU164" s="149"/>
      <c r="HNV164" s="149"/>
      <c r="HNW164" s="149"/>
      <c r="HNX164" s="149"/>
      <c r="HNY164" s="149"/>
      <c r="HNZ164" s="149"/>
      <c r="HOA164" s="149"/>
      <c r="HOB164" s="149"/>
      <c r="HOC164" s="149"/>
      <c r="HOD164" s="149"/>
      <c r="HOE164" s="149"/>
      <c r="HOF164" s="149"/>
      <c r="HOG164" s="149"/>
      <c r="HOH164" s="149"/>
      <c r="HOI164" s="149"/>
      <c r="HOJ164" s="149"/>
      <c r="HOK164" s="149"/>
      <c r="HOL164" s="149"/>
      <c r="HOM164" s="149"/>
      <c r="HON164" s="149"/>
      <c r="HOO164" s="149"/>
      <c r="HOP164" s="149"/>
      <c r="HOQ164" s="149"/>
      <c r="HOR164" s="149"/>
      <c r="HOS164" s="149"/>
      <c r="HOT164" s="149"/>
      <c r="HOU164" s="149"/>
      <c r="HOV164" s="149"/>
      <c r="HOW164" s="149"/>
      <c r="HOX164" s="149"/>
      <c r="HOY164" s="149"/>
      <c r="HOZ164" s="149"/>
      <c r="HPA164" s="149"/>
      <c r="HPB164" s="149"/>
      <c r="HPC164" s="149"/>
      <c r="HPD164" s="149"/>
      <c r="HPE164" s="149"/>
      <c r="HPF164" s="149"/>
      <c r="HPG164" s="149"/>
      <c r="HPH164" s="149"/>
      <c r="HPI164" s="149"/>
      <c r="HPJ164" s="149"/>
      <c r="HPK164" s="149"/>
      <c r="HPL164" s="149"/>
      <c r="HPM164" s="149"/>
      <c r="HPN164" s="149"/>
      <c r="HPO164" s="149"/>
      <c r="HPP164" s="149"/>
      <c r="HPQ164" s="149"/>
      <c r="HPR164" s="149"/>
      <c r="HPS164" s="149"/>
      <c r="HPT164" s="149"/>
      <c r="HPU164" s="149"/>
      <c r="HPV164" s="149"/>
      <c r="HPW164" s="149"/>
      <c r="HPX164" s="149"/>
      <c r="HPY164" s="149"/>
      <c r="HPZ164" s="149"/>
      <c r="HQA164" s="149"/>
      <c r="HQB164" s="149"/>
      <c r="HQC164" s="149"/>
      <c r="HQD164" s="149"/>
      <c r="HQE164" s="149"/>
      <c r="HQF164" s="149"/>
      <c r="HQG164" s="149"/>
      <c r="HQH164" s="149"/>
      <c r="HQI164" s="149"/>
      <c r="HQJ164" s="149"/>
      <c r="HQK164" s="149"/>
      <c r="HQL164" s="149"/>
      <c r="HQM164" s="149"/>
      <c r="HQN164" s="149"/>
      <c r="HQO164" s="149"/>
      <c r="HQP164" s="149"/>
      <c r="HQQ164" s="149"/>
      <c r="HQR164" s="149"/>
      <c r="HQS164" s="149"/>
      <c r="HQT164" s="149"/>
      <c r="HQU164" s="149"/>
      <c r="HQV164" s="149"/>
      <c r="HQW164" s="149"/>
      <c r="HQX164" s="149"/>
      <c r="HQY164" s="149"/>
      <c r="HQZ164" s="149"/>
      <c r="HRA164" s="149"/>
      <c r="HRB164" s="149"/>
      <c r="HRC164" s="149"/>
      <c r="HRD164" s="149"/>
      <c r="HRE164" s="149"/>
      <c r="HRF164" s="149"/>
      <c r="HRG164" s="149"/>
      <c r="HRH164" s="149"/>
      <c r="HRI164" s="149"/>
      <c r="HRJ164" s="149"/>
      <c r="HRK164" s="149"/>
      <c r="HRL164" s="149"/>
      <c r="HRM164" s="149"/>
      <c r="HRN164" s="149"/>
      <c r="HRO164" s="149"/>
      <c r="HRP164" s="149"/>
      <c r="HRQ164" s="149"/>
      <c r="HRR164" s="149"/>
      <c r="HRS164" s="149"/>
      <c r="HRT164" s="149"/>
      <c r="HRU164" s="149"/>
      <c r="HRV164" s="149"/>
      <c r="HRW164" s="149"/>
      <c r="HRX164" s="149"/>
      <c r="HRY164" s="149"/>
      <c r="HRZ164" s="149"/>
      <c r="HSA164" s="149"/>
      <c r="HSB164" s="149"/>
      <c r="HSC164" s="149"/>
      <c r="HSD164" s="149"/>
      <c r="HSE164" s="149"/>
      <c r="HSF164" s="149"/>
      <c r="HSG164" s="149"/>
      <c r="HSH164" s="149"/>
      <c r="HSI164" s="149"/>
      <c r="HSJ164" s="149"/>
      <c r="HSK164" s="149"/>
      <c r="HSL164" s="149"/>
      <c r="HSM164" s="149"/>
      <c r="HSN164" s="149"/>
      <c r="HSO164" s="149"/>
      <c r="HSP164" s="149"/>
      <c r="HSQ164" s="149"/>
      <c r="HSR164" s="149"/>
      <c r="HSS164" s="149"/>
      <c r="HST164" s="149"/>
      <c r="HSU164" s="149"/>
      <c r="HSV164" s="149"/>
      <c r="HSW164" s="149"/>
      <c r="HSX164" s="149"/>
      <c r="HSY164" s="149"/>
      <c r="HSZ164" s="149"/>
      <c r="HTA164" s="149"/>
      <c r="HTB164" s="149"/>
      <c r="HTC164" s="149"/>
      <c r="HTD164" s="149"/>
      <c r="HTE164" s="149"/>
      <c r="HTF164" s="149"/>
      <c r="HTG164" s="149"/>
      <c r="HTH164" s="149"/>
      <c r="HTI164" s="149"/>
      <c r="HTJ164" s="149"/>
      <c r="HTK164" s="149"/>
      <c r="HTL164" s="149"/>
      <c r="HTM164" s="149"/>
      <c r="HTN164" s="149"/>
      <c r="HTO164" s="149"/>
      <c r="HTP164" s="149"/>
      <c r="HTQ164" s="149"/>
      <c r="HTR164" s="149"/>
      <c r="HTS164" s="149"/>
      <c r="HTT164" s="149"/>
      <c r="HTU164" s="149"/>
      <c r="HTV164" s="149"/>
      <c r="HTW164" s="149"/>
      <c r="HTX164" s="149"/>
      <c r="HTY164" s="149"/>
      <c r="HTZ164" s="149"/>
      <c r="HUA164" s="149"/>
      <c r="HUB164" s="149"/>
      <c r="HUC164" s="149"/>
      <c r="HUD164" s="149"/>
      <c r="HUE164" s="149"/>
      <c r="HUF164" s="149"/>
      <c r="HUG164" s="149"/>
      <c r="HUH164" s="149"/>
      <c r="HUI164" s="149"/>
      <c r="HUJ164" s="149"/>
      <c r="HUK164" s="149"/>
      <c r="HUL164" s="149"/>
      <c r="HUM164" s="149"/>
      <c r="HUN164" s="149"/>
      <c r="HUO164" s="149"/>
      <c r="HUP164" s="149"/>
      <c r="HUQ164" s="149"/>
      <c r="HUR164" s="149"/>
      <c r="HUS164" s="149"/>
      <c r="HUT164" s="149"/>
      <c r="HUU164" s="149"/>
      <c r="HUV164" s="149"/>
      <c r="HUW164" s="149"/>
      <c r="HUX164" s="149"/>
      <c r="HUY164" s="149"/>
      <c r="HUZ164" s="149"/>
      <c r="HVA164" s="149"/>
      <c r="HVB164" s="149"/>
      <c r="HVC164" s="149"/>
      <c r="HVD164" s="149"/>
      <c r="HVE164" s="149"/>
      <c r="HVF164" s="149"/>
      <c r="HVG164" s="149"/>
      <c r="HVH164" s="149"/>
      <c r="HVI164" s="149"/>
      <c r="HVJ164" s="149"/>
      <c r="HVK164" s="149"/>
      <c r="HVL164" s="149"/>
      <c r="HVM164" s="149"/>
      <c r="HVN164" s="149"/>
      <c r="HVO164" s="149"/>
      <c r="HVP164" s="149"/>
      <c r="HVQ164" s="149"/>
      <c r="HVR164" s="149"/>
      <c r="HVS164" s="149"/>
      <c r="HVT164" s="149"/>
      <c r="HVU164" s="149"/>
      <c r="HVV164" s="149"/>
      <c r="HVW164" s="149"/>
      <c r="HVX164" s="149"/>
      <c r="HVY164" s="149"/>
      <c r="HVZ164" s="149"/>
      <c r="HWA164" s="149"/>
      <c r="HWB164" s="149"/>
      <c r="HWC164" s="149"/>
      <c r="HWD164" s="149"/>
      <c r="HWE164" s="149"/>
      <c r="HWF164" s="149"/>
      <c r="HWG164" s="149"/>
      <c r="HWH164" s="149"/>
      <c r="HWI164" s="149"/>
      <c r="HWJ164" s="149"/>
      <c r="HWK164" s="149"/>
      <c r="HWL164" s="149"/>
      <c r="HWM164" s="149"/>
      <c r="HWN164" s="149"/>
      <c r="HWO164" s="149"/>
      <c r="HWP164" s="149"/>
      <c r="HWQ164" s="149"/>
      <c r="HWR164" s="149"/>
      <c r="HWS164" s="149"/>
      <c r="HWT164" s="149"/>
      <c r="HWU164" s="149"/>
      <c r="HWV164" s="149"/>
      <c r="HWW164" s="149"/>
      <c r="HWX164" s="149"/>
      <c r="HWY164" s="149"/>
      <c r="HWZ164" s="149"/>
      <c r="HXA164" s="149"/>
      <c r="HXB164" s="149"/>
      <c r="HXC164" s="149"/>
      <c r="HXD164" s="149"/>
      <c r="HXE164" s="149"/>
      <c r="HXF164" s="149"/>
      <c r="HXG164" s="149"/>
      <c r="HXH164" s="149"/>
      <c r="HXI164" s="149"/>
      <c r="HXJ164" s="149"/>
      <c r="HXK164" s="149"/>
      <c r="HXL164" s="149"/>
      <c r="HXM164" s="149"/>
      <c r="HXN164" s="149"/>
      <c r="HXO164" s="149"/>
      <c r="HXP164" s="149"/>
      <c r="HXQ164" s="149"/>
      <c r="HXR164" s="149"/>
      <c r="HXS164" s="149"/>
      <c r="HXT164" s="149"/>
      <c r="HXU164" s="149"/>
      <c r="HXV164" s="149"/>
      <c r="HXW164" s="149"/>
      <c r="HXX164" s="149"/>
      <c r="HXY164" s="149"/>
      <c r="HXZ164" s="149"/>
      <c r="HYA164" s="149"/>
      <c r="HYB164" s="149"/>
      <c r="HYC164" s="149"/>
      <c r="HYD164" s="149"/>
      <c r="HYE164" s="149"/>
      <c r="HYF164" s="149"/>
      <c r="HYG164" s="149"/>
      <c r="HYH164" s="149"/>
      <c r="HYI164" s="149"/>
      <c r="HYJ164" s="149"/>
      <c r="HYK164" s="149"/>
      <c r="HYL164" s="149"/>
      <c r="HYM164" s="149"/>
      <c r="HYN164" s="149"/>
      <c r="HYO164" s="149"/>
      <c r="HYP164" s="149"/>
      <c r="HYQ164" s="149"/>
      <c r="HYR164" s="149"/>
      <c r="HYS164" s="149"/>
      <c r="HYT164" s="149"/>
      <c r="HYU164" s="149"/>
      <c r="HYV164" s="149"/>
      <c r="HYW164" s="149"/>
      <c r="HYX164" s="149"/>
      <c r="HYY164" s="149"/>
      <c r="HYZ164" s="149"/>
      <c r="HZA164" s="149"/>
      <c r="HZB164" s="149"/>
      <c r="HZC164" s="149"/>
      <c r="HZD164" s="149"/>
      <c r="HZE164" s="149"/>
      <c r="HZF164" s="149"/>
      <c r="HZG164" s="149"/>
      <c r="HZH164" s="149"/>
      <c r="HZI164" s="149"/>
      <c r="HZJ164" s="149"/>
      <c r="HZK164" s="149"/>
      <c r="HZL164" s="149"/>
      <c r="HZM164" s="149"/>
      <c r="HZN164" s="149"/>
      <c r="HZO164" s="149"/>
      <c r="HZP164" s="149"/>
      <c r="HZQ164" s="149"/>
      <c r="HZR164" s="149"/>
      <c r="HZS164" s="149"/>
      <c r="HZT164" s="149"/>
      <c r="HZU164" s="149"/>
      <c r="HZV164" s="149"/>
      <c r="HZW164" s="149"/>
      <c r="HZX164" s="149"/>
      <c r="HZY164" s="149"/>
      <c r="HZZ164" s="149"/>
      <c r="IAA164" s="149"/>
      <c r="IAB164" s="149"/>
      <c r="IAC164" s="149"/>
      <c r="IAD164" s="149"/>
      <c r="IAE164" s="149"/>
      <c r="IAF164" s="149"/>
      <c r="IAG164" s="149"/>
      <c r="IAH164" s="149"/>
      <c r="IAI164" s="149"/>
      <c r="IAJ164" s="149"/>
      <c r="IAK164" s="149"/>
      <c r="IAL164" s="149"/>
      <c r="IAM164" s="149"/>
      <c r="IAN164" s="149"/>
      <c r="IAO164" s="149"/>
      <c r="IAP164" s="149"/>
      <c r="IAQ164" s="149"/>
      <c r="IAR164" s="149"/>
      <c r="IAS164" s="149"/>
      <c r="IAT164" s="149"/>
      <c r="IAU164" s="149"/>
      <c r="IAV164" s="149"/>
      <c r="IAW164" s="149"/>
      <c r="IAX164" s="149"/>
      <c r="IAY164" s="149"/>
      <c r="IAZ164" s="149"/>
      <c r="IBA164" s="149"/>
      <c r="IBB164" s="149"/>
      <c r="IBC164" s="149"/>
      <c r="IBD164" s="149"/>
      <c r="IBE164" s="149"/>
      <c r="IBF164" s="149"/>
      <c r="IBG164" s="149"/>
      <c r="IBH164" s="149"/>
      <c r="IBI164" s="149"/>
      <c r="IBJ164" s="149"/>
      <c r="IBK164" s="149"/>
      <c r="IBL164" s="149"/>
      <c r="IBM164" s="149"/>
      <c r="IBN164" s="149"/>
      <c r="IBO164" s="149"/>
      <c r="IBP164" s="149"/>
      <c r="IBQ164" s="149"/>
      <c r="IBR164" s="149"/>
      <c r="IBS164" s="149"/>
      <c r="IBT164" s="149"/>
      <c r="IBU164" s="149"/>
      <c r="IBV164" s="149"/>
      <c r="IBW164" s="149"/>
      <c r="IBX164" s="149"/>
      <c r="IBY164" s="149"/>
      <c r="IBZ164" s="149"/>
      <c r="ICA164" s="149"/>
      <c r="ICB164" s="149"/>
      <c r="ICC164" s="149"/>
      <c r="ICD164" s="149"/>
      <c r="ICE164" s="149"/>
      <c r="ICF164" s="149"/>
      <c r="ICG164" s="149"/>
      <c r="ICH164" s="149"/>
      <c r="ICI164" s="149"/>
      <c r="ICJ164" s="149"/>
      <c r="ICK164" s="149"/>
      <c r="ICL164" s="149"/>
      <c r="ICM164" s="149"/>
      <c r="ICN164" s="149"/>
      <c r="ICO164" s="149"/>
      <c r="ICP164" s="149"/>
      <c r="ICQ164" s="149"/>
      <c r="ICR164" s="149"/>
      <c r="ICS164" s="149"/>
      <c r="ICT164" s="149"/>
      <c r="ICU164" s="149"/>
      <c r="ICV164" s="149"/>
      <c r="ICW164" s="149"/>
      <c r="ICX164" s="149"/>
      <c r="ICY164" s="149"/>
      <c r="ICZ164" s="149"/>
      <c r="IDA164" s="149"/>
      <c r="IDB164" s="149"/>
      <c r="IDC164" s="149"/>
      <c r="IDD164" s="149"/>
      <c r="IDE164" s="149"/>
      <c r="IDF164" s="149"/>
      <c r="IDG164" s="149"/>
      <c r="IDH164" s="149"/>
      <c r="IDI164" s="149"/>
      <c r="IDJ164" s="149"/>
      <c r="IDK164" s="149"/>
      <c r="IDL164" s="149"/>
      <c r="IDM164" s="149"/>
      <c r="IDN164" s="149"/>
      <c r="IDO164" s="149"/>
      <c r="IDP164" s="149"/>
      <c r="IDQ164" s="149"/>
      <c r="IDR164" s="149"/>
      <c r="IDS164" s="149"/>
      <c r="IDT164" s="149"/>
      <c r="IDU164" s="149"/>
      <c r="IDV164" s="149"/>
      <c r="IDW164" s="149"/>
      <c r="IDX164" s="149"/>
      <c r="IDY164" s="149"/>
      <c r="IDZ164" s="149"/>
      <c r="IEA164" s="149"/>
      <c r="IEB164" s="149"/>
      <c r="IEC164" s="149"/>
      <c r="IED164" s="149"/>
      <c r="IEE164" s="149"/>
      <c r="IEF164" s="149"/>
      <c r="IEG164" s="149"/>
      <c r="IEH164" s="149"/>
      <c r="IEI164" s="149"/>
      <c r="IEJ164" s="149"/>
      <c r="IEK164" s="149"/>
      <c r="IEL164" s="149"/>
      <c r="IEM164" s="149"/>
      <c r="IEN164" s="149"/>
      <c r="IEO164" s="149"/>
      <c r="IEP164" s="149"/>
      <c r="IEQ164" s="149"/>
      <c r="IER164" s="149"/>
      <c r="IES164" s="149"/>
      <c r="IET164" s="149"/>
      <c r="IEU164" s="149"/>
      <c r="IEV164" s="149"/>
      <c r="IEW164" s="149"/>
      <c r="IEX164" s="149"/>
      <c r="IEY164" s="149"/>
      <c r="IEZ164" s="149"/>
      <c r="IFA164" s="149"/>
      <c r="IFB164" s="149"/>
      <c r="IFC164" s="149"/>
      <c r="IFD164" s="149"/>
      <c r="IFE164" s="149"/>
      <c r="IFF164" s="149"/>
      <c r="IFG164" s="149"/>
      <c r="IFH164" s="149"/>
      <c r="IFI164" s="149"/>
      <c r="IFJ164" s="149"/>
      <c r="IFK164" s="149"/>
      <c r="IFL164" s="149"/>
      <c r="IFM164" s="149"/>
      <c r="IFN164" s="149"/>
      <c r="IFO164" s="149"/>
      <c r="IFP164" s="149"/>
      <c r="IFQ164" s="149"/>
      <c r="IFR164" s="149"/>
      <c r="IFS164" s="149"/>
      <c r="IFT164" s="149"/>
      <c r="IFU164" s="149"/>
      <c r="IFV164" s="149"/>
      <c r="IFW164" s="149"/>
      <c r="IFX164" s="149"/>
      <c r="IFY164" s="149"/>
      <c r="IFZ164" s="149"/>
      <c r="IGA164" s="149"/>
      <c r="IGB164" s="149"/>
      <c r="IGC164" s="149"/>
      <c r="IGD164" s="149"/>
      <c r="IGE164" s="149"/>
      <c r="IGF164" s="149"/>
      <c r="IGG164" s="149"/>
      <c r="IGH164" s="149"/>
      <c r="IGI164" s="149"/>
      <c r="IGJ164" s="149"/>
      <c r="IGK164" s="149"/>
      <c r="IGL164" s="149"/>
      <c r="IGM164" s="149"/>
      <c r="IGN164" s="149"/>
      <c r="IGO164" s="149"/>
      <c r="IGP164" s="149"/>
      <c r="IGQ164" s="149"/>
      <c r="IGR164" s="149"/>
      <c r="IGS164" s="149"/>
      <c r="IGT164" s="149"/>
      <c r="IGU164" s="149"/>
      <c r="IGV164" s="149"/>
      <c r="IGW164" s="149"/>
      <c r="IGX164" s="149"/>
      <c r="IGY164" s="149"/>
      <c r="IGZ164" s="149"/>
      <c r="IHA164" s="149"/>
      <c r="IHB164" s="149"/>
      <c r="IHC164" s="149"/>
      <c r="IHD164" s="149"/>
      <c r="IHE164" s="149"/>
      <c r="IHF164" s="149"/>
      <c r="IHG164" s="149"/>
      <c r="IHH164" s="149"/>
      <c r="IHI164" s="149"/>
      <c r="IHJ164" s="149"/>
      <c r="IHK164" s="149"/>
      <c r="IHL164" s="149"/>
      <c r="IHM164" s="149"/>
      <c r="IHN164" s="149"/>
      <c r="IHO164" s="149"/>
      <c r="IHP164" s="149"/>
      <c r="IHQ164" s="149"/>
      <c r="IHR164" s="149"/>
      <c r="IHS164" s="149"/>
      <c r="IHT164" s="149"/>
      <c r="IHU164" s="149"/>
      <c r="IHV164" s="149"/>
      <c r="IHW164" s="149"/>
      <c r="IHX164" s="149"/>
      <c r="IHY164" s="149"/>
      <c r="IHZ164" s="149"/>
      <c r="IIA164" s="149"/>
      <c r="IIB164" s="149"/>
      <c r="IIC164" s="149"/>
      <c r="IID164" s="149"/>
      <c r="IIE164" s="149"/>
      <c r="IIF164" s="149"/>
      <c r="IIG164" s="149"/>
      <c r="IIH164" s="149"/>
      <c r="III164" s="149"/>
      <c r="IIJ164" s="149"/>
      <c r="IIK164" s="149"/>
      <c r="IIL164" s="149"/>
      <c r="IIM164" s="149"/>
      <c r="IIN164" s="149"/>
      <c r="IIO164" s="149"/>
      <c r="IIP164" s="149"/>
      <c r="IIQ164" s="149"/>
      <c r="IIR164" s="149"/>
      <c r="IIS164" s="149"/>
      <c r="IIT164" s="149"/>
      <c r="IIU164" s="149"/>
      <c r="IIV164" s="149"/>
      <c r="IIW164" s="149"/>
      <c r="IIX164" s="149"/>
      <c r="IIY164" s="149"/>
      <c r="IIZ164" s="149"/>
      <c r="IJA164" s="149"/>
      <c r="IJB164" s="149"/>
      <c r="IJC164" s="149"/>
      <c r="IJD164" s="149"/>
      <c r="IJE164" s="149"/>
      <c r="IJF164" s="149"/>
      <c r="IJG164" s="149"/>
      <c r="IJH164" s="149"/>
      <c r="IJI164" s="149"/>
      <c r="IJJ164" s="149"/>
      <c r="IJK164" s="149"/>
      <c r="IJL164" s="149"/>
      <c r="IJM164" s="149"/>
      <c r="IJN164" s="149"/>
      <c r="IJO164" s="149"/>
      <c r="IJP164" s="149"/>
      <c r="IJQ164" s="149"/>
      <c r="IJR164" s="149"/>
      <c r="IJS164" s="149"/>
      <c r="IJT164" s="149"/>
      <c r="IJU164" s="149"/>
      <c r="IJV164" s="149"/>
      <c r="IJW164" s="149"/>
      <c r="IJX164" s="149"/>
      <c r="IJY164" s="149"/>
      <c r="IJZ164" s="149"/>
      <c r="IKA164" s="149"/>
      <c r="IKB164" s="149"/>
      <c r="IKC164" s="149"/>
      <c r="IKD164" s="149"/>
      <c r="IKE164" s="149"/>
      <c r="IKF164" s="149"/>
      <c r="IKG164" s="149"/>
      <c r="IKH164" s="149"/>
      <c r="IKI164" s="149"/>
      <c r="IKJ164" s="149"/>
      <c r="IKK164" s="149"/>
      <c r="IKL164" s="149"/>
      <c r="IKM164" s="149"/>
      <c r="IKN164" s="149"/>
      <c r="IKO164" s="149"/>
      <c r="IKP164" s="149"/>
      <c r="IKQ164" s="149"/>
      <c r="IKR164" s="149"/>
      <c r="IKS164" s="149"/>
      <c r="IKT164" s="149"/>
      <c r="IKU164" s="149"/>
      <c r="IKV164" s="149"/>
      <c r="IKW164" s="149"/>
      <c r="IKX164" s="149"/>
      <c r="IKY164" s="149"/>
      <c r="IKZ164" s="149"/>
      <c r="ILA164" s="149"/>
      <c r="ILB164" s="149"/>
      <c r="ILC164" s="149"/>
      <c r="ILD164" s="149"/>
      <c r="ILE164" s="149"/>
      <c r="ILF164" s="149"/>
      <c r="ILG164" s="149"/>
      <c r="ILH164" s="149"/>
      <c r="ILI164" s="149"/>
      <c r="ILJ164" s="149"/>
      <c r="ILK164" s="149"/>
      <c r="ILL164" s="149"/>
      <c r="ILM164" s="149"/>
      <c r="ILN164" s="149"/>
      <c r="ILO164" s="149"/>
      <c r="ILP164" s="149"/>
      <c r="ILQ164" s="149"/>
      <c r="ILR164" s="149"/>
      <c r="ILS164" s="149"/>
      <c r="ILT164" s="149"/>
      <c r="ILU164" s="149"/>
      <c r="ILV164" s="149"/>
      <c r="ILW164" s="149"/>
      <c r="ILX164" s="149"/>
      <c r="ILY164" s="149"/>
      <c r="ILZ164" s="149"/>
      <c r="IMA164" s="149"/>
      <c r="IMB164" s="149"/>
      <c r="IMC164" s="149"/>
      <c r="IMD164" s="149"/>
      <c r="IME164" s="149"/>
      <c r="IMF164" s="149"/>
      <c r="IMG164" s="149"/>
      <c r="IMH164" s="149"/>
      <c r="IMI164" s="149"/>
      <c r="IMJ164" s="149"/>
      <c r="IMK164" s="149"/>
      <c r="IML164" s="149"/>
      <c r="IMM164" s="149"/>
      <c r="IMN164" s="149"/>
      <c r="IMO164" s="149"/>
      <c r="IMP164" s="149"/>
      <c r="IMQ164" s="149"/>
      <c r="IMR164" s="149"/>
      <c r="IMS164" s="149"/>
      <c r="IMT164" s="149"/>
      <c r="IMU164" s="149"/>
      <c r="IMV164" s="149"/>
      <c r="IMW164" s="149"/>
      <c r="IMX164" s="149"/>
      <c r="IMY164" s="149"/>
      <c r="IMZ164" s="149"/>
      <c r="INA164" s="149"/>
      <c r="INB164" s="149"/>
      <c r="INC164" s="149"/>
      <c r="IND164" s="149"/>
      <c r="INE164" s="149"/>
      <c r="INF164" s="149"/>
      <c r="ING164" s="149"/>
      <c r="INH164" s="149"/>
      <c r="INI164" s="149"/>
      <c r="INJ164" s="149"/>
      <c r="INK164" s="149"/>
      <c r="INL164" s="149"/>
      <c r="INM164" s="149"/>
      <c r="INN164" s="149"/>
      <c r="INO164" s="149"/>
      <c r="INP164" s="149"/>
      <c r="INQ164" s="149"/>
      <c r="INR164" s="149"/>
      <c r="INS164" s="149"/>
      <c r="INT164" s="149"/>
      <c r="INU164" s="149"/>
      <c r="INV164" s="149"/>
      <c r="INW164" s="149"/>
      <c r="INX164" s="149"/>
      <c r="INY164" s="149"/>
      <c r="INZ164" s="149"/>
      <c r="IOA164" s="149"/>
      <c r="IOB164" s="149"/>
      <c r="IOC164" s="149"/>
      <c r="IOD164" s="149"/>
      <c r="IOE164" s="149"/>
      <c r="IOF164" s="149"/>
      <c r="IOG164" s="149"/>
      <c r="IOH164" s="149"/>
      <c r="IOI164" s="149"/>
      <c r="IOJ164" s="149"/>
      <c r="IOK164" s="149"/>
      <c r="IOL164" s="149"/>
      <c r="IOM164" s="149"/>
      <c r="ION164" s="149"/>
      <c r="IOO164" s="149"/>
      <c r="IOP164" s="149"/>
      <c r="IOQ164" s="149"/>
      <c r="IOR164" s="149"/>
      <c r="IOS164" s="149"/>
      <c r="IOT164" s="149"/>
      <c r="IOU164" s="149"/>
      <c r="IOV164" s="149"/>
      <c r="IOW164" s="149"/>
      <c r="IOX164" s="149"/>
      <c r="IOY164" s="149"/>
      <c r="IOZ164" s="149"/>
      <c r="IPA164" s="149"/>
      <c r="IPB164" s="149"/>
      <c r="IPC164" s="149"/>
      <c r="IPD164" s="149"/>
      <c r="IPE164" s="149"/>
      <c r="IPF164" s="149"/>
      <c r="IPG164" s="149"/>
      <c r="IPH164" s="149"/>
      <c r="IPI164" s="149"/>
      <c r="IPJ164" s="149"/>
      <c r="IPK164" s="149"/>
      <c r="IPL164" s="149"/>
      <c r="IPM164" s="149"/>
      <c r="IPN164" s="149"/>
      <c r="IPO164" s="149"/>
      <c r="IPP164" s="149"/>
      <c r="IPQ164" s="149"/>
      <c r="IPR164" s="149"/>
      <c r="IPS164" s="149"/>
      <c r="IPT164" s="149"/>
      <c r="IPU164" s="149"/>
      <c r="IPV164" s="149"/>
      <c r="IPW164" s="149"/>
      <c r="IPX164" s="149"/>
      <c r="IPY164" s="149"/>
      <c r="IPZ164" s="149"/>
      <c r="IQA164" s="149"/>
      <c r="IQB164" s="149"/>
      <c r="IQC164" s="149"/>
      <c r="IQD164" s="149"/>
      <c r="IQE164" s="149"/>
      <c r="IQF164" s="149"/>
      <c r="IQG164" s="149"/>
      <c r="IQH164" s="149"/>
      <c r="IQI164" s="149"/>
      <c r="IQJ164" s="149"/>
      <c r="IQK164" s="149"/>
      <c r="IQL164" s="149"/>
      <c r="IQM164" s="149"/>
      <c r="IQN164" s="149"/>
      <c r="IQO164" s="149"/>
      <c r="IQP164" s="149"/>
      <c r="IQQ164" s="149"/>
      <c r="IQR164" s="149"/>
      <c r="IQS164" s="149"/>
      <c r="IQT164" s="149"/>
      <c r="IQU164" s="149"/>
      <c r="IQV164" s="149"/>
      <c r="IQW164" s="149"/>
      <c r="IQX164" s="149"/>
      <c r="IQY164" s="149"/>
      <c r="IQZ164" s="149"/>
      <c r="IRA164" s="149"/>
      <c r="IRB164" s="149"/>
      <c r="IRC164" s="149"/>
      <c r="IRD164" s="149"/>
      <c r="IRE164" s="149"/>
      <c r="IRF164" s="149"/>
      <c r="IRG164" s="149"/>
      <c r="IRH164" s="149"/>
      <c r="IRI164" s="149"/>
      <c r="IRJ164" s="149"/>
      <c r="IRK164" s="149"/>
      <c r="IRL164" s="149"/>
      <c r="IRM164" s="149"/>
      <c r="IRN164" s="149"/>
      <c r="IRO164" s="149"/>
      <c r="IRP164" s="149"/>
      <c r="IRQ164" s="149"/>
      <c r="IRR164" s="149"/>
      <c r="IRS164" s="149"/>
      <c r="IRT164" s="149"/>
      <c r="IRU164" s="149"/>
      <c r="IRV164" s="149"/>
      <c r="IRW164" s="149"/>
      <c r="IRX164" s="149"/>
      <c r="IRY164" s="149"/>
      <c r="IRZ164" s="149"/>
      <c r="ISA164" s="149"/>
      <c r="ISB164" s="149"/>
      <c r="ISC164" s="149"/>
      <c r="ISD164" s="149"/>
      <c r="ISE164" s="149"/>
      <c r="ISF164" s="149"/>
      <c r="ISG164" s="149"/>
      <c r="ISH164" s="149"/>
      <c r="ISI164" s="149"/>
      <c r="ISJ164" s="149"/>
      <c r="ISK164" s="149"/>
      <c r="ISL164" s="149"/>
      <c r="ISM164" s="149"/>
      <c r="ISN164" s="149"/>
      <c r="ISO164" s="149"/>
      <c r="ISP164" s="149"/>
      <c r="ISQ164" s="149"/>
      <c r="ISR164" s="149"/>
      <c r="ISS164" s="149"/>
      <c r="IST164" s="149"/>
      <c r="ISU164" s="149"/>
      <c r="ISV164" s="149"/>
      <c r="ISW164" s="149"/>
      <c r="ISX164" s="149"/>
      <c r="ISY164" s="149"/>
      <c r="ISZ164" s="149"/>
      <c r="ITA164" s="149"/>
      <c r="ITB164" s="149"/>
      <c r="ITC164" s="149"/>
      <c r="ITD164" s="149"/>
      <c r="ITE164" s="149"/>
      <c r="ITF164" s="149"/>
      <c r="ITG164" s="149"/>
      <c r="ITH164" s="149"/>
      <c r="ITI164" s="149"/>
      <c r="ITJ164" s="149"/>
      <c r="ITK164" s="149"/>
      <c r="ITL164" s="149"/>
      <c r="ITM164" s="149"/>
      <c r="ITN164" s="149"/>
      <c r="ITO164" s="149"/>
      <c r="ITP164" s="149"/>
      <c r="ITQ164" s="149"/>
      <c r="ITR164" s="149"/>
      <c r="ITS164" s="149"/>
      <c r="ITT164" s="149"/>
      <c r="ITU164" s="149"/>
      <c r="ITV164" s="149"/>
      <c r="ITW164" s="149"/>
      <c r="ITX164" s="149"/>
      <c r="ITY164" s="149"/>
      <c r="ITZ164" s="149"/>
      <c r="IUA164" s="149"/>
      <c r="IUB164" s="149"/>
      <c r="IUC164" s="149"/>
      <c r="IUD164" s="149"/>
      <c r="IUE164" s="149"/>
      <c r="IUF164" s="149"/>
      <c r="IUG164" s="149"/>
      <c r="IUH164" s="149"/>
      <c r="IUI164" s="149"/>
      <c r="IUJ164" s="149"/>
      <c r="IUK164" s="149"/>
      <c r="IUL164" s="149"/>
      <c r="IUM164" s="149"/>
      <c r="IUN164" s="149"/>
      <c r="IUO164" s="149"/>
      <c r="IUP164" s="149"/>
      <c r="IUQ164" s="149"/>
      <c r="IUR164" s="149"/>
      <c r="IUS164" s="149"/>
      <c r="IUT164" s="149"/>
      <c r="IUU164" s="149"/>
      <c r="IUV164" s="149"/>
      <c r="IUW164" s="149"/>
      <c r="IUX164" s="149"/>
      <c r="IUY164" s="149"/>
      <c r="IUZ164" s="149"/>
      <c r="IVA164" s="149"/>
      <c r="IVB164" s="149"/>
      <c r="IVC164" s="149"/>
      <c r="IVD164" s="149"/>
      <c r="IVE164" s="149"/>
      <c r="IVF164" s="149"/>
      <c r="IVG164" s="149"/>
      <c r="IVH164" s="149"/>
      <c r="IVI164" s="149"/>
      <c r="IVJ164" s="149"/>
      <c r="IVK164" s="149"/>
      <c r="IVL164" s="149"/>
      <c r="IVM164" s="149"/>
      <c r="IVN164" s="149"/>
      <c r="IVO164" s="149"/>
      <c r="IVP164" s="149"/>
      <c r="IVQ164" s="149"/>
      <c r="IVR164" s="149"/>
      <c r="IVS164" s="149"/>
      <c r="IVT164" s="149"/>
      <c r="IVU164" s="149"/>
      <c r="IVV164" s="149"/>
      <c r="IVW164" s="149"/>
      <c r="IVX164" s="149"/>
      <c r="IVY164" s="149"/>
      <c r="IVZ164" s="149"/>
      <c r="IWA164" s="149"/>
      <c r="IWB164" s="149"/>
      <c r="IWC164" s="149"/>
      <c r="IWD164" s="149"/>
      <c r="IWE164" s="149"/>
      <c r="IWF164" s="149"/>
      <c r="IWG164" s="149"/>
      <c r="IWH164" s="149"/>
      <c r="IWI164" s="149"/>
      <c r="IWJ164" s="149"/>
      <c r="IWK164" s="149"/>
      <c r="IWL164" s="149"/>
      <c r="IWM164" s="149"/>
      <c r="IWN164" s="149"/>
      <c r="IWO164" s="149"/>
      <c r="IWP164" s="149"/>
      <c r="IWQ164" s="149"/>
      <c r="IWR164" s="149"/>
      <c r="IWS164" s="149"/>
      <c r="IWT164" s="149"/>
      <c r="IWU164" s="149"/>
      <c r="IWV164" s="149"/>
      <c r="IWW164" s="149"/>
      <c r="IWX164" s="149"/>
      <c r="IWY164" s="149"/>
      <c r="IWZ164" s="149"/>
      <c r="IXA164" s="149"/>
      <c r="IXB164" s="149"/>
      <c r="IXC164" s="149"/>
      <c r="IXD164" s="149"/>
      <c r="IXE164" s="149"/>
      <c r="IXF164" s="149"/>
      <c r="IXG164" s="149"/>
      <c r="IXH164" s="149"/>
      <c r="IXI164" s="149"/>
      <c r="IXJ164" s="149"/>
      <c r="IXK164" s="149"/>
      <c r="IXL164" s="149"/>
      <c r="IXM164" s="149"/>
      <c r="IXN164" s="149"/>
      <c r="IXO164" s="149"/>
      <c r="IXP164" s="149"/>
      <c r="IXQ164" s="149"/>
      <c r="IXR164" s="149"/>
      <c r="IXS164" s="149"/>
      <c r="IXT164" s="149"/>
      <c r="IXU164" s="149"/>
      <c r="IXV164" s="149"/>
      <c r="IXW164" s="149"/>
      <c r="IXX164" s="149"/>
      <c r="IXY164" s="149"/>
      <c r="IXZ164" s="149"/>
      <c r="IYA164" s="149"/>
      <c r="IYB164" s="149"/>
      <c r="IYC164" s="149"/>
      <c r="IYD164" s="149"/>
      <c r="IYE164" s="149"/>
      <c r="IYF164" s="149"/>
      <c r="IYG164" s="149"/>
      <c r="IYH164" s="149"/>
      <c r="IYI164" s="149"/>
      <c r="IYJ164" s="149"/>
      <c r="IYK164" s="149"/>
      <c r="IYL164" s="149"/>
      <c r="IYM164" s="149"/>
      <c r="IYN164" s="149"/>
      <c r="IYO164" s="149"/>
      <c r="IYP164" s="149"/>
      <c r="IYQ164" s="149"/>
      <c r="IYR164" s="149"/>
      <c r="IYS164" s="149"/>
      <c r="IYT164" s="149"/>
      <c r="IYU164" s="149"/>
      <c r="IYV164" s="149"/>
      <c r="IYW164" s="149"/>
      <c r="IYX164" s="149"/>
      <c r="IYY164" s="149"/>
      <c r="IYZ164" s="149"/>
      <c r="IZA164" s="149"/>
      <c r="IZB164" s="149"/>
      <c r="IZC164" s="149"/>
      <c r="IZD164" s="149"/>
      <c r="IZE164" s="149"/>
      <c r="IZF164" s="149"/>
      <c r="IZG164" s="149"/>
      <c r="IZH164" s="149"/>
      <c r="IZI164" s="149"/>
      <c r="IZJ164" s="149"/>
      <c r="IZK164" s="149"/>
      <c r="IZL164" s="149"/>
      <c r="IZM164" s="149"/>
      <c r="IZN164" s="149"/>
      <c r="IZO164" s="149"/>
      <c r="IZP164" s="149"/>
      <c r="IZQ164" s="149"/>
      <c r="IZR164" s="149"/>
      <c r="IZS164" s="149"/>
      <c r="IZT164" s="149"/>
      <c r="IZU164" s="149"/>
      <c r="IZV164" s="149"/>
      <c r="IZW164" s="149"/>
      <c r="IZX164" s="149"/>
      <c r="IZY164" s="149"/>
      <c r="IZZ164" s="149"/>
      <c r="JAA164" s="149"/>
      <c r="JAB164" s="149"/>
      <c r="JAC164" s="149"/>
      <c r="JAD164" s="149"/>
      <c r="JAE164" s="149"/>
      <c r="JAF164" s="149"/>
      <c r="JAG164" s="149"/>
      <c r="JAH164" s="149"/>
      <c r="JAI164" s="149"/>
      <c r="JAJ164" s="149"/>
      <c r="JAK164" s="149"/>
      <c r="JAL164" s="149"/>
      <c r="JAM164" s="149"/>
      <c r="JAN164" s="149"/>
      <c r="JAO164" s="149"/>
      <c r="JAP164" s="149"/>
      <c r="JAQ164" s="149"/>
      <c r="JAR164" s="149"/>
      <c r="JAS164" s="149"/>
      <c r="JAT164" s="149"/>
      <c r="JAU164" s="149"/>
      <c r="JAV164" s="149"/>
      <c r="JAW164" s="149"/>
      <c r="JAX164" s="149"/>
      <c r="JAY164" s="149"/>
      <c r="JAZ164" s="149"/>
      <c r="JBA164" s="149"/>
      <c r="JBB164" s="149"/>
      <c r="JBC164" s="149"/>
      <c r="JBD164" s="149"/>
      <c r="JBE164" s="149"/>
      <c r="JBF164" s="149"/>
      <c r="JBG164" s="149"/>
      <c r="JBH164" s="149"/>
      <c r="JBI164" s="149"/>
      <c r="JBJ164" s="149"/>
      <c r="JBK164" s="149"/>
      <c r="JBL164" s="149"/>
      <c r="JBM164" s="149"/>
      <c r="JBN164" s="149"/>
      <c r="JBO164" s="149"/>
      <c r="JBP164" s="149"/>
      <c r="JBQ164" s="149"/>
      <c r="JBR164" s="149"/>
      <c r="JBS164" s="149"/>
      <c r="JBT164" s="149"/>
      <c r="JBU164" s="149"/>
      <c r="JBV164" s="149"/>
      <c r="JBW164" s="149"/>
      <c r="JBX164" s="149"/>
      <c r="JBY164" s="149"/>
      <c r="JBZ164" s="149"/>
      <c r="JCA164" s="149"/>
      <c r="JCB164" s="149"/>
      <c r="JCC164" s="149"/>
      <c r="JCD164" s="149"/>
      <c r="JCE164" s="149"/>
      <c r="JCF164" s="149"/>
      <c r="JCG164" s="149"/>
      <c r="JCH164" s="149"/>
      <c r="JCI164" s="149"/>
      <c r="JCJ164" s="149"/>
      <c r="JCK164" s="149"/>
      <c r="JCL164" s="149"/>
      <c r="JCM164" s="149"/>
      <c r="JCN164" s="149"/>
      <c r="JCO164" s="149"/>
      <c r="JCP164" s="149"/>
      <c r="JCQ164" s="149"/>
      <c r="JCR164" s="149"/>
      <c r="JCS164" s="149"/>
      <c r="JCT164" s="149"/>
      <c r="JCU164" s="149"/>
      <c r="JCV164" s="149"/>
      <c r="JCW164" s="149"/>
      <c r="JCX164" s="149"/>
      <c r="JCY164" s="149"/>
      <c r="JCZ164" s="149"/>
      <c r="JDA164" s="149"/>
      <c r="JDB164" s="149"/>
      <c r="JDC164" s="149"/>
      <c r="JDD164" s="149"/>
      <c r="JDE164" s="149"/>
      <c r="JDF164" s="149"/>
      <c r="JDG164" s="149"/>
      <c r="JDH164" s="149"/>
      <c r="JDI164" s="149"/>
      <c r="JDJ164" s="149"/>
      <c r="JDK164" s="149"/>
      <c r="JDL164" s="149"/>
      <c r="JDM164" s="149"/>
      <c r="JDN164" s="149"/>
      <c r="JDO164" s="149"/>
      <c r="JDP164" s="149"/>
      <c r="JDQ164" s="149"/>
      <c r="JDR164" s="149"/>
      <c r="JDS164" s="149"/>
      <c r="JDT164" s="149"/>
      <c r="JDU164" s="149"/>
      <c r="JDV164" s="149"/>
      <c r="JDW164" s="149"/>
      <c r="JDX164" s="149"/>
      <c r="JDY164" s="149"/>
      <c r="JDZ164" s="149"/>
      <c r="JEA164" s="149"/>
      <c r="JEB164" s="149"/>
      <c r="JEC164" s="149"/>
      <c r="JED164" s="149"/>
      <c r="JEE164" s="149"/>
      <c r="JEF164" s="149"/>
      <c r="JEG164" s="149"/>
      <c r="JEH164" s="149"/>
      <c r="JEI164" s="149"/>
      <c r="JEJ164" s="149"/>
      <c r="JEK164" s="149"/>
      <c r="JEL164" s="149"/>
      <c r="JEM164" s="149"/>
      <c r="JEN164" s="149"/>
      <c r="JEO164" s="149"/>
      <c r="JEP164" s="149"/>
      <c r="JEQ164" s="149"/>
      <c r="JER164" s="149"/>
      <c r="JES164" s="149"/>
      <c r="JET164" s="149"/>
      <c r="JEU164" s="149"/>
      <c r="JEV164" s="149"/>
      <c r="JEW164" s="149"/>
      <c r="JEX164" s="149"/>
      <c r="JEY164" s="149"/>
      <c r="JEZ164" s="149"/>
      <c r="JFA164" s="149"/>
      <c r="JFB164" s="149"/>
      <c r="JFC164" s="149"/>
      <c r="JFD164" s="149"/>
      <c r="JFE164" s="149"/>
      <c r="JFF164" s="149"/>
      <c r="JFG164" s="149"/>
      <c r="JFH164" s="149"/>
      <c r="JFI164" s="149"/>
      <c r="JFJ164" s="149"/>
      <c r="JFK164" s="149"/>
      <c r="JFL164" s="149"/>
      <c r="JFM164" s="149"/>
      <c r="JFN164" s="149"/>
      <c r="JFO164" s="149"/>
      <c r="JFP164" s="149"/>
      <c r="JFQ164" s="149"/>
      <c r="JFR164" s="149"/>
      <c r="JFS164" s="149"/>
      <c r="JFT164" s="149"/>
      <c r="JFU164" s="149"/>
      <c r="JFV164" s="149"/>
      <c r="JFW164" s="149"/>
      <c r="JFX164" s="149"/>
      <c r="JFY164" s="149"/>
      <c r="JFZ164" s="149"/>
      <c r="JGA164" s="149"/>
      <c r="JGB164" s="149"/>
      <c r="JGC164" s="149"/>
      <c r="JGD164" s="149"/>
      <c r="JGE164" s="149"/>
      <c r="JGF164" s="149"/>
      <c r="JGG164" s="149"/>
      <c r="JGH164" s="149"/>
      <c r="JGI164" s="149"/>
      <c r="JGJ164" s="149"/>
      <c r="JGK164" s="149"/>
      <c r="JGL164" s="149"/>
      <c r="JGM164" s="149"/>
      <c r="JGN164" s="149"/>
      <c r="JGO164" s="149"/>
      <c r="JGP164" s="149"/>
      <c r="JGQ164" s="149"/>
      <c r="JGR164" s="149"/>
      <c r="JGS164" s="149"/>
      <c r="JGT164" s="149"/>
      <c r="JGU164" s="149"/>
      <c r="JGV164" s="149"/>
      <c r="JGW164" s="149"/>
      <c r="JGX164" s="149"/>
      <c r="JGY164" s="149"/>
      <c r="JGZ164" s="149"/>
      <c r="JHA164" s="149"/>
      <c r="JHB164" s="149"/>
      <c r="JHC164" s="149"/>
      <c r="JHD164" s="149"/>
      <c r="JHE164" s="149"/>
      <c r="JHF164" s="149"/>
      <c r="JHG164" s="149"/>
      <c r="JHH164" s="149"/>
      <c r="JHI164" s="149"/>
      <c r="JHJ164" s="149"/>
      <c r="JHK164" s="149"/>
      <c r="JHL164" s="149"/>
      <c r="JHM164" s="149"/>
      <c r="JHN164" s="149"/>
      <c r="JHO164" s="149"/>
      <c r="JHP164" s="149"/>
      <c r="JHQ164" s="149"/>
      <c r="JHR164" s="149"/>
      <c r="JHS164" s="149"/>
      <c r="JHT164" s="149"/>
      <c r="JHU164" s="149"/>
      <c r="JHV164" s="149"/>
      <c r="JHW164" s="149"/>
      <c r="JHX164" s="149"/>
      <c r="JHY164" s="149"/>
      <c r="JHZ164" s="149"/>
      <c r="JIA164" s="149"/>
      <c r="JIB164" s="149"/>
      <c r="JIC164" s="149"/>
      <c r="JID164" s="149"/>
      <c r="JIE164" s="149"/>
      <c r="JIF164" s="149"/>
      <c r="JIG164" s="149"/>
      <c r="JIH164" s="149"/>
      <c r="JII164" s="149"/>
      <c r="JIJ164" s="149"/>
      <c r="JIK164" s="149"/>
      <c r="JIL164" s="149"/>
      <c r="JIM164" s="149"/>
      <c r="JIN164" s="149"/>
      <c r="JIO164" s="149"/>
      <c r="JIP164" s="149"/>
      <c r="JIQ164" s="149"/>
      <c r="JIR164" s="149"/>
      <c r="JIS164" s="149"/>
      <c r="JIT164" s="149"/>
      <c r="JIU164" s="149"/>
      <c r="JIV164" s="149"/>
      <c r="JIW164" s="149"/>
      <c r="JIX164" s="149"/>
      <c r="JIY164" s="149"/>
      <c r="JIZ164" s="149"/>
      <c r="JJA164" s="149"/>
      <c r="JJB164" s="149"/>
      <c r="JJC164" s="149"/>
      <c r="JJD164" s="149"/>
      <c r="JJE164" s="149"/>
      <c r="JJF164" s="149"/>
      <c r="JJG164" s="149"/>
      <c r="JJH164" s="149"/>
      <c r="JJI164" s="149"/>
      <c r="JJJ164" s="149"/>
      <c r="JJK164" s="149"/>
      <c r="JJL164" s="149"/>
      <c r="JJM164" s="149"/>
      <c r="JJN164" s="149"/>
      <c r="JJO164" s="149"/>
      <c r="JJP164" s="149"/>
      <c r="JJQ164" s="149"/>
      <c r="JJR164" s="149"/>
      <c r="JJS164" s="149"/>
      <c r="JJT164" s="149"/>
      <c r="JJU164" s="149"/>
      <c r="JJV164" s="149"/>
      <c r="JJW164" s="149"/>
      <c r="JJX164" s="149"/>
      <c r="JJY164" s="149"/>
      <c r="JJZ164" s="149"/>
      <c r="JKA164" s="149"/>
      <c r="JKB164" s="149"/>
      <c r="JKC164" s="149"/>
      <c r="JKD164" s="149"/>
      <c r="JKE164" s="149"/>
      <c r="JKF164" s="149"/>
      <c r="JKG164" s="149"/>
      <c r="JKH164" s="149"/>
      <c r="JKI164" s="149"/>
      <c r="JKJ164" s="149"/>
      <c r="JKK164" s="149"/>
      <c r="JKL164" s="149"/>
      <c r="JKM164" s="149"/>
      <c r="JKN164" s="149"/>
      <c r="JKO164" s="149"/>
      <c r="JKP164" s="149"/>
      <c r="JKQ164" s="149"/>
      <c r="JKR164" s="149"/>
      <c r="JKS164" s="149"/>
      <c r="JKT164" s="149"/>
      <c r="JKU164" s="149"/>
      <c r="JKV164" s="149"/>
      <c r="JKW164" s="149"/>
      <c r="JKX164" s="149"/>
      <c r="JKY164" s="149"/>
      <c r="JKZ164" s="149"/>
      <c r="JLA164" s="149"/>
      <c r="JLB164" s="149"/>
      <c r="JLC164" s="149"/>
      <c r="JLD164" s="149"/>
      <c r="JLE164" s="149"/>
      <c r="JLF164" s="149"/>
      <c r="JLG164" s="149"/>
      <c r="JLH164" s="149"/>
      <c r="JLI164" s="149"/>
      <c r="JLJ164" s="149"/>
      <c r="JLK164" s="149"/>
      <c r="JLL164" s="149"/>
      <c r="JLM164" s="149"/>
      <c r="JLN164" s="149"/>
      <c r="JLO164" s="149"/>
      <c r="JLP164" s="149"/>
      <c r="JLQ164" s="149"/>
      <c r="JLR164" s="149"/>
      <c r="JLS164" s="149"/>
      <c r="JLT164" s="149"/>
      <c r="JLU164" s="149"/>
      <c r="JLV164" s="149"/>
      <c r="JLW164" s="149"/>
      <c r="JLX164" s="149"/>
      <c r="JLY164" s="149"/>
      <c r="JLZ164" s="149"/>
      <c r="JMA164" s="149"/>
      <c r="JMB164" s="149"/>
      <c r="JMC164" s="149"/>
      <c r="JMD164" s="149"/>
      <c r="JME164" s="149"/>
      <c r="JMF164" s="149"/>
      <c r="JMG164" s="149"/>
      <c r="JMH164" s="149"/>
      <c r="JMI164" s="149"/>
      <c r="JMJ164" s="149"/>
      <c r="JMK164" s="149"/>
      <c r="JML164" s="149"/>
      <c r="JMM164" s="149"/>
      <c r="JMN164" s="149"/>
      <c r="JMO164" s="149"/>
      <c r="JMP164" s="149"/>
      <c r="JMQ164" s="149"/>
      <c r="JMR164" s="149"/>
      <c r="JMS164" s="149"/>
      <c r="JMT164" s="149"/>
      <c r="JMU164" s="149"/>
      <c r="JMV164" s="149"/>
      <c r="JMW164" s="149"/>
      <c r="JMX164" s="149"/>
      <c r="JMY164" s="149"/>
      <c r="JMZ164" s="149"/>
      <c r="JNA164" s="149"/>
      <c r="JNB164" s="149"/>
      <c r="JNC164" s="149"/>
      <c r="JND164" s="149"/>
      <c r="JNE164" s="149"/>
      <c r="JNF164" s="149"/>
      <c r="JNG164" s="149"/>
      <c r="JNH164" s="149"/>
      <c r="JNI164" s="149"/>
      <c r="JNJ164" s="149"/>
      <c r="JNK164" s="149"/>
      <c r="JNL164" s="149"/>
      <c r="JNM164" s="149"/>
      <c r="JNN164" s="149"/>
      <c r="JNO164" s="149"/>
      <c r="JNP164" s="149"/>
      <c r="JNQ164" s="149"/>
      <c r="JNR164" s="149"/>
      <c r="JNS164" s="149"/>
      <c r="JNT164" s="149"/>
      <c r="JNU164" s="149"/>
      <c r="JNV164" s="149"/>
      <c r="JNW164" s="149"/>
      <c r="JNX164" s="149"/>
      <c r="JNY164" s="149"/>
      <c r="JNZ164" s="149"/>
      <c r="JOA164" s="149"/>
      <c r="JOB164" s="149"/>
      <c r="JOC164" s="149"/>
      <c r="JOD164" s="149"/>
      <c r="JOE164" s="149"/>
      <c r="JOF164" s="149"/>
      <c r="JOG164" s="149"/>
      <c r="JOH164" s="149"/>
      <c r="JOI164" s="149"/>
      <c r="JOJ164" s="149"/>
      <c r="JOK164" s="149"/>
      <c r="JOL164" s="149"/>
      <c r="JOM164" s="149"/>
      <c r="JON164" s="149"/>
      <c r="JOO164" s="149"/>
      <c r="JOP164" s="149"/>
      <c r="JOQ164" s="149"/>
      <c r="JOR164" s="149"/>
      <c r="JOS164" s="149"/>
      <c r="JOT164" s="149"/>
      <c r="JOU164" s="149"/>
      <c r="JOV164" s="149"/>
      <c r="JOW164" s="149"/>
      <c r="JOX164" s="149"/>
      <c r="JOY164" s="149"/>
      <c r="JOZ164" s="149"/>
      <c r="JPA164" s="149"/>
      <c r="JPB164" s="149"/>
      <c r="JPC164" s="149"/>
      <c r="JPD164" s="149"/>
      <c r="JPE164" s="149"/>
      <c r="JPF164" s="149"/>
      <c r="JPG164" s="149"/>
      <c r="JPH164" s="149"/>
      <c r="JPI164" s="149"/>
      <c r="JPJ164" s="149"/>
      <c r="JPK164" s="149"/>
      <c r="JPL164" s="149"/>
      <c r="JPM164" s="149"/>
      <c r="JPN164" s="149"/>
      <c r="JPO164" s="149"/>
      <c r="JPP164" s="149"/>
      <c r="JPQ164" s="149"/>
      <c r="JPR164" s="149"/>
      <c r="JPS164" s="149"/>
      <c r="JPT164" s="149"/>
      <c r="JPU164" s="149"/>
      <c r="JPV164" s="149"/>
      <c r="JPW164" s="149"/>
      <c r="JPX164" s="149"/>
      <c r="JPY164" s="149"/>
      <c r="JPZ164" s="149"/>
      <c r="JQA164" s="149"/>
      <c r="JQB164" s="149"/>
      <c r="JQC164" s="149"/>
      <c r="JQD164" s="149"/>
      <c r="JQE164" s="149"/>
      <c r="JQF164" s="149"/>
      <c r="JQG164" s="149"/>
      <c r="JQH164" s="149"/>
      <c r="JQI164" s="149"/>
      <c r="JQJ164" s="149"/>
      <c r="JQK164" s="149"/>
      <c r="JQL164" s="149"/>
      <c r="JQM164" s="149"/>
      <c r="JQN164" s="149"/>
      <c r="JQO164" s="149"/>
      <c r="JQP164" s="149"/>
      <c r="JQQ164" s="149"/>
      <c r="JQR164" s="149"/>
      <c r="JQS164" s="149"/>
      <c r="JQT164" s="149"/>
      <c r="JQU164" s="149"/>
      <c r="JQV164" s="149"/>
      <c r="JQW164" s="149"/>
      <c r="JQX164" s="149"/>
      <c r="JQY164" s="149"/>
      <c r="JQZ164" s="149"/>
      <c r="JRA164" s="149"/>
      <c r="JRB164" s="149"/>
      <c r="JRC164" s="149"/>
      <c r="JRD164" s="149"/>
      <c r="JRE164" s="149"/>
      <c r="JRF164" s="149"/>
      <c r="JRG164" s="149"/>
      <c r="JRH164" s="149"/>
      <c r="JRI164" s="149"/>
      <c r="JRJ164" s="149"/>
      <c r="JRK164" s="149"/>
      <c r="JRL164" s="149"/>
      <c r="JRM164" s="149"/>
      <c r="JRN164" s="149"/>
      <c r="JRO164" s="149"/>
      <c r="JRP164" s="149"/>
      <c r="JRQ164" s="149"/>
      <c r="JRR164" s="149"/>
      <c r="JRS164" s="149"/>
      <c r="JRT164" s="149"/>
      <c r="JRU164" s="149"/>
      <c r="JRV164" s="149"/>
      <c r="JRW164" s="149"/>
      <c r="JRX164" s="149"/>
      <c r="JRY164" s="149"/>
      <c r="JRZ164" s="149"/>
      <c r="JSA164" s="149"/>
      <c r="JSB164" s="149"/>
      <c r="JSC164" s="149"/>
      <c r="JSD164" s="149"/>
      <c r="JSE164" s="149"/>
      <c r="JSF164" s="149"/>
      <c r="JSG164" s="149"/>
      <c r="JSH164" s="149"/>
      <c r="JSI164" s="149"/>
      <c r="JSJ164" s="149"/>
      <c r="JSK164" s="149"/>
      <c r="JSL164" s="149"/>
      <c r="JSM164" s="149"/>
      <c r="JSN164" s="149"/>
      <c r="JSO164" s="149"/>
      <c r="JSP164" s="149"/>
      <c r="JSQ164" s="149"/>
      <c r="JSR164" s="149"/>
      <c r="JSS164" s="149"/>
      <c r="JST164" s="149"/>
      <c r="JSU164" s="149"/>
      <c r="JSV164" s="149"/>
      <c r="JSW164" s="149"/>
      <c r="JSX164" s="149"/>
      <c r="JSY164" s="149"/>
      <c r="JSZ164" s="149"/>
      <c r="JTA164" s="149"/>
      <c r="JTB164" s="149"/>
      <c r="JTC164" s="149"/>
      <c r="JTD164" s="149"/>
      <c r="JTE164" s="149"/>
      <c r="JTF164" s="149"/>
      <c r="JTG164" s="149"/>
      <c r="JTH164" s="149"/>
      <c r="JTI164" s="149"/>
      <c r="JTJ164" s="149"/>
      <c r="JTK164" s="149"/>
      <c r="JTL164" s="149"/>
      <c r="JTM164" s="149"/>
      <c r="JTN164" s="149"/>
      <c r="JTO164" s="149"/>
      <c r="JTP164" s="149"/>
      <c r="JTQ164" s="149"/>
      <c r="JTR164" s="149"/>
      <c r="JTS164" s="149"/>
      <c r="JTT164" s="149"/>
      <c r="JTU164" s="149"/>
      <c r="JTV164" s="149"/>
      <c r="JTW164" s="149"/>
      <c r="JTX164" s="149"/>
      <c r="JTY164" s="149"/>
      <c r="JTZ164" s="149"/>
      <c r="JUA164" s="149"/>
      <c r="JUB164" s="149"/>
      <c r="JUC164" s="149"/>
      <c r="JUD164" s="149"/>
      <c r="JUE164" s="149"/>
      <c r="JUF164" s="149"/>
      <c r="JUG164" s="149"/>
      <c r="JUH164" s="149"/>
      <c r="JUI164" s="149"/>
      <c r="JUJ164" s="149"/>
      <c r="JUK164" s="149"/>
      <c r="JUL164" s="149"/>
      <c r="JUM164" s="149"/>
      <c r="JUN164" s="149"/>
      <c r="JUO164" s="149"/>
      <c r="JUP164" s="149"/>
      <c r="JUQ164" s="149"/>
      <c r="JUR164" s="149"/>
      <c r="JUS164" s="149"/>
      <c r="JUT164" s="149"/>
      <c r="JUU164" s="149"/>
      <c r="JUV164" s="149"/>
      <c r="JUW164" s="149"/>
      <c r="JUX164" s="149"/>
      <c r="JUY164" s="149"/>
      <c r="JUZ164" s="149"/>
      <c r="JVA164" s="149"/>
      <c r="JVB164" s="149"/>
      <c r="JVC164" s="149"/>
      <c r="JVD164" s="149"/>
      <c r="JVE164" s="149"/>
      <c r="JVF164" s="149"/>
      <c r="JVG164" s="149"/>
      <c r="JVH164" s="149"/>
      <c r="JVI164" s="149"/>
      <c r="JVJ164" s="149"/>
      <c r="JVK164" s="149"/>
      <c r="JVL164" s="149"/>
      <c r="JVM164" s="149"/>
      <c r="JVN164" s="149"/>
      <c r="JVO164" s="149"/>
      <c r="JVP164" s="149"/>
      <c r="JVQ164" s="149"/>
      <c r="JVR164" s="149"/>
      <c r="JVS164" s="149"/>
      <c r="JVT164" s="149"/>
      <c r="JVU164" s="149"/>
      <c r="JVV164" s="149"/>
      <c r="JVW164" s="149"/>
      <c r="JVX164" s="149"/>
      <c r="JVY164" s="149"/>
      <c r="JVZ164" s="149"/>
      <c r="JWA164" s="149"/>
      <c r="JWB164" s="149"/>
      <c r="JWC164" s="149"/>
      <c r="JWD164" s="149"/>
      <c r="JWE164" s="149"/>
      <c r="JWF164" s="149"/>
      <c r="JWG164" s="149"/>
      <c r="JWH164" s="149"/>
      <c r="JWI164" s="149"/>
      <c r="JWJ164" s="149"/>
      <c r="JWK164" s="149"/>
      <c r="JWL164" s="149"/>
      <c r="JWM164" s="149"/>
      <c r="JWN164" s="149"/>
      <c r="JWO164" s="149"/>
      <c r="JWP164" s="149"/>
      <c r="JWQ164" s="149"/>
      <c r="JWR164" s="149"/>
      <c r="JWS164" s="149"/>
      <c r="JWT164" s="149"/>
      <c r="JWU164" s="149"/>
      <c r="JWV164" s="149"/>
      <c r="JWW164" s="149"/>
      <c r="JWX164" s="149"/>
      <c r="JWY164" s="149"/>
      <c r="JWZ164" s="149"/>
      <c r="JXA164" s="149"/>
      <c r="JXB164" s="149"/>
      <c r="JXC164" s="149"/>
      <c r="JXD164" s="149"/>
      <c r="JXE164" s="149"/>
      <c r="JXF164" s="149"/>
      <c r="JXG164" s="149"/>
      <c r="JXH164" s="149"/>
      <c r="JXI164" s="149"/>
      <c r="JXJ164" s="149"/>
      <c r="JXK164" s="149"/>
      <c r="JXL164" s="149"/>
      <c r="JXM164" s="149"/>
      <c r="JXN164" s="149"/>
      <c r="JXO164" s="149"/>
      <c r="JXP164" s="149"/>
      <c r="JXQ164" s="149"/>
      <c r="JXR164" s="149"/>
      <c r="JXS164" s="149"/>
      <c r="JXT164" s="149"/>
      <c r="JXU164" s="149"/>
      <c r="JXV164" s="149"/>
      <c r="JXW164" s="149"/>
      <c r="JXX164" s="149"/>
      <c r="JXY164" s="149"/>
      <c r="JXZ164" s="149"/>
      <c r="JYA164" s="149"/>
      <c r="JYB164" s="149"/>
      <c r="JYC164" s="149"/>
      <c r="JYD164" s="149"/>
      <c r="JYE164" s="149"/>
      <c r="JYF164" s="149"/>
      <c r="JYG164" s="149"/>
      <c r="JYH164" s="149"/>
      <c r="JYI164" s="149"/>
      <c r="JYJ164" s="149"/>
      <c r="JYK164" s="149"/>
      <c r="JYL164" s="149"/>
      <c r="JYM164" s="149"/>
      <c r="JYN164" s="149"/>
      <c r="JYO164" s="149"/>
      <c r="JYP164" s="149"/>
      <c r="JYQ164" s="149"/>
      <c r="JYR164" s="149"/>
      <c r="JYS164" s="149"/>
      <c r="JYT164" s="149"/>
      <c r="JYU164" s="149"/>
      <c r="JYV164" s="149"/>
      <c r="JYW164" s="149"/>
      <c r="JYX164" s="149"/>
      <c r="JYY164" s="149"/>
      <c r="JYZ164" s="149"/>
      <c r="JZA164" s="149"/>
      <c r="JZB164" s="149"/>
      <c r="JZC164" s="149"/>
      <c r="JZD164" s="149"/>
      <c r="JZE164" s="149"/>
      <c r="JZF164" s="149"/>
      <c r="JZG164" s="149"/>
      <c r="JZH164" s="149"/>
      <c r="JZI164" s="149"/>
      <c r="JZJ164" s="149"/>
      <c r="JZK164" s="149"/>
      <c r="JZL164" s="149"/>
      <c r="JZM164" s="149"/>
      <c r="JZN164" s="149"/>
      <c r="JZO164" s="149"/>
      <c r="JZP164" s="149"/>
      <c r="JZQ164" s="149"/>
      <c r="JZR164" s="149"/>
      <c r="JZS164" s="149"/>
      <c r="JZT164" s="149"/>
      <c r="JZU164" s="149"/>
      <c r="JZV164" s="149"/>
      <c r="JZW164" s="149"/>
      <c r="JZX164" s="149"/>
      <c r="JZY164" s="149"/>
      <c r="JZZ164" s="149"/>
      <c r="KAA164" s="149"/>
      <c r="KAB164" s="149"/>
      <c r="KAC164" s="149"/>
      <c r="KAD164" s="149"/>
      <c r="KAE164" s="149"/>
      <c r="KAF164" s="149"/>
      <c r="KAG164" s="149"/>
      <c r="KAH164" s="149"/>
      <c r="KAI164" s="149"/>
      <c r="KAJ164" s="149"/>
      <c r="KAK164" s="149"/>
      <c r="KAL164" s="149"/>
      <c r="KAM164" s="149"/>
      <c r="KAN164" s="149"/>
      <c r="KAO164" s="149"/>
      <c r="KAP164" s="149"/>
      <c r="KAQ164" s="149"/>
      <c r="KAR164" s="149"/>
      <c r="KAS164" s="149"/>
      <c r="KAT164" s="149"/>
      <c r="KAU164" s="149"/>
      <c r="KAV164" s="149"/>
      <c r="KAW164" s="149"/>
      <c r="KAX164" s="149"/>
      <c r="KAY164" s="149"/>
      <c r="KAZ164" s="149"/>
      <c r="KBA164" s="149"/>
      <c r="KBB164" s="149"/>
      <c r="KBC164" s="149"/>
      <c r="KBD164" s="149"/>
      <c r="KBE164" s="149"/>
      <c r="KBF164" s="149"/>
      <c r="KBG164" s="149"/>
      <c r="KBH164" s="149"/>
      <c r="KBI164" s="149"/>
      <c r="KBJ164" s="149"/>
      <c r="KBK164" s="149"/>
      <c r="KBL164" s="149"/>
      <c r="KBM164" s="149"/>
      <c r="KBN164" s="149"/>
      <c r="KBO164" s="149"/>
      <c r="KBP164" s="149"/>
      <c r="KBQ164" s="149"/>
      <c r="KBR164" s="149"/>
      <c r="KBS164" s="149"/>
      <c r="KBT164" s="149"/>
      <c r="KBU164" s="149"/>
      <c r="KBV164" s="149"/>
      <c r="KBW164" s="149"/>
      <c r="KBX164" s="149"/>
      <c r="KBY164" s="149"/>
      <c r="KBZ164" s="149"/>
      <c r="KCA164" s="149"/>
      <c r="KCB164" s="149"/>
      <c r="KCC164" s="149"/>
      <c r="KCD164" s="149"/>
      <c r="KCE164" s="149"/>
      <c r="KCF164" s="149"/>
      <c r="KCG164" s="149"/>
      <c r="KCH164" s="149"/>
      <c r="KCI164" s="149"/>
      <c r="KCJ164" s="149"/>
      <c r="KCK164" s="149"/>
      <c r="KCL164" s="149"/>
      <c r="KCM164" s="149"/>
      <c r="KCN164" s="149"/>
      <c r="KCO164" s="149"/>
      <c r="KCP164" s="149"/>
      <c r="KCQ164" s="149"/>
      <c r="KCR164" s="149"/>
      <c r="KCS164" s="149"/>
      <c r="KCT164" s="149"/>
      <c r="KCU164" s="149"/>
      <c r="KCV164" s="149"/>
      <c r="KCW164" s="149"/>
      <c r="KCX164" s="149"/>
      <c r="KCY164" s="149"/>
      <c r="KCZ164" s="149"/>
      <c r="KDA164" s="149"/>
      <c r="KDB164" s="149"/>
      <c r="KDC164" s="149"/>
      <c r="KDD164" s="149"/>
      <c r="KDE164" s="149"/>
      <c r="KDF164" s="149"/>
      <c r="KDG164" s="149"/>
      <c r="KDH164" s="149"/>
      <c r="KDI164" s="149"/>
      <c r="KDJ164" s="149"/>
      <c r="KDK164" s="149"/>
      <c r="KDL164" s="149"/>
      <c r="KDM164" s="149"/>
      <c r="KDN164" s="149"/>
      <c r="KDO164" s="149"/>
      <c r="KDP164" s="149"/>
      <c r="KDQ164" s="149"/>
      <c r="KDR164" s="149"/>
      <c r="KDS164" s="149"/>
      <c r="KDT164" s="149"/>
      <c r="KDU164" s="149"/>
      <c r="KDV164" s="149"/>
      <c r="KDW164" s="149"/>
      <c r="KDX164" s="149"/>
      <c r="KDY164" s="149"/>
      <c r="KDZ164" s="149"/>
      <c r="KEA164" s="149"/>
      <c r="KEB164" s="149"/>
      <c r="KEC164" s="149"/>
      <c r="KED164" s="149"/>
      <c r="KEE164" s="149"/>
      <c r="KEF164" s="149"/>
      <c r="KEG164" s="149"/>
      <c r="KEH164" s="149"/>
      <c r="KEI164" s="149"/>
      <c r="KEJ164" s="149"/>
      <c r="KEK164" s="149"/>
      <c r="KEL164" s="149"/>
      <c r="KEM164" s="149"/>
      <c r="KEN164" s="149"/>
      <c r="KEO164" s="149"/>
      <c r="KEP164" s="149"/>
      <c r="KEQ164" s="149"/>
      <c r="KER164" s="149"/>
      <c r="KES164" s="149"/>
      <c r="KET164" s="149"/>
      <c r="KEU164" s="149"/>
      <c r="KEV164" s="149"/>
      <c r="KEW164" s="149"/>
      <c r="KEX164" s="149"/>
      <c r="KEY164" s="149"/>
      <c r="KEZ164" s="149"/>
      <c r="KFA164" s="149"/>
      <c r="KFB164" s="149"/>
      <c r="KFC164" s="149"/>
      <c r="KFD164" s="149"/>
      <c r="KFE164" s="149"/>
      <c r="KFF164" s="149"/>
      <c r="KFG164" s="149"/>
      <c r="KFH164" s="149"/>
      <c r="KFI164" s="149"/>
      <c r="KFJ164" s="149"/>
      <c r="KFK164" s="149"/>
      <c r="KFL164" s="149"/>
      <c r="KFM164" s="149"/>
      <c r="KFN164" s="149"/>
      <c r="KFO164" s="149"/>
      <c r="KFP164" s="149"/>
      <c r="KFQ164" s="149"/>
      <c r="KFR164" s="149"/>
      <c r="KFS164" s="149"/>
      <c r="KFT164" s="149"/>
      <c r="KFU164" s="149"/>
      <c r="KFV164" s="149"/>
      <c r="KFW164" s="149"/>
      <c r="KFX164" s="149"/>
      <c r="KFY164" s="149"/>
      <c r="KFZ164" s="149"/>
      <c r="KGA164" s="149"/>
      <c r="KGB164" s="149"/>
      <c r="KGC164" s="149"/>
      <c r="KGD164" s="149"/>
      <c r="KGE164" s="149"/>
      <c r="KGF164" s="149"/>
      <c r="KGG164" s="149"/>
      <c r="KGH164" s="149"/>
      <c r="KGI164" s="149"/>
      <c r="KGJ164" s="149"/>
      <c r="KGK164" s="149"/>
      <c r="KGL164" s="149"/>
      <c r="KGM164" s="149"/>
      <c r="KGN164" s="149"/>
      <c r="KGO164" s="149"/>
      <c r="KGP164" s="149"/>
      <c r="KGQ164" s="149"/>
      <c r="KGR164" s="149"/>
      <c r="KGS164" s="149"/>
      <c r="KGT164" s="149"/>
      <c r="KGU164" s="149"/>
      <c r="KGV164" s="149"/>
      <c r="KGW164" s="149"/>
      <c r="KGX164" s="149"/>
      <c r="KGY164" s="149"/>
      <c r="KGZ164" s="149"/>
      <c r="KHA164" s="149"/>
      <c r="KHB164" s="149"/>
      <c r="KHC164" s="149"/>
      <c r="KHD164" s="149"/>
      <c r="KHE164" s="149"/>
      <c r="KHF164" s="149"/>
      <c r="KHG164" s="149"/>
      <c r="KHH164" s="149"/>
      <c r="KHI164" s="149"/>
      <c r="KHJ164" s="149"/>
      <c r="KHK164" s="149"/>
      <c r="KHL164" s="149"/>
      <c r="KHM164" s="149"/>
      <c r="KHN164" s="149"/>
      <c r="KHO164" s="149"/>
      <c r="KHP164" s="149"/>
      <c r="KHQ164" s="149"/>
      <c r="KHR164" s="149"/>
      <c r="KHS164" s="149"/>
      <c r="KHT164" s="149"/>
      <c r="KHU164" s="149"/>
      <c r="KHV164" s="149"/>
      <c r="KHW164" s="149"/>
      <c r="KHX164" s="149"/>
      <c r="KHY164" s="149"/>
      <c r="KHZ164" s="149"/>
      <c r="KIA164" s="149"/>
      <c r="KIB164" s="149"/>
      <c r="KIC164" s="149"/>
      <c r="KID164" s="149"/>
      <c r="KIE164" s="149"/>
      <c r="KIF164" s="149"/>
      <c r="KIG164" s="149"/>
      <c r="KIH164" s="149"/>
      <c r="KII164" s="149"/>
      <c r="KIJ164" s="149"/>
      <c r="KIK164" s="149"/>
      <c r="KIL164" s="149"/>
      <c r="KIM164" s="149"/>
      <c r="KIN164" s="149"/>
      <c r="KIO164" s="149"/>
      <c r="KIP164" s="149"/>
      <c r="KIQ164" s="149"/>
      <c r="KIR164" s="149"/>
      <c r="KIS164" s="149"/>
      <c r="KIT164" s="149"/>
      <c r="KIU164" s="149"/>
      <c r="KIV164" s="149"/>
      <c r="KIW164" s="149"/>
      <c r="KIX164" s="149"/>
      <c r="KIY164" s="149"/>
      <c r="KIZ164" s="149"/>
      <c r="KJA164" s="149"/>
      <c r="KJB164" s="149"/>
      <c r="KJC164" s="149"/>
      <c r="KJD164" s="149"/>
      <c r="KJE164" s="149"/>
      <c r="KJF164" s="149"/>
      <c r="KJG164" s="149"/>
      <c r="KJH164" s="149"/>
      <c r="KJI164" s="149"/>
      <c r="KJJ164" s="149"/>
      <c r="KJK164" s="149"/>
      <c r="KJL164" s="149"/>
      <c r="KJM164" s="149"/>
      <c r="KJN164" s="149"/>
      <c r="KJO164" s="149"/>
      <c r="KJP164" s="149"/>
      <c r="KJQ164" s="149"/>
      <c r="KJR164" s="149"/>
      <c r="KJS164" s="149"/>
      <c r="KJT164" s="149"/>
      <c r="KJU164" s="149"/>
      <c r="KJV164" s="149"/>
      <c r="KJW164" s="149"/>
      <c r="KJX164" s="149"/>
      <c r="KJY164" s="149"/>
      <c r="KJZ164" s="149"/>
      <c r="KKA164" s="149"/>
      <c r="KKB164" s="149"/>
      <c r="KKC164" s="149"/>
      <c r="KKD164" s="149"/>
      <c r="KKE164" s="149"/>
      <c r="KKF164" s="149"/>
      <c r="KKG164" s="149"/>
      <c r="KKH164" s="149"/>
      <c r="KKI164" s="149"/>
      <c r="KKJ164" s="149"/>
      <c r="KKK164" s="149"/>
      <c r="KKL164" s="149"/>
      <c r="KKM164" s="149"/>
      <c r="KKN164" s="149"/>
      <c r="KKO164" s="149"/>
      <c r="KKP164" s="149"/>
      <c r="KKQ164" s="149"/>
      <c r="KKR164" s="149"/>
      <c r="KKS164" s="149"/>
      <c r="KKT164" s="149"/>
      <c r="KKU164" s="149"/>
      <c r="KKV164" s="149"/>
      <c r="KKW164" s="149"/>
      <c r="KKX164" s="149"/>
      <c r="KKY164" s="149"/>
      <c r="KKZ164" s="149"/>
      <c r="KLA164" s="149"/>
      <c r="KLB164" s="149"/>
      <c r="KLC164" s="149"/>
      <c r="KLD164" s="149"/>
      <c r="KLE164" s="149"/>
      <c r="KLF164" s="149"/>
      <c r="KLG164" s="149"/>
      <c r="KLH164" s="149"/>
      <c r="KLI164" s="149"/>
      <c r="KLJ164" s="149"/>
      <c r="KLK164" s="149"/>
      <c r="KLL164" s="149"/>
      <c r="KLM164" s="149"/>
      <c r="KLN164" s="149"/>
      <c r="KLO164" s="149"/>
      <c r="KLP164" s="149"/>
      <c r="KLQ164" s="149"/>
      <c r="KLR164" s="149"/>
      <c r="KLS164" s="149"/>
      <c r="KLT164" s="149"/>
      <c r="KLU164" s="149"/>
      <c r="KLV164" s="149"/>
      <c r="KLW164" s="149"/>
      <c r="KLX164" s="149"/>
      <c r="KLY164" s="149"/>
      <c r="KLZ164" s="149"/>
      <c r="KMA164" s="149"/>
      <c r="KMB164" s="149"/>
      <c r="KMC164" s="149"/>
      <c r="KMD164" s="149"/>
      <c r="KME164" s="149"/>
      <c r="KMF164" s="149"/>
      <c r="KMG164" s="149"/>
      <c r="KMH164" s="149"/>
      <c r="KMI164" s="149"/>
      <c r="KMJ164" s="149"/>
      <c r="KMK164" s="149"/>
      <c r="KML164" s="149"/>
      <c r="KMM164" s="149"/>
      <c r="KMN164" s="149"/>
      <c r="KMO164" s="149"/>
      <c r="KMP164" s="149"/>
      <c r="KMQ164" s="149"/>
      <c r="KMR164" s="149"/>
      <c r="KMS164" s="149"/>
      <c r="KMT164" s="149"/>
      <c r="KMU164" s="149"/>
      <c r="KMV164" s="149"/>
      <c r="KMW164" s="149"/>
      <c r="KMX164" s="149"/>
      <c r="KMY164" s="149"/>
      <c r="KMZ164" s="149"/>
      <c r="KNA164" s="149"/>
      <c r="KNB164" s="149"/>
      <c r="KNC164" s="149"/>
      <c r="KND164" s="149"/>
      <c r="KNE164" s="149"/>
      <c r="KNF164" s="149"/>
      <c r="KNG164" s="149"/>
      <c r="KNH164" s="149"/>
      <c r="KNI164" s="149"/>
      <c r="KNJ164" s="149"/>
      <c r="KNK164" s="149"/>
      <c r="KNL164" s="149"/>
      <c r="KNM164" s="149"/>
      <c r="KNN164" s="149"/>
      <c r="KNO164" s="149"/>
      <c r="KNP164" s="149"/>
      <c r="KNQ164" s="149"/>
      <c r="KNR164" s="149"/>
      <c r="KNS164" s="149"/>
      <c r="KNT164" s="149"/>
      <c r="KNU164" s="149"/>
      <c r="KNV164" s="149"/>
      <c r="KNW164" s="149"/>
      <c r="KNX164" s="149"/>
      <c r="KNY164" s="149"/>
      <c r="KNZ164" s="149"/>
      <c r="KOA164" s="149"/>
      <c r="KOB164" s="149"/>
      <c r="KOC164" s="149"/>
      <c r="KOD164" s="149"/>
      <c r="KOE164" s="149"/>
      <c r="KOF164" s="149"/>
      <c r="KOG164" s="149"/>
      <c r="KOH164" s="149"/>
      <c r="KOI164" s="149"/>
      <c r="KOJ164" s="149"/>
      <c r="KOK164" s="149"/>
      <c r="KOL164" s="149"/>
      <c r="KOM164" s="149"/>
      <c r="KON164" s="149"/>
      <c r="KOO164" s="149"/>
      <c r="KOP164" s="149"/>
      <c r="KOQ164" s="149"/>
      <c r="KOR164" s="149"/>
      <c r="KOS164" s="149"/>
      <c r="KOT164" s="149"/>
      <c r="KOU164" s="149"/>
      <c r="KOV164" s="149"/>
      <c r="KOW164" s="149"/>
      <c r="KOX164" s="149"/>
      <c r="KOY164" s="149"/>
      <c r="KOZ164" s="149"/>
      <c r="KPA164" s="149"/>
      <c r="KPB164" s="149"/>
      <c r="KPC164" s="149"/>
      <c r="KPD164" s="149"/>
      <c r="KPE164" s="149"/>
      <c r="KPF164" s="149"/>
      <c r="KPG164" s="149"/>
      <c r="KPH164" s="149"/>
      <c r="KPI164" s="149"/>
      <c r="KPJ164" s="149"/>
      <c r="KPK164" s="149"/>
      <c r="KPL164" s="149"/>
      <c r="KPM164" s="149"/>
      <c r="KPN164" s="149"/>
      <c r="KPO164" s="149"/>
      <c r="KPP164" s="149"/>
      <c r="KPQ164" s="149"/>
      <c r="KPR164" s="149"/>
      <c r="KPS164" s="149"/>
      <c r="KPT164" s="149"/>
      <c r="KPU164" s="149"/>
      <c r="KPV164" s="149"/>
      <c r="KPW164" s="149"/>
      <c r="KPX164" s="149"/>
      <c r="KPY164" s="149"/>
      <c r="KPZ164" s="149"/>
      <c r="KQA164" s="149"/>
      <c r="KQB164" s="149"/>
      <c r="KQC164" s="149"/>
      <c r="KQD164" s="149"/>
      <c r="KQE164" s="149"/>
      <c r="KQF164" s="149"/>
      <c r="KQG164" s="149"/>
      <c r="KQH164" s="149"/>
      <c r="KQI164" s="149"/>
      <c r="KQJ164" s="149"/>
      <c r="KQK164" s="149"/>
      <c r="KQL164" s="149"/>
      <c r="KQM164" s="149"/>
      <c r="KQN164" s="149"/>
      <c r="KQO164" s="149"/>
      <c r="KQP164" s="149"/>
      <c r="KQQ164" s="149"/>
      <c r="KQR164" s="149"/>
      <c r="KQS164" s="149"/>
      <c r="KQT164" s="149"/>
      <c r="KQU164" s="149"/>
      <c r="KQV164" s="149"/>
      <c r="KQW164" s="149"/>
      <c r="KQX164" s="149"/>
      <c r="KQY164" s="149"/>
      <c r="KQZ164" s="149"/>
      <c r="KRA164" s="149"/>
      <c r="KRB164" s="149"/>
      <c r="KRC164" s="149"/>
      <c r="KRD164" s="149"/>
      <c r="KRE164" s="149"/>
      <c r="KRF164" s="149"/>
      <c r="KRG164" s="149"/>
      <c r="KRH164" s="149"/>
      <c r="KRI164" s="149"/>
      <c r="KRJ164" s="149"/>
      <c r="KRK164" s="149"/>
      <c r="KRL164" s="149"/>
      <c r="KRM164" s="149"/>
      <c r="KRN164" s="149"/>
      <c r="KRO164" s="149"/>
      <c r="KRP164" s="149"/>
      <c r="KRQ164" s="149"/>
      <c r="KRR164" s="149"/>
      <c r="KRS164" s="149"/>
      <c r="KRT164" s="149"/>
      <c r="KRU164" s="149"/>
      <c r="KRV164" s="149"/>
      <c r="KRW164" s="149"/>
      <c r="KRX164" s="149"/>
      <c r="KRY164" s="149"/>
      <c r="KRZ164" s="149"/>
      <c r="KSA164" s="149"/>
      <c r="KSB164" s="149"/>
      <c r="KSC164" s="149"/>
      <c r="KSD164" s="149"/>
      <c r="KSE164" s="149"/>
      <c r="KSF164" s="149"/>
      <c r="KSG164" s="149"/>
      <c r="KSH164" s="149"/>
      <c r="KSI164" s="149"/>
      <c r="KSJ164" s="149"/>
      <c r="KSK164" s="149"/>
      <c r="KSL164" s="149"/>
      <c r="KSM164" s="149"/>
      <c r="KSN164" s="149"/>
      <c r="KSO164" s="149"/>
      <c r="KSP164" s="149"/>
      <c r="KSQ164" s="149"/>
      <c r="KSR164" s="149"/>
      <c r="KSS164" s="149"/>
      <c r="KST164" s="149"/>
      <c r="KSU164" s="149"/>
      <c r="KSV164" s="149"/>
      <c r="KSW164" s="149"/>
      <c r="KSX164" s="149"/>
      <c r="KSY164" s="149"/>
      <c r="KSZ164" s="149"/>
      <c r="KTA164" s="149"/>
      <c r="KTB164" s="149"/>
      <c r="KTC164" s="149"/>
      <c r="KTD164" s="149"/>
      <c r="KTE164" s="149"/>
      <c r="KTF164" s="149"/>
      <c r="KTG164" s="149"/>
      <c r="KTH164" s="149"/>
      <c r="KTI164" s="149"/>
      <c r="KTJ164" s="149"/>
      <c r="KTK164" s="149"/>
      <c r="KTL164" s="149"/>
      <c r="KTM164" s="149"/>
      <c r="KTN164" s="149"/>
      <c r="KTO164" s="149"/>
      <c r="KTP164" s="149"/>
      <c r="KTQ164" s="149"/>
      <c r="KTR164" s="149"/>
      <c r="KTS164" s="149"/>
      <c r="KTT164" s="149"/>
      <c r="KTU164" s="149"/>
      <c r="KTV164" s="149"/>
      <c r="KTW164" s="149"/>
      <c r="KTX164" s="149"/>
      <c r="KTY164" s="149"/>
      <c r="KTZ164" s="149"/>
      <c r="KUA164" s="149"/>
      <c r="KUB164" s="149"/>
      <c r="KUC164" s="149"/>
      <c r="KUD164" s="149"/>
      <c r="KUE164" s="149"/>
      <c r="KUF164" s="149"/>
      <c r="KUG164" s="149"/>
      <c r="KUH164" s="149"/>
      <c r="KUI164" s="149"/>
      <c r="KUJ164" s="149"/>
      <c r="KUK164" s="149"/>
      <c r="KUL164" s="149"/>
      <c r="KUM164" s="149"/>
      <c r="KUN164" s="149"/>
      <c r="KUO164" s="149"/>
      <c r="KUP164" s="149"/>
      <c r="KUQ164" s="149"/>
      <c r="KUR164" s="149"/>
      <c r="KUS164" s="149"/>
      <c r="KUT164" s="149"/>
      <c r="KUU164" s="149"/>
      <c r="KUV164" s="149"/>
      <c r="KUW164" s="149"/>
      <c r="KUX164" s="149"/>
      <c r="KUY164" s="149"/>
      <c r="KUZ164" s="149"/>
      <c r="KVA164" s="149"/>
      <c r="KVB164" s="149"/>
      <c r="KVC164" s="149"/>
      <c r="KVD164" s="149"/>
      <c r="KVE164" s="149"/>
      <c r="KVF164" s="149"/>
      <c r="KVG164" s="149"/>
      <c r="KVH164" s="149"/>
      <c r="KVI164" s="149"/>
      <c r="KVJ164" s="149"/>
      <c r="KVK164" s="149"/>
      <c r="KVL164" s="149"/>
      <c r="KVM164" s="149"/>
      <c r="KVN164" s="149"/>
      <c r="KVO164" s="149"/>
      <c r="KVP164" s="149"/>
      <c r="KVQ164" s="149"/>
      <c r="KVR164" s="149"/>
      <c r="KVS164" s="149"/>
      <c r="KVT164" s="149"/>
      <c r="KVU164" s="149"/>
      <c r="KVV164" s="149"/>
      <c r="KVW164" s="149"/>
      <c r="KVX164" s="149"/>
      <c r="KVY164" s="149"/>
      <c r="KVZ164" s="149"/>
      <c r="KWA164" s="149"/>
      <c r="KWB164" s="149"/>
      <c r="KWC164" s="149"/>
      <c r="KWD164" s="149"/>
      <c r="KWE164" s="149"/>
      <c r="KWF164" s="149"/>
      <c r="KWG164" s="149"/>
      <c r="KWH164" s="149"/>
      <c r="KWI164" s="149"/>
      <c r="KWJ164" s="149"/>
      <c r="KWK164" s="149"/>
      <c r="KWL164" s="149"/>
      <c r="KWM164" s="149"/>
      <c r="KWN164" s="149"/>
      <c r="KWO164" s="149"/>
      <c r="KWP164" s="149"/>
      <c r="KWQ164" s="149"/>
      <c r="KWR164" s="149"/>
      <c r="KWS164" s="149"/>
      <c r="KWT164" s="149"/>
      <c r="KWU164" s="149"/>
      <c r="KWV164" s="149"/>
      <c r="KWW164" s="149"/>
      <c r="KWX164" s="149"/>
      <c r="KWY164" s="149"/>
      <c r="KWZ164" s="149"/>
      <c r="KXA164" s="149"/>
      <c r="KXB164" s="149"/>
      <c r="KXC164" s="149"/>
      <c r="KXD164" s="149"/>
      <c r="KXE164" s="149"/>
      <c r="KXF164" s="149"/>
      <c r="KXG164" s="149"/>
      <c r="KXH164" s="149"/>
      <c r="KXI164" s="149"/>
      <c r="KXJ164" s="149"/>
      <c r="KXK164" s="149"/>
      <c r="KXL164" s="149"/>
      <c r="KXM164" s="149"/>
      <c r="KXN164" s="149"/>
      <c r="KXO164" s="149"/>
      <c r="KXP164" s="149"/>
      <c r="KXQ164" s="149"/>
      <c r="KXR164" s="149"/>
      <c r="KXS164" s="149"/>
      <c r="KXT164" s="149"/>
      <c r="KXU164" s="149"/>
      <c r="KXV164" s="149"/>
      <c r="KXW164" s="149"/>
      <c r="KXX164" s="149"/>
      <c r="KXY164" s="149"/>
      <c r="KXZ164" s="149"/>
      <c r="KYA164" s="149"/>
      <c r="KYB164" s="149"/>
      <c r="KYC164" s="149"/>
      <c r="KYD164" s="149"/>
      <c r="KYE164" s="149"/>
      <c r="KYF164" s="149"/>
      <c r="KYG164" s="149"/>
      <c r="KYH164" s="149"/>
      <c r="KYI164" s="149"/>
      <c r="KYJ164" s="149"/>
      <c r="KYK164" s="149"/>
      <c r="KYL164" s="149"/>
      <c r="KYM164" s="149"/>
      <c r="KYN164" s="149"/>
      <c r="KYO164" s="149"/>
      <c r="KYP164" s="149"/>
      <c r="KYQ164" s="149"/>
      <c r="KYR164" s="149"/>
      <c r="KYS164" s="149"/>
      <c r="KYT164" s="149"/>
      <c r="KYU164" s="149"/>
      <c r="KYV164" s="149"/>
      <c r="KYW164" s="149"/>
      <c r="KYX164" s="149"/>
      <c r="KYY164" s="149"/>
      <c r="KYZ164" s="149"/>
      <c r="KZA164" s="149"/>
      <c r="KZB164" s="149"/>
      <c r="KZC164" s="149"/>
      <c r="KZD164" s="149"/>
      <c r="KZE164" s="149"/>
      <c r="KZF164" s="149"/>
      <c r="KZG164" s="149"/>
      <c r="KZH164" s="149"/>
      <c r="KZI164" s="149"/>
      <c r="KZJ164" s="149"/>
      <c r="KZK164" s="149"/>
      <c r="KZL164" s="149"/>
      <c r="KZM164" s="149"/>
      <c r="KZN164" s="149"/>
      <c r="KZO164" s="149"/>
      <c r="KZP164" s="149"/>
      <c r="KZQ164" s="149"/>
      <c r="KZR164" s="149"/>
      <c r="KZS164" s="149"/>
      <c r="KZT164" s="149"/>
      <c r="KZU164" s="149"/>
      <c r="KZV164" s="149"/>
      <c r="KZW164" s="149"/>
      <c r="KZX164" s="149"/>
      <c r="KZY164" s="149"/>
      <c r="KZZ164" s="149"/>
      <c r="LAA164" s="149"/>
      <c r="LAB164" s="149"/>
      <c r="LAC164" s="149"/>
      <c r="LAD164" s="149"/>
      <c r="LAE164" s="149"/>
      <c r="LAF164" s="149"/>
      <c r="LAG164" s="149"/>
      <c r="LAH164" s="149"/>
      <c r="LAI164" s="149"/>
      <c r="LAJ164" s="149"/>
      <c r="LAK164" s="149"/>
      <c r="LAL164" s="149"/>
      <c r="LAM164" s="149"/>
      <c r="LAN164" s="149"/>
      <c r="LAO164" s="149"/>
      <c r="LAP164" s="149"/>
      <c r="LAQ164" s="149"/>
      <c r="LAR164" s="149"/>
      <c r="LAS164" s="149"/>
      <c r="LAT164" s="149"/>
      <c r="LAU164" s="149"/>
      <c r="LAV164" s="149"/>
      <c r="LAW164" s="149"/>
      <c r="LAX164" s="149"/>
      <c r="LAY164" s="149"/>
      <c r="LAZ164" s="149"/>
      <c r="LBA164" s="149"/>
      <c r="LBB164" s="149"/>
      <c r="LBC164" s="149"/>
      <c r="LBD164" s="149"/>
      <c r="LBE164" s="149"/>
      <c r="LBF164" s="149"/>
      <c r="LBG164" s="149"/>
      <c r="LBH164" s="149"/>
      <c r="LBI164" s="149"/>
      <c r="LBJ164" s="149"/>
      <c r="LBK164" s="149"/>
      <c r="LBL164" s="149"/>
      <c r="LBM164" s="149"/>
      <c r="LBN164" s="149"/>
      <c r="LBO164" s="149"/>
      <c r="LBP164" s="149"/>
      <c r="LBQ164" s="149"/>
      <c r="LBR164" s="149"/>
      <c r="LBS164" s="149"/>
      <c r="LBT164" s="149"/>
      <c r="LBU164" s="149"/>
      <c r="LBV164" s="149"/>
      <c r="LBW164" s="149"/>
      <c r="LBX164" s="149"/>
      <c r="LBY164" s="149"/>
      <c r="LBZ164" s="149"/>
      <c r="LCA164" s="149"/>
      <c r="LCB164" s="149"/>
      <c r="LCC164" s="149"/>
      <c r="LCD164" s="149"/>
      <c r="LCE164" s="149"/>
      <c r="LCF164" s="149"/>
      <c r="LCG164" s="149"/>
      <c r="LCH164" s="149"/>
      <c r="LCI164" s="149"/>
      <c r="LCJ164" s="149"/>
      <c r="LCK164" s="149"/>
      <c r="LCL164" s="149"/>
      <c r="LCM164" s="149"/>
      <c r="LCN164" s="149"/>
      <c r="LCO164" s="149"/>
      <c r="LCP164" s="149"/>
      <c r="LCQ164" s="149"/>
      <c r="LCR164" s="149"/>
      <c r="LCS164" s="149"/>
      <c r="LCT164" s="149"/>
      <c r="LCU164" s="149"/>
      <c r="LCV164" s="149"/>
      <c r="LCW164" s="149"/>
      <c r="LCX164" s="149"/>
      <c r="LCY164" s="149"/>
      <c r="LCZ164" s="149"/>
      <c r="LDA164" s="149"/>
      <c r="LDB164" s="149"/>
      <c r="LDC164" s="149"/>
      <c r="LDD164" s="149"/>
      <c r="LDE164" s="149"/>
      <c r="LDF164" s="149"/>
      <c r="LDG164" s="149"/>
      <c r="LDH164" s="149"/>
      <c r="LDI164" s="149"/>
      <c r="LDJ164" s="149"/>
      <c r="LDK164" s="149"/>
      <c r="LDL164" s="149"/>
      <c r="LDM164" s="149"/>
      <c r="LDN164" s="149"/>
      <c r="LDO164" s="149"/>
      <c r="LDP164" s="149"/>
      <c r="LDQ164" s="149"/>
      <c r="LDR164" s="149"/>
      <c r="LDS164" s="149"/>
      <c r="LDT164" s="149"/>
      <c r="LDU164" s="149"/>
      <c r="LDV164" s="149"/>
      <c r="LDW164" s="149"/>
      <c r="LDX164" s="149"/>
      <c r="LDY164" s="149"/>
      <c r="LDZ164" s="149"/>
      <c r="LEA164" s="149"/>
      <c r="LEB164" s="149"/>
      <c r="LEC164" s="149"/>
      <c r="LED164" s="149"/>
      <c r="LEE164" s="149"/>
      <c r="LEF164" s="149"/>
      <c r="LEG164" s="149"/>
      <c r="LEH164" s="149"/>
      <c r="LEI164" s="149"/>
      <c r="LEJ164" s="149"/>
      <c r="LEK164" s="149"/>
      <c r="LEL164" s="149"/>
      <c r="LEM164" s="149"/>
      <c r="LEN164" s="149"/>
      <c r="LEO164" s="149"/>
      <c r="LEP164" s="149"/>
      <c r="LEQ164" s="149"/>
      <c r="LER164" s="149"/>
      <c r="LES164" s="149"/>
      <c r="LET164" s="149"/>
      <c r="LEU164" s="149"/>
      <c r="LEV164" s="149"/>
      <c r="LEW164" s="149"/>
      <c r="LEX164" s="149"/>
      <c r="LEY164" s="149"/>
      <c r="LEZ164" s="149"/>
      <c r="LFA164" s="149"/>
      <c r="LFB164" s="149"/>
      <c r="LFC164" s="149"/>
      <c r="LFD164" s="149"/>
      <c r="LFE164" s="149"/>
      <c r="LFF164" s="149"/>
      <c r="LFG164" s="149"/>
      <c r="LFH164" s="149"/>
      <c r="LFI164" s="149"/>
      <c r="LFJ164" s="149"/>
      <c r="LFK164" s="149"/>
      <c r="LFL164" s="149"/>
      <c r="LFM164" s="149"/>
      <c r="LFN164" s="149"/>
      <c r="LFO164" s="149"/>
      <c r="LFP164" s="149"/>
      <c r="LFQ164" s="149"/>
      <c r="LFR164" s="149"/>
      <c r="LFS164" s="149"/>
      <c r="LFT164" s="149"/>
      <c r="LFU164" s="149"/>
      <c r="LFV164" s="149"/>
      <c r="LFW164" s="149"/>
      <c r="LFX164" s="149"/>
      <c r="LFY164" s="149"/>
      <c r="LFZ164" s="149"/>
      <c r="LGA164" s="149"/>
      <c r="LGB164" s="149"/>
      <c r="LGC164" s="149"/>
      <c r="LGD164" s="149"/>
      <c r="LGE164" s="149"/>
      <c r="LGF164" s="149"/>
      <c r="LGG164" s="149"/>
      <c r="LGH164" s="149"/>
      <c r="LGI164" s="149"/>
      <c r="LGJ164" s="149"/>
      <c r="LGK164" s="149"/>
      <c r="LGL164" s="149"/>
      <c r="LGM164" s="149"/>
      <c r="LGN164" s="149"/>
      <c r="LGO164" s="149"/>
      <c r="LGP164" s="149"/>
      <c r="LGQ164" s="149"/>
      <c r="LGR164" s="149"/>
      <c r="LGS164" s="149"/>
      <c r="LGT164" s="149"/>
      <c r="LGU164" s="149"/>
      <c r="LGV164" s="149"/>
      <c r="LGW164" s="149"/>
      <c r="LGX164" s="149"/>
      <c r="LGY164" s="149"/>
      <c r="LGZ164" s="149"/>
      <c r="LHA164" s="149"/>
      <c r="LHB164" s="149"/>
      <c r="LHC164" s="149"/>
      <c r="LHD164" s="149"/>
      <c r="LHE164" s="149"/>
      <c r="LHF164" s="149"/>
      <c r="LHG164" s="149"/>
      <c r="LHH164" s="149"/>
      <c r="LHI164" s="149"/>
      <c r="LHJ164" s="149"/>
      <c r="LHK164" s="149"/>
      <c r="LHL164" s="149"/>
      <c r="LHM164" s="149"/>
      <c r="LHN164" s="149"/>
      <c r="LHO164" s="149"/>
      <c r="LHP164" s="149"/>
      <c r="LHQ164" s="149"/>
      <c r="LHR164" s="149"/>
      <c r="LHS164" s="149"/>
      <c r="LHT164" s="149"/>
      <c r="LHU164" s="149"/>
      <c r="LHV164" s="149"/>
      <c r="LHW164" s="149"/>
      <c r="LHX164" s="149"/>
      <c r="LHY164" s="149"/>
      <c r="LHZ164" s="149"/>
      <c r="LIA164" s="149"/>
      <c r="LIB164" s="149"/>
      <c r="LIC164" s="149"/>
      <c r="LID164" s="149"/>
      <c r="LIE164" s="149"/>
      <c r="LIF164" s="149"/>
      <c r="LIG164" s="149"/>
      <c r="LIH164" s="149"/>
      <c r="LII164" s="149"/>
      <c r="LIJ164" s="149"/>
      <c r="LIK164" s="149"/>
      <c r="LIL164" s="149"/>
      <c r="LIM164" s="149"/>
      <c r="LIN164" s="149"/>
      <c r="LIO164" s="149"/>
      <c r="LIP164" s="149"/>
      <c r="LIQ164" s="149"/>
      <c r="LIR164" s="149"/>
      <c r="LIS164" s="149"/>
      <c r="LIT164" s="149"/>
      <c r="LIU164" s="149"/>
      <c r="LIV164" s="149"/>
      <c r="LIW164" s="149"/>
      <c r="LIX164" s="149"/>
      <c r="LIY164" s="149"/>
      <c r="LIZ164" s="149"/>
      <c r="LJA164" s="149"/>
      <c r="LJB164" s="149"/>
      <c r="LJC164" s="149"/>
      <c r="LJD164" s="149"/>
      <c r="LJE164" s="149"/>
      <c r="LJF164" s="149"/>
      <c r="LJG164" s="149"/>
      <c r="LJH164" s="149"/>
      <c r="LJI164" s="149"/>
      <c r="LJJ164" s="149"/>
      <c r="LJK164" s="149"/>
      <c r="LJL164" s="149"/>
      <c r="LJM164" s="149"/>
      <c r="LJN164" s="149"/>
      <c r="LJO164" s="149"/>
      <c r="LJP164" s="149"/>
      <c r="LJQ164" s="149"/>
      <c r="LJR164" s="149"/>
      <c r="LJS164" s="149"/>
      <c r="LJT164" s="149"/>
      <c r="LJU164" s="149"/>
      <c r="LJV164" s="149"/>
      <c r="LJW164" s="149"/>
      <c r="LJX164" s="149"/>
      <c r="LJY164" s="149"/>
      <c r="LJZ164" s="149"/>
      <c r="LKA164" s="149"/>
      <c r="LKB164" s="149"/>
      <c r="LKC164" s="149"/>
      <c r="LKD164" s="149"/>
      <c r="LKE164" s="149"/>
      <c r="LKF164" s="149"/>
      <c r="LKG164" s="149"/>
      <c r="LKH164" s="149"/>
      <c r="LKI164" s="149"/>
      <c r="LKJ164" s="149"/>
      <c r="LKK164" s="149"/>
      <c r="LKL164" s="149"/>
      <c r="LKM164" s="149"/>
      <c r="LKN164" s="149"/>
      <c r="LKO164" s="149"/>
      <c r="LKP164" s="149"/>
      <c r="LKQ164" s="149"/>
      <c r="LKR164" s="149"/>
      <c r="LKS164" s="149"/>
      <c r="LKT164" s="149"/>
      <c r="LKU164" s="149"/>
      <c r="LKV164" s="149"/>
      <c r="LKW164" s="149"/>
      <c r="LKX164" s="149"/>
      <c r="LKY164" s="149"/>
      <c r="LKZ164" s="149"/>
      <c r="LLA164" s="149"/>
      <c r="LLB164" s="149"/>
      <c r="LLC164" s="149"/>
      <c r="LLD164" s="149"/>
      <c r="LLE164" s="149"/>
      <c r="LLF164" s="149"/>
      <c r="LLG164" s="149"/>
      <c r="LLH164" s="149"/>
      <c r="LLI164" s="149"/>
      <c r="LLJ164" s="149"/>
      <c r="LLK164" s="149"/>
      <c r="LLL164" s="149"/>
      <c r="LLM164" s="149"/>
      <c r="LLN164" s="149"/>
      <c r="LLO164" s="149"/>
      <c r="LLP164" s="149"/>
      <c r="LLQ164" s="149"/>
      <c r="LLR164" s="149"/>
      <c r="LLS164" s="149"/>
      <c r="LLT164" s="149"/>
      <c r="LLU164" s="149"/>
      <c r="LLV164" s="149"/>
      <c r="LLW164" s="149"/>
      <c r="LLX164" s="149"/>
      <c r="LLY164" s="149"/>
      <c r="LLZ164" s="149"/>
      <c r="LMA164" s="149"/>
      <c r="LMB164" s="149"/>
      <c r="LMC164" s="149"/>
      <c r="LMD164" s="149"/>
      <c r="LME164" s="149"/>
      <c r="LMF164" s="149"/>
      <c r="LMG164" s="149"/>
      <c r="LMH164" s="149"/>
      <c r="LMI164" s="149"/>
      <c r="LMJ164" s="149"/>
      <c r="LMK164" s="149"/>
      <c r="LML164" s="149"/>
      <c r="LMM164" s="149"/>
      <c r="LMN164" s="149"/>
      <c r="LMO164" s="149"/>
      <c r="LMP164" s="149"/>
      <c r="LMQ164" s="149"/>
      <c r="LMR164" s="149"/>
      <c r="LMS164" s="149"/>
      <c r="LMT164" s="149"/>
      <c r="LMU164" s="149"/>
      <c r="LMV164" s="149"/>
      <c r="LMW164" s="149"/>
      <c r="LMX164" s="149"/>
      <c r="LMY164" s="149"/>
      <c r="LMZ164" s="149"/>
      <c r="LNA164" s="149"/>
      <c r="LNB164" s="149"/>
      <c r="LNC164" s="149"/>
      <c r="LND164" s="149"/>
      <c r="LNE164" s="149"/>
      <c r="LNF164" s="149"/>
      <c r="LNG164" s="149"/>
      <c r="LNH164" s="149"/>
      <c r="LNI164" s="149"/>
      <c r="LNJ164" s="149"/>
      <c r="LNK164" s="149"/>
      <c r="LNL164" s="149"/>
      <c r="LNM164" s="149"/>
      <c r="LNN164" s="149"/>
      <c r="LNO164" s="149"/>
      <c r="LNP164" s="149"/>
      <c r="LNQ164" s="149"/>
      <c r="LNR164" s="149"/>
      <c r="LNS164" s="149"/>
      <c r="LNT164" s="149"/>
      <c r="LNU164" s="149"/>
      <c r="LNV164" s="149"/>
      <c r="LNW164" s="149"/>
      <c r="LNX164" s="149"/>
      <c r="LNY164" s="149"/>
      <c r="LNZ164" s="149"/>
      <c r="LOA164" s="149"/>
      <c r="LOB164" s="149"/>
      <c r="LOC164" s="149"/>
      <c r="LOD164" s="149"/>
      <c r="LOE164" s="149"/>
      <c r="LOF164" s="149"/>
      <c r="LOG164" s="149"/>
      <c r="LOH164" s="149"/>
      <c r="LOI164" s="149"/>
      <c r="LOJ164" s="149"/>
      <c r="LOK164" s="149"/>
      <c r="LOL164" s="149"/>
      <c r="LOM164" s="149"/>
      <c r="LON164" s="149"/>
      <c r="LOO164" s="149"/>
      <c r="LOP164" s="149"/>
      <c r="LOQ164" s="149"/>
      <c r="LOR164" s="149"/>
      <c r="LOS164" s="149"/>
      <c r="LOT164" s="149"/>
      <c r="LOU164" s="149"/>
      <c r="LOV164" s="149"/>
      <c r="LOW164" s="149"/>
      <c r="LOX164" s="149"/>
      <c r="LOY164" s="149"/>
      <c r="LOZ164" s="149"/>
      <c r="LPA164" s="149"/>
      <c r="LPB164" s="149"/>
      <c r="LPC164" s="149"/>
      <c r="LPD164" s="149"/>
      <c r="LPE164" s="149"/>
      <c r="LPF164" s="149"/>
      <c r="LPG164" s="149"/>
      <c r="LPH164" s="149"/>
      <c r="LPI164" s="149"/>
      <c r="LPJ164" s="149"/>
      <c r="LPK164" s="149"/>
      <c r="LPL164" s="149"/>
      <c r="LPM164" s="149"/>
      <c r="LPN164" s="149"/>
      <c r="LPO164" s="149"/>
      <c r="LPP164" s="149"/>
      <c r="LPQ164" s="149"/>
      <c r="LPR164" s="149"/>
      <c r="LPS164" s="149"/>
      <c r="LPT164" s="149"/>
      <c r="LPU164" s="149"/>
      <c r="LPV164" s="149"/>
      <c r="LPW164" s="149"/>
      <c r="LPX164" s="149"/>
      <c r="LPY164" s="149"/>
      <c r="LPZ164" s="149"/>
      <c r="LQA164" s="149"/>
      <c r="LQB164" s="149"/>
      <c r="LQC164" s="149"/>
      <c r="LQD164" s="149"/>
      <c r="LQE164" s="149"/>
      <c r="LQF164" s="149"/>
      <c r="LQG164" s="149"/>
      <c r="LQH164" s="149"/>
      <c r="LQI164" s="149"/>
      <c r="LQJ164" s="149"/>
      <c r="LQK164" s="149"/>
      <c r="LQL164" s="149"/>
      <c r="LQM164" s="149"/>
      <c r="LQN164" s="149"/>
      <c r="LQO164" s="149"/>
      <c r="LQP164" s="149"/>
      <c r="LQQ164" s="149"/>
      <c r="LQR164" s="149"/>
      <c r="LQS164" s="149"/>
      <c r="LQT164" s="149"/>
      <c r="LQU164" s="149"/>
      <c r="LQV164" s="149"/>
      <c r="LQW164" s="149"/>
      <c r="LQX164" s="149"/>
      <c r="LQY164" s="149"/>
      <c r="LQZ164" s="149"/>
      <c r="LRA164" s="149"/>
      <c r="LRB164" s="149"/>
      <c r="LRC164" s="149"/>
      <c r="LRD164" s="149"/>
      <c r="LRE164" s="149"/>
      <c r="LRF164" s="149"/>
      <c r="LRG164" s="149"/>
      <c r="LRH164" s="149"/>
      <c r="LRI164" s="149"/>
      <c r="LRJ164" s="149"/>
      <c r="LRK164" s="149"/>
      <c r="LRL164" s="149"/>
      <c r="LRM164" s="149"/>
      <c r="LRN164" s="149"/>
      <c r="LRO164" s="149"/>
      <c r="LRP164" s="149"/>
      <c r="LRQ164" s="149"/>
      <c r="LRR164" s="149"/>
      <c r="LRS164" s="149"/>
      <c r="LRT164" s="149"/>
      <c r="LRU164" s="149"/>
      <c r="LRV164" s="149"/>
      <c r="LRW164" s="149"/>
      <c r="LRX164" s="149"/>
      <c r="LRY164" s="149"/>
      <c r="LRZ164" s="149"/>
      <c r="LSA164" s="149"/>
      <c r="LSB164" s="149"/>
      <c r="LSC164" s="149"/>
      <c r="LSD164" s="149"/>
      <c r="LSE164" s="149"/>
      <c r="LSF164" s="149"/>
      <c r="LSG164" s="149"/>
      <c r="LSH164" s="149"/>
      <c r="LSI164" s="149"/>
      <c r="LSJ164" s="149"/>
      <c r="LSK164" s="149"/>
      <c r="LSL164" s="149"/>
      <c r="LSM164" s="149"/>
      <c r="LSN164" s="149"/>
      <c r="LSO164" s="149"/>
      <c r="LSP164" s="149"/>
      <c r="LSQ164" s="149"/>
      <c r="LSR164" s="149"/>
      <c r="LSS164" s="149"/>
      <c r="LST164" s="149"/>
      <c r="LSU164" s="149"/>
      <c r="LSV164" s="149"/>
      <c r="LSW164" s="149"/>
      <c r="LSX164" s="149"/>
      <c r="LSY164" s="149"/>
      <c r="LSZ164" s="149"/>
      <c r="LTA164" s="149"/>
      <c r="LTB164" s="149"/>
      <c r="LTC164" s="149"/>
      <c r="LTD164" s="149"/>
      <c r="LTE164" s="149"/>
      <c r="LTF164" s="149"/>
      <c r="LTG164" s="149"/>
      <c r="LTH164" s="149"/>
      <c r="LTI164" s="149"/>
      <c r="LTJ164" s="149"/>
      <c r="LTK164" s="149"/>
      <c r="LTL164" s="149"/>
      <c r="LTM164" s="149"/>
      <c r="LTN164" s="149"/>
      <c r="LTO164" s="149"/>
      <c r="LTP164" s="149"/>
      <c r="LTQ164" s="149"/>
      <c r="LTR164" s="149"/>
      <c r="LTS164" s="149"/>
      <c r="LTT164" s="149"/>
      <c r="LTU164" s="149"/>
      <c r="LTV164" s="149"/>
      <c r="LTW164" s="149"/>
      <c r="LTX164" s="149"/>
      <c r="LTY164" s="149"/>
      <c r="LTZ164" s="149"/>
      <c r="LUA164" s="149"/>
      <c r="LUB164" s="149"/>
      <c r="LUC164" s="149"/>
      <c r="LUD164" s="149"/>
      <c r="LUE164" s="149"/>
      <c r="LUF164" s="149"/>
      <c r="LUG164" s="149"/>
      <c r="LUH164" s="149"/>
      <c r="LUI164" s="149"/>
      <c r="LUJ164" s="149"/>
      <c r="LUK164" s="149"/>
      <c r="LUL164" s="149"/>
      <c r="LUM164" s="149"/>
      <c r="LUN164" s="149"/>
      <c r="LUO164" s="149"/>
      <c r="LUP164" s="149"/>
      <c r="LUQ164" s="149"/>
      <c r="LUR164" s="149"/>
      <c r="LUS164" s="149"/>
      <c r="LUT164" s="149"/>
      <c r="LUU164" s="149"/>
      <c r="LUV164" s="149"/>
      <c r="LUW164" s="149"/>
      <c r="LUX164" s="149"/>
      <c r="LUY164" s="149"/>
      <c r="LUZ164" s="149"/>
      <c r="LVA164" s="149"/>
      <c r="LVB164" s="149"/>
      <c r="LVC164" s="149"/>
      <c r="LVD164" s="149"/>
      <c r="LVE164" s="149"/>
      <c r="LVF164" s="149"/>
      <c r="LVG164" s="149"/>
      <c r="LVH164" s="149"/>
      <c r="LVI164" s="149"/>
      <c r="LVJ164" s="149"/>
      <c r="LVK164" s="149"/>
      <c r="LVL164" s="149"/>
      <c r="LVM164" s="149"/>
      <c r="LVN164" s="149"/>
      <c r="LVO164" s="149"/>
      <c r="LVP164" s="149"/>
      <c r="LVQ164" s="149"/>
      <c r="LVR164" s="149"/>
      <c r="LVS164" s="149"/>
      <c r="LVT164" s="149"/>
      <c r="LVU164" s="149"/>
      <c r="LVV164" s="149"/>
      <c r="LVW164" s="149"/>
      <c r="LVX164" s="149"/>
      <c r="LVY164" s="149"/>
      <c r="LVZ164" s="149"/>
      <c r="LWA164" s="149"/>
      <c r="LWB164" s="149"/>
      <c r="LWC164" s="149"/>
      <c r="LWD164" s="149"/>
      <c r="LWE164" s="149"/>
      <c r="LWF164" s="149"/>
      <c r="LWG164" s="149"/>
      <c r="LWH164" s="149"/>
      <c r="LWI164" s="149"/>
      <c r="LWJ164" s="149"/>
      <c r="LWK164" s="149"/>
      <c r="LWL164" s="149"/>
      <c r="LWM164" s="149"/>
      <c r="LWN164" s="149"/>
      <c r="LWO164" s="149"/>
      <c r="LWP164" s="149"/>
      <c r="LWQ164" s="149"/>
      <c r="LWR164" s="149"/>
      <c r="LWS164" s="149"/>
      <c r="LWT164" s="149"/>
      <c r="LWU164" s="149"/>
      <c r="LWV164" s="149"/>
      <c r="LWW164" s="149"/>
      <c r="LWX164" s="149"/>
      <c r="LWY164" s="149"/>
      <c r="LWZ164" s="149"/>
      <c r="LXA164" s="149"/>
      <c r="LXB164" s="149"/>
      <c r="LXC164" s="149"/>
      <c r="LXD164" s="149"/>
      <c r="LXE164" s="149"/>
      <c r="LXF164" s="149"/>
      <c r="LXG164" s="149"/>
      <c r="LXH164" s="149"/>
      <c r="LXI164" s="149"/>
      <c r="LXJ164" s="149"/>
      <c r="LXK164" s="149"/>
      <c r="LXL164" s="149"/>
      <c r="LXM164" s="149"/>
      <c r="LXN164" s="149"/>
      <c r="LXO164" s="149"/>
      <c r="LXP164" s="149"/>
      <c r="LXQ164" s="149"/>
      <c r="LXR164" s="149"/>
      <c r="LXS164" s="149"/>
      <c r="LXT164" s="149"/>
      <c r="LXU164" s="149"/>
      <c r="LXV164" s="149"/>
      <c r="LXW164" s="149"/>
      <c r="LXX164" s="149"/>
      <c r="LXY164" s="149"/>
      <c r="LXZ164" s="149"/>
      <c r="LYA164" s="149"/>
      <c r="LYB164" s="149"/>
      <c r="LYC164" s="149"/>
      <c r="LYD164" s="149"/>
      <c r="LYE164" s="149"/>
      <c r="LYF164" s="149"/>
      <c r="LYG164" s="149"/>
      <c r="LYH164" s="149"/>
      <c r="LYI164" s="149"/>
      <c r="LYJ164" s="149"/>
      <c r="LYK164" s="149"/>
      <c r="LYL164" s="149"/>
      <c r="LYM164" s="149"/>
      <c r="LYN164" s="149"/>
      <c r="LYO164" s="149"/>
      <c r="LYP164" s="149"/>
      <c r="LYQ164" s="149"/>
      <c r="LYR164" s="149"/>
      <c r="LYS164" s="149"/>
      <c r="LYT164" s="149"/>
      <c r="LYU164" s="149"/>
      <c r="LYV164" s="149"/>
      <c r="LYW164" s="149"/>
      <c r="LYX164" s="149"/>
      <c r="LYY164" s="149"/>
      <c r="LYZ164" s="149"/>
      <c r="LZA164" s="149"/>
      <c r="LZB164" s="149"/>
      <c r="LZC164" s="149"/>
      <c r="LZD164" s="149"/>
      <c r="LZE164" s="149"/>
      <c r="LZF164" s="149"/>
      <c r="LZG164" s="149"/>
      <c r="LZH164" s="149"/>
      <c r="LZI164" s="149"/>
      <c r="LZJ164" s="149"/>
      <c r="LZK164" s="149"/>
      <c r="LZL164" s="149"/>
      <c r="LZM164" s="149"/>
      <c r="LZN164" s="149"/>
      <c r="LZO164" s="149"/>
      <c r="LZP164" s="149"/>
      <c r="LZQ164" s="149"/>
      <c r="LZR164" s="149"/>
      <c r="LZS164" s="149"/>
      <c r="LZT164" s="149"/>
      <c r="LZU164" s="149"/>
      <c r="LZV164" s="149"/>
      <c r="LZW164" s="149"/>
      <c r="LZX164" s="149"/>
      <c r="LZY164" s="149"/>
      <c r="LZZ164" s="149"/>
      <c r="MAA164" s="149"/>
      <c r="MAB164" s="149"/>
      <c r="MAC164" s="149"/>
      <c r="MAD164" s="149"/>
      <c r="MAE164" s="149"/>
      <c r="MAF164" s="149"/>
      <c r="MAG164" s="149"/>
      <c r="MAH164" s="149"/>
      <c r="MAI164" s="149"/>
      <c r="MAJ164" s="149"/>
      <c r="MAK164" s="149"/>
      <c r="MAL164" s="149"/>
      <c r="MAM164" s="149"/>
      <c r="MAN164" s="149"/>
      <c r="MAO164" s="149"/>
      <c r="MAP164" s="149"/>
      <c r="MAQ164" s="149"/>
      <c r="MAR164" s="149"/>
      <c r="MAS164" s="149"/>
      <c r="MAT164" s="149"/>
      <c r="MAU164" s="149"/>
      <c r="MAV164" s="149"/>
      <c r="MAW164" s="149"/>
      <c r="MAX164" s="149"/>
      <c r="MAY164" s="149"/>
      <c r="MAZ164" s="149"/>
      <c r="MBA164" s="149"/>
      <c r="MBB164" s="149"/>
      <c r="MBC164" s="149"/>
      <c r="MBD164" s="149"/>
      <c r="MBE164" s="149"/>
      <c r="MBF164" s="149"/>
      <c r="MBG164" s="149"/>
      <c r="MBH164" s="149"/>
      <c r="MBI164" s="149"/>
      <c r="MBJ164" s="149"/>
      <c r="MBK164" s="149"/>
      <c r="MBL164" s="149"/>
      <c r="MBM164" s="149"/>
      <c r="MBN164" s="149"/>
      <c r="MBO164" s="149"/>
      <c r="MBP164" s="149"/>
      <c r="MBQ164" s="149"/>
      <c r="MBR164" s="149"/>
      <c r="MBS164" s="149"/>
      <c r="MBT164" s="149"/>
      <c r="MBU164" s="149"/>
      <c r="MBV164" s="149"/>
      <c r="MBW164" s="149"/>
      <c r="MBX164" s="149"/>
      <c r="MBY164" s="149"/>
      <c r="MBZ164" s="149"/>
      <c r="MCA164" s="149"/>
      <c r="MCB164" s="149"/>
      <c r="MCC164" s="149"/>
      <c r="MCD164" s="149"/>
      <c r="MCE164" s="149"/>
      <c r="MCF164" s="149"/>
      <c r="MCG164" s="149"/>
      <c r="MCH164" s="149"/>
      <c r="MCI164" s="149"/>
      <c r="MCJ164" s="149"/>
      <c r="MCK164" s="149"/>
      <c r="MCL164" s="149"/>
      <c r="MCM164" s="149"/>
      <c r="MCN164" s="149"/>
      <c r="MCO164" s="149"/>
      <c r="MCP164" s="149"/>
      <c r="MCQ164" s="149"/>
      <c r="MCR164" s="149"/>
      <c r="MCS164" s="149"/>
      <c r="MCT164" s="149"/>
      <c r="MCU164" s="149"/>
      <c r="MCV164" s="149"/>
      <c r="MCW164" s="149"/>
      <c r="MCX164" s="149"/>
      <c r="MCY164" s="149"/>
      <c r="MCZ164" s="149"/>
      <c r="MDA164" s="149"/>
      <c r="MDB164" s="149"/>
      <c r="MDC164" s="149"/>
      <c r="MDD164" s="149"/>
      <c r="MDE164" s="149"/>
      <c r="MDF164" s="149"/>
      <c r="MDG164" s="149"/>
      <c r="MDH164" s="149"/>
      <c r="MDI164" s="149"/>
      <c r="MDJ164" s="149"/>
      <c r="MDK164" s="149"/>
      <c r="MDL164" s="149"/>
      <c r="MDM164" s="149"/>
      <c r="MDN164" s="149"/>
      <c r="MDO164" s="149"/>
      <c r="MDP164" s="149"/>
      <c r="MDQ164" s="149"/>
      <c r="MDR164" s="149"/>
      <c r="MDS164" s="149"/>
      <c r="MDT164" s="149"/>
      <c r="MDU164" s="149"/>
      <c r="MDV164" s="149"/>
      <c r="MDW164" s="149"/>
      <c r="MDX164" s="149"/>
      <c r="MDY164" s="149"/>
      <c r="MDZ164" s="149"/>
      <c r="MEA164" s="149"/>
      <c r="MEB164" s="149"/>
      <c r="MEC164" s="149"/>
      <c r="MED164" s="149"/>
      <c r="MEE164" s="149"/>
      <c r="MEF164" s="149"/>
      <c r="MEG164" s="149"/>
      <c r="MEH164" s="149"/>
      <c r="MEI164" s="149"/>
      <c r="MEJ164" s="149"/>
      <c r="MEK164" s="149"/>
      <c r="MEL164" s="149"/>
      <c r="MEM164" s="149"/>
      <c r="MEN164" s="149"/>
      <c r="MEO164" s="149"/>
      <c r="MEP164" s="149"/>
      <c r="MEQ164" s="149"/>
      <c r="MER164" s="149"/>
      <c r="MES164" s="149"/>
      <c r="MET164" s="149"/>
      <c r="MEU164" s="149"/>
      <c r="MEV164" s="149"/>
      <c r="MEW164" s="149"/>
      <c r="MEX164" s="149"/>
      <c r="MEY164" s="149"/>
      <c r="MEZ164" s="149"/>
      <c r="MFA164" s="149"/>
      <c r="MFB164" s="149"/>
      <c r="MFC164" s="149"/>
      <c r="MFD164" s="149"/>
      <c r="MFE164" s="149"/>
      <c r="MFF164" s="149"/>
      <c r="MFG164" s="149"/>
      <c r="MFH164" s="149"/>
      <c r="MFI164" s="149"/>
      <c r="MFJ164" s="149"/>
      <c r="MFK164" s="149"/>
      <c r="MFL164" s="149"/>
      <c r="MFM164" s="149"/>
      <c r="MFN164" s="149"/>
      <c r="MFO164" s="149"/>
      <c r="MFP164" s="149"/>
      <c r="MFQ164" s="149"/>
      <c r="MFR164" s="149"/>
      <c r="MFS164" s="149"/>
      <c r="MFT164" s="149"/>
      <c r="MFU164" s="149"/>
      <c r="MFV164" s="149"/>
      <c r="MFW164" s="149"/>
      <c r="MFX164" s="149"/>
      <c r="MFY164" s="149"/>
      <c r="MFZ164" s="149"/>
      <c r="MGA164" s="149"/>
      <c r="MGB164" s="149"/>
      <c r="MGC164" s="149"/>
      <c r="MGD164" s="149"/>
      <c r="MGE164" s="149"/>
      <c r="MGF164" s="149"/>
      <c r="MGG164" s="149"/>
      <c r="MGH164" s="149"/>
      <c r="MGI164" s="149"/>
      <c r="MGJ164" s="149"/>
      <c r="MGK164" s="149"/>
      <c r="MGL164" s="149"/>
      <c r="MGM164" s="149"/>
      <c r="MGN164" s="149"/>
      <c r="MGO164" s="149"/>
      <c r="MGP164" s="149"/>
      <c r="MGQ164" s="149"/>
      <c r="MGR164" s="149"/>
      <c r="MGS164" s="149"/>
      <c r="MGT164" s="149"/>
      <c r="MGU164" s="149"/>
      <c r="MGV164" s="149"/>
      <c r="MGW164" s="149"/>
      <c r="MGX164" s="149"/>
      <c r="MGY164" s="149"/>
      <c r="MGZ164" s="149"/>
      <c r="MHA164" s="149"/>
      <c r="MHB164" s="149"/>
      <c r="MHC164" s="149"/>
      <c r="MHD164" s="149"/>
      <c r="MHE164" s="149"/>
      <c r="MHF164" s="149"/>
      <c r="MHG164" s="149"/>
      <c r="MHH164" s="149"/>
      <c r="MHI164" s="149"/>
      <c r="MHJ164" s="149"/>
      <c r="MHK164" s="149"/>
      <c r="MHL164" s="149"/>
      <c r="MHM164" s="149"/>
      <c r="MHN164" s="149"/>
      <c r="MHO164" s="149"/>
      <c r="MHP164" s="149"/>
      <c r="MHQ164" s="149"/>
      <c r="MHR164" s="149"/>
      <c r="MHS164" s="149"/>
      <c r="MHT164" s="149"/>
      <c r="MHU164" s="149"/>
      <c r="MHV164" s="149"/>
      <c r="MHW164" s="149"/>
      <c r="MHX164" s="149"/>
      <c r="MHY164" s="149"/>
      <c r="MHZ164" s="149"/>
      <c r="MIA164" s="149"/>
      <c r="MIB164" s="149"/>
      <c r="MIC164" s="149"/>
      <c r="MID164" s="149"/>
      <c r="MIE164" s="149"/>
      <c r="MIF164" s="149"/>
      <c r="MIG164" s="149"/>
      <c r="MIH164" s="149"/>
      <c r="MII164" s="149"/>
      <c r="MIJ164" s="149"/>
      <c r="MIK164" s="149"/>
      <c r="MIL164" s="149"/>
      <c r="MIM164" s="149"/>
      <c r="MIN164" s="149"/>
      <c r="MIO164" s="149"/>
      <c r="MIP164" s="149"/>
      <c r="MIQ164" s="149"/>
      <c r="MIR164" s="149"/>
      <c r="MIS164" s="149"/>
      <c r="MIT164" s="149"/>
      <c r="MIU164" s="149"/>
      <c r="MIV164" s="149"/>
      <c r="MIW164" s="149"/>
      <c r="MIX164" s="149"/>
      <c r="MIY164" s="149"/>
      <c r="MIZ164" s="149"/>
      <c r="MJA164" s="149"/>
      <c r="MJB164" s="149"/>
      <c r="MJC164" s="149"/>
      <c r="MJD164" s="149"/>
      <c r="MJE164" s="149"/>
      <c r="MJF164" s="149"/>
      <c r="MJG164" s="149"/>
      <c r="MJH164" s="149"/>
      <c r="MJI164" s="149"/>
      <c r="MJJ164" s="149"/>
      <c r="MJK164" s="149"/>
      <c r="MJL164" s="149"/>
      <c r="MJM164" s="149"/>
      <c r="MJN164" s="149"/>
      <c r="MJO164" s="149"/>
      <c r="MJP164" s="149"/>
      <c r="MJQ164" s="149"/>
      <c r="MJR164" s="149"/>
      <c r="MJS164" s="149"/>
      <c r="MJT164" s="149"/>
      <c r="MJU164" s="149"/>
      <c r="MJV164" s="149"/>
      <c r="MJW164" s="149"/>
      <c r="MJX164" s="149"/>
      <c r="MJY164" s="149"/>
      <c r="MJZ164" s="149"/>
      <c r="MKA164" s="149"/>
      <c r="MKB164" s="149"/>
      <c r="MKC164" s="149"/>
      <c r="MKD164" s="149"/>
      <c r="MKE164" s="149"/>
      <c r="MKF164" s="149"/>
      <c r="MKG164" s="149"/>
      <c r="MKH164" s="149"/>
      <c r="MKI164" s="149"/>
      <c r="MKJ164" s="149"/>
      <c r="MKK164" s="149"/>
      <c r="MKL164" s="149"/>
      <c r="MKM164" s="149"/>
      <c r="MKN164" s="149"/>
      <c r="MKO164" s="149"/>
      <c r="MKP164" s="149"/>
      <c r="MKQ164" s="149"/>
      <c r="MKR164" s="149"/>
      <c r="MKS164" s="149"/>
      <c r="MKT164" s="149"/>
      <c r="MKU164" s="149"/>
      <c r="MKV164" s="149"/>
      <c r="MKW164" s="149"/>
      <c r="MKX164" s="149"/>
      <c r="MKY164" s="149"/>
      <c r="MKZ164" s="149"/>
      <c r="MLA164" s="149"/>
      <c r="MLB164" s="149"/>
      <c r="MLC164" s="149"/>
      <c r="MLD164" s="149"/>
      <c r="MLE164" s="149"/>
      <c r="MLF164" s="149"/>
      <c r="MLG164" s="149"/>
      <c r="MLH164" s="149"/>
      <c r="MLI164" s="149"/>
      <c r="MLJ164" s="149"/>
      <c r="MLK164" s="149"/>
      <c r="MLL164" s="149"/>
      <c r="MLM164" s="149"/>
      <c r="MLN164" s="149"/>
      <c r="MLO164" s="149"/>
      <c r="MLP164" s="149"/>
      <c r="MLQ164" s="149"/>
      <c r="MLR164" s="149"/>
      <c r="MLS164" s="149"/>
      <c r="MLT164" s="149"/>
      <c r="MLU164" s="149"/>
      <c r="MLV164" s="149"/>
      <c r="MLW164" s="149"/>
      <c r="MLX164" s="149"/>
      <c r="MLY164" s="149"/>
      <c r="MLZ164" s="149"/>
      <c r="MMA164" s="149"/>
      <c r="MMB164" s="149"/>
      <c r="MMC164" s="149"/>
      <c r="MMD164" s="149"/>
      <c r="MME164" s="149"/>
      <c r="MMF164" s="149"/>
      <c r="MMG164" s="149"/>
      <c r="MMH164" s="149"/>
      <c r="MMI164" s="149"/>
      <c r="MMJ164" s="149"/>
      <c r="MMK164" s="149"/>
      <c r="MML164" s="149"/>
      <c r="MMM164" s="149"/>
      <c r="MMN164" s="149"/>
      <c r="MMO164" s="149"/>
      <c r="MMP164" s="149"/>
      <c r="MMQ164" s="149"/>
      <c r="MMR164" s="149"/>
      <c r="MMS164" s="149"/>
      <c r="MMT164" s="149"/>
      <c r="MMU164" s="149"/>
      <c r="MMV164" s="149"/>
      <c r="MMW164" s="149"/>
      <c r="MMX164" s="149"/>
      <c r="MMY164" s="149"/>
      <c r="MMZ164" s="149"/>
      <c r="MNA164" s="149"/>
      <c r="MNB164" s="149"/>
      <c r="MNC164" s="149"/>
      <c r="MND164" s="149"/>
      <c r="MNE164" s="149"/>
      <c r="MNF164" s="149"/>
      <c r="MNG164" s="149"/>
      <c r="MNH164" s="149"/>
      <c r="MNI164" s="149"/>
      <c r="MNJ164" s="149"/>
      <c r="MNK164" s="149"/>
      <c r="MNL164" s="149"/>
      <c r="MNM164" s="149"/>
      <c r="MNN164" s="149"/>
      <c r="MNO164" s="149"/>
      <c r="MNP164" s="149"/>
      <c r="MNQ164" s="149"/>
      <c r="MNR164" s="149"/>
      <c r="MNS164" s="149"/>
      <c r="MNT164" s="149"/>
      <c r="MNU164" s="149"/>
      <c r="MNV164" s="149"/>
      <c r="MNW164" s="149"/>
      <c r="MNX164" s="149"/>
      <c r="MNY164" s="149"/>
      <c r="MNZ164" s="149"/>
      <c r="MOA164" s="149"/>
      <c r="MOB164" s="149"/>
      <c r="MOC164" s="149"/>
      <c r="MOD164" s="149"/>
      <c r="MOE164" s="149"/>
      <c r="MOF164" s="149"/>
      <c r="MOG164" s="149"/>
      <c r="MOH164" s="149"/>
      <c r="MOI164" s="149"/>
      <c r="MOJ164" s="149"/>
      <c r="MOK164" s="149"/>
      <c r="MOL164" s="149"/>
      <c r="MOM164" s="149"/>
      <c r="MON164" s="149"/>
      <c r="MOO164" s="149"/>
      <c r="MOP164" s="149"/>
      <c r="MOQ164" s="149"/>
      <c r="MOR164" s="149"/>
      <c r="MOS164" s="149"/>
      <c r="MOT164" s="149"/>
      <c r="MOU164" s="149"/>
      <c r="MOV164" s="149"/>
      <c r="MOW164" s="149"/>
      <c r="MOX164" s="149"/>
      <c r="MOY164" s="149"/>
      <c r="MOZ164" s="149"/>
      <c r="MPA164" s="149"/>
      <c r="MPB164" s="149"/>
      <c r="MPC164" s="149"/>
      <c r="MPD164" s="149"/>
      <c r="MPE164" s="149"/>
      <c r="MPF164" s="149"/>
      <c r="MPG164" s="149"/>
      <c r="MPH164" s="149"/>
      <c r="MPI164" s="149"/>
      <c r="MPJ164" s="149"/>
      <c r="MPK164" s="149"/>
      <c r="MPL164" s="149"/>
      <c r="MPM164" s="149"/>
      <c r="MPN164" s="149"/>
      <c r="MPO164" s="149"/>
      <c r="MPP164" s="149"/>
      <c r="MPQ164" s="149"/>
      <c r="MPR164" s="149"/>
      <c r="MPS164" s="149"/>
      <c r="MPT164" s="149"/>
      <c r="MPU164" s="149"/>
      <c r="MPV164" s="149"/>
      <c r="MPW164" s="149"/>
      <c r="MPX164" s="149"/>
      <c r="MPY164" s="149"/>
      <c r="MPZ164" s="149"/>
      <c r="MQA164" s="149"/>
      <c r="MQB164" s="149"/>
      <c r="MQC164" s="149"/>
      <c r="MQD164" s="149"/>
      <c r="MQE164" s="149"/>
      <c r="MQF164" s="149"/>
      <c r="MQG164" s="149"/>
      <c r="MQH164" s="149"/>
      <c r="MQI164" s="149"/>
      <c r="MQJ164" s="149"/>
      <c r="MQK164" s="149"/>
      <c r="MQL164" s="149"/>
      <c r="MQM164" s="149"/>
      <c r="MQN164" s="149"/>
      <c r="MQO164" s="149"/>
      <c r="MQP164" s="149"/>
      <c r="MQQ164" s="149"/>
      <c r="MQR164" s="149"/>
      <c r="MQS164" s="149"/>
      <c r="MQT164" s="149"/>
      <c r="MQU164" s="149"/>
      <c r="MQV164" s="149"/>
      <c r="MQW164" s="149"/>
      <c r="MQX164" s="149"/>
      <c r="MQY164" s="149"/>
      <c r="MQZ164" s="149"/>
      <c r="MRA164" s="149"/>
      <c r="MRB164" s="149"/>
      <c r="MRC164" s="149"/>
      <c r="MRD164" s="149"/>
      <c r="MRE164" s="149"/>
      <c r="MRF164" s="149"/>
      <c r="MRG164" s="149"/>
      <c r="MRH164" s="149"/>
      <c r="MRI164" s="149"/>
      <c r="MRJ164" s="149"/>
      <c r="MRK164" s="149"/>
      <c r="MRL164" s="149"/>
      <c r="MRM164" s="149"/>
      <c r="MRN164" s="149"/>
      <c r="MRO164" s="149"/>
      <c r="MRP164" s="149"/>
      <c r="MRQ164" s="149"/>
      <c r="MRR164" s="149"/>
      <c r="MRS164" s="149"/>
      <c r="MRT164" s="149"/>
      <c r="MRU164" s="149"/>
      <c r="MRV164" s="149"/>
      <c r="MRW164" s="149"/>
      <c r="MRX164" s="149"/>
      <c r="MRY164" s="149"/>
      <c r="MRZ164" s="149"/>
      <c r="MSA164" s="149"/>
      <c r="MSB164" s="149"/>
      <c r="MSC164" s="149"/>
      <c r="MSD164" s="149"/>
      <c r="MSE164" s="149"/>
      <c r="MSF164" s="149"/>
      <c r="MSG164" s="149"/>
      <c r="MSH164" s="149"/>
      <c r="MSI164" s="149"/>
      <c r="MSJ164" s="149"/>
      <c r="MSK164" s="149"/>
      <c r="MSL164" s="149"/>
      <c r="MSM164" s="149"/>
      <c r="MSN164" s="149"/>
      <c r="MSO164" s="149"/>
      <c r="MSP164" s="149"/>
      <c r="MSQ164" s="149"/>
      <c r="MSR164" s="149"/>
      <c r="MSS164" s="149"/>
      <c r="MST164" s="149"/>
      <c r="MSU164" s="149"/>
      <c r="MSV164" s="149"/>
      <c r="MSW164" s="149"/>
      <c r="MSX164" s="149"/>
      <c r="MSY164" s="149"/>
      <c r="MSZ164" s="149"/>
      <c r="MTA164" s="149"/>
      <c r="MTB164" s="149"/>
      <c r="MTC164" s="149"/>
      <c r="MTD164" s="149"/>
      <c r="MTE164" s="149"/>
      <c r="MTF164" s="149"/>
      <c r="MTG164" s="149"/>
      <c r="MTH164" s="149"/>
      <c r="MTI164" s="149"/>
      <c r="MTJ164" s="149"/>
      <c r="MTK164" s="149"/>
      <c r="MTL164" s="149"/>
      <c r="MTM164" s="149"/>
      <c r="MTN164" s="149"/>
      <c r="MTO164" s="149"/>
      <c r="MTP164" s="149"/>
      <c r="MTQ164" s="149"/>
      <c r="MTR164" s="149"/>
      <c r="MTS164" s="149"/>
      <c r="MTT164" s="149"/>
      <c r="MTU164" s="149"/>
      <c r="MTV164" s="149"/>
      <c r="MTW164" s="149"/>
      <c r="MTX164" s="149"/>
      <c r="MTY164" s="149"/>
      <c r="MTZ164" s="149"/>
      <c r="MUA164" s="149"/>
      <c r="MUB164" s="149"/>
      <c r="MUC164" s="149"/>
      <c r="MUD164" s="149"/>
      <c r="MUE164" s="149"/>
      <c r="MUF164" s="149"/>
      <c r="MUG164" s="149"/>
      <c r="MUH164" s="149"/>
      <c r="MUI164" s="149"/>
      <c r="MUJ164" s="149"/>
      <c r="MUK164" s="149"/>
      <c r="MUL164" s="149"/>
      <c r="MUM164" s="149"/>
      <c r="MUN164" s="149"/>
      <c r="MUO164" s="149"/>
      <c r="MUP164" s="149"/>
      <c r="MUQ164" s="149"/>
      <c r="MUR164" s="149"/>
      <c r="MUS164" s="149"/>
      <c r="MUT164" s="149"/>
      <c r="MUU164" s="149"/>
      <c r="MUV164" s="149"/>
      <c r="MUW164" s="149"/>
      <c r="MUX164" s="149"/>
      <c r="MUY164" s="149"/>
      <c r="MUZ164" s="149"/>
      <c r="MVA164" s="149"/>
      <c r="MVB164" s="149"/>
      <c r="MVC164" s="149"/>
      <c r="MVD164" s="149"/>
      <c r="MVE164" s="149"/>
      <c r="MVF164" s="149"/>
      <c r="MVG164" s="149"/>
      <c r="MVH164" s="149"/>
      <c r="MVI164" s="149"/>
      <c r="MVJ164" s="149"/>
      <c r="MVK164" s="149"/>
      <c r="MVL164" s="149"/>
      <c r="MVM164" s="149"/>
      <c r="MVN164" s="149"/>
      <c r="MVO164" s="149"/>
      <c r="MVP164" s="149"/>
      <c r="MVQ164" s="149"/>
      <c r="MVR164" s="149"/>
      <c r="MVS164" s="149"/>
      <c r="MVT164" s="149"/>
      <c r="MVU164" s="149"/>
      <c r="MVV164" s="149"/>
      <c r="MVW164" s="149"/>
      <c r="MVX164" s="149"/>
      <c r="MVY164" s="149"/>
      <c r="MVZ164" s="149"/>
      <c r="MWA164" s="149"/>
      <c r="MWB164" s="149"/>
      <c r="MWC164" s="149"/>
      <c r="MWD164" s="149"/>
      <c r="MWE164" s="149"/>
      <c r="MWF164" s="149"/>
      <c r="MWG164" s="149"/>
      <c r="MWH164" s="149"/>
      <c r="MWI164" s="149"/>
      <c r="MWJ164" s="149"/>
      <c r="MWK164" s="149"/>
      <c r="MWL164" s="149"/>
      <c r="MWM164" s="149"/>
      <c r="MWN164" s="149"/>
      <c r="MWO164" s="149"/>
      <c r="MWP164" s="149"/>
      <c r="MWQ164" s="149"/>
      <c r="MWR164" s="149"/>
      <c r="MWS164" s="149"/>
      <c r="MWT164" s="149"/>
      <c r="MWU164" s="149"/>
      <c r="MWV164" s="149"/>
      <c r="MWW164" s="149"/>
      <c r="MWX164" s="149"/>
      <c r="MWY164" s="149"/>
      <c r="MWZ164" s="149"/>
      <c r="MXA164" s="149"/>
      <c r="MXB164" s="149"/>
      <c r="MXC164" s="149"/>
      <c r="MXD164" s="149"/>
      <c r="MXE164" s="149"/>
      <c r="MXF164" s="149"/>
      <c r="MXG164" s="149"/>
      <c r="MXH164" s="149"/>
      <c r="MXI164" s="149"/>
      <c r="MXJ164" s="149"/>
      <c r="MXK164" s="149"/>
      <c r="MXL164" s="149"/>
      <c r="MXM164" s="149"/>
      <c r="MXN164" s="149"/>
      <c r="MXO164" s="149"/>
      <c r="MXP164" s="149"/>
      <c r="MXQ164" s="149"/>
      <c r="MXR164" s="149"/>
      <c r="MXS164" s="149"/>
      <c r="MXT164" s="149"/>
      <c r="MXU164" s="149"/>
      <c r="MXV164" s="149"/>
      <c r="MXW164" s="149"/>
      <c r="MXX164" s="149"/>
      <c r="MXY164" s="149"/>
      <c r="MXZ164" s="149"/>
      <c r="MYA164" s="149"/>
      <c r="MYB164" s="149"/>
      <c r="MYC164" s="149"/>
      <c r="MYD164" s="149"/>
      <c r="MYE164" s="149"/>
      <c r="MYF164" s="149"/>
      <c r="MYG164" s="149"/>
      <c r="MYH164" s="149"/>
      <c r="MYI164" s="149"/>
      <c r="MYJ164" s="149"/>
      <c r="MYK164" s="149"/>
      <c r="MYL164" s="149"/>
      <c r="MYM164" s="149"/>
      <c r="MYN164" s="149"/>
      <c r="MYO164" s="149"/>
      <c r="MYP164" s="149"/>
      <c r="MYQ164" s="149"/>
      <c r="MYR164" s="149"/>
      <c r="MYS164" s="149"/>
      <c r="MYT164" s="149"/>
      <c r="MYU164" s="149"/>
      <c r="MYV164" s="149"/>
      <c r="MYW164" s="149"/>
      <c r="MYX164" s="149"/>
      <c r="MYY164" s="149"/>
      <c r="MYZ164" s="149"/>
      <c r="MZA164" s="149"/>
      <c r="MZB164" s="149"/>
      <c r="MZC164" s="149"/>
      <c r="MZD164" s="149"/>
      <c r="MZE164" s="149"/>
      <c r="MZF164" s="149"/>
      <c r="MZG164" s="149"/>
      <c r="MZH164" s="149"/>
      <c r="MZI164" s="149"/>
      <c r="MZJ164" s="149"/>
      <c r="MZK164" s="149"/>
      <c r="MZL164" s="149"/>
      <c r="MZM164" s="149"/>
      <c r="MZN164" s="149"/>
      <c r="MZO164" s="149"/>
      <c r="MZP164" s="149"/>
      <c r="MZQ164" s="149"/>
      <c r="MZR164" s="149"/>
      <c r="MZS164" s="149"/>
      <c r="MZT164" s="149"/>
      <c r="MZU164" s="149"/>
      <c r="MZV164" s="149"/>
      <c r="MZW164" s="149"/>
      <c r="MZX164" s="149"/>
      <c r="MZY164" s="149"/>
      <c r="MZZ164" s="149"/>
      <c r="NAA164" s="149"/>
      <c r="NAB164" s="149"/>
      <c r="NAC164" s="149"/>
      <c r="NAD164" s="149"/>
      <c r="NAE164" s="149"/>
      <c r="NAF164" s="149"/>
      <c r="NAG164" s="149"/>
      <c r="NAH164" s="149"/>
      <c r="NAI164" s="149"/>
      <c r="NAJ164" s="149"/>
      <c r="NAK164" s="149"/>
      <c r="NAL164" s="149"/>
      <c r="NAM164" s="149"/>
      <c r="NAN164" s="149"/>
      <c r="NAO164" s="149"/>
      <c r="NAP164" s="149"/>
      <c r="NAQ164" s="149"/>
      <c r="NAR164" s="149"/>
      <c r="NAS164" s="149"/>
      <c r="NAT164" s="149"/>
      <c r="NAU164" s="149"/>
      <c r="NAV164" s="149"/>
      <c r="NAW164" s="149"/>
      <c r="NAX164" s="149"/>
      <c r="NAY164" s="149"/>
      <c r="NAZ164" s="149"/>
      <c r="NBA164" s="149"/>
      <c r="NBB164" s="149"/>
      <c r="NBC164" s="149"/>
      <c r="NBD164" s="149"/>
      <c r="NBE164" s="149"/>
      <c r="NBF164" s="149"/>
      <c r="NBG164" s="149"/>
      <c r="NBH164" s="149"/>
      <c r="NBI164" s="149"/>
      <c r="NBJ164" s="149"/>
      <c r="NBK164" s="149"/>
      <c r="NBL164" s="149"/>
      <c r="NBM164" s="149"/>
      <c r="NBN164" s="149"/>
      <c r="NBO164" s="149"/>
      <c r="NBP164" s="149"/>
      <c r="NBQ164" s="149"/>
      <c r="NBR164" s="149"/>
      <c r="NBS164" s="149"/>
      <c r="NBT164" s="149"/>
      <c r="NBU164" s="149"/>
      <c r="NBV164" s="149"/>
      <c r="NBW164" s="149"/>
      <c r="NBX164" s="149"/>
      <c r="NBY164" s="149"/>
      <c r="NBZ164" s="149"/>
      <c r="NCA164" s="149"/>
      <c r="NCB164" s="149"/>
      <c r="NCC164" s="149"/>
      <c r="NCD164" s="149"/>
      <c r="NCE164" s="149"/>
      <c r="NCF164" s="149"/>
      <c r="NCG164" s="149"/>
      <c r="NCH164" s="149"/>
      <c r="NCI164" s="149"/>
      <c r="NCJ164" s="149"/>
      <c r="NCK164" s="149"/>
      <c r="NCL164" s="149"/>
      <c r="NCM164" s="149"/>
      <c r="NCN164" s="149"/>
      <c r="NCO164" s="149"/>
      <c r="NCP164" s="149"/>
      <c r="NCQ164" s="149"/>
      <c r="NCR164" s="149"/>
      <c r="NCS164" s="149"/>
      <c r="NCT164" s="149"/>
      <c r="NCU164" s="149"/>
      <c r="NCV164" s="149"/>
      <c r="NCW164" s="149"/>
      <c r="NCX164" s="149"/>
      <c r="NCY164" s="149"/>
      <c r="NCZ164" s="149"/>
      <c r="NDA164" s="149"/>
      <c r="NDB164" s="149"/>
      <c r="NDC164" s="149"/>
      <c r="NDD164" s="149"/>
      <c r="NDE164" s="149"/>
      <c r="NDF164" s="149"/>
      <c r="NDG164" s="149"/>
      <c r="NDH164" s="149"/>
      <c r="NDI164" s="149"/>
      <c r="NDJ164" s="149"/>
      <c r="NDK164" s="149"/>
      <c r="NDL164" s="149"/>
      <c r="NDM164" s="149"/>
      <c r="NDN164" s="149"/>
      <c r="NDO164" s="149"/>
      <c r="NDP164" s="149"/>
      <c r="NDQ164" s="149"/>
      <c r="NDR164" s="149"/>
      <c r="NDS164" s="149"/>
      <c r="NDT164" s="149"/>
      <c r="NDU164" s="149"/>
      <c r="NDV164" s="149"/>
      <c r="NDW164" s="149"/>
      <c r="NDX164" s="149"/>
      <c r="NDY164" s="149"/>
      <c r="NDZ164" s="149"/>
      <c r="NEA164" s="149"/>
      <c r="NEB164" s="149"/>
      <c r="NEC164" s="149"/>
      <c r="NED164" s="149"/>
      <c r="NEE164" s="149"/>
      <c r="NEF164" s="149"/>
      <c r="NEG164" s="149"/>
      <c r="NEH164" s="149"/>
      <c r="NEI164" s="149"/>
      <c r="NEJ164" s="149"/>
      <c r="NEK164" s="149"/>
      <c r="NEL164" s="149"/>
      <c r="NEM164" s="149"/>
      <c r="NEN164" s="149"/>
      <c r="NEO164" s="149"/>
      <c r="NEP164" s="149"/>
      <c r="NEQ164" s="149"/>
      <c r="NER164" s="149"/>
      <c r="NES164" s="149"/>
      <c r="NET164" s="149"/>
      <c r="NEU164" s="149"/>
      <c r="NEV164" s="149"/>
      <c r="NEW164" s="149"/>
      <c r="NEX164" s="149"/>
      <c r="NEY164" s="149"/>
      <c r="NEZ164" s="149"/>
      <c r="NFA164" s="149"/>
      <c r="NFB164" s="149"/>
      <c r="NFC164" s="149"/>
      <c r="NFD164" s="149"/>
      <c r="NFE164" s="149"/>
      <c r="NFF164" s="149"/>
      <c r="NFG164" s="149"/>
      <c r="NFH164" s="149"/>
      <c r="NFI164" s="149"/>
      <c r="NFJ164" s="149"/>
      <c r="NFK164" s="149"/>
      <c r="NFL164" s="149"/>
      <c r="NFM164" s="149"/>
      <c r="NFN164" s="149"/>
      <c r="NFO164" s="149"/>
      <c r="NFP164" s="149"/>
      <c r="NFQ164" s="149"/>
      <c r="NFR164" s="149"/>
      <c r="NFS164" s="149"/>
      <c r="NFT164" s="149"/>
      <c r="NFU164" s="149"/>
      <c r="NFV164" s="149"/>
      <c r="NFW164" s="149"/>
      <c r="NFX164" s="149"/>
      <c r="NFY164" s="149"/>
      <c r="NFZ164" s="149"/>
      <c r="NGA164" s="149"/>
      <c r="NGB164" s="149"/>
      <c r="NGC164" s="149"/>
      <c r="NGD164" s="149"/>
      <c r="NGE164" s="149"/>
      <c r="NGF164" s="149"/>
      <c r="NGG164" s="149"/>
      <c r="NGH164" s="149"/>
      <c r="NGI164" s="149"/>
      <c r="NGJ164" s="149"/>
      <c r="NGK164" s="149"/>
      <c r="NGL164" s="149"/>
      <c r="NGM164" s="149"/>
      <c r="NGN164" s="149"/>
      <c r="NGO164" s="149"/>
      <c r="NGP164" s="149"/>
      <c r="NGQ164" s="149"/>
      <c r="NGR164" s="149"/>
      <c r="NGS164" s="149"/>
      <c r="NGT164" s="149"/>
      <c r="NGU164" s="149"/>
      <c r="NGV164" s="149"/>
      <c r="NGW164" s="149"/>
      <c r="NGX164" s="149"/>
      <c r="NGY164" s="149"/>
      <c r="NGZ164" s="149"/>
      <c r="NHA164" s="149"/>
      <c r="NHB164" s="149"/>
      <c r="NHC164" s="149"/>
      <c r="NHD164" s="149"/>
      <c r="NHE164" s="149"/>
      <c r="NHF164" s="149"/>
      <c r="NHG164" s="149"/>
      <c r="NHH164" s="149"/>
      <c r="NHI164" s="149"/>
      <c r="NHJ164" s="149"/>
      <c r="NHK164" s="149"/>
      <c r="NHL164" s="149"/>
      <c r="NHM164" s="149"/>
      <c r="NHN164" s="149"/>
      <c r="NHO164" s="149"/>
      <c r="NHP164" s="149"/>
      <c r="NHQ164" s="149"/>
      <c r="NHR164" s="149"/>
      <c r="NHS164" s="149"/>
      <c r="NHT164" s="149"/>
      <c r="NHU164" s="149"/>
      <c r="NHV164" s="149"/>
      <c r="NHW164" s="149"/>
      <c r="NHX164" s="149"/>
      <c r="NHY164" s="149"/>
      <c r="NHZ164" s="149"/>
      <c r="NIA164" s="149"/>
      <c r="NIB164" s="149"/>
      <c r="NIC164" s="149"/>
      <c r="NID164" s="149"/>
      <c r="NIE164" s="149"/>
      <c r="NIF164" s="149"/>
      <c r="NIG164" s="149"/>
      <c r="NIH164" s="149"/>
      <c r="NII164" s="149"/>
      <c r="NIJ164" s="149"/>
      <c r="NIK164" s="149"/>
      <c r="NIL164" s="149"/>
      <c r="NIM164" s="149"/>
      <c r="NIN164" s="149"/>
      <c r="NIO164" s="149"/>
      <c r="NIP164" s="149"/>
      <c r="NIQ164" s="149"/>
      <c r="NIR164" s="149"/>
      <c r="NIS164" s="149"/>
      <c r="NIT164" s="149"/>
      <c r="NIU164" s="149"/>
      <c r="NIV164" s="149"/>
      <c r="NIW164" s="149"/>
      <c r="NIX164" s="149"/>
      <c r="NIY164" s="149"/>
      <c r="NIZ164" s="149"/>
      <c r="NJA164" s="149"/>
      <c r="NJB164" s="149"/>
      <c r="NJC164" s="149"/>
      <c r="NJD164" s="149"/>
      <c r="NJE164" s="149"/>
      <c r="NJF164" s="149"/>
      <c r="NJG164" s="149"/>
      <c r="NJH164" s="149"/>
      <c r="NJI164" s="149"/>
      <c r="NJJ164" s="149"/>
      <c r="NJK164" s="149"/>
      <c r="NJL164" s="149"/>
      <c r="NJM164" s="149"/>
      <c r="NJN164" s="149"/>
      <c r="NJO164" s="149"/>
      <c r="NJP164" s="149"/>
      <c r="NJQ164" s="149"/>
      <c r="NJR164" s="149"/>
      <c r="NJS164" s="149"/>
      <c r="NJT164" s="149"/>
      <c r="NJU164" s="149"/>
      <c r="NJV164" s="149"/>
      <c r="NJW164" s="149"/>
      <c r="NJX164" s="149"/>
      <c r="NJY164" s="149"/>
      <c r="NJZ164" s="149"/>
      <c r="NKA164" s="149"/>
      <c r="NKB164" s="149"/>
      <c r="NKC164" s="149"/>
      <c r="NKD164" s="149"/>
      <c r="NKE164" s="149"/>
      <c r="NKF164" s="149"/>
      <c r="NKG164" s="149"/>
      <c r="NKH164" s="149"/>
      <c r="NKI164" s="149"/>
      <c r="NKJ164" s="149"/>
      <c r="NKK164" s="149"/>
      <c r="NKL164" s="149"/>
      <c r="NKM164" s="149"/>
      <c r="NKN164" s="149"/>
      <c r="NKO164" s="149"/>
      <c r="NKP164" s="149"/>
      <c r="NKQ164" s="149"/>
      <c r="NKR164" s="149"/>
      <c r="NKS164" s="149"/>
      <c r="NKT164" s="149"/>
      <c r="NKU164" s="149"/>
      <c r="NKV164" s="149"/>
      <c r="NKW164" s="149"/>
      <c r="NKX164" s="149"/>
      <c r="NKY164" s="149"/>
      <c r="NKZ164" s="149"/>
      <c r="NLA164" s="149"/>
      <c r="NLB164" s="149"/>
      <c r="NLC164" s="149"/>
      <c r="NLD164" s="149"/>
      <c r="NLE164" s="149"/>
      <c r="NLF164" s="149"/>
      <c r="NLG164" s="149"/>
      <c r="NLH164" s="149"/>
      <c r="NLI164" s="149"/>
      <c r="NLJ164" s="149"/>
      <c r="NLK164" s="149"/>
      <c r="NLL164" s="149"/>
      <c r="NLM164" s="149"/>
      <c r="NLN164" s="149"/>
      <c r="NLO164" s="149"/>
      <c r="NLP164" s="149"/>
      <c r="NLQ164" s="149"/>
      <c r="NLR164" s="149"/>
      <c r="NLS164" s="149"/>
      <c r="NLT164" s="149"/>
      <c r="NLU164" s="149"/>
      <c r="NLV164" s="149"/>
      <c r="NLW164" s="149"/>
      <c r="NLX164" s="149"/>
      <c r="NLY164" s="149"/>
      <c r="NLZ164" s="149"/>
      <c r="NMA164" s="149"/>
      <c r="NMB164" s="149"/>
      <c r="NMC164" s="149"/>
      <c r="NMD164" s="149"/>
      <c r="NME164" s="149"/>
      <c r="NMF164" s="149"/>
      <c r="NMG164" s="149"/>
      <c r="NMH164" s="149"/>
      <c r="NMI164" s="149"/>
      <c r="NMJ164" s="149"/>
      <c r="NMK164" s="149"/>
      <c r="NML164" s="149"/>
      <c r="NMM164" s="149"/>
      <c r="NMN164" s="149"/>
      <c r="NMO164" s="149"/>
      <c r="NMP164" s="149"/>
      <c r="NMQ164" s="149"/>
      <c r="NMR164" s="149"/>
      <c r="NMS164" s="149"/>
      <c r="NMT164" s="149"/>
      <c r="NMU164" s="149"/>
      <c r="NMV164" s="149"/>
      <c r="NMW164" s="149"/>
      <c r="NMX164" s="149"/>
      <c r="NMY164" s="149"/>
      <c r="NMZ164" s="149"/>
      <c r="NNA164" s="149"/>
      <c r="NNB164" s="149"/>
      <c r="NNC164" s="149"/>
      <c r="NND164" s="149"/>
      <c r="NNE164" s="149"/>
      <c r="NNF164" s="149"/>
      <c r="NNG164" s="149"/>
      <c r="NNH164" s="149"/>
      <c r="NNI164" s="149"/>
      <c r="NNJ164" s="149"/>
      <c r="NNK164" s="149"/>
      <c r="NNL164" s="149"/>
      <c r="NNM164" s="149"/>
      <c r="NNN164" s="149"/>
      <c r="NNO164" s="149"/>
      <c r="NNP164" s="149"/>
      <c r="NNQ164" s="149"/>
      <c r="NNR164" s="149"/>
      <c r="NNS164" s="149"/>
      <c r="NNT164" s="149"/>
      <c r="NNU164" s="149"/>
      <c r="NNV164" s="149"/>
      <c r="NNW164" s="149"/>
      <c r="NNX164" s="149"/>
      <c r="NNY164" s="149"/>
      <c r="NNZ164" s="149"/>
      <c r="NOA164" s="149"/>
      <c r="NOB164" s="149"/>
      <c r="NOC164" s="149"/>
      <c r="NOD164" s="149"/>
      <c r="NOE164" s="149"/>
      <c r="NOF164" s="149"/>
      <c r="NOG164" s="149"/>
      <c r="NOH164" s="149"/>
      <c r="NOI164" s="149"/>
      <c r="NOJ164" s="149"/>
      <c r="NOK164" s="149"/>
      <c r="NOL164" s="149"/>
      <c r="NOM164" s="149"/>
      <c r="NON164" s="149"/>
      <c r="NOO164" s="149"/>
      <c r="NOP164" s="149"/>
      <c r="NOQ164" s="149"/>
      <c r="NOR164" s="149"/>
      <c r="NOS164" s="149"/>
      <c r="NOT164" s="149"/>
      <c r="NOU164" s="149"/>
      <c r="NOV164" s="149"/>
      <c r="NOW164" s="149"/>
      <c r="NOX164" s="149"/>
      <c r="NOY164" s="149"/>
      <c r="NOZ164" s="149"/>
      <c r="NPA164" s="149"/>
      <c r="NPB164" s="149"/>
      <c r="NPC164" s="149"/>
      <c r="NPD164" s="149"/>
      <c r="NPE164" s="149"/>
      <c r="NPF164" s="149"/>
      <c r="NPG164" s="149"/>
      <c r="NPH164" s="149"/>
      <c r="NPI164" s="149"/>
      <c r="NPJ164" s="149"/>
      <c r="NPK164" s="149"/>
      <c r="NPL164" s="149"/>
      <c r="NPM164" s="149"/>
      <c r="NPN164" s="149"/>
      <c r="NPO164" s="149"/>
      <c r="NPP164" s="149"/>
      <c r="NPQ164" s="149"/>
      <c r="NPR164" s="149"/>
      <c r="NPS164" s="149"/>
      <c r="NPT164" s="149"/>
      <c r="NPU164" s="149"/>
      <c r="NPV164" s="149"/>
      <c r="NPW164" s="149"/>
      <c r="NPX164" s="149"/>
      <c r="NPY164" s="149"/>
      <c r="NPZ164" s="149"/>
      <c r="NQA164" s="149"/>
      <c r="NQB164" s="149"/>
      <c r="NQC164" s="149"/>
      <c r="NQD164" s="149"/>
      <c r="NQE164" s="149"/>
      <c r="NQF164" s="149"/>
      <c r="NQG164" s="149"/>
      <c r="NQH164" s="149"/>
      <c r="NQI164" s="149"/>
      <c r="NQJ164" s="149"/>
      <c r="NQK164" s="149"/>
      <c r="NQL164" s="149"/>
      <c r="NQM164" s="149"/>
      <c r="NQN164" s="149"/>
      <c r="NQO164" s="149"/>
      <c r="NQP164" s="149"/>
      <c r="NQQ164" s="149"/>
      <c r="NQR164" s="149"/>
      <c r="NQS164" s="149"/>
      <c r="NQT164" s="149"/>
      <c r="NQU164" s="149"/>
      <c r="NQV164" s="149"/>
      <c r="NQW164" s="149"/>
      <c r="NQX164" s="149"/>
      <c r="NQY164" s="149"/>
      <c r="NQZ164" s="149"/>
      <c r="NRA164" s="149"/>
      <c r="NRB164" s="149"/>
      <c r="NRC164" s="149"/>
      <c r="NRD164" s="149"/>
      <c r="NRE164" s="149"/>
      <c r="NRF164" s="149"/>
      <c r="NRG164" s="149"/>
      <c r="NRH164" s="149"/>
      <c r="NRI164" s="149"/>
      <c r="NRJ164" s="149"/>
      <c r="NRK164" s="149"/>
      <c r="NRL164" s="149"/>
      <c r="NRM164" s="149"/>
      <c r="NRN164" s="149"/>
      <c r="NRO164" s="149"/>
      <c r="NRP164" s="149"/>
      <c r="NRQ164" s="149"/>
      <c r="NRR164" s="149"/>
      <c r="NRS164" s="149"/>
      <c r="NRT164" s="149"/>
      <c r="NRU164" s="149"/>
      <c r="NRV164" s="149"/>
      <c r="NRW164" s="149"/>
      <c r="NRX164" s="149"/>
      <c r="NRY164" s="149"/>
      <c r="NRZ164" s="149"/>
      <c r="NSA164" s="149"/>
      <c r="NSB164" s="149"/>
      <c r="NSC164" s="149"/>
      <c r="NSD164" s="149"/>
      <c r="NSE164" s="149"/>
      <c r="NSF164" s="149"/>
      <c r="NSG164" s="149"/>
      <c r="NSH164" s="149"/>
      <c r="NSI164" s="149"/>
      <c r="NSJ164" s="149"/>
      <c r="NSK164" s="149"/>
      <c r="NSL164" s="149"/>
      <c r="NSM164" s="149"/>
      <c r="NSN164" s="149"/>
      <c r="NSO164" s="149"/>
      <c r="NSP164" s="149"/>
      <c r="NSQ164" s="149"/>
      <c r="NSR164" s="149"/>
      <c r="NSS164" s="149"/>
      <c r="NST164" s="149"/>
      <c r="NSU164" s="149"/>
      <c r="NSV164" s="149"/>
      <c r="NSW164" s="149"/>
      <c r="NSX164" s="149"/>
      <c r="NSY164" s="149"/>
      <c r="NSZ164" s="149"/>
      <c r="NTA164" s="149"/>
      <c r="NTB164" s="149"/>
      <c r="NTC164" s="149"/>
      <c r="NTD164" s="149"/>
      <c r="NTE164" s="149"/>
      <c r="NTF164" s="149"/>
      <c r="NTG164" s="149"/>
      <c r="NTH164" s="149"/>
      <c r="NTI164" s="149"/>
      <c r="NTJ164" s="149"/>
      <c r="NTK164" s="149"/>
      <c r="NTL164" s="149"/>
      <c r="NTM164" s="149"/>
      <c r="NTN164" s="149"/>
      <c r="NTO164" s="149"/>
      <c r="NTP164" s="149"/>
      <c r="NTQ164" s="149"/>
      <c r="NTR164" s="149"/>
      <c r="NTS164" s="149"/>
      <c r="NTT164" s="149"/>
      <c r="NTU164" s="149"/>
      <c r="NTV164" s="149"/>
      <c r="NTW164" s="149"/>
      <c r="NTX164" s="149"/>
      <c r="NTY164" s="149"/>
      <c r="NTZ164" s="149"/>
      <c r="NUA164" s="149"/>
      <c r="NUB164" s="149"/>
      <c r="NUC164" s="149"/>
      <c r="NUD164" s="149"/>
      <c r="NUE164" s="149"/>
      <c r="NUF164" s="149"/>
      <c r="NUG164" s="149"/>
      <c r="NUH164" s="149"/>
      <c r="NUI164" s="149"/>
      <c r="NUJ164" s="149"/>
      <c r="NUK164" s="149"/>
      <c r="NUL164" s="149"/>
      <c r="NUM164" s="149"/>
      <c r="NUN164" s="149"/>
      <c r="NUO164" s="149"/>
      <c r="NUP164" s="149"/>
      <c r="NUQ164" s="149"/>
      <c r="NUR164" s="149"/>
      <c r="NUS164" s="149"/>
      <c r="NUT164" s="149"/>
      <c r="NUU164" s="149"/>
      <c r="NUV164" s="149"/>
      <c r="NUW164" s="149"/>
      <c r="NUX164" s="149"/>
      <c r="NUY164" s="149"/>
      <c r="NUZ164" s="149"/>
      <c r="NVA164" s="149"/>
      <c r="NVB164" s="149"/>
      <c r="NVC164" s="149"/>
      <c r="NVD164" s="149"/>
      <c r="NVE164" s="149"/>
      <c r="NVF164" s="149"/>
      <c r="NVG164" s="149"/>
      <c r="NVH164" s="149"/>
      <c r="NVI164" s="149"/>
      <c r="NVJ164" s="149"/>
      <c r="NVK164" s="149"/>
      <c r="NVL164" s="149"/>
      <c r="NVM164" s="149"/>
      <c r="NVN164" s="149"/>
      <c r="NVO164" s="149"/>
      <c r="NVP164" s="149"/>
      <c r="NVQ164" s="149"/>
      <c r="NVR164" s="149"/>
      <c r="NVS164" s="149"/>
      <c r="NVT164" s="149"/>
      <c r="NVU164" s="149"/>
      <c r="NVV164" s="149"/>
      <c r="NVW164" s="149"/>
      <c r="NVX164" s="149"/>
      <c r="NVY164" s="149"/>
      <c r="NVZ164" s="149"/>
      <c r="NWA164" s="149"/>
      <c r="NWB164" s="149"/>
      <c r="NWC164" s="149"/>
      <c r="NWD164" s="149"/>
      <c r="NWE164" s="149"/>
      <c r="NWF164" s="149"/>
      <c r="NWG164" s="149"/>
      <c r="NWH164" s="149"/>
      <c r="NWI164" s="149"/>
      <c r="NWJ164" s="149"/>
      <c r="NWK164" s="149"/>
      <c r="NWL164" s="149"/>
      <c r="NWM164" s="149"/>
      <c r="NWN164" s="149"/>
      <c r="NWO164" s="149"/>
      <c r="NWP164" s="149"/>
      <c r="NWQ164" s="149"/>
      <c r="NWR164" s="149"/>
      <c r="NWS164" s="149"/>
      <c r="NWT164" s="149"/>
      <c r="NWU164" s="149"/>
      <c r="NWV164" s="149"/>
      <c r="NWW164" s="149"/>
      <c r="NWX164" s="149"/>
      <c r="NWY164" s="149"/>
      <c r="NWZ164" s="149"/>
      <c r="NXA164" s="149"/>
      <c r="NXB164" s="149"/>
      <c r="NXC164" s="149"/>
      <c r="NXD164" s="149"/>
      <c r="NXE164" s="149"/>
      <c r="NXF164" s="149"/>
      <c r="NXG164" s="149"/>
      <c r="NXH164" s="149"/>
      <c r="NXI164" s="149"/>
      <c r="NXJ164" s="149"/>
      <c r="NXK164" s="149"/>
      <c r="NXL164" s="149"/>
      <c r="NXM164" s="149"/>
      <c r="NXN164" s="149"/>
      <c r="NXO164" s="149"/>
      <c r="NXP164" s="149"/>
      <c r="NXQ164" s="149"/>
      <c r="NXR164" s="149"/>
      <c r="NXS164" s="149"/>
      <c r="NXT164" s="149"/>
      <c r="NXU164" s="149"/>
      <c r="NXV164" s="149"/>
      <c r="NXW164" s="149"/>
      <c r="NXX164" s="149"/>
      <c r="NXY164" s="149"/>
      <c r="NXZ164" s="149"/>
      <c r="NYA164" s="149"/>
      <c r="NYB164" s="149"/>
      <c r="NYC164" s="149"/>
      <c r="NYD164" s="149"/>
      <c r="NYE164" s="149"/>
      <c r="NYF164" s="149"/>
      <c r="NYG164" s="149"/>
      <c r="NYH164" s="149"/>
      <c r="NYI164" s="149"/>
      <c r="NYJ164" s="149"/>
      <c r="NYK164" s="149"/>
      <c r="NYL164" s="149"/>
      <c r="NYM164" s="149"/>
      <c r="NYN164" s="149"/>
      <c r="NYO164" s="149"/>
      <c r="NYP164" s="149"/>
      <c r="NYQ164" s="149"/>
      <c r="NYR164" s="149"/>
      <c r="NYS164" s="149"/>
      <c r="NYT164" s="149"/>
      <c r="NYU164" s="149"/>
      <c r="NYV164" s="149"/>
      <c r="NYW164" s="149"/>
      <c r="NYX164" s="149"/>
      <c r="NYY164" s="149"/>
      <c r="NYZ164" s="149"/>
      <c r="NZA164" s="149"/>
      <c r="NZB164" s="149"/>
      <c r="NZC164" s="149"/>
      <c r="NZD164" s="149"/>
      <c r="NZE164" s="149"/>
      <c r="NZF164" s="149"/>
      <c r="NZG164" s="149"/>
      <c r="NZH164" s="149"/>
      <c r="NZI164" s="149"/>
      <c r="NZJ164" s="149"/>
      <c r="NZK164" s="149"/>
      <c r="NZL164" s="149"/>
      <c r="NZM164" s="149"/>
      <c r="NZN164" s="149"/>
      <c r="NZO164" s="149"/>
      <c r="NZP164" s="149"/>
      <c r="NZQ164" s="149"/>
      <c r="NZR164" s="149"/>
      <c r="NZS164" s="149"/>
      <c r="NZT164" s="149"/>
      <c r="NZU164" s="149"/>
      <c r="NZV164" s="149"/>
      <c r="NZW164" s="149"/>
      <c r="NZX164" s="149"/>
      <c r="NZY164" s="149"/>
      <c r="NZZ164" s="149"/>
      <c r="OAA164" s="149"/>
      <c r="OAB164" s="149"/>
      <c r="OAC164" s="149"/>
      <c r="OAD164" s="149"/>
      <c r="OAE164" s="149"/>
      <c r="OAF164" s="149"/>
      <c r="OAG164" s="149"/>
      <c r="OAH164" s="149"/>
      <c r="OAI164" s="149"/>
      <c r="OAJ164" s="149"/>
      <c r="OAK164" s="149"/>
      <c r="OAL164" s="149"/>
      <c r="OAM164" s="149"/>
      <c r="OAN164" s="149"/>
      <c r="OAO164" s="149"/>
      <c r="OAP164" s="149"/>
      <c r="OAQ164" s="149"/>
      <c r="OAR164" s="149"/>
      <c r="OAS164" s="149"/>
      <c r="OAT164" s="149"/>
      <c r="OAU164" s="149"/>
      <c r="OAV164" s="149"/>
      <c r="OAW164" s="149"/>
      <c r="OAX164" s="149"/>
      <c r="OAY164" s="149"/>
      <c r="OAZ164" s="149"/>
      <c r="OBA164" s="149"/>
      <c r="OBB164" s="149"/>
      <c r="OBC164" s="149"/>
      <c r="OBD164" s="149"/>
      <c r="OBE164" s="149"/>
      <c r="OBF164" s="149"/>
      <c r="OBG164" s="149"/>
      <c r="OBH164" s="149"/>
      <c r="OBI164" s="149"/>
      <c r="OBJ164" s="149"/>
      <c r="OBK164" s="149"/>
      <c r="OBL164" s="149"/>
      <c r="OBM164" s="149"/>
      <c r="OBN164" s="149"/>
      <c r="OBO164" s="149"/>
      <c r="OBP164" s="149"/>
      <c r="OBQ164" s="149"/>
      <c r="OBR164" s="149"/>
      <c r="OBS164" s="149"/>
      <c r="OBT164" s="149"/>
      <c r="OBU164" s="149"/>
      <c r="OBV164" s="149"/>
      <c r="OBW164" s="149"/>
      <c r="OBX164" s="149"/>
      <c r="OBY164" s="149"/>
      <c r="OBZ164" s="149"/>
      <c r="OCA164" s="149"/>
      <c r="OCB164" s="149"/>
      <c r="OCC164" s="149"/>
      <c r="OCD164" s="149"/>
      <c r="OCE164" s="149"/>
      <c r="OCF164" s="149"/>
      <c r="OCG164" s="149"/>
      <c r="OCH164" s="149"/>
      <c r="OCI164" s="149"/>
      <c r="OCJ164" s="149"/>
      <c r="OCK164" s="149"/>
      <c r="OCL164" s="149"/>
      <c r="OCM164" s="149"/>
      <c r="OCN164" s="149"/>
      <c r="OCO164" s="149"/>
      <c r="OCP164" s="149"/>
      <c r="OCQ164" s="149"/>
      <c r="OCR164" s="149"/>
      <c r="OCS164" s="149"/>
      <c r="OCT164" s="149"/>
      <c r="OCU164" s="149"/>
      <c r="OCV164" s="149"/>
      <c r="OCW164" s="149"/>
      <c r="OCX164" s="149"/>
      <c r="OCY164" s="149"/>
      <c r="OCZ164" s="149"/>
      <c r="ODA164" s="149"/>
      <c r="ODB164" s="149"/>
      <c r="ODC164" s="149"/>
      <c r="ODD164" s="149"/>
      <c r="ODE164" s="149"/>
      <c r="ODF164" s="149"/>
      <c r="ODG164" s="149"/>
      <c r="ODH164" s="149"/>
      <c r="ODI164" s="149"/>
      <c r="ODJ164" s="149"/>
      <c r="ODK164" s="149"/>
      <c r="ODL164" s="149"/>
      <c r="ODM164" s="149"/>
      <c r="ODN164" s="149"/>
      <c r="ODO164" s="149"/>
      <c r="ODP164" s="149"/>
      <c r="ODQ164" s="149"/>
      <c r="ODR164" s="149"/>
      <c r="ODS164" s="149"/>
      <c r="ODT164" s="149"/>
      <c r="ODU164" s="149"/>
      <c r="ODV164" s="149"/>
      <c r="ODW164" s="149"/>
      <c r="ODX164" s="149"/>
      <c r="ODY164" s="149"/>
      <c r="ODZ164" s="149"/>
      <c r="OEA164" s="149"/>
      <c r="OEB164" s="149"/>
      <c r="OEC164" s="149"/>
      <c r="OED164" s="149"/>
      <c r="OEE164" s="149"/>
      <c r="OEF164" s="149"/>
      <c r="OEG164" s="149"/>
      <c r="OEH164" s="149"/>
      <c r="OEI164" s="149"/>
      <c r="OEJ164" s="149"/>
      <c r="OEK164" s="149"/>
      <c r="OEL164" s="149"/>
      <c r="OEM164" s="149"/>
      <c r="OEN164" s="149"/>
      <c r="OEO164" s="149"/>
      <c r="OEP164" s="149"/>
      <c r="OEQ164" s="149"/>
      <c r="OER164" s="149"/>
      <c r="OES164" s="149"/>
      <c r="OET164" s="149"/>
      <c r="OEU164" s="149"/>
      <c r="OEV164" s="149"/>
      <c r="OEW164" s="149"/>
      <c r="OEX164" s="149"/>
      <c r="OEY164" s="149"/>
      <c r="OEZ164" s="149"/>
      <c r="OFA164" s="149"/>
      <c r="OFB164" s="149"/>
      <c r="OFC164" s="149"/>
      <c r="OFD164" s="149"/>
      <c r="OFE164" s="149"/>
      <c r="OFF164" s="149"/>
      <c r="OFG164" s="149"/>
      <c r="OFH164" s="149"/>
      <c r="OFI164" s="149"/>
      <c r="OFJ164" s="149"/>
      <c r="OFK164" s="149"/>
      <c r="OFL164" s="149"/>
      <c r="OFM164" s="149"/>
      <c r="OFN164" s="149"/>
      <c r="OFO164" s="149"/>
      <c r="OFP164" s="149"/>
      <c r="OFQ164" s="149"/>
      <c r="OFR164" s="149"/>
      <c r="OFS164" s="149"/>
      <c r="OFT164" s="149"/>
      <c r="OFU164" s="149"/>
      <c r="OFV164" s="149"/>
      <c r="OFW164" s="149"/>
      <c r="OFX164" s="149"/>
      <c r="OFY164" s="149"/>
      <c r="OFZ164" s="149"/>
      <c r="OGA164" s="149"/>
      <c r="OGB164" s="149"/>
      <c r="OGC164" s="149"/>
      <c r="OGD164" s="149"/>
      <c r="OGE164" s="149"/>
      <c r="OGF164" s="149"/>
      <c r="OGG164" s="149"/>
      <c r="OGH164" s="149"/>
      <c r="OGI164" s="149"/>
      <c r="OGJ164" s="149"/>
      <c r="OGK164" s="149"/>
      <c r="OGL164" s="149"/>
      <c r="OGM164" s="149"/>
      <c r="OGN164" s="149"/>
      <c r="OGO164" s="149"/>
      <c r="OGP164" s="149"/>
      <c r="OGQ164" s="149"/>
      <c r="OGR164" s="149"/>
      <c r="OGS164" s="149"/>
      <c r="OGT164" s="149"/>
      <c r="OGU164" s="149"/>
      <c r="OGV164" s="149"/>
      <c r="OGW164" s="149"/>
      <c r="OGX164" s="149"/>
      <c r="OGY164" s="149"/>
      <c r="OGZ164" s="149"/>
      <c r="OHA164" s="149"/>
      <c r="OHB164" s="149"/>
      <c r="OHC164" s="149"/>
      <c r="OHD164" s="149"/>
      <c r="OHE164" s="149"/>
      <c r="OHF164" s="149"/>
      <c r="OHG164" s="149"/>
      <c r="OHH164" s="149"/>
      <c r="OHI164" s="149"/>
      <c r="OHJ164" s="149"/>
      <c r="OHK164" s="149"/>
      <c r="OHL164" s="149"/>
      <c r="OHM164" s="149"/>
      <c r="OHN164" s="149"/>
      <c r="OHO164" s="149"/>
      <c r="OHP164" s="149"/>
      <c r="OHQ164" s="149"/>
      <c r="OHR164" s="149"/>
      <c r="OHS164" s="149"/>
      <c r="OHT164" s="149"/>
      <c r="OHU164" s="149"/>
      <c r="OHV164" s="149"/>
      <c r="OHW164" s="149"/>
      <c r="OHX164" s="149"/>
      <c r="OHY164" s="149"/>
      <c r="OHZ164" s="149"/>
      <c r="OIA164" s="149"/>
      <c r="OIB164" s="149"/>
      <c r="OIC164" s="149"/>
      <c r="OID164" s="149"/>
      <c r="OIE164" s="149"/>
      <c r="OIF164" s="149"/>
      <c r="OIG164" s="149"/>
      <c r="OIH164" s="149"/>
      <c r="OII164" s="149"/>
      <c r="OIJ164" s="149"/>
      <c r="OIK164" s="149"/>
      <c r="OIL164" s="149"/>
      <c r="OIM164" s="149"/>
      <c r="OIN164" s="149"/>
      <c r="OIO164" s="149"/>
      <c r="OIP164" s="149"/>
      <c r="OIQ164" s="149"/>
      <c r="OIR164" s="149"/>
      <c r="OIS164" s="149"/>
      <c r="OIT164" s="149"/>
      <c r="OIU164" s="149"/>
      <c r="OIV164" s="149"/>
      <c r="OIW164" s="149"/>
      <c r="OIX164" s="149"/>
      <c r="OIY164" s="149"/>
      <c r="OIZ164" s="149"/>
      <c r="OJA164" s="149"/>
      <c r="OJB164" s="149"/>
      <c r="OJC164" s="149"/>
      <c r="OJD164" s="149"/>
      <c r="OJE164" s="149"/>
      <c r="OJF164" s="149"/>
      <c r="OJG164" s="149"/>
      <c r="OJH164" s="149"/>
      <c r="OJI164" s="149"/>
      <c r="OJJ164" s="149"/>
      <c r="OJK164" s="149"/>
      <c r="OJL164" s="149"/>
      <c r="OJM164" s="149"/>
      <c r="OJN164" s="149"/>
      <c r="OJO164" s="149"/>
      <c r="OJP164" s="149"/>
      <c r="OJQ164" s="149"/>
      <c r="OJR164" s="149"/>
      <c r="OJS164" s="149"/>
      <c r="OJT164" s="149"/>
      <c r="OJU164" s="149"/>
      <c r="OJV164" s="149"/>
      <c r="OJW164" s="149"/>
      <c r="OJX164" s="149"/>
      <c r="OJY164" s="149"/>
      <c r="OJZ164" s="149"/>
      <c r="OKA164" s="149"/>
      <c r="OKB164" s="149"/>
      <c r="OKC164" s="149"/>
      <c r="OKD164" s="149"/>
      <c r="OKE164" s="149"/>
      <c r="OKF164" s="149"/>
      <c r="OKG164" s="149"/>
      <c r="OKH164" s="149"/>
      <c r="OKI164" s="149"/>
      <c r="OKJ164" s="149"/>
      <c r="OKK164" s="149"/>
      <c r="OKL164" s="149"/>
      <c r="OKM164" s="149"/>
      <c r="OKN164" s="149"/>
      <c r="OKO164" s="149"/>
      <c r="OKP164" s="149"/>
      <c r="OKQ164" s="149"/>
      <c r="OKR164" s="149"/>
      <c r="OKS164" s="149"/>
      <c r="OKT164" s="149"/>
      <c r="OKU164" s="149"/>
      <c r="OKV164" s="149"/>
      <c r="OKW164" s="149"/>
      <c r="OKX164" s="149"/>
      <c r="OKY164" s="149"/>
      <c r="OKZ164" s="149"/>
      <c r="OLA164" s="149"/>
      <c r="OLB164" s="149"/>
      <c r="OLC164" s="149"/>
      <c r="OLD164" s="149"/>
      <c r="OLE164" s="149"/>
      <c r="OLF164" s="149"/>
      <c r="OLG164" s="149"/>
      <c r="OLH164" s="149"/>
      <c r="OLI164" s="149"/>
      <c r="OLJ164" s="149"/>
      <c r="OLK164" s="149"/>
      <c r="OLL164" s="149"/>
      <c r="OLM164" s="149"/>
      <c r="OLN164" s="149"/>
      <c r="OLO164" s="149"/>
      <c r="OLP164" s="149"/>
      <c r="OLQ164" s="149"/>
      <c r="OLR164" s="149"/>
      <c r="OLS164" s="149"/>
      <c r="OLT164" s="149"/>
      <c r="OLU164" s="149"/>
      <c r="OLV164" s="149"/>
      <c r="OLW164" s="149"/>
      <c r="OLX164" s="149"/>
      <c r="OLY164" s="149"/>
      <c r="OLZ164" s="149"/>
      <c r="OMA164" s="149"/>
      <c r="OMB164" s="149"/>
      <c r="OMC164" s="149"/>
      <c r="OMD164" s="149"/>
      <c r="OME164" s="149"/>
      <c r="OMF164" s="149"/>
      <c r="OMG164" s="149"/>
      <c r="OMH164" s="149"/>
      <c r="OMI164" s="149"/>
      <c r="OMJ164" s="149"/>
      <c r="OMK164" s="149"/>
      <c r="OML164" s="149"/>
      <c r="OMM164" s="149"/>
      <c r="OMN164" s="149"/>
      <c r="OMO164" s="149"/>
      <c r="OMP164" s="149"/>
      <c r="OMQ164" s="149"/>
      <c r="OMR164" s="149"/>
      <c r="OMS164" s="149"/>
      <c r="OMT164" s="149"/>
      <c r="OMU164" s="149"/>
      <c r="OMV164" s="149"/>
      <c r="OMW164" s="149"/>
      <c r="OMX164" s="149"/>
      <c r="OMY164" s="149"/>
      <c r="OMZ164" s="149"/>
      <c r="ONA164" s="149"/>
      <c r="ONB164" s="149"/>
      <c r="ONC164" s="149"/>
      <c r="OND164" s="149"/>
      <c r="ONE164" s="149"/>
      <c r="ONF164" s="149"/>
      <c r="ONG164" s="149"/>
      <c r="ONH164" s="149"/>
      <c r="ONI164" s="149"/>
      <c r="ONJ164" s="149"/>
      <c r="ONK164" s="149"/>
      <c r="ONL164" s="149"/>
      <c r="ONM164" s="149"/>
      <c r="ONN164" s="149"/>
      <c r="ONO164" s="149"/>
      <c r="ONP164" s="149"/>
      <c r="ONQ164" s="149"/>
      <c r="ONR164" s="149"/>
      <c r="ONS164" s="149"/>
      <c r="ONT164" s="149"/>
      <c r="ONU164" s="149"/>
      <c r="ONV164" s="149"/>
      <c r="ONW164" s="149"/>
      <c r="ONX164" s="149"/>
      <c r="ONY164" s="149"/>
      <c r="ONZ164" s="149"/>
      <c r="OOA164" s="149"/>
      <c r="OOB164" s="149"/>
      <c r="OOC164" s="149"/>
      <c r="OOD164" s="149"/>
      <c r="OOE164" s="149"/>
      <c r="OOF164" s="149"/>
      <c r="OOG164" s="149"/>
      <c r="OOH164" s="149"/>
      <c r="OOI164" s="149"/>
      <c r="OOJ164" s="149"/>
      <c r="OOK164" s="149"/>
      <c r="OOL164" s="149"/>
      <c r="OOM164" s="149"/>
      <c r="OON164" s="149"/>
      <c r="OOO164" s="149"/>
      <c r="OOP164" s="149"/>
      <c r="OOQ164" s="149"/>
      <c r="OOR164" s="149"/>
      <c r="OOS164" s="149"/>
      <c r="OOT164" s="149"/>
      <c r="OOU164" s="149"/>
      <c r="OOV164" s="149"/>
      <c r="OOW164" s="149"/>
      <c r="OOX164" s="149"/>
      <c r="OOY164" s="149"/>
      <c r="OOZ164" s="149"/>
      <c r="OPA164" s="149"/>
      <c r="OPB164" s="149"/>
      <c r="OPC164" s="149"/>
      <c r="OPD164" s="149"/>
      <c r="OPE164" s="149"/>
      <c r="OPF164" s="149"/>
      <c r="OPG164" s="149"/>
      <c r="OPH164" s="149"/>
      <c r="OPI164" s="149"/>
      <c r="OPJ164" s="149"/>
      <c r="OPK164" s="149"/>
      <c r="OPL164" s="149"/>
      <c r="OPM164" s="149"/>
      <c r="OPN164" s="149"/>
      <c r="OPO164" s="149"/>
      <c r="OPP164" s="149"/>
      <c r="OPQ164" s="149"/>
      <c r="OPR164" s="149"/>
      <c r="OPS164" s="149"/>
      <c r="OPT164" s="149"/>
      <c r="OPU164" s="149"/>
      <c r="OPV164" s="149"/>
      <c r="OPW164" s="149"/>
      <c r="OPX164" s="149"/>
      <c r="OPY164" s="149"/>
      <c r="OPZ164" s="149"/>
      <c r="OQA164" s="149"/>
      <c r="OQB164" s="149"/>
      <c r="OQC164" s="149"/>
      <c r="OQD164" s="149"/>
      <c r="OQE164" s="149"/>
      <c r="OQF164" s="149"/>
      <c r="OQG164" s="149"/>
      <c r="OQH164" s="149"/>
      <c r="OQI164" s="149"/>
      <c r="OQJ164" s="149"/>
      <c r="OQK164" s="149"/>
      <c r="OQL164" s="149"/>
      <c r="OQM164" s="149"/>
      <c r="OQN164" s="149"/>
      <c r="OQO164" s="149"/>
      <c r="OQP164" s="149"/>
      <c r="OQQ164" s="149"/>
      <c r="OQR164" s="149"/>
      <c r="OQS164" s="149"/>
      <c r="OQT164" s="149"/>
      <c r="OQU164" s="149"/>
      <c r="OQV164" s="149"/>
      <c r="OQW164" s="149"/>
      <c r="OQX164" s="149"/>
      <c r="OQY164" s="149"/>
      <c r="OQZ164" s="149"/>
      <c r="ORA164" s="149"/>
      <c r="ORB164" s="149"/>
      <c r="ORC164" s="149"/>
      <c r="ORD164" s="149"/>
      <c r="ORE164" s="149"/>
      <c r="ORF164" s="149"/>
      <c r="ORG164" s="149"/>
      <c r="ORH164" s="149"/>
      <c r="ORI164" s="149"/>
      <c r="ORJ164" s="149"/>
      <c r="ORK164" s="149"/>
      <c r="ORL164" s="149"/>
      <c r="ORM164" s="149"/>
      <c r="ORN164" s="149"/>
      <c r="ORO164" s="149"/>
      <c r="ORP164" s="149"/>
      <c r="ORQ164" s="149"/>
      <c r="ORR164" s="149"/>
      <c r="ORS164" s="149"/>
      <c r="ORT164" s="149"/>
      <c r="ORU164" s="149"/>
      <c r="ORV164" s="149"/>
      <c r="ORW164" s="149"/>
      <c r="ORX164" s="149"/>
      <c r="ORY164" s="149"/>
      <c r="ORZ164" s="149"/>
      <c r="OSA164" s="149"/>
      <c r="OSB164" s="149"/>
      <c r="OSC164" s="149"/>
      <c r="OSD164" s="149"/>
      <c r="OSE164" s="149"/>
      <c r="OSF164" s="149"/>
      <c r="OSG164" s="149"/>
      <c r="OSH164" s="149"/>
      <c r="OSI164" s="149"/>
      <c r="OSJ164" s="149"/>
      <c r="OSK164" s="149"/>
      <c r="OSL164" s="149"/>
      <c r="OSM164" s="149"/>
      <c r="OSN164" s="149"/>
      <c r="OSO164" s="149"/>
      <c r="OSP164" s="149"/>
      <c r="OSQ164" s="149"/>
      <c r="OSR164" s="149"/>
      <c r="OSS164" s="149"/>
      <c r="OST164" s="149"/>
      <c r="OSU164" s="149"/>
      <c r="OSV164" s="149"/>
      <c r="OSW164" s="149"/>
      <c r="OSX164" s="149"/>
      <c r="OSY164" s="149"/>
      <c r="OSZ164" s="149"/>
      <c r="OTA164" s="149"/>
      <c r="OTB164" s="149"/>
      <c r="OTC164" s="149"/>
      <c r="OTD164" s="149"/>
      <c r="OTE164" s="149"/>
      <c r="OTF164" s="149"/>
      <c r="OTG164" s="149"/>
      <c r="OTH164" s="149"/>
      <c r="OTI164" s="149"/>
      <c r="OTJ164" s="149"/>
      <c r="OTK164" s="149"/>
      <c r="OTL164" s="149"/>
      <c r="OTM164" s="149"/>
      <c r="OTN164" s="149"/>
      <c r="OTO164" s="149"/>
      <c r="OTP164" s="149"/>
      <c r="OTQ164" s="149"/>
      <c r="OTR164" s="149"/>
      <c r="OTS164" s="149"/>
      <c r="OTT164" s="149"/>
      <c r="OTU164" s="149"/>
      <c r="OTV164" s="149"/>
      <c r="OTW164" s="149"/>
      <c r="OTX164" s="149"/>
      <c r="OTY164" s="149"/>
      <c r="OTZ164" s="149"/>
      <c r="OUA164" s="149"/>
      <c r="OUB164" s="149"/>
      <c r="OUC164" s="149"/>
      <c r="OUD164" s="149"/>
      <c r="OUE164" s="149"/>
      <c r="OUF164" s="149"/>
      <c r="OUG164" s="149"/>
      <c r="OUH164" s="149"/>
      <c r="OUI164" s="149"/>
      <c r="OUJ164" s="149"/>
      <c r="OUK164" s="149"/>
      <c r="OUL164" s="149"/>
      <c r="OUM164" s="149"/>
      <c r="OUN164" s="149"/>
      <c r="OUO164" s="149"/>
      <c r="OUP164" s="149"/>
      <c r="OUQ164" s="149"/>
      <c r="OUR164" s="149"/>
      <c r="OUS164" s="149"/>
      <c r="OUT164" s="149"/>
      <c r="OUU164" s="149"/>
      <c r="OUV164" s="149"/>
      <c r="OUW164" s="149"/>
      <c r="OUX164" s="149"/>
      <c r="OUY164" s="149"/>
      <c r="OUZ164" s="149"/>
      <c r="OVA164" s="149"/>
      <c r="OVB164" s="149"/>
      <c r="OVC164" s="149"/>
      <c r="OVD164" s="149"/>
      <c r="OVE164" s="149"/>
      <c r="OVF164" s="149"/>
      <c r="OVG164" s="149"/>
      <c r="OVH164" s="149"/>
      <c r="OVI164" s="149"/>
      <c r="OVJ164" s="149"/>
      <c r="OVK164" s="149"/>
      <c r="OVL164" s="149"/>
      <c r="OVM164" s="149"/>
      <c r="OVN164" s="149"/>
      <c r="OVO164" s="149"/>
      <c r="OVP164" s="149"/>
      <c r="OVQ164" s="149"/>
      <c r="OVR164" s="149"/>
      <c r="OVS164" s="149"/>
      <c r="OVT164" s="149"/>
      <c r="OVU164" s="149"/>
      <c r="OVV164" s="149"/>
      <c r="OVW164" s="149"/>
      <c r="OVX164" s="149"/>
      <c r="OVY164" s="149"/>
      <c r="OVZ164" s="149"/>
      <c r="OWA164" s="149"/>
      <c r="OWB164" s="149"/>
      <c r="OWC164" s="149"/>
      <c r="OWD164" s="149"/>
      <c r="OWE164" s="149"/>
      <c r="OWF164" s="149"/>
      <c r="OWG164" s="149"/>
      <c r="OWH164" s="149"/>
      <c r="OWI164" s="149"/>
      <c r="OWJ164" s="149"/>
      <c r="OWK164" s="149"/>
      <c r="OWL164" s="149"/>
      <c r="OWM164" s="149"/>
      <c r="OWN164" s="149"/>
      <c r="OWO164" s="149"/>
      <c r="OWP164" s="149"/>
      <c r="OWQ164" s="149"/>
      <c r="OWR164" s="149"/>
      <c r="OWS164" s="149"/>
      <c r="OWT164" s="149"/>
      <c r="OWU164" s="149"/>
      <c r="OWV164" s="149"/>
      <c r="OWW164" s="149"/>
      <c r="OWX164" s="149"/>
      <c r="OWY164" s="149"/>
      <c r="OWZ164" s="149"/>
      <c r="OXA164" s="149"/>
      <c r="OXB164" s="149"/>
      <c r="OXC164" s="149"/>
      <c r="OXD164" s="149"/>
      <c r="OXE164" s="149"/>
      <c r="OXF164" s="149"/>
      <c r="OXG164" s="149"/>
      <c r="OXH164" s="149"/>
      <c r="OXI164" s="149"/>
      <c r="OXJ164" s="149"/>
      <c r="OXK164" s="149"/>
      <c r="OXL164" s="149"/>
      <c r="OXM164" s="149"/>
      <c r="OXN164" s="149"/>
      <c r="OXO164" s="149"/>
      <c r="OXP164" s="149"/>
      <c r="OXQ164" s="149"/>
      <c r="OXR164" s="149"/>
      <c r="OXS164" s="149"/>
      <c r="OXT164" s="149"/>
      <c r="OXU164" s="149"/>
      <c r="OXV164" s="149"/>
      <c r="OXW164" s="149"/>
      <c r="OXX164" s="149"/>
      <c r="OXY164" s="149"/>
      <c r="OXZ164" s="149"/>
      <c r="OYA164" s="149"/>
      <c r="OYB164" s="149"/>
      <c r="OYC164" s="149"/>
      <c r="OYD164" s="149"/>
      <c r="OYE164" s="149"/>
      <c r="OYF164" s="149"/>
      <c r="OYG164" s="149"/>
      <c r="OYH164" s="149"/>
      <c r="OYI164" s="149"/>
      <c r="OYJ164" s="149"/>
      <c r="OYK164" s="149"/>
      <c r="OYL164" s="149"/>
      <c r="OYM164" s="149"/>
      <c r="OYN164" s="149"/>
      <c r="OYO164" s="149"/>
      <c r="OYP164" s="149"/>
      <c r="OYQ164" s="149"/>
      <c r="OYR164" s="149"/>
      <c r="OYS164" s="149"/>
      <c r="OYT164" s="149"/>
      <c r="OYU164" s="149"/>
      <c r="OYV164" s="149"/>
      <c r="OYW164" s="149"/>
      <c r="OYX164" s="149"/>
      <c r="OYY164" s="149"/>
      <c r="OYZ164" s="149"/>
      <c r="OZA164" s="149"/>
      <c r="OZB164" s="149"/>
      <c r="OZC164" s="149"/>
      <c r="OZD164" s="149"/>
      <c r="OZE164" s="149"/>
      <c r="OZF164" s="149"/>
      <c r="OZG164" s="149"/>
      <c r="OZH164" s="149"/>
      <c r="OZI164" s="149"/>
      <c r="OZJ164" s="149"/>
      <c r="OZK164" s="149"/>
      <c r="OZL164" s="149"/>
      <c r="OZM164" s="149"/>
      <c r="OZN164" s="149"/>
      <c r="OZO164" s="149"/>
      <c r="OZP164" s="149"/>
      <c r="OZQ164" s="149"/>
      <c r="OZR164" s="149"/>
      <c r="OZS164" s="149"/>
      <c r="OZT164" s="149"/>
      <c r="OZU164" s="149"/>
      <c r="OZV164" s="149"/>
      <c r="OZW164" s="149"/>
      <c r="OZX164" s="149"/>
      <c r="OZY164" s="149"/>
      <c r="OZZ164" s="149"/>
      <c r="PAA164" s="149"/>
      <c r="PAB164" s="149"/>
      <c r="PAC164" s="149"/>
      <c r="PAD164" s="149"/>
      <c r="PAE164" s="149"/>
      <c r="PAF164" s="149"/>
      <c r="PAG164" s="149"/>
      <c r="PAH164" s="149"/>
      <c r="PAI164" s="149"/>
      <c r="PAJ164" s="149"/>
      <c r="PAK164" s="149"/>
      <c r="PAL164" s="149"/>
      <c r="PAM164" s="149"/>
      <c r="PAN164" s="149"/>
      <c r="PAO164" s="149"/>
      <c r="PAP164" s="149"/>
      <c r="PAQ164" s="149"/>
      <c r="PAR164" s="149"/>
      <c r="PAS164" s="149"/>
      <c r="PAT164" s="149"/>
      <c r="PAU164" s="149"/>
      <c r="PAV164" s="149"/>
      <c r="PAW164" s="149"/>
      <c r="PAX164" s="149"/>
      <c r="PAY164" s="149"/>
      <c r="PAZ164" s="149"/>
      <c r="PBA164" s="149"/>
      <c r="PBB164" s="149"/>
      <c r="PBC164" s="149"/>
      <c r="PBD164" s="149"/>
      <c r="PBE164" s="149"/>
      <c r="PBF164" s="149"/>
      <c r="PBG164" s="149"/>
      <c r="PBH164" s="149"/>
      <c r="PBI164" s="149"/>
      <c r="PBJ164" s="149"/>
      <c r="PBK164" s="149"/>
      <c r="PBL164" s="149"/>
      <c r="PBM164" s="149"/>
      <c r="PBN164" s="149"/>
      <c r="PBO164" s="149"/>
      <c r="PBP164" s="149"/>
      <c r="PBQ164" s="149"/>
      <c r="PBR164" s="149"/>
      <c r="PBS164" s="149"/>
      <c r="PBT164" s="149"/>
      <c r="PBU164" s="149"/>
      <c r="PBV164" s="149"/>
      <c r="PBW164" s="149"/>
      <c r="PBX164" s="149"/>
      <c r="PBY164" s="149"/>
      <c r="PBZ164" s="149"/>
      <c r="PCA164" s="149"/>
      <c r="PCB164" s="149"/>
      <c r="PCC164" s="149"/>
      <c r="PCD164" s="149"/>
      <c r="PCE164" s="149"/>
      <c r="PCF164" s="149"/>
      <c r="PCG164" s="149"/>
      <c r="PCH164" s="149"/>
      <c r="PCI164" s="149"/>
      <c r="PCJ164" s="149"/>
      <c r="PCK164" s="149"/>
      <c r="PCL164" s="149"/>
      <c r="PCM164" s="149"/>
      <c r="PCN164" s="149"/>
      <c r="PCO164" s="149"/>
      <c r="PCP164" s="149"/>
      <c r="PCQ164" s="149"/>
      <c r="PCR164" s="149"/>
      <c r="PCS164" s="149"/>
      <c r="PCT164" s="149"/>
      <c r="PCU164" s="149"/>
      <c r="PCV164" s="149"/>
      <c r="PCW164" s="149"/>
      <c r="PCX164" s="149"/>
      <c r="PCY164" s="149"/>
      <c r="PCZ164" s="149"/>
      <c r="PDA164" s="149"/>
      <c r="PDB164" s="149"/>
      <c r="PDC164" s="149"/>
      <c r="PDD164" s="149"/>
      <c r="PDE164" s="149"/>
      <c r="PDF164" s="149"/>
      <c r="PDG164" s="149"/>
      <c r="PDH164" s="149"/>
      <c r="PDI164" s="149"/>
      <c r="PDJ164" s="149"/>
      <c r="PDK164" s="149"/>
      <c r="PDL164" s="149"/>
      <c r="PDM164" s="149"/>
      <c r="PDN164" s="149"/>
      <c r="PDO164" s="149"/>
      <c r="PDP164" s="149"/>
      <c r="PDQ164" s="149"/>
      <c r="PDR164" s="149"/>
      <c r="PDS164" s="149"/>
      <c r="PDT164" s="149"/>
      <c r="PDU164" s="149"/>
      <c r="PDV164" s="149"/>
      <c r="PDW164" s="149"/>
      <c r="PDX164" s="149"/>
      <c r="PDY164" s="149"/>
      <c r="PDZ164" s="149"/>
      <c r="PEA164" s="149"/>
      <c r="PEB164" s="149"/>
      <c r="PEC164" s="149"/>
      <c r="PED164" s="149"/>
      <c r="PEE164" s="149"/>
      <c r="PEF164" s="149"/>
      <c r="PEG164" s="149"/>
      <c r="PEH164" s="149"/>
      <c r="PEI164" s="149"/>
      <c r="PEJ164" s="149"/>
      <c r="PEK164" s="149"/>
      <c r="PEL164" s="149"/>
      <c r="PEM164" s="149"/>
      <c r="PEN164" s="149"/>
      <c r="PEO164" s="149"/>
      <c r="PEP164" s="149"/>
      <c r="PEQ164" s="149"/>
      <c r="PER164" s="149"/>
      <c r="PES164" s="149"/>
      <c r="PET164" s="149"/>
      <c r="PEU164" s="149"/>
      <c r="PEV164" s="149"/>
      <c r="PEW164" s="149"/>
      <c r="PEX164" s="149"/>
      <c r="PEY164" s="149"/>
      <c r="PEZ164" s="149"/>
      <c r="PFA164" s="149"/>
      <c r="PFB164" s="149"/>
      <c r="PFC164" s="149"/>
      <c r="PFD164" s="149"/>
      <c r="PFE164" s="149"/>
      <c r="PFF164" s="149"/>
      <c r="PFG164" s="149"/>
      <c r="PFH164" s="149"/>
      <c r="PFI164" s="149"/>
      <c r="PFJ164" s="149"/>
      <c r="PFK164" s="149"/>
      <c r="PFL164" s="149"/>
      <c r="PFM164" s="149"/>
      <c r="PFN164" s="149"/>
      <c r="PFO164" s="149"/>
      <c r="PFP164" s="149"/>
      <c r="PFQ164" s="149"/>
      <c r="PFR164" s="149"/>
      <c r="PFS164" s="149"/>
      <c r="PFT164" s="149"/>
      <c r="PFU164" s="149"/>
      <c r="PFV164" s="149"/>
      <c r="PFW164" s="149"/>
      <c r="PFX164" s="149"/>
      <c r="PFY164" s="149"/>
      <c r="PFZ164" s="149"/>
      <c r="PGA164" s="149"/>
      <c r="PGB164" s="149"/>
      <c r="PGC164" s="149"/>
      <c r="PGD164" s="149"/>
      <c r="PGE164" s="149"/>
      <c r="PGF164" s="149"/>
      <c r="PGG164" s="149"/>
      <c r="PGH164" s="149"/>
      <c r="PGI164" s="149"/>
      <c r="PGJ164" s="149"/>
      <c r="PGK164" s="149"/>
      <c r="PGL164" s="149"/>
      <c r="PGM164" s="149"/>
      <c r="PGN164" s="149"/>
      <c r="PGO164" s="149"/>
      <c r="PGP164" s="149"/>
      <c r="PGQ164" s="149"/>
      <c r="PGR164" s="149"/>
      <c r="PGS164" s="149"/>
      <c r="PGT164" s="149"/>
      <c r="PGU164" s="149"/>
      <c r="PGV164" s="149"/>
      <c r="PGW164" s="149"/>
      <c r="PGX164" s="149"/>
      <c r="PGY164" s="149"/>
      <c r="PGZ164" s="149"/>
      <c r="PHA164" s="149"/>
      <c r="PHB164" s="149"/>
      <c r="PHC164" s="149"/>
      <c r="PHD164" s="149"/>
      <c r="PHE164" s="149"/>
      <c r="PHF164" s="149"/>
      <c r="PHG164" s="149"/>
      <c r="PHH164" s="149"/>
      <c r="PHI164" s="149"/>
      <c r="PHJ164" s="149"/>
      <c r="PHK164" s="149"/>
      <c r="PHL164" s="149"/>
      <c r="PHM164" s="149"/>
      <c r="PHN164" s="149"/>
      <c r="PHO164" s="149"/>
      <c r="PHP164" s="149"/>
      <c r="PHQ164" s="149"/>
      <c r="PHR164" s="149"/>
      <c r="PHS164" s="149"/>
      <c r="PHT164" s="149"/>
      <c r="PHU164" s="149"/>
      <c r="PHV164" s="149"/>
      <c r="PHW164" s="149"/>
      <c r="PHX164" s="149"/>
      <c r="PHY164" s="149"/>
      <c r="PHZ164" s="149"/>
      <c r="PIA164" s="149"/>
      <c r="PIB164" s="149"/>
      <c r="PIC164" s="149"/>
      <c r="PID164" s="149"/>
      <c r="PIE164" s="149"/>
      <c r="PIF164" s="149"/>
      <c r="PIG164" s="149"/>
      <c r="PIH164" s="149"/>
      <c r="PII164" s="149"/>
      <c r="PIJ164" s="149"/>
      <c r="PIK164" s="149"/>
      <c r="PIL164" s="149"/>
      <c r="PIM164" s="149"/>
      <c r="PIN164" s="149"/>
      <c r="PIO164" s="149"/>
      <c r="PIP164" s="149"/>
      <c r="PIQ164" s="149"/>
      <c r="PIR164" s="149"/>
      <c r="PIS164" s="149"/>
      <c r="PIT164" s="149"/>
      <c r="PIU164" s="149"/>
      <c r="PIV164" s="149"/>
      <c r="PIW164" s="149"/>
      <c r="PIX164" s="149"/>
      <c r="PIY164" s="149"/>
      <c r="PIZ164" s="149"/>
      <c r="PJA164" s="149"/>
      <c r="PJB164" s="149"/>
      <c r="PJC164" s="149"/>
      <c r="PJD164" s="149"/>
      <c r="PJE164" s="149"/>
      <c r="PJF164" s="149"/>
      <c r="PJG164" s="149"/>
      <c r="PJH164" s="149"/>
      <c r="PJI164" s="149"/>
      <c r="PJJ164" s="149"/>
      <c r="PJK164" s="149"/>
      <c r="PJL164" s="149"/>
      <c r="PJM164" s="149"/>
      <c r="PJN164" s="149"/>
      <c r="PJO164" s="149"/>
      <c r="PJP164" s="149"/>
      <c r="PJQ164" s="149"/>
      <c r="PJR164" s="149"/>
      <c r="PJS164" s="149"/>
      <c r="PJT164" s="149"/>
      <c r="PJU164" s="149"/>
      <c r="PJV164" s="149"/>
      <c r="PJW164" s="149"/>
      <c r="PJX164" s="149"/>
      <c r="PJY164" s="149"/>
      <c r="PJZ164" s="149"/>
      <c r="PKA164" s="149"/>
      <c r="PKB164" s="149"/>
      <c r="PKC164" s="149"/>
      <c r="PKD164" s="149"/>
      <c r="PKE164" s="149"/>
      <c r="PKF164" s="149"/>
      <c r="PKG164" s="149"/>
      <c r="PKH164" s="149"/>
      <c r="PKI164" s="149"/>
      <c r="PKJ164" s="149"/>
      <c r="PKK164" s="149"/>
      <c r="PKL164" s="149"/>
      <c r="PKM164" s="149"/>
      <c r="PKN164" s="149"/>
      <c r="PKO164" s="149"/>
      <c r="PKP164" s="149"/>
      <c r="PKQ164" s="149"/>
      <c r="PKR164" s="149"/>
      <c r="PKS164" s="149"/>
      <c r="PKT164" s="149"/>
      <c r="PKU164" s="149"/>
      <c r="PKV164" s="149"/>
      <c r="PKW164" s="149"/>
      <c r="PKX164" s="149"/>
      <c r="PKY164" s="149"/>
      <c r="PKZ164" s="149"/>
      <c r="PLA164" s="149"/>
      <c r="PLB164" s="149"/>
      <c r="PLC164" s="149"/>
      <c r="PLD164" s="149"/>
      <c r="PLE164" s="149"/>
      <c r="PLF164" s="149"/>
      <c r="PLG164" s="149"/>
      <c r="PLH164" s="149"/>
      <c r="PLI164" s="149"/>
      <c r="PLJ164" s="149"/>
      <c r="PLK164" s="149"/>
      <c r="PLL164" s="149"/>
      <c r="PLM164" s="149"/>
      <c r="PLN164" s="149"/>
      <c r="PLO164" s="149"/>
      <c r="PLP164" s="149"/>
      <c r="PLQ164" s="149"/>
      <c r="PLR164" s="149"/>
      <c r="PLS164" s="149"/>
      <c r="PLT164" s="149"/>
      <c r="PLU164" s="149"/>
      <c r="PLV164" s="149"/>
      <c r="PLW164" s="149"/>
      <c r="PLX164" s="149"/>
      <c r="PLY164" s="149"/>
      <c r="PLZ164" s="149"/>
      <c r="PMA164" s="149"/>
      <c r="PMB164" s="149"/>
      <c r="PMC164" s="149"/>
      <c r="PMD164" s="149"/>
      <c r="PME164" s="149"/>
      <c r="PMF164" s="149"/>
      <c r="PMG164" s="149"/>
      <c r="PMH164" s="149"/>
      <c r="PMI164" s="149"/>
      <c r="PMJ164" s="149"/>
      <c r="PMK164" s="149"/>
      <c r="PML164" s="149"/>
      <c r="PMM164" s="149"/>
      <c r="PMN164" s="149"/>
      <c r="PMO164" s="149"/>
      <c r="PMP164" s="149"/>
      <c r="PMQ164" s="149"/>
      <c r="PMR164" s="149"/>
      <c r="PMS164" s="149"/>
      <c r="PMT164" s="149"/>
      <c r="PMU164" s="149"/>
      <c r="PMV164" s="149"/>
      <c r="PMW164" s="149"/>
      <c r="PMX164" s="149"/>
      <c r="PMY164" s="149"/>
      <c r="PMZ164" s="149"/>
      <c r="PNA164" s="149"/>
      <c r="PNB164" s="149"/>
      <c r="PNC164" s="149"/>
      <c r="PND164" s="149"/>
      <c r="PNE164" s="149"/>
      <c r="PNF164" s="149"/>
      <c r="PNG164" s="149"/>
      <c r="PNH164" s="149"/>
      <c r="PNI164" s="149"/>
      <c r="PNJ164" s="149"/>
      <c r="PNK164" s="149"/>
      <c r="PNL164" s="149"/>
      <c r="PNM164" s="149"/>
      <c r="PNN164" s="149"/>
      <c r="PNO164" s="149"/>
      <c r="PNP164" s="149"/>
      <c r="PNQ164" s="149"/>
      <c r="PNR164" s="149"/>
      <c r="PNS164" s="149"/>
      <c r="PNT164" s="149"/>
      <c r="PNU164" s="149"/>
      <c r="PNV164" s="149"/>
      <c r="PNW164" s="149"/>
      <c r="PNX164" s="149"/>
      <c r="PNY164" s="149"/>
      <c r="PNZ164" s="149"/>
      <c r="POA164" s="149"/>
      <c r="POB164" s="149"/>
      <c r="POC164" s="149"/>
      <c r="POD164" s="149"/>
      <c r="POE164" s="149"/>
      <c r="POF164" s="149"/>
      <c r="POG164" s="149"/>
      <c r="POH164" s="149"/>
      <c r="POI164" s="149"/>
      <c r="POJ164" s="149"/>
      <c r="POK164" s="149"/>
      <c r="POL164" s="149"/>
      <c r="POM164" s="149"/>
      <c r="PON164" s="149"/>
      <c r="POO164" s="149"/>
      <c r="POP164" s="149"/>
      <c r="POQ164" s="149"/>
      <c r="POR164" s="149"/>
      <c r="POS164" s="149"/>
      <c r="POT164" s="149"/>
      <c r="POU164" s="149"/>
      <c r="POV164" s="149"/>
      <c r="POW164" s="149"/>
      <c r="POX164" s="149"/>
      <c r="POY164" s="149"/>
      <c r="POZ164" s="149"/>
      <c r="PPA164" s="149"/>
      <c r="PPB164" s="149"/>
      <c r="PPC164" s="149"/>
      <c r="PPD164" s="149"/>
      <c r="PPE164" s="149"/>
      <c r="PPF164" s="149"/>
      <c r="PPG164" s="149"/>
      <c r="PPH164" s="149"/>
      <c r="PPI164" s="149"/>
      <c r="PPJ164" s="149"/>
      <c r="PPK164" s="149"/>
      <c r="PPL164" s="149"/>
      <c r="PPM164" s="149"/>
      <c r="PPN164" s="149"/>
      <c r="PPO164" s="149"/>
      <c r="PPP164" s="149"/>
      <c r="PPQ164" s="149"/>
      <c r="PPR164" s="149"/>
      <c r="PPS164" s="149"/>
      <c r="PPT164" s="149"/>
      <c r="PPU164" s="149"/>
      <c r="PPV164" s="149"/>
      <c r="PPW164" s="149"/>
      <c r="PPX164" s="149"/>
      <c r="PPY164" s="149"/>
      <c r="PPZ164" s="149"/>
      <c r="PQA164" s="149"/>
      <c r="PQB164" s="149"/>
      <c r="PQC164" s="149"/>
      <c r="PQD164" s="149"/>
      <c r="PQE164" s="149"/>
      <c r="PQF164" s="149"/>
      <c r="PQG164" s="149"/>
      <c r="PQH164" s="149"/>
      <c r="PQI164" s="149"/>
      <c r="PQJ164" s="149"/>
      <c r="PQK164" s="149"/>
      <c r="PQL164" s="149"/>
      <c r="PQM164" s="149"/>
      <c r="PQN164" s="149"/>
      <c r="PQO164" s="149"/>
      <c r="PQP164" s="149"/>
      <c r="PQQ164" s="149"/>
      <c r="PQR164" s="149"/>
      <c r="PQS164" s="149"/>
      <c r="PQT164" s="149"/>
      <c r="PQU164" s="149"/>
      <c r="PQV164" s="149"/>
      <c r="PQW164" s="149"/>
      <c r="PQX164" s="149"/>
      <c r="PQY164" s="149"/>
      <c r="PQZ164" s="149"/>
      <c r="PRA164" s="149"/>
      <c r="PRB164" s="149"/>
      <c r="PRC164" s="149"/>
      <c r="PRD164" s="149"/>
      <c r="PRE164" s="149"/>
      <c r="PRF164" s="149"/>
      <c r="PRG164" s="149"/>
      <c r="PRH164" s="149"/>
      <c r="PRI164" s="149"/>
      <c r="PRJ164" s="149"/>
      <c r="PRK164" s="149"/>
      <c r="PRL164" s="149"/>
      <c r="PRM164" s="149"/>
      <c r="PRN164" s="149"/>
      <c r="PRO164" s="149"/>
      <c r="PRP164" s="149"/>
      <c r="PRQ164" s="149"/>
      <c r="PRR164" s="149"/>
      <c r="PRS164" s="149"/>
      <c r="PRT164" s="149"/>
      <c r="PRU164" s="149"/>
      <c r="PRV164" s="149"/>
      <c r="PRW164" s="149"/>
      <c r="PRX164" s="149"/>
      <c r="PRY164" s="149"/>
      <c r="PRZ164" s="149"/>
      <c r="PSA164" s="149"/>
      <c r="PSB164" s="149"/>
      <c r="PSC164" s="149"/>
      <c r="PSD164" s="149"/>
      <c r="PSE164" s="149"/>
      <c r="PSF164" s="149"/>
      <c r="PSG164" s="149"/>
      <c r="PSH164" s="149"/>
      <c r="PSI164" s="149"/>
      <c r="PSJ164" s="149"/>
      <c r="PSK164" s="149"/>
      <c r="PSL164" s="149"/>
      <c r="PSM164" s="149"/>
      <c r="PSN164" s="149"/>
      <c r="PSO164" s="149"/>
      <c r="PSP164" s="149"/>
      <c r="PSQ164" s="149"/>
      <c r="PSR164" s="149"/>
      <c r="PSS164" s="149"/>
      <c r="PST164" s="149"/>
      <c r="PSU164" s="149"/>
      <c r="PSV164" s="149"/>
      <c r="PSW164" s="149"/>
      <c r="PSX164" s="149"/>
      <c r="PSY164" s="149"/>
      <c r="PSZ164" s="149"/>
      <c r="PTA164" s="149"/>
      <c r="PTB164" s="149"/>
      <c r="PTC164" s="149"/>
      <c r="PTD164" s="149"/>
      <c r="PTE164" s="149"/>
      <c r="PTF164" s="149"/>
      <c r="PTG164" s="149"/>
      <c r="PTH164" s="149"/>
      <c r="PTI164" s="149"/>
      <c r="PTJ164" s="149"/>
      <c r="PTK164" s="149"/>
      <c r="PTL164" s="149"/>
      <c r="PTM164" s="149"/>
      <c r="PTN164" s="149"/>
      <c r="PTO164" s="149"/>
      <c r="PTP164" s="149"/>
      <c r="PTQ164" s="149"/>
      <c r="PTR164" s="149"/>
      <c r="PTS164" s="149"/>
      <c r="PTT164" s="149"/>
      <c r="PTU164" s="149"/>
      <c r="PTV164" s="149"/>
      <c r="PTW164" s="149"/>
      <c r="PTX164" s="149"/>
      <c r="PTY164" s="149"/>
      <c r="PTZ164" s="149"/>
      <c r="PUA164" s="149"/>
      <c r="PUB164" s="149"/>
      <c r="PUC164" s="149"/>
      <c r="PUD164" s="149"/>
      <c r="PUE164" s="149"/>
      <c r="PUF164" s="149"/>
      <c r="PUG164" s="149"/>
      <c r="PUH164" s="149"/>
      <c r="PUI164" s="149"/>
      <c r="PUJ164" s="149"/>
      <c r="PUK164" s="149"/>
      <c r="PUL164" s="149"/>
      <c r="PUM164" s="149"/>
      <c r="PUN164" s="149"/>
      <c r="PUO164" s="149"/>
      <c r="PUP164" s="149"/>
      <c r="PUQ164" s="149"/>
      <c r="PUR164" s="149"/>
      <c r="PUS164" s="149"/>
      <c r="PUT164" s="149"/>
      <c r="PUU164" s="149"/>
      <c r="PUV164" s="149"/>
      <c r="PUW164" s="149"/>
      <c r="PUX164" s="149"/>
      <c r="PUY164" s="149"/>
      <c r="PUZ164" s="149"/>
      <c r="PVA164" s="149"/>
      <c r="PVB164" s="149"/>
      <c r="PVC164" s="149"/>
      <c r="PVD164" s="149"/>
      <c r="PVE164" s="149"/>
      <c r="PVF164" s="149"/>
      <c r="PVG164" s="149"/>
      <c r="PVH164" s="149"/>
      <c r="PVI164" s="149"/>
      <c r="PVJ164" s="149"/>
      <c r="PVK164" s="149"/>
      <c r="PVL164" s="149"/>
      <c r="PVM164" s="149"/>
      <c r="PVN164" s="149"/>
      <c r="PVO164" s="149"/>
      <c r="PVP164" s="149"/>
      <c r="PVQ164" s="149"/>
      <c r="PVR164" s="149"/>
      <c r="PVS164" s="149"/>
      <c r="PVT164" s="149"/>
      <c r="PVU164" s="149"/>
      <c r="PVV164" s="149"/>
      <c r="PVW164" s="149"/>
      <c r="PVX164" s="149"/>
      <c r="PVY164" s="149"/>
      <c r="PVZ164" s="149"/>
      <c r="PWA164" s="149"/>
      <c r="PWB164" s="149"/>
      <c r="PWC164" s="149"/>
      <c r="PWD164" s="149"/>
      <c r="PWE164" s="149"/>
      <c r="PWF164" s="149"/>
      <c r="PWG164" s="149"/>
      <c r="PWH164" s="149"/>
      <c r="PWI164" s="149"/>
      <c r="PWJ164" s="149"/>
      <c r="PWK164" s="149"/>
      <c r="PWL164" s="149"/>
      <c r="PWM164" s="149"/>
      <c r="PWN164" s="149"/>
      <c r="PWO164" s="149"/>
      <c r="PWP164" s="149"/>
      <c r="PWQ164" s="149"/>
      <c r="PWR164" s="149"/>
      <c r="PWS164" s="149"/>
      <c r="PWT164" s="149"/>
      <c r="PWU164" s="149"/>
      <c r="PWV164" s="149"/>
      <c r="PWW164" s="149"/>
      <c r="PWX164" s="149"/>
      <c r="PWY164" s="149"/>
      <c r="PWZ164" s="149"/>
      <c r="PXA164" s="149"/>
      <c r="PXB164" s="149"/>
      <c r="PXC164" s="149"/>
      <c r="PXD164" s="149"/>
      <c r="PXE164" s="149"/>
      <c r="PXF164" s="149"/>
      <c r="PXG164" s="149"/>
      <c r="PXH164" s="149"/>
      <c r="PXI164" s="149"/>
      <c r="PXJ164" s="149"/>
      <c r="PXK164" s="149"/>
      <c r="PXL164" s="149"/>
      <c r="PXM164" s="149"/>
      <c r="PXN164" s="149"/>
      <c r="PXO164" s="149"/>
      <c r="PXP164" s="149"/>
      <c r="PXQ164" s="149"/>
      <c r="PXR164" s="149"/>
      <c r="PXS164" s="149"/>
      <c r="PXT164" s="149"/>
      <c r="PXU164" s="149"/>
      <c r="PXV164" s="149"/>
      <c r="PXW164" s="149"/>
      <c r="PXX164" s="149"/>
      <c r="PXY164" s="149"/>
      <c r="PXZ164" s="149"/>
      <c r="PYA164" s="149"/>
      <c r="PYB164" s="149"/>
      <c r="PYC164" s="149"/>
      <c r="PYD164" s="149"/>
      <c r="PYE164" s="149"/>
      <c r="PYF164" s="149"/>
      <c r="PYG164" s="149"/>
      <c r="PYH164" s="149"/>
      <c r="PYI164" s="149"/>
      <c r="PYJ164" s="149"/>
      <c r="PYK164" s="149"/>
      <c r="PYL164" s="149"/>
      <c r="PYM164" s="149"/>
      <c r="PYN164" s="149"/>
      <c r="PYO164" s="149"/>
      <c r="PYP164" s="149"/>
      <c r="PYQ164" s="149"/>
      <c r="PYR164" s="149"/>
      <c r="PYS164" s="149"/>
      <c r="PYT164" s="149"/>
      <c r="PYU164" s="149"/>
      <c r="PYV164" s="149"/>
      <c r="PYW164" s="149"/>
      <c r="PYX164" s="149"/>
      <c r="PYY164" s="149"/>
      <c r="PYZ164" s="149"/>
      <c r="PZA164" s="149"/>
      <c r="PZB164" s="149"/>
      <c r="PZC164" s="149"/>
      <c r="PZD164" s="149"/>
      <c r="PZE164" s="149"/>
      <c r="PZF164" s="149"/>
      <c r="PZG164" s="149"/>
      <c r="PZH164" s="149"/>
      <c r="PZI164" s="149"/>
      <c r="PZJ164" s="149"/>
      <c r="PZK164" s="149"/>
      <c r="PZL164" s="149"/>
      <c r="PZM164" s="149"/>
      <c r="PZN164" s="149"/>
      <c r="PZO164" s="149"/>
      <c r="PZP164" s="149"/>
      <c r="PZQ164" s="149"/>
      <c r="PZR164" s="149"/>
      <c r="PZS164" s="149"/>
      <c r="PZT164" s="149"/>
      <c r="PZU164" s="149"/>
      <c r="PZV164" s="149"/>
      <c r="PZW164" s="149"/>
      <c r="PZX164" s="149"/>
      <c r="PZY164" s="149"/>
      <c r="PZZ164" s="149"/>
      <c r="QAA164" s="149"/>
      <c r="QAB164" s="149"/>
      <c r="QAC164" s="149"/>
      <c r="QAD164" s="149"/>
      <c r="QAE164" s="149"/>
      <c r="QAF164" s="149"/>
      <c r="QAG164" s="149"/>
      <c r="QAH164" s="149"/>
      <c r="QAI164" s="149"/>
      <c r="QAJ164" s="149"/>
      <c r="QAK164" s="149"/>
      <c r="QAL164" s="149"/>
      <c r="QAM164" s="149"/>
      <c r="QAN164" s="149"/>
      <c r="QAO164" s="149"/>
      <c r="QAP164" s="149"/>
      <c r="QAQ164" s="149"/>
      <c r="QAR164" s="149"/>
      <c r="QAS164" s="149"/>
      <c r="QAT164" s="149"/>
      <c r="QAU164" s="149"/>
      <c r="QAV164" s="149"/>
      <c r="QAW164" s="149"/>
      <c r="QAX164" s="149"/>
      <c r="QAY164" s="149"/>
      <c r="QAZ164" s="149"/>
      <c r="QBA164" s="149"/>
      <c r="QBB164" s="149"/>
      <c r="QBC164" s="149"/>
      <c r="QBD164" s="149"/>
      <c r="QBE164" s="149"/>
      <c r="QBF164" s="149"/>
      <c r="QBG164" s="149"/>
      <c r="QBH164" s="149"/>
      <c r="QBI164" s="149"/>
      <c r="QBJ164" s="149"/>
      <c r="QBK164" s="149"/>
      <c r="QBL164" s="149"/>
      <c r="QBM164" s="149"/>
      <c r="QBN164" s="149"/>
      <c r="QBO164" s="149"/>
      <c r="QBP164" s="149"/>
      <c r="QBQ164" s="149"/>
      <c r="QBR164" s="149"/>
      <c r="QBS164" s="149"/>
      <c r="QBT164" s="149"/>
      <c r="QBU164" s="149"/>
      <c r="QBV164" s="149"/>
      <c r="QBW164" s="149"/>
      <c r="QBX164" s="149"/>
      <c r="QBY164" s="149"/>
      <c r="QBZ164" s="149"/>
      <c r="QCA164" s="149"/>
      <c r="QCB164" s="149"/>
      <c r="QCC164" s="149"/>
      <c r="QCD164" s="149"/>
      <c r="QCE164" s="149"/>
      <c r="QCF164" s="149"/>
      <c r="QCG164" s="149"/>
      <c r="QCH164" s="149"/>
      <c r="QCI164" s="149"/>
      <c r="QCJ164" s="149"/>
      <c r="QCK164" s="149"/>
      <c r="QCL164" s="149"/>
      <c r="QCM164" s="149"/>
      <c r="QCN164" s="149"/>
      <c r="QCO164" s="149"/>
      <c r="QCP164" s="149"/>
      <c r="QCQ164" s="149"/>
      <c r="QCR164" s="149"/>
      <c r="QCS164" s="149"/>
      <c r="QCT164" s="149"/>
      <c r="QCU164" s="149"/>
      <c r="QCV164" s="149"/>
      <c r="QCW164" s="149"/>
      <c r="QCX164" s="149"/>
      <c r="QCY164" s="149"/>
      <c r="QCZ164" s="149"/>
      <c r="QDA164" s="149"/>
      <c r="QDB164" s="149"/>
      <c r="QDC164" s="149"/>
      <c r="QDD164" s="149"/>
      <c r="QDE164" s="149"/>
      <c r="QDF164" s="149"/>
      <c r="QDG164" s="149"/>
      <c r="QDH164" s="149"/>
      <c r="QDI164" s="149"/>
      <c r="QDJ164" s="149"/>
      <c r="QDK164" s="149"/>
      <c r="QDL164" s="149"/>
      <c r="QDM164" s="149"/>
      <c r="QDN164" s="149"/>
      <c r="QDO164" s="149"/>
      <c r="QDP164" s="149"/>
      <c r="QDQ164" s="149"/>
      <c r="QDR164" s="149"/>
      <c r="QDS164" s="149"/>
      <c r="QDT164" s="149"/>
      <c r="QDU164" s="149"/>
      <c r="QDV164" s="149"/>
      <c r="QDW164" s="149"/>
      <c r="QDX164" s="149"/>
      <c r="QDY164" s="149"/>
      <c r="QDZ164" s="149"/>
      <c r="QEA164" s="149"/>
      <c r="QEB164" s="149"/>
      <c r="QEC164" s="149"/>
      <c r="QED164" s="149"/>
      <c r="QEE164" s="149"/>
      <c r="QEF164" s="149"/>
      <c r="QEG164" s="149"/>
      <c r="QEH164" s="149"/>
      <c r="QEI164" s="149"/>
      <c r="QEJ164" s="149"/>
      <c r="QEK164" s="149"/>
      <c r="QEL164" s="149"/>
      <c r="QEM164" s="149"/>
      <c r="QEN164" s="149"/>
      <c r="QEO164" s="149"/>
      <c r="QEP164" s="149"/>
      <c r="QEQ164" s="149"/>
      <c r="QER164" s="149"/>
      <c r="QES164" s="149"/>
      <c r="QET164" s="149"/>
      <c r="QEU164" s="149"/>
      <c r="QEV164" s="149"/>
      <c r="QEW164" s="149"/>
      <c r="QEX164" s="149"/>
      <c r="QEY164" s="149"/>
      <c r="QEZ164" s="149"/>
      <c r="QFA164" s="149"/>
      <c r="QFB164" s="149"/>
      <c r="QFC164" s="149"/>
      <c r="QFD164" s="149"/>
      <c r="QFE164" s="149"/>
      <c r="QFF164" s="149"/>
      <c r="QFG164" s="149"/>
      <c r="QFH164" s="149"/>
      <c r="QFI164" s="149"/>
      <c r="QFJ164" s="149"/>
      <c r="QFK164" s="149"/>
      <c r="QFL164" s="149"/>
      <c r="QFM164" s="149"/>
      <c r="QFN164" s="149"/>
      <c r="QFO164" s="149"/>
      <c r="QFP164" s="149"/>
      <c r="QFQ164" s="149"/>
      <c r="QFR164" s="149"/>
      <c r="QFS164" s="149"/>
      <c r="QFT164" s="149"/>
      <c r="QFU164" s="149"/>
      <c r="QFV164" s="149"/>
      <c r="QFW164" s="149"/>
      <c r="QFX164" s="149"/>
      <c r="QFY164" s="149"/>
      <c r="QFZ164" s="149"/>
      <c r="QGA164" s="149"/>
      <c r="QGB164" s="149"/>
      <c r="QGC164" s="149"/>
      <c r="QGD164" s="149"/>
      <c r="QGE164" s="149"/>
      <c r="QGF164" s="149"/>
      <c r="QGG164" s="149"/>
      <c r="QGH164" s="149"/>
      <c r="QGI164" s="149"/>
      <c r="QGJ164" s="149"/>
      <c r="QGK164" s="149"/>
      <c r="QGL164" s="149"/>
      <c r="QGM164" s="149"/>
      <c r="QGN164" s="149"/>
      <c r="QGO164" s="149"/>
      <c r="QGP164" s="149"/>
      <c r="QGQ164" s="149"/>
      <c r="QGR164" s="149"/>
      <c r="QGS164" s="149"/>
      <c r="QGT164" s="149"/>
      <c r="QGU164" s="149"/>
      <c r="QGV164" s="149"/>
      <c r="QGW164" s="149"/>
      <c r="QGX164" s="149"/>
      <c r="QGY164" s="149"/>
      <c r="QGZ164" s="149"/>
      <c r="QHA164" s="149"/>
      <c r="QHB164" s="149"/>
      <c r="QHC164" s="149"/>
      <c r="QHD164" s="149"/>
      <c r="QHE164" s="149"/>
      <c r="QHF164" s="149"/>
      <c r="QHG164" s="149"/>
      <c r="QHH164" s="149"/>
      <c r="QHI164" s="149"/>
      <c r="QHJ164" s="149"/>
      <c r="QHK164" s="149"/>
      <c r="QHL164" s="149"/>
      <c r="QHM164" s="149"/>
      <c r="QHN164" s="149"/>
      <c r="QHO164" s="149"/>
      <c r="QHP164" s="149"/>
      <c r="QHQ164" s="149"/>
      <c r="QHR164" s="149"/>
      <c r="QHS164" s="149"/>
      <c r="QHT164" s="149"/>
      <c r="QHU164" s="149"/>
      <c r="QHV164" s="149"/>
      <c r="QHW164" s="149"/>
      <c r="QHX164" s="149"/>
      <c r="QHY164" s="149"/>
      <c r="QHZ164" s="149"/>
      <c r="QIA164" s="149"/>
      <c r="QIB164" s="149"/>
      <c r="QIC164" s="149"/>
      <c r="QID164" s="149"/>
      <c r="QIE164" s="149"/>
      <c r="QIF164" s="149"/>
      <c r="QIG164" s="149"/>
      <c r="QIH164" s="149"/>
      <c r="QII164" s="149"/>
      <c r="QIJ164" s="149"/>
      <c r="QIK164" s="149"/>
      <c r="QIL164" s="149"/>
      <c r="QIM164" s="149"/>
      <c r="QIN164" s="149"/>
      <c r="QIO164" s="149"/>
      <c r="QIP164" s="149"/>
      <c r="QIQ164" s="149"/>
      <c r="QIR164" s="149"/>
      <c r="QIS164" s="149"/>
      <c r="QIT164" s="149"/>
      <c r="QIU164" s="149"/>
      <c r="QIV164" s="149"/>
      <c r="QIW164" s="149"/>
      <c r="QIX164" s="149"/>
      <c r="QIY164" s="149"/>
      <c r="QIZ164" s="149"/>
      <c r="QJA164" s="149"/>
      <c r="QJB164" s="149"/>
      <c r="QJC164" s="149"/>
      <c r="QJD164" s="149"/>
      <c r="QJE164" s="149"/>
      <c r="QJF164" s="149"/>
      <c r="QJG164" s="149"/>
      <c r="QJH164" s="149"/>
      <c r="QJI164" s="149"/>
      <c r="QJJ164" s="149"/>
      <c r="QJK164" s="149"/>
      <c r="QJL164" s="149"/>
      <c r="QJM164" s="149"/>
      <c r="QJN164" s="149"/>
      <c r="QJO164" s="149"/>
      <c r="QJP164" s="149"/>
      <c r="QJQ164" s="149"/>
      <c r="QJR164" s="149"/>
      <c r="QJS164" s="149"/>
      <c r="QJT164" s="149"/>
      <c r="QJU164" s="149"/>
      <c r="QJV164" s="149"/>
      <c r="QJW164" s="149"/>
      <c r="QJX164" s="149"/>
      <c r="QJY164" s="149"/>
      <c r="QJZ164" s="149"/>
      <c r="QKA164" s="149"/>
      <c r="QKB164" s="149"/>
      <c r="QKC164" s="149"/>
      <c r="QKD164" s="149"/>
      <c r="QKE164" s="149"/>
      <c r="QKF164" s="149"/>
      <c r="QKG164" s="149"/>
      <c r="QKH164" s="149"/>
      <c r="QKI164" s="149"/>
      <c r="QKJ164" s="149"/>
      <c r="QKK164" s="149"/>
      <c r="QKL164" s="149"/>
      <c r="QKM164" s="149"/>
      <c r="QKN164" s="149"/>
      <c r="QKO164" s="149"/>
      <c r="QKP164" s="149"/>
      <c r="QKQ164" s="149"/>
      <c r="QKR164" s="149"/>
      <c r="QKS164" s="149"/>
      <c r="QKT164" s="149"/>
      <c r="QKU164" s="149"/>
      <c r="QKV164" s="149"/>
      <c r="QKW164" s="149"/>
      <c r="QKX164" s="149"/>
      <c r="QKY164" s="149"/>
      <c r="QKZ164" s="149"/>
      <c r="QLA164" s="149"/>
      <c r="QLB164" s="149"/>
      <c r="QLC164" s="149"/>
      <c r="QLD164" s="149"/>
      <c r="QLE164" s="149"/>
      <c r="QLF164" s="149"/>
      <c r="QLG164" s="149"/>
      <c r="QLH164" s="149"/>
      <c r="QLI164" s="149"/>
      <c r="QLJ164" s="149"/>
      <c r="QLK164" s="149"/>
      <c r="QLL164" s="149"/>
      <c r="QLM164" s="149"/>
      <c r="QLN164" s="149"/>
      <c r="QLO164" s="149"/>
      <c r="QLP164" s="149"/>
      <c r="QLQ164" s="149"/>
      <c r="QLR164" s="149"/>
      <c r="QLS164" s="149"/>
      <c r="QLT164" s="149"/>
      <c r="QLU164" s="149"/>
      <c r="QLV164" s="149"/>
      <c r="QLW164" s="149"/>
      <c r="QLX164" s="149"/>
      <c r="QLY164" s="149"/>
      <c r="QLZ164" s="149"/>
      <c r="QMA164" s="149"/>
      <c r="QMB164" s="149"/>
      <c r="QMC164" s="149"/>
      <c r="QMD164" s="149"/>
      <c r="QME164" s="149"/>
      <c r="QMF164" s="149"/>
      <c r="QMG164" s="149"/>
      <c r="QMH164" s="149"/>
      <c r="QMI164" s="149"/>
      <c r="QMJ164" s="149"/>
      <c r="QMK164" s="149"/>
      <c r="QML164" s="149"/>
      <c r="QMM164" s="149"/>
      <c r="QMN164" s="149"/>
      <c r="QMO164" s="149"/>
      <c r="QMP164" s="149"/>
      <c r="QMQ164" s="149"/>
      <c r="QMR164" s="149"/>
      <c r="QMS164" s="149"/>
      <c r="QMT164" s="149"/>
      <c r="QMU164" s="149"/>
      <c r="QMV164" s="149"/>
      <c r="QMW164" s="149"/>
      <c r="QMX164" s="149"/>
      <c r="QMY164" s="149"/>
      <c r="QMZ164" s="149"/>
      <c r="QNA164" s="149"/>
      <c r="QNB164" s="149"/>
      <c r="QNC164" s="149"/>
      <c r="QND164" s="149"/>
      <c r="QNE164" s="149"/>
      <c r="QNF164" s="149"/>
      <c r="QNG164" s="149"/>
      <c r="QNH164" s="149"/>
      <c r="QNI164" s="149"/>
      <c r="QNJ164" s="149"/>
      <c r="QNK164" s="149"/>
      <c r="QNL164" s="149"/>
      <c r="QNM164" s="149"/>
      <c r="QNN164" s="149"/>
      <c r="QNO164" s="149"/>
      <c r="QNP164" s="149"/>
      <c r="QNQ164" s="149"/>
      <c r="QNR164" s="149"/>
      <c r="QNS164" s="149"/>
      <c r="QNT164" s="149"/>
      <c r="QNU164" s="149"/>
      <c r="QNV164" s="149"/>
      <c r="QNW164" s="149"/>
      <c r="QNX164" s="149"/>
      <c r="QNY164" s="149"/>
      <c r="QNZ164" s="149"/>
      <c r="QOA164" s="149"/>
      <c r="QOB164" s="149"/>
      <c r="QOC164" s="149"/>
      <c r="QOD164" s="149"/>
      <c r="QOE164" s="149"/>
      <c r="QOF164" s="149"/>
      <c r="QOG164" s="149"/>
      <c r="QOH164" s="149"/>
      <c r="QOI164" s="149"/>
      <c r="QOJ164" s="149"/>
      <c r="QOK164" s="149"/>
      <c r="QOL164" s="149"/>
      <c r="QOM164" s="149"/>
      <c r="QON164" s="149"/>
      <c r="QOO164" s="149"/>
      <c r="QOP164" s="149"/>
      <c r="QOQ164" s="149"/>
      <c r="QOR164" s="149"/>
      <c r="QOS164" s="149"/>
      <c r="QOT164" s="149"/>
      <c r="QOU164" s="149"/>
      <c r="QOV164" s="149"/>
      <c r="QOW164" s="149"/>
      <c r="QOX164" s="149"/>
      <c r="QOY164" s="149"/>
      <c r="QOZ164" s="149"/>
      <c r="QPA164" s="149"/>
      <c r="QPB164" s="149"/>
      <c r="QPC164" s="149"/>
      <c r="QPD164" s="149"/>
      <c r="QPE164" s="149"/>
      <c r="QPF164" s="149"/>
      <c r="QPG164" s="149"/>
      <c r="QPH164" s="149"/>
      <c r="QPI164" s="149"/>
      <c r="QPJ164" s="149"/>
      <c r="QPK164" s="149"/>
      <c r="QPL164" s="149"/>
      <c r="QPM164" s="149"/>
      <c r="QPN164" s="149"/>
      <c r="QPO164" s="149"/>
      <c r="QPP164" s="149"/>
      <c r="QPQ164" s="149"/>
      <c r="QPR164" s="149"/>
      <c r="QPS164" s="149"/>
      <c r="QPT164" s="149"/>
      <c r="QPU164" s="149"/>
      <c r="QPV164" s="149"/>
      <c r="QPW164" s="149"/>
      <c r="QPX164" s="149"/>
      <c r="QPY164" s="149"/>
      <c r="QPZ164" s="149"/>
      <c r="QQA164" s="149"/>
      <c r="QQB164" s="149"/>
      <c r="QQC164" s="149"/>
      <c r="QQD164" s="149"/>
      <c r="QQE164" s="149"/>
      <c r="QQF164" s="149"/>
      <c r="QQG164" s="149"/>
      <c r="QQH164" s="149"/>
      <c r="QQI164" s="149"/>
      <c r="QQJ164" s="149"/>
      <c r="QQK164" s="149"/>
      <c r="QQL164" s="149"/>
      <c r="QQM164" s="149"/>
      <c r="QQN164" s="149"/>
      <c r="QQO164" s="149"/>
      <c r="QQP164" s="149"/>
      <c r="QQQ164" s="149"/>
      <c r="QQR164" s="149"/>
      <c r="QQS164" s="149"/>
      <c r="QQT164" s="149"/>
      <c r="QQU164" s="149"/>
      <c r="QQV164" s="149"/>
      <c r="QQW164" s="149"/>
      <c r="QQX164" s="149"/>
      <c r="QQY164" s="149"/>
      <c r="QQZ164" s="149"/>
      <c r="QRA164" s="149"/>
      <c r="QRB164" s="149"/>
      <c r="QRC164" s="149"/>
      <c r="QRD164" s="149"/>
      <c r="QRE164" s="149"/>
      <c r="QRF164" s="149"/>
      <c r="QRG164" s="149"/>
      <c r="QRH164" s="149"/>
      <c r="QRI164" s="149"/>
      <c r="QRJ164" s="149"/>
      <c r="QRK164" s="149"/>
      <c r="QRL164" s="149"/>
      <c r="QRM164" s="149"/>
      <c r="QRN164" s="149"/>
      <c r="QRO164" s="149"/>
      <c r="QRP164" s="149"/>
      <c r="QRQ164" s="149"/>
      <c r="QRR164" s="149"/>
      <c r="QRS164" s="149"/>
      <c r="QRT164" s="149"/>
      <c r="QRU164" s="149"/>
      <c r="QRV164" s="149"/>
      <c r="QRW164" s="149"/>
      <c r="QRX164" s="149"/>
      <c r="QRY164" s="149"/>
      <c r="QRZ164" s="149"/>
      <c r="QSA164" s="149"/>
      <c r="QSB164" s="149"/>
      <c r="QSC164" s="149"/>
      <c r="QSD164" s="149"/>
      <c r="QSE164" s="149"/>
      <c r="QSF164" s="149"/>
      <c r="QSG164" s="149"/>
      <c r="QSH164" s="149"/>
      <c r="QSI164" s="149"/>
      <c r="QSJ164" s="149"/>
      <c r="QSK164" s="149"/>
      <c r="QSL164" s="149"/>
      <c r="QSM164" s="149"/>
      <c r="QSN164" s="149"/>
      <c r="QSO164" s="149"/>
      <c r="QSP164" s="149"/>
      <c r="QSQ164" s="149"/>
      <c r="QSR164" s="149"/>
      <c r="QSS164" s="149"/>
      <c r="QST164" s="149"/>
      <c r="QSU164" s="149"/>
      <c r="QSV164" s="149"/>
      <c r="QSW164" s="149"/>
      <c r="QSX164" s="149"/>
      <c r="QSY164" s="149"/>
      <c r="QSZ164" s="149"/>
      <c r="QTA164" s="149"/>
      <c r="QTB164" s="149"/>
      <c r="QTC164" s="149"/>
      <c r="QTD164" s="149"/>
      <c r="QTE164" s="149"/>
      <c r="QTF164" s="149"/>
      <c r="QTG164" s="149"/>
      <c r="QTH164" s="149"/>
      <c r="QTI164" s="149"/>
      <c r="QTJ164" s="149"/>
      <c r="QTK164" s="149"/>
      <c r="QTL164" s="149"/>
      <c r="QTM164" s="149"/>
      <c r="QTN164" s="149"/>
      <c r="QTO164" s="149"/>
      <c r="QTP164" s="149"/>
      <c r="QTQ164" s="149"/>
      <c r="QTR164" s="149"/>
      <c r="QTS164" s="149"/>
      <c r="QTT164" s="149"/>
      <c r="QTU164" s="149"/>
      <c r="QTV164" s="149"/>
      <c r="QTW164" s="149"/>
      <c r="QTX164" s="149"/>
      <c r="QTY164" s="149"/>
      <c r="QTZ164" s="149"/>
      <c r="QUA164" s="149"/>
      <c r="QUB164" s="149"/>
      <c r="QUC164" s="149"/>
      <c r="QUD164" s="149"/>
      <c r="QUE164" s="149"/>
      <c r="QUF164" s="149"/>
      <c r="QUG164" s="149"/>
      <c r="QUH164" s="149"/>
      <c r="QUI164" s="149"/>
      <c r="QUJ164" s="149"/>
      <c r="QUK164" s="149"/>
      <c r="QUL164" s="149"/>
      <c r="QUM164" s="149"/>
      <c r="QUN164" s="149"/>
      <c r="QUO164" s="149"/>
      <c r="QUP164" s="149"/>
      <c r="QUQ164" s="149"/>
      <c r="QUR164" s="149"/>
      <c r="QUS164" s="149"/>
      <c r="QUT164" s="149"/>
      <c r="QUU164" s="149"/>
      <c r="QUV164" s="149"/>
      <c r="QUW164" s="149"/>
      <c r="QUX164" s="149"/>
      <c r="QUY164" s="149"/>
      <c r="QUZ164" s="149"/>
      <c r="QVA164" s="149"/>
      <c r="QVB164" s="149"/>
      <c r="QVC164" s="149"/>
      <c r="QVD164" s="149"/>
      <c r="QVE164" s="149"/>
      <c r="QVF164" s="149"/>
      <c r="QVG164" s="149"/>
      <c r="QVH164" s="149"/>
      <c r="QVI164" s="149"/>
      <c r="QVJ164" s="149"/>
      <c r="QVK164" s="149"/>
      <c r="QVL164" s="149"/>
      <c r="QVM164" s="149"/>
      <c r="QVN164" s="149"/>
      <c r="QVO164" s="149"/>
      <c r="QVP164" s="149"/>
      <c r="QVQ164" s="149"/>
      <c r="QVR164" s="149"/>
      <c r="QVS164" s="149"/>
      <c r="QVT164" s="149"/>
      <c r="QVU164" s="149"/>
      <c r="QVV164" s="149"/>
      <c r="QVW164" s="149"/>
      <c r="QVX164" s="149"/>
      <c r="QVY164" s="149"/>
      <c r="QVZ164" s="149"/>
      <c r="QWA164" s="149"/>
      <c r="QWB164" s="149"/>
      <c r="QWC164" s="149"/>
      <c r="QWD164" s="149"/>
      <c r="QWE164" s="149"/>
      <c r="QWF164" s="149"/>
      <c r="QWG164" s="149"/>
      <c r="QWH164" s="149"/>
      <c r="QWI164" s="149"/>
      <c r="QWJ164" s="149"/>
      <c r="QWK164" s="149"/>
      <c r="QWL164" s="149"/>
      <c r="QWM164" s="149"/>
      <c r="QWN164" s="149"/>
      <c r="QWO164" s="149"/>
      <c r="QWP164" s="149"/>
      <c r="QWQ164" s="149"/>
      <c r="QWR164" s="149"/>
      <c r="QWS164" s="149"/>
      <c r="QWT164" s="149"/>
      <c r="QWU164" s="149"/>
      <c r="QWV164" s="149"/>
      <c r="QWW164" s="149"/>
      <c r="QWX164" s="149"/>
      <c r="QWY164" s="149"/>
      <c r="QWZ164" s="149"/>
      <c r="QXA164" s="149"/>
      <c r="QXB164" s="149"/>
      <c r="QXC164" s="149"/>
      <c r="QXD164" s="149"/>
      <c r="QXE164" s="149"/>
      <c r="QXF164" s="149"/>
      <c r="QXG164" s="149"/>
      <c r="QXH164" s="149"/>
      <c r="QXI164" s="149"/>
      <c r="QXJ164" s="149"/>
      <c r="QXK164" s="149"/>
      <c r="QXL164" s="149"/>
      <c r="QXM164" s="149"/>
      <c r="QXN164" s="149"/>
      <c r="QXO164" s="149"/>
      <c r="QXP164" s="149"/>
      <c r="QXQ164" s="149"/>
      <c r="QXR164" s="149"/>
      <c r="QXS164" s="149"/>
      <c r="QXT164" s="149"/>
      <c r="QXU164" s="149"/>
      <c r="QXV164" s="149"/>
      <c r="QXW164" s="149"/>
      <c r="QXX164" s="149"/>
      <c r="QXY164" s="149"/>
      <c r="QXZ164" s="149"/>
      <c r="QYA164" s="149"/>
      <c r="QYB164" s="149"/>
      <c r="QYC164" s="149"/>
      <c r="QYD164" s="149"/>
      <c r="QYE164" s="149"/>
      <c r="QYF164" s="149"/>
      <c r="QYG164" s="149"/>
      <c r="QYH164" s="149"/>
      <c r="QYI164" s="149"/>
      <c r="QYJ164" s="149"/>
      <c r="QYK164" s="149"/>
      <c r="QYL164" s="149"/>
      <c r="QYM164" s="149"/>
      <c r="QYN164" s="149"/>
      <c r="QYO164" s="149"/>
      <c r="QYP164" s="149"/>
      <c r="QYQ164" s="149"/>
      <c r="QYR164" s="149"/>
      <c r="QYS164" s="149"/>
      <c r="QYT164" s="149"/>
      <c r="QYU164" s="149"/>
      <c r="QYV164" s="149"/>
      <c r="QYW164" s="149"/>
      <c r="QYX164" s="149"/>
      <c r="QYY164" s="149"/>
      <c r="QYZ164" s="149"/>
      <c r="QZA164" s="149"/>
      <c r="QZB164" s="149"/>
      <c r="QZC164" s="149"/>
      <c r="QZD164" s="149"/>
      <c r="QZE164" s="149"/>
      <c r="QZF164" s="149"/>
      <c r="QZG164" s="149"/>
      <c r="QZH164" s="149"/>
      <c r="QZI164" s="149"/>
      <c r="QZJ164" s="149"/>
      <c r="QZK164" s="149"/>
      <c r="QZL164" s="149"/>
      <c r="QZM164" s="149"/>
      <c r="QZN164" s="149"/>
      <c r="QZO164" s="149"/>
      <c r="QZP164" s="149"/>
      <c r="QZQ164" s="149"/>
      <c r="QZR164" s="149"/>
      <c r="QZS164" s="149"/>
      <c r="QZT164" s="149"/>
      <c r="QZU164" s="149"/>
      <c r="QZV164" s="149"/>
      <c r="QZW164" s="149"/>
      <c r="QZX164" s="149"/>
      <c r="QZY164" s="149"/>
      <c r="QZZ164" s="149"/>
      <c r="RAA164" s="149"/>
      <c r="RAB164" s="149"/>
      <c r="RAC164" s="149"/>
      <c r="RAD164" s="149"/>
      <c r="RAE164" s="149"/>
      <c r="RAF164" s="149"/>
      <c r="RAG164" s="149"/>
      <c r="RAH164" s="149"/>
      <c r="RAI164" s="149"/>
      <c r="RAJ164" s="149"/>
      <c r="RAK164" s="149"/>
      <c r="RAL164" s="149"/>
      <c r="RAM164" s="149"/>
      <c r="RAN164" s="149"/>
      <c r="RAO164" s="149"/>
      <c r="RAP164" s="149"/>
      <c r="RAQ164" s="149"/>
      <c r="RAR164" s="149"/>
      <c r="RAS164" s="149"/>
      <c r="RAT164" s="149"/>
      <c r="RAU164" s="149"/>
      <c r="RAV164" s="149"/>
      <c r="RAW164" s="149"/>
      <c r="RAX164" s="149"/>
      <c r="RAY164" s="149"/>
      <c r="RAZ164" s="149"/>
      <c r="RBA164" s="149"/>
      <c r="RBB164" s="149"/>
      <c r="RBC164" s="149"/>
      <c r="RBD164" s="149"/>
      <c r="RBE164" s="149"/>
      <c r="RBF164" s="149"/>
      <c r="RBG164" s="149"/>
      <c r="RBH164" s="149"/>
      <c r="RBI164" s="149"/>
      <c r="RBJ164" s="149"/>
      <c r="RBK164" s="149"/>
      <c r="RBL164" s="149"/>
      <c r="RBM164" s="149"/>
      <c r="RBN164" s="149"/>
      <c r="RBO164" s="149"/>
      <c r="RBP164" s="149"/>
      <c r="RBQ164" s="149"/>
      <c r="RBR164" s="149"/>
      <c r="RBS164" s="149"/>
      <c r="RBT164" s="149"/>
      <c r="RBU164" s="149"/>
      <c r="RBV164" s="149"/>
      <c r="RBW164" s="149"/>
      <c r="RBX164" s="149"/>
      <c r="RBY164" s="149"/>
      <c r="RBZ164" s="149"/>
      <c r="RCA164" s="149"/>
      <c r="RCB164" s="149"/>
      <c r="RCC164" s="149"/>
      <c r="RCD164" s="149"/>
      <c r="RCE164" s="149"/>
      <c r="RCF164" s="149"/>
      <c r="RCG164" s="149"/>
      <c r="RCH164" s="149"/>
      <c r="RCI164" s="149"/>
      <c r="RCJ164" s="149"/>
      <c r="RCK164" s="149"/>
      <c r="RCL164" s="149"/>
      <c r="RCM164" s="149"/>
      <c r="RCN164" s="149"/>
      <c r="RCO164" s="149"/>
      <c r="RCP164" s="149"/>
      <c r="RCQ164" s="149"/>
      <c r="RCR164" s="149"/>
      <c r="RCS164" s="149"/>
      <c r="RCT164" s="149"/>
      <c r="RCU164" s="149"/>
      <c r="RCV164" s="149"/>
      <c r="RCW164" s="149"/>
      <c r="RCX164" s="149"/>
      <c r="RCY164" s="149"/>
      <c r="RCZ164" s="149"/>
      <c r="RDA164" s="149"/>
      <c r="RDB164" s="149"/>
      <c r="RDC164" s="149"/>
      <c r="RDD164" s="149"/>
      <c r="RDE164" s="149"/>
      <c r="RDF164" s="149"/>
      <c r="RDG164" s="149"/>
      <c r="RDH164" s="149"/>
      <c r="RDI164" s="149"/>
      <c r="RDJ164" s="149"/>
      <c r="RDK164" s="149"/>
      <c r="RDL164" s="149"/>
      <c r="RDM164" s="149"/>
      <c r="RDN164" s="149"/>
      <c r="RDO164" s="149"/>
      <c r="RDP164" s="149"/>
      <c r="RDQ164" s="149"/>
      <c r="RDR164" s="149"/>
      <c r="RDS164" s="149"/>
      <c r="RDT164" s="149"/>
      <c r="RDU164" s="149"/>
      <c r="RDV164" s="149"/>
      <c r="RDW164" s="149"/>
      <c r="RDX164" s="149"/>
      <c r="RDY164" s="149"/>
      <c r="RDZ164" s="149"/>
      <c r="REA164" s="149"/>
      <c r="REB164" s="149"/>
      <c r="REC164" s="149"/>
      <c r="RED164" s="149"/>
      <c r="REE164" s="149"/>
      <c r="REF164" s="149"/>
      <c r="REG164" s="149"/>
      <c r="REH164" s="149"/>
      <c r="REI164" s="149"/>
      <c r="REJ164" s="149"/>
      <c r="REK164" s="149"/>
      <c r="REL164" s="149"/>
      <c r="REM164" s="149"/>
      <c r="REN164" s="149"/>
      <c r="REO164" s="149"/>
      <c r="REP164" s="149"/>
      <c r="REQ164" s="149"/>
      <c r="RER164" s="149"/>
      <c r="RES164" s="149"/>
      <c r="RET164" s="149"/>
      <c r="REU164" s="149"/>
      <c r="REV164" s="149"/>
      <c r="REW164" s="149"/>
      <c r="REX164" s="149"/>
      <c r="REY164" s="149"/>
      <c r="REZ164" s="149"/>
      <c r="RFA164" s="149"/>
      <c r="RFB164" s="149"/>
      <c r="RFC164" s="149"/>
      <c r="RFD164" s="149"/>
      <c r="RFE164" s="149"/>
      <c r="RFF164" s="149"/>
      <c r="RFG164" s="149"/>
      <c r="RFH164" s="149"/>
      <c r="RFI164" s="149"/>
      <c r="RFJ164" s="149"/>
      <c r="RFK164" s="149"/>
      <c r="RFL164" s="149"/>
      <c r="RFM164" s="149"/>
      <c r="RFN164" s="149"/>
      <c r="RFO164" s="149"/>
      <c r="RFP164" s="149"/>
      <c r="RFQ164" s="149"/>
      <c r="RFR164" s="149"/>
      <c r="RFS164" s="149"/>
      <c r="RFT164" s="149"/>
      <c r="RFU164" s="149"/>
      <c r="RFV164" s="149"/>
      <c r="RFW164" s="149"/>
      <c r="RFX164" s="149"/>
      <c r="RFY164" s="149"/>
      <c r="RFZ164" s="149"/>
      <c r="RGA164" s="149"/>
      <c r="RGB164" s="149"/>
      <c r="RGC164" s="149"/>
      <c r="RGD164" s="149"/>
      <c r="RGE164" s="149"/>
      <c r="RGF164" s="149"/>
      <c r="RGG164" s="149"/>
      <c r="RGH164" s="149"/>
      <c r="RGI164" s="149"/>
      <c r="RGJ164" s="149"/>
      <c r="RGK164" s="149"/>
      <c r="RGL164" s="149"/>
      <c r="RGM164" s="149"/>
      <c r="RGN164" s="149"/>
      <c r="RGO164" s="149"/>
      <c r="RGP164" s="149"/>
      <c r="RGQ164" s="149"/>
      <c r="RGR164" s="149"/>
      <c r="RGS164" s="149"/>
      <c r="RGT164" s="149"/>
      <c r="RGU164" s="149"/>
      <c r="RGV164" s="149"/>
      <c r="RGW164" s="149"/>
      <c r="RGX164" s="149"/>
      <c r="RGY164" s="149"/>
      <c r="RGZ164" s="149"/>
      <c r="RHA164" s="149"/>
      <c r="RHB164" s="149"/>
      <c r="RHC164" s="149"/>
      <c r="RHD164" s="149"/>
      <c r="RHE164" s="149"/>
      <c r="RHF164" s="149"/>
      <c r="RHG164" s="149"/>
      <c r="RHH164" s="149"/>
      <c r="RHI164" s="149"/>
      <c r="RHJ164" s="149"/>
      <c r="RHK164" s="149"/>
      <c r="RHL164" s="149"/>
      <c r="RHM164" s="149"/>
      <c r="RHN164" s="149"/>
      <c r="RHO164" s="149"/>
      <c r="RHP164" s="149"/>
      <c r="RHQ164" s="149"/>
      <c r="RHR164" s="149"/>
      <c r="RHS164" s="149"/>
      <c r="RHT164" s="149"/>
      <c r="RHU164" s="149"/>
      <c r="RHV164" s="149"/>
      <c r="RHW164" s="149"/>
      <c r="RHX164" s="149"/>
      <c r="RHY164" s="149"/>
      <c r="RHZ164" s="149"/>
      <c r="RIA164" s="149"/>
      <c r="RIB164" s="149"/>
      <c r="RIC164" s="149"/>
      <c r="RID164" s="149"/>
      <c r="RIE164" s="149"/>
      <c r="RIF164" s="149"/>
      <c r="RIG164" s="149"/>
      <c r="RIH164" s="149"/>
      <c r="RII164" s="149"/>
      <c r="RIJ164" s="149"/>
      <c r="RIK164" s="149"/>
      <c r="RIL164" s="149"/>
      <c r="RIM164" s="149"/>
      <c r="RIN164" s="149"/>
      <c r="RIO164" s="149"/>
      <c r="RIP164" s="149"/>
      <c r="RIQ164" s="149"/>
      <c r="RIR164" s="149"/>
      <c r="RIS164" s="149"/>
      <c r="RIT164" s="149"/>
      <c r="RIU164" s="149"/>
      <c r="RIV164" s="149"/>
      <c r="RIW164" s="149"/>
      <c r="RIX164" s="149"/>
      <c r="RIY164" s="149"/>
      <c r="RIZ164" s="149"/>
      <c r="RJA164" s="149"/>
      <c r="RJB164" s="149"/>
      <c r="RJC164" s="149"/>
      <c r="RJD164" s="149"/>
      <c r="RJE164" s="149"/>
      <c r="RJF164" s="149"/>
      <c r="RJG164" s="149"/>
      <c r="RJH164" s="149"/>
      <c r="RJI164" s="149"/>
      <c r="RJJ164" s="149"/>
      <c r="RJK164" s="149"/>
      <c r="RJL164" s="149"/>
      <c r="RJM164" s="149"/>
      <c r="RJN164" s="149"/>
      <c r="RJO164" s="149"/>
      <c r="RJP164" s="149"/>
      <c r="RJQ164" s="149"/>
      <c r="RJR164" s="149"/>
      <c r="RJS164" s="149"/>
      <c r="RJT164" s="149"/>
      <c r="RJU164" s="149"/>
      <c r="RJV164" s="149"/>
      <c r="RJW164" s="149"/>
      <c r="RJX164" s="149"/>
      <c r="RJY164" s="149"/>
      <c r="RJZ164" s="149"/>
      <c r="RKA164" s="149"/>
      <c r="RKB164" s="149"/>
      <c r="RKC164" s="149"/>
      <c r="RKD164" s="149"/>
      <c r="RKE164" s="149"/>
      <c r="RKF164" s="149"/>
      <c r="RKG164" s="149"/>
      <c r="RKH164" s="149"/>
      <c r="RKI164" s="149"/>
      <c r="RKJ164" s="149"/>
      <c r="RKK164" s="149"/>
      <c r="RKL164" s="149"/>
      <c r="RKM164" s="149"/>
      <c r="RKN164" s="149"/>
      <c r="RKO164" s="149"/>
      <c r="RKP164" s="149"/>
      <c r="RKQ164" s="149"/>
      <c r="RKR164" s="149"/>
      <c r="RKS164" s="149"/>
      <c r="RKT164" s="149"/>
      <c r="RKU164" s="149"/>
      <c r="RKV164" s="149"/>
      <c r="RKW164" s="149"/>
      <c r="RKX164" s="149"/>
      <c r="RKY164" s="149"/>
      <c r="RKZ164" s="149"/>
      <c r="RLA164" s="149"/>
      <c r="RLB164" s="149"/>
      <c r="RLC164" s="149"/>
      <c r="RLD164" s="149"/>
      <c r="RLE164" s="149"/>
      <c r="RLF164" s="149"/>
      <c r="RLG164" s="149"/>
      <c r="RLH164" s="149"/>
      <c r="RLI164" s="149"/>
      <c r="RLJ164" s="149"/>
      <c r="RLK164" s="149"/>
      <c r="RLL164" s="149"/>
      <c r="RLM164" s="149"/>
      <c r="RLN164" s="149"/>
      <c r="RLO164" s="149"/>
      <c r="RLP164" s="149"/>
      <c r="RLQ164" s="149"/>
      <c r="RLR164" s="149"/>
      <c r="RLS164" s="149"/>
      <c r="RLT164" s="149"/>
      <c r="RLU164" s="149"/>
      <c r="RLV164" s="149"/>
      <c r="RLW164" s="149"/>
      <c r="RLX164" s="149"/>
      <c r="RLY164" s="149"/>
      <c r="RLZ164" s="149"/>
      <c r="RMA164" s="149"/>
      <c r="RMB164" s="149"/>
      <c r="RMC164" s="149"/>
      <c r="RMD164" s="149"/>
      <c r="RME164" s="149"/>
      <c r="RMF164" s="149"/>
      <c r="RMG164" s="149"/>
      <c r="RMH164" s="149"/>
      <c r="RMI164" s="149"/>
      <c r="RMJ164" s="149"/>
      <c r="RMK164" s="149"/>
      <c r="RML164" s="149"/>
      <c r="RMM164" s="149"/>
      <c r="RMN164" s="149"/>
      <c r="RMO164" s="149"/>
      <c r="RMP164" s="149"/>
      <c r="RMQ164" s="149"/>
      <c r="RMR164" s="149"/>
      <c r="RMS164" s="149"/>
      <c r="RMT164" s="149"/>
      <c r="RMU164" s="149"/>
      <c r="RMV164" s="149"/>
      <c r="RMW164" s="149"/>
      <c r="RMX164" s="149"/>
      <c r="RMY164" s="149"/>
      <c r="RMZ164" s="149"/>
      <c r="RNA164" s="149"/>
      <c r="RNB164" s="149"/>
      <c r="RNC164" s="149"/>
      <c r="RND164" s="149"/>
      <c r="RNE164" s="149"/>
      <c r="RNF164" s="149"/>
      <c r="RNG164" s="149"/>
      <c r="RNH164" s="149"/>
      <c r="RNI164" s="149"/>
      <c r="RNJ164" s="149"/>
      <c r="RNK164" s="149"/>
      <c r="RNL164" s="149"/>
      <c r="RNM164" s="149"/>
      <c r="RNN164" s="149"/>
      <c r="RNO164" s="149"/>
      <c r="RNP164" s="149"/>
      <c r="RNQ164" s="149"/>
      <c r="RNR164" s="149"/>
      <c r="RNS164" s="149"/>
      <c r="RNT164" s="149"/>
      <c r="RNU164" s="149"/>
      <c r="RNV164" s="149"/>
      <c r="RNW164" s="149"/>
      <c r="RNX164" s="149"/>
      <c r="RNY164" s="149"/>
      <c r="RNZ164" s="149"/>
      <c r="ROA164" s="149"/>
      <c r="ROB164" s="149"/>
      <c r="ROC164" s="149"/>
      <c r="ROD164" s="149"/>
      <c r="ROE164" s="149"/>
      <c r="ROF164" s="149"/>
      <c r="ROG164" s="149"/>
      <c r="ROH164" s="149"/>
      <c r="ROI164" s="149"/>
      <c r="ROJ164" s="149"/>
      <c r="ROK164" s="149"/>
      <c r="ROL164" s="149"/>
      <c r="ROM164" s="149"/>
      <c r="RON164" s="149"/>
      <c r="ROO164" s="149"/>
      <c r="ROP164" s="149"/>
      <c r="ROQ164" s="149"/>
      <c r="ROR164" s="149"/>
      <c r="ROS164" s="149"/>
      <c r="ROT164" s="149"/>
      <c r="ROU164" s="149"/>
      <c r="ROV164" s="149"/>
      <c r="ROW164" s="149"/>
      <c r="ROX164" s="149"/>
      <c r="ROY164" s="149"/>
      <c r="ROZ164" s="149"/>
      <c r="RPA164" s="149"/>
      <c r="RPB164" s="149"/>
      <c r="RPC164" s="149"/>
      <c r="RPD164" s="149"/>
      <c r="RPE164" s="149"/>
      <c r="RPF164" s="149"/>
      <c r="RPG164" s="149"/>
      <c r="RPH164" s="149"/>
      <c r="RPI164" s="149"/>
      <c r="RPJ164" s="149"/>
      <c r="RPK164" s="149"/>
      <c r="RPL164" s="149"/>
      <c r="RPM164" s="149"/>
      <c r="RPN164" s="149"/>
      <c r="RPO164" s="149"/>
      <c r="RPP164" s="149"/>
      <c r="RPQ164" s="149"/>
      <c r="RPR164" s="149"/>
      <c r="RPS164" s="149"/>
      <c r="RPT164" s="149"/>
      <c r="RPU164" s="149"/>
      <c r="RPV164" s="149"/>
      <c r="RPW164" s="149"/>
      <c r="RPX164" s="149"/>
      <c r="RPY164" s="149"/>
      <c r="RPZ164" s="149"/>
      <c r="RQA164" s="149"/>
      <c r="RQB164" s="149"/>
      <c r="RQC164" s="149"/>
      <c r="RQD164" s="149"/>
      <c r="RQE164" s="149"/>
      <c r="RQF164" s="149"/>
      <c r="RQG164" s="149"/>
      <c r="RQH164" s="149"/>
      <c r="RQI164" s="149"/>
      <c r="RQJ164" s="149"/>
      <c r="RQK164" s="149"/>
      <c r="RQL164" s="149"/>
      <c r="RQM164" s="149"/>
      <c r="RQN164" s="149"/>
      <c r="RQO164" s="149"/>
      <c r="RQP164" s="149"/>
      <c r="RQQ164" s="149"/>
      <c r="RQR164" s="149"/>
      <c r="RQS164" s="149"/>
      <c r="RQT164" s="149"/>
      <c r="RQU164" s="149"/>
      <c r="RQV164" s="149"/>
      <c r="RQW164" s="149"/>
      <c r="RQX164" s="149"/>
      <c r="RQY164" s="149"/>
      <c r="RQZ164" s="149"/>
      <c r="RRA164" s="149"/>
      <c r="RRB164" s="149"/>
      <c r="RRC164" s="149"/>
      <c r="RRD164" s="149"/>
      <c r="RRE164" s="149"/>
      <c r="RRF164" s="149"/>
      <c r="RRG164" s="149"/>
      <c r="RRH164" s="149"/>
      <c r="RRI164" s="149"/>
      <c r="RRJ164" s="149"/>
      <c r="RRK164" s="149"/>
      <c r="RRL164" s="149"/>
      <c r="RRM164" s="149"/>
      <c r="RRN164" s="149"/>
      <c r="RRO164" s="149"/>
      <c r="RRP164" s="149"/>
      <c r="RRQ164" s="149"/>
      <c r="RRR164" s="149"/>
      <c r="RRS164" s="149"/>
      <c r="RRT164" s="149"/>
      <c r="RRU164" s="149"/>
      <c r="RRV164" s="149"/>
      <c r="RRW164" s="149"/>
      <c r="RRX164" s="149"/>
      <c r="RRY164" s="149"/>
      <c r="RRZ164" s="149"/>
      <c r="RSA164" s="149"/>
      <c r="RSB164" s="149"/>
      <c r="RSC164" s="149"/>
      <c r="RSD164" s="149"/>
      <c r="RSE164" s="149"/>
      <c r="RSF164" s="149"/>
      <c r="RSG164" s="149"/>
      <c r="RSH164" s="149"/>
      <c r="RSI164" s="149"/>
      <c r="RSJ164" s="149"/>
      <c r="RSK164" s="149"/>
      <c r="RSL164" s="149"/>
      <c r="RSM164" s="149"/>
      <c r="RSN164" s="149"/>
      <c r="RSO164" s="149"/>
      <c r="RSP164" s="149"/>
      <c r="RSQ164" s="149"/>
      <c r="RSR164" s="149"/>
      <c r="RSS164" s="149"/>
      <c r="RST164" s="149"/>
      <c r="RSU164" s="149"/>
      <c r="RSV164" s="149"/>
      <c r="RSW164" s="149"/>
      <c r="RSX164" s="149"/>
      <c r="RSY164" s="149"/>
      <c r="RSZ164" s="149"/>
      <c r="RTA164" s="149"/>
      <c r="RTB164" s="149"/>
      <c r="RTC164" s="149"/>
      <c r="RTD164" s="149"/>
      <c r="RTE164" s="149"/>
      <c r="RTF164" s="149"/>
      <c r="RTG164" s="149"/>
      <c r="RTH164" s="149"/>
      <c r="RTI164" s="149"/>
      <c r="RTJ164" s="149"/>
      <c r="RTK164" s="149"/>
      <c r="RTL164" s="149"/>
      <c r="RTM164" s="149"/>
      <c r="RTN164" s="149"/>
      <c r="RTO164" s="149"/>
      <c r="RTP164" s="149"/>
      <c r="RTQ164" s="149"/>
      <c r="RTR164" s="149"/>
      <c r="RTS164" s="149"/>
      <c r="RTT164" s="149"/>
      <c r="RTU164" s="149"/>
      <c r="RTV164" s="149"/>
      <c r="RTW164" s="149"/>
      <c r="RTX164" s="149"/>
      <c r="RTY164" s="149"/>
      <c r="RTZ164" s="149"/>
      <c r="RUA164" s="149"/>
      <c r="RUB164" s="149"/>
      <c r="RUC164" s="149"/>
      <c r="RUD164" s="149"/>
      <c r="RUE164" s="149"/>
      <c r="RUF164" s="149"/>
      <c r="RUG164" s="149"/>
      <c r="RUH164" s="149"/>
      <c r="RUI164" s="149"/>
      <c r="RUJ164" s="149"/>
      <c r="RUK164" s="149"/>
      <c r="RUL164" s="149"/>
      <c r="RUM164" s="149"/>
      <c r="RUN164" s="149"/>
      <c r="RUO164" s="149"/>
      <c r="RUP164" s="149"/>
      <c r="RUQ164" s="149"/>
      <c r="RUR164" s="149"/>
      <c r="RUS164" s="149"/>
      <c r="RUT164" s="149"/>
      <c r="RUU164" s="149"/>
      <c r="RUV164" s="149"/>
      <c r="RUW164" s="149"/>
      <c r="RUX164" s="149"/>
      <c r="RUY164" s="149"/>
      <c r="RUZ164" s="149"/>
      <c r="RVA164" s="149"/>
      <c r="RVB164" s="149"/>
      <c r="RVC164" s="149"/>
      <c r="RVD164" s="149"/>
      <c r="RVE164" s="149"/>
      <c r="RVF164" s="149"/>
      <c r="RVG164" s="149"/>
      <c r="RVH164" s="149"/>
      <c r="RVI164" s="149"/>
      <c r="RVJ164" s="149"/>
      <c r="RVK164" s="149"/>
      <c r="RVL164" s="149"/>
      <c r="RVM164" s="149"/>
      <c r="RVN164" s="149"/>
      <c r="RVO164" s="149"/>
      <c r="RVP164" s="149"/>
      <c r="RVQ164" s="149"/>
      <c r="RVR164" s="149"/>
      <c r="RVS164" s="149"/>
      <c r="RVT164" s="149"/>
      <c r="RVU164" s="149"/>
      <c r="RVV164" s="149"/>
      <c r="RVW164" s="149"/>
      <c r="RVX164" s="149"/>
      <c r="RVY164" s="149"/>
      <c r="RVZ164" s="149"/>
      <c r="RWA164" s="149"/>
      <c r="RWB164" s="149"/>
      <c r="RWC164" s="149"/>
      <c r="RWD164" s="149"/>
      <c r="RWE164" s="149"/>
      <c r="RWF164" s="149"/>
      <c r="RWG164" s="149"/>
      <c r="RWH164" s="149"/>
      <c r="RWI164" s="149"/>
      <c r="RWJ164" s="149"/>
      <c r="RWK164" s="149"/>
      <c r="RWL164" s="149"/>
      <c r="RWM164" s="149"/>
      <c r="RWN164" s="149"/>
      <c r="RWO164" s="149"/>
      <c r="RWP164" s="149"/>
      <c r="RWQ164" s="149"/>
      <c r="RWR164" s="149"/>
      <c r="RWS164" s="149"/>
      <c r="RWT164" s="149"/>
      <c r="RWU164" s="149"/>
      <c r="RWV164" s="149"/>
      <c r="RWW164" s="149"/>
      <c r="RWX164" s="149"/>
      <c r="RWY164" s="149"/>
      <c r="RWZ164" s="149"/>
      <c r="RXA164" s="149"/>
      <c r="RXB164" s="149"/>
      <c r="RXC164" s="149"/>
      <c r="RXD164" s="149"/>
      <c r="RXE164" s="149"/>
      <c r="RXF164" s="149"/>
      <c r="RXG164" s="149"/>
      <c r="RXH164" s="149"/>
      <c r="RXI164" s="149"/>
      <c r="RXJ164" s="149"/>
      <c r="RXK164" s="149"/>
      <c r="RXL164" s="149"/>
      <c r="RXM164" s="149"/>
      <c r="RXN164" s="149"/>
      <c r="RXO164" s="149"/>
      <c r="RXP164" s="149"/>
      <c r="RXQ164" s="149"/>
      <c r="RXR164" s="149"/>
      <c r="RXS164" s="149"/>
      <c r="RXT164" s="149"/>
      <c r="RXU164" s="149"/>
      <c r="RXV164" s="149"/>
      <c r="RXW164" s="149"/>
      <c r="RXX164" s="149"/>
      <c r="RXY164" s="149"/>
      <c r="RXZ164" s="149"/>
      <c r="RYA164" s="149"/>
      <c r="RYB164" s="149"/>
      <c r="RYC164" s="149"/>
      <c r="RYD164" s="149"/>
      <c r="RYE164" s="149"/>
      <c r="RYF164" s="149"/>
      <c r="RYG164" s="149"/>
      <c r="RYH164" s="149"/>
      <c r="RYI164" s="149"/>
      <c r="RYJ164" s="149"/>
      <c r="RYK164" s="149"/>
      <c r="RYL164" s="149"/>
      <c r="RYM164" s="149"/>
      <c r="RYN164" s="149"/>
      <c r="RYO164" s="149"/>
      <c r="RYP164" s="149"/>
      <c r="RYQ164" s="149"/>
      <c r="RYR164" s="149"/>
      <c r="RYS164" s="149"/>
      <c r="RYT164" s="149"/>
      <c r="RYU164" s="149"/>
      <c r="RYV164" s="149"/>
      <c r="RYW164" s="149"/>
      <c r="RYX164" s="149"/>
      <c r="RYY164" s="149"/>
      <c r="RYZ164" s="149"/>
      <c r="RZA164" s="149"/>
      <c r="RZB164" s="149"/>
      <c r="RZC164" s="149"/>
      <c r="RZD164" s="149"/>
      <c r="RZE164" s="149"/>
      <c r="RZF164" s="149"/>
      <c r="RZG164" s="149"/>
      <c r="RZH164" s="149"/>
      <c r="RZI164" s="149"/>
      <c r="RZJ164" s="149"/>
      <c r="RZK164" s="149"/>
      <c r="RZL164" s="149"/>
      <c r="RZM164" s="149"/>
      <c r="RZN164" s="149"/>
      <c r="RZO164" s="149"/>
      <c r="RZP164" s="149"/>
      <c r="RZQ164" s="149"/>
      <c r="RZR164" s="149"/>
      <c r="RZS164" s="149"/>
      <c r="RZT164" s="149"/>
      <c r="RZU164" s="149"/>
      <c r="RZV164" s="149"/>
      <c r="RZW164" s="149"/>
      <c r="RZX164" s="149"/>
      <c r="RZY164" s="149"/>
      <c r="RZZ164" s="149"/>
      <c r="SAA164" s="149"/>
      <c r="SAB164" s="149"/>
      <c r="SAC164" s="149"/>
      <c r="SAD164" s="149"/>
      <c r="SAE164" s="149"/>
      <c r="SAF164" s="149"/>
      <c r="SAG164" s="149"/>
      <c r="SAH164" s="149"/>
      <c r="SAI164" s="149"/>
      <c r="SAJ164" s="149"/>
      <c r="SAK164" s="149"/>
      <c r="SAL164" s="149"/>
      <c r="SAM164" s="149"/>
      <c r="SAN164" s="149"/>
      <c r="SAO164" s="149"/>
      <c r="SAP164" s="149"/>
      <c r="SAQ164" s="149"/>
      <c r="SAR164" s="149"/>
      <c r="SAS164" s="149"/>
      <c r="SAT164" s="149"/>
      <c r="SAU164" s="149"/>
      <c r="SAV164" s="149"/>
      <c r="SAW164" s="149"/>
      <c r="SAX164" s="149"/>
      <c r="SAY164" s="149"/>
      <c r="SAZ164" s="149"/>
      <c r="SBA164" s="149"/>
      <c r="SBB164" s="149"/>
      <c r="SBC164" s="149"/>
      <c r="SBD164" s="149"/>
      <c r="SBE164" s="149"/>
      <c r="SBF164" s="149"/>
      <c r="SBG164" s="149"/>
      <c r="SBH164" s="149"/>
      <c r="SBI164" s="149"/>
      <c r="SBJ164" s="149"/>
      <c r="SBK164" s="149"/>
      <c r="SBL164" s="149"/>
      <c r="SBM164" s="149"/>
      <c r="SBN164" s="149"/>
      <c r="SBO164" s="149"/>
      <c r="SBP164" s="149"/>
      <c r="SBQ164" s="149"/>
      <c r="SBR164" s="149"/>
      <c r="SBS164" s="149"/>
      <c r="SBT164" s="149"/>
      <c r="SBU164" s="149"/>
      <c r="SBV164" s="149"/>
      <c r="SBW164" s="149"/>
      <c r="SBX164" s="149"/>
      <c r="SBY164" s="149"/>
      <c r="SBZ164" s="149"/>
      <c r="SCA164" s="149"/>
      <c r="SCB164" s="149"/>
      <c r="SCC164" s="149"/>
      <c r="SCD164" s="149"/>
      <c r="SCE164" s="149"/>
      <c r="SCF164" s="149"/>
      <c r="SCG164" s="149"/>
      <c r="SCH164" s="149"/>
      <c r="SCI164" s="149"/>
      <c r="SCJ164" s="149"/>
      <c r="SCK164" s="149"/>
      <c r="SCL164" s="149"/>
      <c r="SCM164" s="149"/>
      <c r="SCN164" s="149"/>
      <c r="SCO164" s="149"/>
      <c r="SCP164" s="149"/>
      <c r="SCQ164" s="149"/>
      <c r="SCR164" s="149"/>
      <c r="SCS164" s="149"/>
      <c r="SCT164" s="149"/>
      <c r="SCU164" s="149"/>
      <c r="SCV164" s="149"/>
      <c r="SCW164" s="149"/>
      <c r="SCX164" s="149"/>
      <c r="SCY164" s="149"/>
      <c r="SCZ164" s="149"/>
      <c r="SDA164" s="149"/>
      <c r="SDB164" s="149"/>
      <c r="SDC164" s="149"/>
      <c r="SDD164" s="149"/>
      <c r="SDE164" s="149"/>
      <c r="SDF164" s="149"/>
      <c r="SDG164" s="149"/>
      <c r="SDH164" s="149"/>
      <c r="SDI164" s="149"/>
      <c r="SDJ164" s="149"/>
      <c r="SDK164" s="149"/>
      <c r="SDL164" s="149"/>
      <c r="SDM164" s="149"/>
      <c r="SDN164" s="149"/>
      <c r="SDO164" s="149"/>
      <c r="SDP164" s="149"/>
      <c r="SDQ164" s="149"/>
      <c r="SDR164" s="149"/>
      <c r="SDS164" s="149"/>
      <c r="SDT164" s="149"/>
      <c r="SDU164" s="149"/>
      <c r="SDV164" s="149"/>
      <c r="SDW164" s="149"/>
      <c r="SDX164" s="149"/>
      <c r="SDY164" s="149"/>
      <c r="SDZ164" s="149"/>
      <c r="SEA164" s="149"/>
      <c r="SEB164" s="149"/>
      <c r="SEC164" s="149"/>
      <c r="SED164" s="149"/>
      <c r="SEE164" s="149"/>
      <c r="SEF164" s="149"/>
      <c r="SEG164" s="149"/>
      <c r="SEH164" s="149"/>
      <c r="SEI164" s="149"/>
      <c r="SEJ164" s="149"/>
      <c r="SEK164" s="149"/>
      <c r="SEL164" s="149"/>
      <c r="SEM164" s="149"/>
      <c r="SEN164" s="149"/>
      <c r="SEO164" s="149"/>
      <c r="SEP164" s="149"/>
      <c r="SEQ164" s="149"/>
      <c r="SER164" s="149"/>
      <c r="SES164" s="149"/>
      <c r="SET164" s="149"/>
      <c r="SEU164" s="149"/>
      <c r="SEV164" s="149"/>
      <c r="SEW164" s="149"/>
      <c r="SEX164" s="149"/>
      <c r="SEY164" s="149"/>
      <c r="SEZ164" s="149"/>
      <c r="SFA164" s="149"/>
      <c r="SFB164" s="149"/>
      <c r="SFC164" s="149"/>
      <c r="SFD164" s="149"/>
      <c r="SFE164" s="149"/>
      <c r="SFF164" s="149"/>
      <c r="SFG164" s="149"/>
      <c r="SFH164" s="149"/>
      <c r="SFI164" s="149"/>
      <c r="SFJ164" s="149"/>
      <c r="SFK164" s="149"/>
      <c r="SFL164" s="149"/>
      <c r="SFM164" s="149"/>
      <c r="SFN164" s="149"/>
      <c r="SFO164" s="149"/>
      <c r="SFP164" s="149"/>
      <c r="SFQ164" s="149"/>
      <c r="SFR164" s="149"/>
      <c r="SFS164" s="149"/>
      <c r="SFT164" s="149"/>
      <c r="SFU164" s="149"/>
      <c r="SFV164" s="149"/>
      <c r="SFW164" s="149"/>
      <c r="SFX164" s="149"/>
      <c r="SFY164" s="149"/>
      <c r="SFZ164" s="149"/>
      <c r="SGA164" s="149"/>
      <c r="SGB164" s="149"/>
      <c r="SGC164" s="149"/>
      <c r="SGD164" s="149"/>
      <c r="SGE164" s="149"/>
      <c r="SGF164" s="149"/>
      <c r="SGG164" s="149"/>
      <c r="SGH164" s="149"/>
      <c r="SGI164" s="149"/>
      <c r="SGJ164" s="149"/>
      <c r="SGK164" s="149"/>
      <c r="SGL164" s="149"/>
      <c r="SGM164" s="149"/>
      <c r="SGN164" s="149"/>
      <c r="SGO164" s="149"/>
      <c r="SGP164" s="149"/>
      <c r="SGQ164" s="149"/>
      <c r="SGR164" s="149"/>
      <c r="SGS164" s="149"/>
      <c r="SGT164" s="149"/>
      <c r="SGU164" s="149"/>
      <c r="SGV164" s="149"/>
      <c r="SGW164" s="149"/>
      <c r="SGX164" s="149"/>
      <c r="SGY164" s="149"/>
      <c r="SGZ164" s="149"/>
      <c r="SHA164" s="149"/>
      <c r="SHB164" s="149"/>
      <c r="SHC164" s="149"/>
      <c r="SHD164" s="149"/>
      <c r="SHE164" s="149"/>
      <c r="SHF164" s="149"/>
      <c r="SHG164" s="149"/>
      <c r="SHH164" s="149"/>
      <c r="SHI164" s="149"/>
      <c r="SHJ164" s="149"/>
      <c r="SHK164" s="149"/>
      <c r="SHL164" s="149"/>
      <c r="SHM164" s="149"/>
      <c r="SHN164" s="149"/>
      <c r="SHO164" s="149"/>
      <c r="SHP164" s="149"/>
      <c r="SHQ164" s="149"/>
      <c r="SHR164" s="149"/>
      <c r="SHS164" s="149"/>
      <c r="SHT164" s="149"/>
      <c r="SHU164" s="149"/>
      <c r="SHV164" s="149"/>
      <c r="SHW164" s="149"/>
      <c r="SHX164" s="149"/>
      <c r="SHY164" s="149"/>
      <c r="SHZ164" s="149"/>
      <c r="SIA164" s="149"/>
      <c r="SIB164" s="149"/>
      <c r="SIC164" s="149"/>
      <c r="SID164" s="149"/>
      <c r="SIE164" s="149"/>
      <c r="SIF164" s="149"/>
      <c r="SIG164" s="149"/>
      <c r="SIH164" s="149"/>
      <c r="SII164" s="149"/>
      <c r="SIJ164" s="149"/>
      <c r="SIK164" s="149"/>
      <c r="SIL164" s="149"/>
      <c r="SIM164" s="149"/>
      <c r="SIN164" s="149"/>
      <c r="SIO164" s="149"/>
      <c r="SIP164" s="149"/>
      <c r="SIQ164" s="149"/>
      <c r="SIR164" s="149"/>
      <c r="SIS164" s="149"/>
      <c r="SIT164" s="149"/>
      <c r="SIU164" s="149"/>
      <c r="SIV164" s="149"/>
      <c r="SIW164" s="149"/>
      <c r="SIX164" s="149"/>
      <c r="SIY164" s="149"/>
      <c r="SIZ164" s="149"/>
      <c r="SJA164" s="149"/>
      <c r="SJB164" s="149"/>
      <c r="SJC164" s="149"/>
      <c r="SJD164" s="149"/>
      <c r="SJE164" s="149"/>
      <c r="SJF164" s="149"/>
      <c r="SJG164" s="149"/>
      <c r="SJH164" s="149"/>
      <c r="SJI164" s="149"/>
      <c r="SJJ164" s="149"/>
      <c r="SJK164" s="149"/>
      <c r="SJL164" s="149"/>
      <c r="SJM164" s="149"/>
      <c r="SJN164" s="149"/>
      <c r="SJO164" s="149"/>
      <c r="SJP164" s="149"/>
      <c r="SJQ164" s="149"/>
      <c r="SJR164" s="149"/>
      <c r="SJS164" s="149"/>
      <c r="SJT164" s="149"/>
      <c r="SJU164" s="149"/>
      <c r="SJV164" s="149"/>
      <c r="SJW164" s="149"/>
      <c r="SJX164" s="149"/>
      <c r="SJY164" s="149"/>
      <c r="SJZ164" s="149"/>
      <c r="SKA164" s="149"/>
      <c r="SKB164" s="149"/>
      <c r="SKC164" s="149"/>
      <c r="SKD164" s="149"/>
      <c r="SKE164" s="149"/>
      <c r="SKF164" s="149"/>
      <c r="SKG164" s="149"/>
      <c r="SKH164" s="149"/>
      <c r="SKI164" s="149"/>
      <c r="SKJ164" s="149"/>
      <c r="SKK164" s="149"/>
      <c r="SKL164" s="149"/>
      <c r="SKM164" s="149"/>
      <c r="SKN164" s="149"/>
      <c r="SKO164" s="149"/>
      <c r="SKP164" s="149"/>
      <c r="SKQ164" s="149"/>
      <c r="SKR164" s="149"/>
      <c r="SKS164" s="149"/>
      <c r="SKT164" s="149"/>
      <c r="SKU164" s="149"/>
      <c r="SKV164" s="149"/>
      <c r="SKW164" s="149"/>
      <c r="SKX164" s="149"/>
      <c r="SKY164" s="149"/>
      <c r="SKZ164" s="149"/>
      <c r="SLA164" s="149"/>
      <c r="SLB164" s="149"/>
      <c r="SLC164" s="149"/>
      <c r="SLD164" s="149"/>
      <c r="SLE164" s="149"/>
      <c r="SLF164" s="149"/>
      <c r="SLG164" s="149"/>
      <c r="SLH164" s="149"/>
      <c r="SLI164" s="149"/>
      <c r="SLJ164" s="149"/>
      <c r="SLK164" s="149"/>
      <c r="SLL164" s="149"/>
      <c r="SLM164" s="149"/>
      <c r="SLN164" s="149"/>
      <c r="SLO164" s="149"/>
      <c r="SLP164" s="149"/>
      <c r="SLQ164" s="149"/>
      <c r="SLR164" s="149"/>
      <c r="SLS164" s="149"/>
      <c r="SLT164" s="149"/>
      <c r="SLU164" s="149"/>
      <c r="SLV164" s="149"/>
      <c r="SLW164" s="149"/>
      <c r="SLX164" s="149"/>
      <c r="SLY164" s="149"/>
      <c r="SLZ164" s="149"/>
      <c r="SMA164" s="149"/>
      <c r="SMB164" s="149"/>
      <c r="SMC164" s="149"/>
      <c r="SMD164" s="149"/>
      <c r="SME164" s="149"/>
      <c r="SMF164" s="149"/>
      <c r="SMG164" s="149"/>
      <c r="SMH164" s="149"/>
      <c r="SMI164" s="149"/>
      <c r="SMJ164" s="149"/>
      <c r="SMK164" s="149"/>
      <c r="SML164" s="149"/>
      <c r="SMM164" s="149"/>
      <c r="SMN164" s="149"/>
      <c r="SMO164" s="149"/>
      <c r="SMP164" s="149"/>
      <c r="SMQ164" s="149"/>
      <c r="SMR164" s="149"/>
      <c r="SMS164" s="149"/>
      <c r="SMT164" s="149"/>
      <c r="SMU164" s="149"/>
      <c r="SMV164" s="149"/>
      <c r="SMW164" s="149"/>
      <c r="SMX164" s="149"/>
      <c r="SMY164" s="149"/>
      <c r="SMZ164" s="149"/>
      <c r="SNA164" s="149"/>
      <c r="SNB164" s="149"/>
      <c r="SNC164" s="149"/>
      <c r="SND164" s="149"/>
      <c r="SNE164" s="149"/>
      <c r="SNF164" s="149"/>
      <c r="SNG164" s="149"/>
      <c r="SNH164" s="149"/>
      <c r="SNI164" s="149"/>
      <c r="SNJ164" s="149"/>
      <c r="SNK164" s="149"/>
      <c r="SNL164" s="149"/>
      <c r="SNM164" s="149"/>
      <c r="SNN164" s="149"/>
      <c r="SNO164" s="149"/>
      <c r="SNP164" s="149"/>
      <c r="SNQ164" s="149"/>
      <c r="SNR164" s="149"/>
      <c r="SNS164" s="149"/>
      <c r="SNT164" s="149"/>
      <c r="SNU164" s="149"/>
      <c r="SNV164" s="149"/>
      <c r="SNW164" s="149"/>
      <c r="SNX164" s="149"/>
      <c r="SNY164" s="149"/>
      <c r="SNZ164" s="149"/>
      <c r="SOA164" s="149"/>
      <c r="SOB164" s="149"/>
      <c r="SOC164" s="149"/>
      <c r="SOD164" s="149"/>
      <c r="SOE164" s="149"/>
      <c r="SOF164" s="149"/>
      <c r="SOG164" s="149"/>
      <c r="SOH164" s="149"/>
      <c r="SOI164" s="149"/>
      <c r="SOJ164" s="149"/>
      <c r="SOK164" s="149"/>
      <c r="SOL164" s="149"/>
      <c r="SOM164" s="149"/>
      <c r="SON164" s="149"/>
      <c r="SOO164" s="149"/>
      <c r="SOP164" s="149"/>
      <c r="SOQ164" s="149"/>
      <c r="SOR164" s="149"/>
      <c r="SOS164" s="149"/>
      <c r="SOT164" s="149"/>
      <c r="SOU164" s="149"/>
      <c r="SOV164" s="149"/>
      <c r="SOW164" s="149"/>
      <c r="SOX164" s="149"/>
      <c r="SOY164" s="149"/>
      <c r="SOZ164" s="149"/>
      <c r="SPA164" s="149"/>
      <c r="SPB164" s="149"/>
      <c r="SPC164" s="149"/>
      <c r="SPD164" s="149"/>
      <c r="SPE164" s="149"/>
      <c r="SPF164" s="149"/>
      <c r="SPG164" s="149"/>
      <c r="SPH164" s="149"/>
      <c r="SPI164" s="149"/>
      <c r="SPJ164" s="149"/>
      <c r="SPK164" s="149"/>
      <c r="SPL164" s="149"/>
      <c r="SPM164" s="149"/>
      <c r="SPN164" s="149"/>
      <c r="SPO164" s="149"/>
      <c r="SPP164" s="149"/>
      <c r="SPQ164" s="149"/>
      <c r="SPR164" s="149"/>
      <c r="SPS164" s="149"/>
      <c r="SPT164" s="149"/>
      <c r="SPU164" s="149"/>
      <c r="SPV164" s="149"/>
      <c r="SPW164" s="149"/>
      <c r="SPX164" s="149"/>
      <c r="SPY164" s="149"/>
      <c r="SPZ164" s="149"/>
      <c r="SQA164" s="149"/>
      <c r="SQB164" s="149"/>
      <c r="SQC164" s="149"/>
      <c r="SQD164" s="149"/>
      <c r="SQE164" s="149"/>
      <c r="SQF164" s="149"/>
      <c r="SQG164" s="149"/>
      <c r="SQH164" s="149"/>
      <c r="SQI164" s="149"/>
      <c r="SQJ164" s="149"/>
      <c r="SQK164" s="149"/>
      <c r="SQL164" s="149"/>
      <c r="SQM164" s="149"/>
      <c r="SQN164" s="149"/>
      <c r="SQO164" s="149"/>
      <c r="SQP164" s="149"/>
      <c r="SQQ164" s="149"/>
      <c r="SQR164" s="149"/>
      <c r="SQS164" s="149"/>
      <c r="SQT164" s="149"/>
      <c r="SQU164" s="149"/>
      <c r="SQV164" s="149"/>
      <c r="SQW164" s="149"/>
      <c r="SQX164" s="149"/>
      <c r="SQY164" s="149"/>
      <c r="SQZ164" s="149"/>
      <c r="SRA164" s="149"/>
      <c r="SRB164" s="149"/>
      <c r="SRC164" s="149"/>
      <c r="SRD164" s="149"/>
      <c r="SRE164" s="149"/>
      <c r="SRF164" s="149"/>
      <c r="SRG164" s="149"/>
      <c r="SRH164" s="149"/>
      <c r="SRI164" s="149"/>
      <c r="SRJ164" s="149"/>
      <c r="SRK164" s="149"/>
      <c r="SRL164" s="149"/>
      <c r="SRM164" s="149"/>
      <c r="SRN164" s="149"/>
      <c r="SRO164" s="149"/>
      <c r="SRP164" s="149"/>
      <c r="SRQ164" s="149"/>
      <c r="SRR164" s="149"/>
      <c r="SRS164" s="149"/>
      <c r="SRT164" s="149"/>
      <c r="SRU164" s="149"/>
      <c r="SRV164" s="149"/>
      <c r="SRW164" s="149"/>
      <c r="SRX164" s="149"/>
      <c r="SRY164" s="149"/>
      <c r="SRZ164" s="149"/>
      <c r="SSA164" s="149"/>
      <c r="SSB164" s="149"/>
      <c r="SSC164" s="149"/>
      <c r="SSD164" s="149"/>
      <c r="SSE164" s="149"/>
      <c r="SSF164" s="149"/>
      <c r="SSG164" s="149"/>
      <c r="SSH164" s="149"/>
      <c r="SSI164" s="149"/>
      <c r="SSJ164" s="149"/>
      <c r="SSK164" s="149"/>
      <c r="SSL164" s="149"/>
      <c r="SSM164" s="149"/>
      <c r="SSN164" s="149"/>
      <c r="SSO164" s="149"/>
      <c r="SSP164" s="149"/>
      <c r="SSQ164" s="149"/>
      <c r="SSR164" s="149"/>
      <c r="SSS164" s="149"/>
      <c r="SST164" s="149"/>
      <c r="SSU164" s="149"/>
      <c r="SSV164" s="149"/>
      <c r="SSW164" s="149"/>
      <c r="SSX164" s="149"/>
      <c r="SSY164" s="149"/>
      <c r="SSZ164" s="149"/>
      <c r="STA164" s="149"/>
      <c r="STB164" s="149"/>
      <c r="STC164" s="149"/>
      <c r="STD164" s="149"/>
      <c r="STE164" s="149"/>
      <c r="STF164" s="149"/>
      <c r="STG164" s="149"/>
      <c r="STH164" s="149"/>
      <c r="STI164" s="149"/>
      <c r="STJ164" s="149"/>
      <c r="STK164" s="149"/>
      <c r="STL164" s="149"/>
      <c r="STM164" s="149"/>
      <c r="STN164" s="149"/>
      <c r="STO164" s="149"/>
      <c r="STP164" s="149"/>
      <c r="STQ164" s="149"/>
      <c r="STR164" s="149"/>
      <c r="STS164" s="149"/>
      <c r="STT164" s="149"/>
      <c r="STU164" s="149"/>
      <c r="STV164" s="149"/>
      <c r="STW164" s="149"/>
      <c r="STX164" s="149"/>
      <c r="STY164" s="149"/>
      <c r="STZ164" s="149"/>
      <c r="SUA164" s="149"/>
      <c r="SUB164" s="149"/>
      <c r="SUC164" s="149"/>
      <c r="SUD164" s="149"/>
      <c r="SUE164" s="149"/>
      <c r="SUF164" s="149"/>
      <c r="SUG164" s="149"/>
      <c r="SUH164" s="149"/>
      <c r="SUI164" s="149"/>
      <c r="SUJ164" s="149"/>
      <c r="SUK164" s="149"/>
      <c r="SUL164" s="149"/>
      <c r="SUM164" s="149"/>
      <c r="SUN164" s="149"/>
      <c r="SUO164" s="149"/>
      <c r="SUP164" s="149"/>
      <c r="SUQ164" s="149"/>
      <c r="SUR164" s="149"/>
      <c r="SUS164" s="149"/>
      <c r="SUT164" s="149"/>
      <c r="SUU164" s="149"/>
      <c r="SUV164" s="149"/>
      <c r="SUW164" s="149"/>
      <c r="SUX164" s="149"/>
      <c r="SUY164" s="149"/>
      <c r="SUZ164" s="149"/>
      <c r="SVA164" s="149"/>
      <c r="SVB164" s="149"/>
      <c r="SVC164" s="149"/>
      <c r="SVD164" s="149"/>
      <c r="SVE164" s="149"/>
      <c r="SVF164" s="149"/>
      <c r="SVG164" s="149"/>
      <c r="SVH164" s="149"/>
      <c r="SVI164" s="149"/>
      <c r="SVJ164" s="149"/>
      <c r="SVK164" s="149"/>
      <c r="SVL164" s="149"/>
      <c r="SVM164" s="149"/>
      <c r="SVN164" s="149"/>
      <c r="SVO164" s="149"/>
      <c r="SVP164" s="149"/>
      <c r="SVQ164" s="149"/>
      <c r="SVR164" s="149"/>
      <c r="SVS164" s="149"/>
      <c r="SVT164" s="149"/>
      <c r="SVU164" s="149"/>
      <c r="SVV164" s="149"/>
      <c r="SVW164" s="149"/>
      <c r="SVX164" s="149"/>
      <c r="SVY164" s="149"/>
      <c r="SVZ164" s="149"/>
      <c r="SWA164" s="149"/>
      <c r="SWB164" s="149"/>
      <c r="SWC164" s="149"/>
      <c r="SWD164" s="149"/>
      <c r="SWE164" s="149"/>
      <c r="SWF164" s="149"/>
      <c r="SWG164" s="149"/>
      <c r="SWH164" s="149"/>
      <c r="SWI164" s="149"/>
      <c r="SWJ164" s="149"/>
      <c r="SWK164" s="149"/>
      <c r="SWL164" s="149"/>
      <c r="SWM164" s="149"/>
      <c r="SWN164" s="149"/>
      <c r="SWO164" s="149"/>
      <c r="SWP164" s="149"/>
      <c r="SWQ164" s="149"/>
      <c r="SWR164" s="149"/>
      <c r="SWS164" s="149"/>
      <c r="SWT164" s="149"/>
      <c r="SWU164" s="149"/>
      <c r="SWV164" s="149"/>
      <c r="SWW164" s="149"/>
      <c r="SWX164" s="149"/>
      <c r="SWY164" s="149"/>
      <c r="SWZ164" s="149"/>
      <c r="SXA164" s="149"/>
      <c r="SXB164" s="149"/>
      <c r="SXC164" s="149"/>
      <c r="SXD164" s="149"/>
      <c r="SXE164" s="149"/>
      <c r="SXF164" s="149"/>
      <c r="SXG164" s="149"/>
      <c r="SXH164" s="149"/>
      <c r="SXI164" s="149"/>
      <c r="SXJ164" s="149"/>
      <c r="SXK164" s="149"/>
      <c r="SXL164" s="149"/>
      <c r="SXM164" s="149"/>
      <c r="SXN164" s="149"/>
      <c r="SXO164" s="149"/>
      <c r="SXP164" s="149"/>
      <c r="SXQ164" s="149"/>
      <c r="SXR164" s="149"/>
      <c r="SXS164" s="149"/>
      <c r="SXT164" s="149"/>
      <c r="SXU164" s="149"/>
      <c r="SXV164" s="149"/>
      <c r="SXW164" s="149"/>
      <c r="SXX164" s="149"/>
      <c r="SXY164" s="149"/>
      <c r="SXZ164" s="149"/>
      <c r="SYA164" s="149"/>
      <c r="SYB164" s="149"/>
      <c r="SYC164" s="149"/>
      <c r="SYD164" s="149"/>
      <c r="SYE164" s="149"/>
      <c r="SYF164" s="149"/>
      <c r="SYG164" s="149"/>
      <c r="SYH164" s="149"/>
      <c r="SYI164" s="149"/>
      <c r="SYJ164" s="149"/>
      <c r="SYK164" s="149"/>
      <c r="SYL164" s="149"/>
      <c r="SYM164" s="149"/>
      <c r="SYN164" s="149"/>
      <c r="SYO164" s="149"/>
      <c r="SYP164" s="149"/>
      <c r="SYQ164" s="149"/>
      <c r="SYR164" s="149"/>
      <c r="SYS164" s="149"/>
      <c r="SYT164" s="149"/>
      <c r="SYU164" s="149"/>
      <c r="SYV164" s="149"/>
      <c r="SYW164" s="149"/>
      <c r="SYX164" s="149"/>
      <c r="SYY164" s="149"/>
      <c r="SYZ164" s="149"/>
      <c r="SZA164" s="149"/>
      <c r="SZB164" s="149"/>
      <c r="SZC164" s="149"/>
      <c r="SZD164" s="149"/>
      <c r="SZE164" s="149"/>
      <c r="SZF164" s="149"/>
      <c r="SZG164" s="149"/>
      <c r="SZH164" s="149"/>
      <c r="SZI164" s="149"/>
      <c r="SZJ164" s="149"/>
      <c r="SZK164" s="149"/>
      <c r="SZL164" s="149"/>
      <c r="SZM164" s="149"/>
      <c r="SZN164" s="149"/>
      <c r="SZO164" s="149"/>
      <c r="SZP164" s="149"/>
      <c r="SZQ164" s="149"/>
      <c r="SZR164" s="149"/>
      <c r="SZS164" s="149"/>
      <c r="SZT164" s="149"/>
      <c r="SZU164" s="149"/>
      <c r="SZV164" s="149"/>
      <c r="SZW164" s="149"/>
      <c r="SZX164" s="149"/>
      <c r="SZY164" s="149"/>
      <c r="SZZ164" s="149"/>
      <c r="TAA164" s="149"/>
      <c r="TAB164" s="149"/>
      <c r="TAC164" s="149"/>
      <c r="TAD164" s="149"/>
      <c r="TAE164" s="149"/>
      <c r="TAF164" s="149"/>
      <c r="TAG164" s="149"/>
      <c r="TAH164" s="149"/>
      <c r="TAI164" s="149"/>
      <c r="TAJ164" s="149"/>
      <c r="TAK164" s="149"/>
      <c r="TAL164" s="149"/>
      <c r="TAM164" s="149"/>
      <c r="TAN164" s="149"/>
      <c r="TAO164" s="149"/>
      <c r="TAP164" s="149"/>
      <c r="TAQ164" s="149"/>
      <c r="TAR164" s="149"/>
      <c r="TAS164" s="149"/>
      <c r="TAT164" s="149"/>
      <c r="TAU164" s="149"/>
      <c r="TAV164" s="149"/>
      <c r="TAW164" s="149"/>
      <c r="TAX164" s="149"/>
      <c r="TAY164" s="149"/>
      <c r="TAZ164" s="149"/>
      <c r="TBA164" s="149"/>
      <c r="TBB164" s="149"/>
      <c r="TBC164" s="149"/>
      <c r="TBD164" s="149"/>
      <c r="TBE164" s="149"/>
      <c r="TBF164" s="149"/>
      <c r="TBG164" s="149"/>
      <c r="TBH164" s="149"/>
      <c r="TBI164" s="149"/>
      <c r="TBJ164" s="149"/>
      <c r="TBK164" s="149"/>
      <c r="TBL164" s="149"/>
      <c r="TBM164" s="149"/>
      <c r="TBN164" s="149"/>
      <c r="TBO164" s="149"/>
      <c r="TBP164" s="149"/>
      <c r="TBQ164" s="149"/>
      <c r="TBR164" s="149"/>
      <c r="TBS164" s="149"/>
      <c r="TBT164" s="149"/>
      <c r="TBU164" s="149"/>
      <c r="TBV164" s="149"/>
      <c r="TBW164" s="149"/>
      <c r="TBX164" s="149"/>
      <c r="TBY164" s="149"/>
      <c r="TBZ164" s="149"/>
      <c r="TCA164" s="149"/>
      <c r="TCB164" s="149"/>
      <c r="TCC164" s="149"/>
      <c r="TCD164" s="149"/>
      <c r="TCE164" s="149"/>
      <c r="TCF164" s="149"/>
      <c r="TCG164" s="149"/>
      <c r="TCH164" s="149"/>
      <c r="TCI164" s="149"/>
      <c r="TCJ164" s="149"/>
      <c r="TCK164" s="149"/>
      <c r="TCL164" s="149"/>
      <c r="TCM164" s="149"/>
      <c r="TCN164" s="149"/>
      <c r="TCO164" s="149"/>
      <c r="TCP164" s="149"/>
      <c r="TCQ164" s="149"/>
      <c r="TCR164" s="149"/>
      <c r="TCS164" s="149"/>
      <c r="TCT164" s="149"/>
      <c r="TCU164" s="149"/>
      <c r="TCV164" s="149"/>
      <c r="TCW164" s="149"/>
      <c r="TCX164" s="149"/>
      <c r="TCY164" s="149"/>
      <c r="TCZ164" s="149"/>
      <c r="TDA164" s="149"/>
      <c r="TDB164" s="149"/>
      <c r="TDC164" s="149"/>
      <c r="TDD164" s="149"/>
      <c r="TDE164" s="149"/>
      <c r="TDF164" s="149"/>
      <c r="TDG164" s="149"/>
      <c r="TDH164" s="149"/>
      <c r="TDI164" s="149"/>
      <c r="TDJ164" s="149"/>
      <c r="TDK164" s="149"/>
      <c r="TDL164" s="149"/>
      <c r="TDM164" s="149"/>
      <c r="TDN164" s="149"/>
      <c r="TDO164" s="149"/>
      <c r="TDP164" s="149"/>
      <c r="TDQ164" s="149"/>
      <c r="TDR164" s="149"/>
      <c r="TDS164" s="149"/>
      <c r="TDT164" s="149"/>
      <c r="TDU164" s="149"/>
      <c r="TDV164" s="149"/>
      <c r="TDW164" s="149"/>
      <c r="TDX164" s="149"/>
      <c r="TDY164" s="149"/>
      <c r="TDZ164" s="149"/>
      <c r="TEA164" s="149"/>
      <c r="TEB164" s="149"/>
      <c r="TEC164" s="149"/>
      <c r="TED164" s="149"/>
      <c r="TEE164" s="149"/>
      <c r="TEF164" s="149"/>
      <c r="TEG164" s="149"/>
      <c r="TEH164" s="149"/>
      <c r="TEI164" s="149"/>
      <c r="TEJ164" s="149"/>
      <c r="TEK164" s="149"/>
      <c r="TEL164" s="149"/>
      <c r="TEM164" s="149"/>
      <c r="TEN164" s="149"/>
      <c r="TEO164" s="149"/>
      <c r="TEP164" s="149"/>
      <c r="TEQ164" s="149"/>
      <c r="TER164" s="149"/>
      <c r="TES164" s="149"/>
      <c r="TET164" s="149"/>
      <c r="TEU164" s="149"/>
      <c r="TEV164" s="149"/>
      <c r="TEW164" s="149"/>
      <c r="TEX164" s="149"/>
      <c r="TEY164" s="149"/>
      <c r="TEZ164" s="149"/>
      <c r="TFA164" s="149"/>
      <c r="TFB164" s="149"/>
      <c r="TFC164" s="149"/>
      <c r="TFD164" s="149"/>
      <c r="TFE164" s="149"/>
      <c r="TFF164" s="149"/>
      <c r="TFG164" s="149"/>
      <c r="TFH164" s="149"/>
      <c r="TFI164" s="149"/>
      <c r="TFJ164" s="149"/>
      <c r="TFK164" s="149"/>
      <c r="TFL164" s="149"/>
      <c r="TFM164" s="149"/>
      <c r="TFN164" s="149"/>
      <c r="TFO164" s="149"/>
      <c r="TFP164" s="149"/>
      <c r="TFQ164" s="149"/>
      <c r="TFR164" s="149"/>
      <c r="TFS164" s="149"/>
      <c r="TFT164" s="149"/>
      <c r="TFU164" s="149"/>
      <c r="TFV164" s="149"/>
      <c r="TFW164" s="149"/>
      <c r="TFX164" s="149"/>
      <c r="TFY164" s="149"/>
      <c r="TFZ164" s="149"/>
      <c r="TGA164" s="149"/>
      <c r="TGB164" s="149"/>
      <c r="TGC164" s="149"/>
      <c r="TGD164" s="149"/>
      <c r="TGE164" s="149"/>
      <c r="TGF164" s="149"/>
      <c r="TGG164" s="149"/>
      <c r="TGH164" s="149"/>
      <c r="TGI164" s="149"/>
      <c r="TGJ164" s="149"/>
      <c r="TGK164" s="149"/>
      <c r="TGL164" s="149"/>
      <c r="TGM164" s="149"/>
      <c r="TGN164" s="149"/>
      <c r="TGO164" s="149"/>
      <c r="TGP164" s="149"/>
      <c r="TGQ164" s="149"/>
      <c r="TGR164" s="149"/>
      <c r="TGS164" s="149"/>
      <c r="TGT164" s="149"/>
      <c r="TGU164" s="149"/>
      <c r="TGV164" s="149"/>
      <c r="TGW164" s="149"/>
      <c r="TGX164" s="149"/>
      <c r="TGY164" s="149"/>
      <c r="TGZ164" s="149"/>
      <c r="THA164" s="149"/>
      <c r="THB164" s="149"/>
      <c r="THC164" s="149"/>
      <c r="THD164" s="149"/>
      <c r="THE164" s="149"/>
      <c r="THF164" s="149"/>
      <c r="THG164" s="149"/>
      <c r="THH164" s="149"/>
      <c r="THI164" s="149"/>
      <c r="THJ164" s="149"/>
      <c r="THK164" s="149"/>
      <c r="THL164" s="149"/>
      <c r="THM164" s="149"/>
      <c r="THN164" s="149"/>
      <c r="THO164" s="149"/>
      <c r="THP164" s="149"/>
      <c r="THQ164" s="149"/>
      <c r="THR164" s="149"/>
      <c r="THS164" s="149"/>
      <c r="THT164" s="149"/>
      <c r="THU164" s="149"/>
      <c r="THV164" s="149"/>
      <c r="THW164" s="149"/>
      <c r="THX164" s="149"/>
      <c r="THY164" s="149"/>
      <c r="THZ164" s="149"/>
      <c r="TIA164" s="149"/>
      <c r="TIB164" s="149"/>
      <c r="TIC164" s="149"/>
      <c r="TID164" s="149"/>
      <c r="TIE164" s="149"/>
      <c r="TIF164" s="149"/>
      <c r="TIG164" s="149"/>
      <c r="TIH164" s="149"/>
      <c r="TII164" s="149"/>
      <c r="TIJ164" s="149"/>
      <c r="TIK164" s="149"/>
      <c r="TIL164" s="149"/>
      <c r="TIM164" s="149"/>
      <c r="TIN164" s="149"/>
      <c r="TIO164" s="149"/>
      <c r="TIP164" s="149"/>
      <c r="TIQ164" s="149"/>
      <c r="TIR164" s="149"/>
      <c r="TIS164" s="149"/>
      <c r="TIT164" s="149"/>
      <c r="TIU164" s="149"/>
      <c r="TIV164" s="149"/>
      <c r="TIW164" s="149"/>
      <c r="TIX164" s="149"/>
      <c r="TIY164" s="149"/>
      <c r="TIZ164" s="149"/>
      <c r="TJA164" s="149"/>
      <c r="TJB164" s="149"/>
      <c r="TJC164" s="149"/>
      <c r="TJD164" s="149"/>
      <c r="TJE164" s="149"/>
      <c r="TJF164" s="149"/>
      <c r="TJG164" s="149"/>
      <c r="TJH164" s="149"/>
      <c r="TJI164" s="149"/>
      <c r="TJJ164" s="149"/>
      <c r="TJK164" s="149"/>
      <c r="TJL164" s="149"/>
      <c r="TJM164" s="149"/>
      <c r="TJN164" s="149"/>
      <c r="TJO164" s="149"/>
      <c r="TJP164" s="149"/>
      <c r="TJQ164" s="149"/>
      <c r="TJR164" s="149"/>
      <c r="TJS164" s="149"/>
      <c r="TJT164" s="149"/>
      <c r="TJU164" s="149"/>
      <c r="TJV164" s="149"/>
      <c r="TJW164" s="149"/>
      <c r="TJX164" s="149"/>
      <c r="TJY164" s="149"/>
      <c r="TJZ164" s="149"/>
      <c r="TKA164" s="149"/>
      <c r="TKB164" s="149"/>
      <c r="TKC164" s="149"/>
      <c r="TKD164" s="149"/>
      <c r="TKE164" s="149"/>
      <c r="TKF164" s="149"/>
      <c r="TKG164" s="149"/>
      <c r="TKH164" s="149"/>
      <c r="TKI164" s="149"/>
      <c r="TKJ164" s="149"/>
      <c r="TKK164" s="149"/>
      <c r="TKL164" s="149"/>
      <c r="TKM164" s="149"/>
      <c r="TKN164" s="149"/>
      <c r="TKO164" s="149"/>
      <c r="TKP164" s="149"/>
      <c r="TKQ164" s="149"/>
      <c r="TKR164" s="149"/>
      <c r="TKS164" s="149"/>
      <c r="TKT164" s="149"/>
      <c r="TKU164" s="149"/>
      <c r="TKV164" s="149"/>
      <c r="TKW164" s="149"/>
      <c r="TKX164" s="149"/>
      <c r="TKY164" s="149"/>
      <c r="TKZ164" s="149"/>
      <c r="TLA164" s="149"/>
      <c r="TLB164" s="149"/>
      <c r="TLC164" s="149"/>
      <c r="TLD164" s="149"/>
      <c r="TLE164" s="149"/>
      <c r="TLF164" s="149"/>
      <c r="TLG164" s="149"/>
      <c r="TLH164" s="149"/>
      <c r="TLI164" s="149"/>
      <c r="TLJ164" s="149"/>
      <c r="TLK164" s="149"/>
      <c r="TLL164" s="149"/>
      <c r="TLM164" s="149"/>
      <c r="TLN164" s="149"/>
      <c r="TLO164" s="149"/>
      <c r="TLP164" s="149"/>
      <c r="TLQ164" s="149"/>
      <c r="TLR164" s="149"/>
      <c r="TLS164" s="149"/>
      <c r="TLT164" s="149"/>
      <c r="TLU164" s="149"/>
      <c r="TLV164" s="149"/>
      <c r="TLW164" s="149"/>
      <c r="TLX164" s="149"/>
      <c r="TLY164" s="149"/>
      <c r="TLZ164" s="149"/>
      <c r="TMA164" s="149"/>
      <c r="TMB164" s="149"/>
      <c r="TMC164" s="149"/>
      <c r="TMD164" s="149"/>
      <c r="TME164" s="149"/>
      <c r="TMF164" s="149"/>
      <c r="TMG164" s="149"/>
      <c r="TMH164" s="149"/>
      <c r="TMI164" s="149"/>
      <c r="TMJ164" s="149"/>
      <c r="TMK164" s="149"/>
      <c r="TML164" s="149"/>
      <c r="TMM164" s="149"/>
      <c r="TMN164" s="149"/>
      <c r="TMO164" s="149"/>
      <c r="TMP164" s="149"/>
      <c r="TMQ164" s="149"/>
      <c r="TMR164" s="149"/>
      <c r="TMS164" s="149"/>
      <c r="TMT164" s="149"/>
      <c r="TMU164" s="149"/>
      <c r="TMV164" s="149"/>
      <c r="TMW164" s="149"/>
      <c r="TMX164" s="149"/>
      <c r="TMY164" s="149"/>
      <c r="TMZ164" s="149"/>
      <c r="TNA164" s="149"/>
      <c r="TNB164" s="149"/>
      <c r="TNC164" s="149"/>
      <c r="TND164" s="149"/>
      <c r="TNE164" s="149"/>
      <c r="TNF164" s="149"/>
      <c r="TNG164" s="149"/>
      <c r="TNH164" s="149"/>
      <c r="TNI164" s="149"/>
      <c r="TNJ164" s="149"/>
      <c r="TNK164" s="149"/>
      <c r="TNL164" s="149"/>
      <c r="TNM164" s="149"/>
      <c r="TNN164" s="149"/>
      <c r="TNO164" s="149"/>
      <c r="TNP164" s="149"/>
      <c r="TNQ164" s="149"/>
      <c r="TNR164" s="149"/>
      <c r="TNS164" s="149"/>
      <c r="TNT164" s="149"/>
      <c r="TNU164" s="149"/>
      <c r="TNV164" s="149"/>
      <c r="TNW164" s="149"/>
      <c r="TNX164" s="149"/>
      <c r="TNY164" s="149"/>
      <c r="TNZ164" s="149"/>
      <c r="TOA164" s="149"/>
      <c r="TOB164" s="149"/>
      <c r="TOC164" s="149"/>
      <c r="TOD164" s="149"/>
      <c r="TOE164" s="149"/>
      <c r="TOF164" s="149"/>
      <c r="TOG164" s="149"/>
      <c r="TOH164" s="149"/>
      <c r="TOI164" s="149"/>
      <c r="TOJ164" s="149"/>
      <c r="TOK164" s="149"/>
      <c r="TOL164" s="149"/>
      <c r="TOM164" s="149"/>
      <c r="TON164" s="149"/>
      <c r="TOO164" s="149"/>
      <c r="TOP164" s="149"/>
      <c r="TOQ164" s="149"/>
      <c r="TOR164" s="149"/>
      <c r="TOS164" s="149"/>
      <c r="TOT164" s="149"/>
      <c r="TOU164" s="149"/>
      <c r="TOV164" s="149"/>
      <c r="TOW164" s="149"/>
      <c r="TOX164" s="149"/>
      <c r="TOY164" s="149"/>
      <c r="TOZ164" s="149"/>
      <c r="TPA164" s="149"/>
      <c r="TPB164" s="149"/>
      <c r="TPC164" s="149"/>
      <c r="TPD164" s="149"/>
      <c r="TPE164" s="149"/>
      <c r="TPF164" s="149"/>
      <c r="TPG164" s="149"/>
      <c r="TPH164" s="149"/>
      <c r="TPI164" s="149"/>
      <c r="TPJ164" s="149"/>
      <c r="TPK164" s="149"/>
      <c r="TPL164" s="149"/>
      <c r="TPM164" s="149"/>
      <c r="TPN164" s="149"/>
      <c r="TPO164" s="149"/>
      <c r="TPP164" s="149"/>
      <c r="TPQ164" s="149"/>
      <c r="TPR164" s="149"/>
      <c r="TPS164" s="149"/>
      <c r="TPT164" s="149"/>
      <c r="TPU164" s="149"/>
      <c r="TPV164" s="149"/>
      <c r="TPW164" s="149"/>
      <c r="TPX164" s="149"/>
      <c r="TPY164" s="149"/>
      <c r="TPZ164" s="149"/>
      <c r="TQA164" s="149"/>
      <c r="TQB164" s="149"/>
      <c r="TQC164" s="149"/>
      <c r="TQD164" s="149"/>
      <c r="TQE164" s="149"/>
      <c r="TQF164" s="149"/>
      <c r="TQG164" s="149"/>
      <c r="TQH164" s="149"/>
      <c r="TQI164" s="149"/>
      <c r="TQJ164" s="149"/>
      <c r="TQK164" s="149"/>
      <c r="TQL164" s="149"/>
      <c r="TQM164" s="149"/>
      <c r="TQN164" s="149"/>
      <c r="TQO164" s="149"/>
      <c r="TQP164" s="149"/>
      <c r="TQQ164" s="149"/>
      <c r="TQR164" s="149"/>
      <c r="TQS164" s="149"/>
      <c r="TQT164" s="149"/>
      <c r="TQU164" s="149"/>
      <c r="TQV164" s="149"/>
      <c r="TQW164" s="149"/>
      <c r="TQX164" s="149"/>
      <c r="TQY164" s="149"/>
      <c r="TQZ164" s="149"/>
      <c r="TRA164" s="149"/>
      <c r="TRB164" s="149"/>
      <c r="TRC164" s="149"/>
      <c r="TRD164" s="149"/>
      <c r="TRE164" s="149"/>
      <c r="TRF164" s="149"/>
      <c r="TRG164" s="149"/>
      <c r="TRH164" s="149"/>
      <c r="TRI164" s="149"/>
      <c r="TRJ164" s="149"/>
      <c r="TRK164" s="149"/>
      <c r="TRL164" s="149"/>
      <c r="TRM164" s="149"/>
      <c r="TRN164" s="149"/>
      <c r="TRO164" s="149"/>
      <c r="TRP164" s="149"/>
      <c r="TRQ164" s="149"/>
      <c r="TRR164" s="149"/>
      <c r="TRS164" s="149"/>
      <c r="TRT164" s="149"/>
      <c r="TRU164" s="149"/>
      <c r="TRV164" s="149"/>
      <c r="TRW164" s="149"/>
      <c r="TRX164" s="149"/>
      <c r="TRY164" s="149"/>
      <c r="TRZ164" s="149"/>
      <c r="TSA164" s="149"/>
      <c r="TSB164" s="149"/>
      <c r="TSC164" s="149"/>
      <c r="TSD164" s="149"/>
      <c r="TSE164" s="149"/>
      <c r="TSF164" s="149"/>
      <c r="TSG164" s="149"/>
      <c r="TSH164" s="149"/>
      <c r="TSI164" s="149"/>
      <c r="TSJ164" s="149"/>
      <c r="TSK164" s="149"/>
      <c r="TSL164" s="149"/>
      <c r="TSM164" s="149"/>
      <c r="TSN164" s="149"/>
      <c r="TSO164" s="149"/>
      <c r="TSP164" s="149"/>
      <c r="TSQ164" s="149"/>
      <c r="TSR164" s="149"/>
      <c r="TSS164" s="149"/>
      <c r="TST164" s="149"/>
      <c r="TSU164" s="149"/>
      <c r="TSV164" s="149"/>
      <c r="TSW164" s="149"/>
      <c r="TSX164" s="149"/>
      <c r="TSY164" s="149"/>
      <c r="TSZ164" s="149"/>
      <c r="TTA164" s="149"/>
      <c r="TTB164" s="149"/>
      <c r="TTC164" s="149"/>
      <c r="TTD164" s="149"/>
      <c r="TTE164" s="149"/>
      <c r="TTF164" s="149"/>
      <c r="TTG164" s="149"/>
      <c r="TTH164" s="149"/>
      <c r="TTI164" s="149"/>
      <c r="TTJ164" s="149"/>
      <c r="TTK164" s="149"/>
      <c r="TTL164" s="149"/>
      <c r="TTM164" s="149"/>
      <c r="TTN164" s="149"/>
      <c r="TTO164" s="149"/>
      <c r="TTP164" s="149"/>
      <c r="TTQ164" s="149"/>
      <c r="TTR164" s="149"/>
      <c r="TTS164" s="149"/>
      <c r="TTT164" s="149"/>
      <c r="TTU164" s="149"/>
      <c r="TTV164" s="149"/>
      <c r="TTW164" s="149"/>
      <c r="TTX164" s="149"/>
      <c r="TTY164" s="149"/>
      <c r="TTZ164" s="149"/>
      <c r="TUA164" s="149"/>
      <c r="TUB164" s="149"/>
      <c r="TUC164" s="149"/>
      <c r="TUD164" s="149"/>
      <c r="TUE164" s="149"/>
      <c r="TUF164" s="149"/>
      <c r="TUG164" s="149"/>
      <c r="TUH164" s="149"/>
      <c r="TUI164" s="149"/>
      <c r="TUJ164" s="149"/>
      <c r="TUK164" s="149"/>
      <c r="TUL164" s="149"/>
      <c r="TUM164" s="149"/>
      <c r="TUN164" s="149"/>
      <c r="TUO164" s="149"/>
      <c r="TUP164" s="149"/>
      <c r="TUQ164" s="149"/>
      <c r="TUR164" s="149"/>
      <c r="TUS164" s="149"/>
      <c r="TUT164" s="149"/>
      <c r="TUU164" s="149"/>
      <c r="TUV164" s="149"/>
      <c r="TUW164" s="149"/>
      <c r="TUX164" s="149"/>
      <c r="TUY164" s="149"/>
      <c r="TUZ164" s="149"/>
      <c r="TVA164" s="149"/>
      <c r="TVB164" s="149"/>
      <c r="TVC164" s="149"/>
      <c r="TVD164" s="149"/>
      <c r="TVE164" s="149"/>
      <c r="TVF164" s="149"/>
      <c r="TVG164" s="149"/>
      <c r="TVH164" s="149"/>
      <c r="TVI164" s="149"/>
      <c r="TVJ164" s="149"/>
      <c r="TVK164" s="149"/>
      <c r="TVL164" s="149"/>
      <c r="TVM164" s="149"/>
      <c r="TVN164" s="149"/>
      <c r="TVO164" s="149"/>
      <c r="TVP164" s="149"/>
      <c r="TVQ164" s="149"/>
      <c r="TVR164" s="149"/>
      <c r="TVS164" s="149"/>
      <c r="TVT164" s="149"/>
      <c r="TVU164" s="149"/>
      <c r="TVV164" s="149"/>
      <c r="TVW164" s="149"/>
      <c r="TVX164" s="149"/>
      <c r="TVY164" s="149"/>
      <c r="TVZ164" s="149"/>
      <c r="TWA164" s="149"/>
      <c r="TWB164" s="149"/>
      <c r="TWC164" s="149"/>
      <c r="TWD164" s="149"/>
      <c r="TWE164" s="149"/>
      <c r="TWF164" s="149"/>
      <c r="TWG164" s="149"/>
      <c r="TWH164" s="149"/>
      <c r="TWI164" s="149"/>
      <c r="TWJ164" s="149"/>
      <c r="TWK164" s="149"/>
      <c r="TWL164" s="149"/>
      <c r="TWM164" s="149"/>
      <c r="TWN164" s="149"/>
      <c r="TWO164" s="149"/>
      <c r="TWP164" s="149"/>
      <c r="TWQ164" s="149"/>
      <c r="TWR164" s="149"/>
      <c r="TWS164" s="149"/>
      <c r="TWT164" s="149"/>
      <c r="TWU164" s="149"/>
      <c r="TWV164" s="149"/>
      <c r="TWW164" s="149"/>
      <c r="TWX164" s="149"/>
      <c r="TWY164" s="149"/>
      <c r="TWZ164" s="149"/>
      <c r="TXA164" s="149"/>
      <c r="TXB164" s="149"/>
      <c r="TXC164" s="149"/>
      <c r="TXD164" s="149"/>
      <c r="TXE164" s="149"/>
      <c r="TXF164" s="149"/>
      <c r="TXG164" s="149"/>
      <c r="TXH164" s="149"/>
      <c r="TXI164" s="149"/>
      <c r="TXJ164" s="149"/>
      <c r="TXK164" s="149"/>
      <c r="TXL164" s="149"/>
      <c r="TXM164" s="149"/>
      <c r="TXN164" s="149"/>
      <c r="TXO164" s="149"/>
      <c r="TXP164" s="149"/>
      <c r="TXQ164" s="149"/>
      <c r="TXR164" s="149"/>
      <c r="TXS164" s="149"/>
      <c r="TXT164" s="149"/>
      <c r="TXU164" s="149"/>
      <c r="TXV164" s="149"/>
      <c r="TXW164" s="149"/>
      <c r="TXX164" s="149"/>
      <c r="TXY164" s="149"/>
      <c r="TXZ164" s="149"/>
      <c r="TYA164" s="149"/>
      <c r="TYB164" s="149"/>
      <c r="TYC164" s="149"/>
      <c r="TYD164" s="149"/>
      <c r="TYE164" s="149"/>
      <c r="TYF164" s="149"/>
      <c r="TYG164" s="149"/>
      <c r="TYH164" s="149"/>
      <c r="TYI164" s="149"/>
      <c r="TYJ164" s="149"/>
      <c r="TYK164" s="149"/>
      <c r="TYL164" s="149"/>
      <c r="TYM164" s="149"/>
      <c r="TYN164" s="149"/>
      <c r="TYO164" s="149"/>
      <c r="TYP164" s="149"/>
      <c r="TYQ164" s="149"/>
      <c r="TYR164" s="149"/>
      <c r="TYS164" s="149"/>
      <c r="TYT164" s="149"/>
      <c r="TYU164" s="149"/>
      <c r="TYV164" s="149"/>
      <c r="TYW164" s="149"/>
      <c r="TYX164" s="149"/>
      <c r="TYY164" s="149"/>
      <c r="TYZ164" s="149"/>
      <c r="TZA164" s="149"/>
      <c r="TZB164" s="149"/>
      <c r="TZC164" s="149"/>
      <c r="TZD164" s="149"/>
      <c r="TZE164" s="149"/>
      <c r="TZF164" s="149"/>
      <c r="TZG164" s="149"/>
      <c r="TZH164" s="149"/>
      <c r="TZI164" s="149"/>
      <c r="TZJ164" s="149"/>
      <c r="TZK164" s="149"/>
      <c r="TZL164" s="149"/>
      <c r="TZM164" s="149"/>
      <c r="TZN164" s="149"/>
      <c r="TZO164" s="149"/>
      <c r="TZP164" s="149"/>
      <c r="TZQ164" s="149"/>
      <c r="TZR164" s="149"/>
      <c r="TZS164" s="149"/>
      <c r="TZT164" s="149"/>
      <c r="TZU164" s="149"/>
      <c r="TZV164" s="149"/>
      <c r="TZW164" s="149"/>
      <c r="TZX164" s="149"/>
      <c r="TZY164" s="149"/>
      <c r="TZZ164" s="149"/>
      <c r="UAA164" s="149"/>
      <c r="UAB164" s="149"/>
      <c r="UAC164" s="149"/>
      <c r="UAD164" s="149"/>
      <c r="UAE164" s="149"/>
      <c r="UAF164" s="149"/>
      <c r="UAG164" s="149"/>
      <c r="UAH164" s="149"/>
      <c r="UAI164" s="149"/>
      <c r="UAJ164" s="149"/>
      <c r="UAK164" s="149"/>
      <c r="UAL164" s="149"/>
      <c r="UAM164" s="149"/>
      <c r="UAN164" s="149"/>
      <c r="UAO164" s="149"/>
      <c r="UAP164" s="149"/>
      <c r="UAQ164" s="149"/>
      <c r="UAR164" s="149"/>
      <c r="UAS164" s="149"/>
      <c r="UAT164" s="149"/>
      <c r="UAU164" s="149"/>
      <c r="UAV164" s="149"/>
      <c r="UAW164" s="149"/>
      <c r="UAX164" s="149"/>
      <c r="UAY164" s="149"/>
      <c r="UAZ164" s="149"/>
      <c r="UBA164" s="149"/>
      <c r="UBB164" s="149"/>
      <c r="UBC164" s="149"/>
      <c r="UBD164" s="149"/>
      <c r="UBE164" s="149"/>
      <c r="UBF164" s="149"/>
      <c r="UBG164" s="149"/>
      <c r="UBH164" s="149"/>
      <c r="UBI164" s="149"/>
      <c r="UBJ164" s="149"/>
      <c r="UBK164" s="149"/>
      <c r="UBL164" s="149"/>
      <c r="UBM164" s="149"/>
      <c r="UBN164" s="149"/>
      <c r="UBO164" s="149"/>
      <c r="UBP164" s="149"/>
      <c r="UBQ164" s="149"/>
      <c r="UBR164" s="149"/>
      <c r="UBS164" s="149"/>
      <c r="UBT164" s="149"/>
      <c r="UBU164" s="149"/>
      <c r="UBV164" s="149"/>
      <c r="UBW164" s="149"/>
      <c r="UBX164" s="149"/>
      <c r="UBY164" s="149"/>
      <c r="UBZ164" s="149"/>
      <c r="UCA164" s="149"/>
      <c r="UCB164" s="149"/>
      <c r="UCC164" s="149"/>
      <c r="UCD164" s="149"/>
      <c r="UCE164" s="149"/>
      <c r="UCF164" s="149"/>
      <c r="UCG164" s="149"/>
      <c r="UCH164" s="149"/>
      <c r="UCI164" s="149"/>
      <c r="UCJ164" s="149"/>
      <c r="UCK164" s="149"/>
      <c r="UCL164" s="149"/>
      <c r="UCM164" s="149"/>
      <c r="UCN164" s="149"/>
      <c r="UCO164" s="149"/>
      <c r="UCP164" s="149"/>
      <c r="UCQ164" s="149"/>
      <c r="UCR164" s="149"/>
      <c r="UCS164" s="149"/>
      <c r="UCT164" s="149"/>
      <c r="UCU164" s="149"/>
      <c r="UCV164" s="149"/>
      <c r="UCW164" s="149"/>
      <c r="UCX164" s="149"/>
      <c r="UCY164" s="149"/>
      <c r="UCZ164" s="149"/>
      <c r="UDA164" s="149"/>
      <c r="UDB164" s="149"/>
      <c r="UDC164" s="149"/>
      <c r="UDD164" s="149"/>
      <c r="UDE164" s="149"/>
      <c r="UDF164" s="149"/>
      <c r="UDG164" s="149"/>
      <c r="UDH164" s="149"/>
      <c r="UDI164" s="149"/>
      <c r="UDJ164" s="149"/>
      <c r="UDK164" s="149"/>
      <c r="UDL164" s="149"/>
      <c r="UDM164" s="149"/>
      <c r="UDN164" s="149"/>
      <c r="UDO164" s="149"/>
      <c r="UDP164" s="149"/>
      <c r="UDQ164" s="149"/>
      <c r="UDR164" s="149"/>
      <c r="UDS164" s="149"/>
      <c r="UDT164" s="149"/>
      <c r="UDU164" s="149"/>
      <c r="UDV164" s="149"/>
      <c r="UDW164" s="149"/>
      <c r="UDX164" s="149"/>
      <c r="UDY164" s="149"/>
      <c r="UDZ164" s="149"/>
      <c r="UEA164" s="149"/>
      <c r="UEB164" s="149"/>
      <c r="UEC164" s="149"/>
      <c r="UED164" s="149"/>
      <c r="UEE164" s="149"/>
      <c r="UEF164" s="149"/>
      <c r="UEG164" s="149"/>
      <c r="UEH164" s="149"/>
      <c r="UEI164" s="149"/>
      <c r="UEJ164" s="149"/>
      <c r="UEK164" s="149"/>
      <c r="UEL164" s="149"/>
      <c r="UEM164" s="149"/>
      <c r="UEN164" s="149"/>
      <c r="UEO164" s="149"/>
      <c r="UEP164" s="149"/>
      <c r="UEQ164" s="149"/>
      <c r="UER164" s="149"/>
      <c r="UES164" s="149"/>
      <c r="UET164" s="149"/>
      <c r="UEU164" s="149"/>
      <c r="UEV164" s="149"/>
      <c r="UEW164" s="149"/>
      <c r="UEX164" s="149"/>
      <c r="UEY164" s="149"/>
      <c r="UEZ164" s="149"/>
      <c r="UFA164" s="149"/>
      <c r="UFB164" s="149"/>
      <c r="UFC164" s="149"/>
      <c r="UFD164" s="149"/>
      <c r="UFE164" s="149"/>
      <c r="UFF164" s="149"/>
      <c r="UFG164" s="149"/>
      <c r="UFH164" s="149"/>
      <c r="UFI164" s="149"/>
      <c r="UFJ164" s="149"/>
      <c r="UFK164" s="149"/>
      <c r="UFL164" s="149"/>
      <c r="UFM164" s="149"/>
      <c r="UFN164" s="149"/>
      <c r="UFO164" s="149"/>
      <c r="UFP164" s="149"/>
      <c r="UFQ164" s="149"/>
      <c r="UFR164" s="149"/>
      <c r="UFS164" s="149"/>
      <c r="UFT164" s="149"/>
      <c r="UFU164" s="149"/>
      <c r="UFV164" s="149"/>
      <c r="UFW164" s="149"/>
      <c r="UFX164" s="149"/>
      <c r="UFY164" s="149"/>
      <c r="UFZ164" s="149"/>
      <c r="UGA164" s="149"/>
      <c r="UGB164" s="149"/>
      <c r="UGC164" s="149"/>
      <c r="UGD164" s="149"/>
      <c r="UGE164" s="149"/>
      <c r="UGF164" s="149"/>
      <c r="UGG164" s="149"/>
      <c r="UGH164" s="149"/>
      <c r="UGI164" s="149"/>
      <c r="UGJ164" s="149"/>
      <c r="UGK164" s="149"/>
      <c r="UGL164" s="149"/>
      <c r="UGM164" s="149"/>
      <c r="UGN164" s="149"/>
      <c r="UGO164" s="149"/>
      <c r="UGP164" s="149"/>
      <c r="UGQ164" s="149"/>
      <c r="UGR164" s="149"/>
      <c r="UGS164" s="149"/>
      <c r="UGT164" s="149"/>
      <c r="UGU164" s="149"/>
      <c r="UGV164" s="149"/>
      <c r="UGW164" s="149"/>
      <c r="UGX164" s="149"/>
      <c r="UGY164" s="149"/>
      <c r="UGZ164" s="149"/>
      <c r="UHA164" s="149"/>
      <c r="UHB164" s="149"/>
      <c r="UHC164" s="149"/>
      <c r="UHD164" s="149"/>
      <c r="UHE164" s="149"/>
      <c r="UHF164" s="149"/>
      <c r="UHG164" s="149"/>
      <c r="UHH164" s="149"/>
      <c r="UHI164" s="149"/>
      <c r="UHJ164" s="149"/>
      <c r="UHK164" s="149"/>
      <c r="UHL164" s="149"/>
      <c r="UHM164" s="149"/>
      <c r="UHN164" s="149"/>
      <c r="UHO164" s="149"/>
      <c r="UHP164" s="149"/>
      <c r="UHQ164" s="149"/>
      <c r="UHR164" s="149"/>
      <c r="UHS164" s="149"/>
      <c r="UHT164" s="149"/>
      <c r="UHU164" s="149"/>
      <c r="UHV164" s="149"/>
      <c r="UHW164" s="149"/>
      <c r="UHX164" s="149"/>
      <c r="UHY164" s="149"/>
      <c r="UHZ164" s="149"/>
      <c r="UIA164" s="149"/>
      <c r="UIB164" s="149"/>
      <c r="UIC164" s="149"/>
      <c r="UID164" s="149"/>
      <c r="UIE164" s="149"/>
      <c r="UIF164" s="149"/>
      <c r="UIG164" s="149"/>
      <c r="UIH164" s="149"/>
      <c r="UII164" s="149"/>
      <c r="UIJ164" s="149"/>
      <c r="UIK164" s="149"/>
      <c r="UIL164" s="149"/>
      <c r="UIM164" s="149"/>
      <c r="UIN164" s="149"/>
      <c r="UIO164" s="149"/>
      <c r="UIP164" s="149"/>
      <c r="UIQ164" s="149"/>
      <c r="UIR164" s="149"/>
      <c r="UIS164" s="149"/>
      <c r="UIT164" s="149"/>
      <c r="UIU164" s="149"/>
      <c r="UIV164" s="149"/>
      <c r="UIW164" s="149"/>
      <c r="UIX164" s="149"/>
      <c r="UIY164" s="149"/>
      <c r="UIZ164" s="149"/>
      <c r="UJA164" s="149"/>
      <c r="UJB164" s="149"/>
      <c r="UJC164" s="149"/>
      <c r="UJD164" s="149"/>
      <c r="UJE164" s="149"/>
      <c r="UJF164" s="149"/>
      <c r="UJG164" s="149"/>
      <c r="UJH164" s="149"/>
      <c r="UJI164" s="149"/>
      <c r="UJJ164" s="149"/>
      <c r="UJK164" s="149"/>
      <c r="UJL164" s="149"/>
      <c r="UJM164" s="149"/>
      <c r="UJN164" s="149"/>
      <c r="UJO164" s="149"/>
      <c r="UJP164" s="149"/>
      <c r="UJQ164" s="149"/>
      <c r="UJR164" s="149"/>
      <c r="UJS164" s="149"/>
      <c r="UJT164" s="149"/>
      <c r="UJU164" s="149"/>
      <c r="UJV164" s="149"/>
      <c r="UJW164" s="149"/>
      <c r="UJX164" s="149"/>
      <c r="UJY164" s="149"/>
      <c r="UJZ164" s="149"/>
      <c r="UKA164" s="149"/>
      <c r="UKB164" s="149"/>
      <c r="UKC164" s="149"/>
      <c r="UKD164" s="149"/>
      <c r="UKE164" s="149"/>
      <c r="UKF164" s="149"/>
      <c r="UKG164" s="149"/>
      <c r="UKH164" s="149"/>
      <c r="UKI164" s="149"/>
      <c r="UKJ164" s="149"/>
      <c r="UKK164" s="149"/>
      <c r="UKL164" s="149"/>
      <c r="UKM164" s="149"/>
      <c r="UKN164" s="149"/>
      <c r="UKO164" s="149"/>
      <c r="UKP164" s="149"/>
      <c r="UKQ164" s="149"/>
      <c r="UKR164" s="149"/>
      <c r="UKS164" s="149"/>
      <c r="UKT164" s="149"/>
      <c r="UKU164" s="149"/>
      <c r="UKV164" s="149"/>
      <c r="UKW164" s="149"/>
      <c r="UKX164" s="149"/>
      <c r="UKY164" s="149"/>
      <c r="UKZ164" s="149"/>
      <c r="ULA164" s="149"/>
      <c r="ULB164" s="149"/>
      <c r="ULC164" s="149"/>
      <c r="ULD164" s="149"/>
      <c r="ULE164" s="149"/>
      <c r="ULF164" s="149"/>
      <c r="ULG164" s="149"/>
      <c r="ULH164" s="149"/>
      <c r="ULI164" s="149"/>
      <c r="ULJ164" s="149"/>
      <c r="ULK164" s="149"/>
      <c r="ULL164" s="149"/>
      <c r="ULM164" s="149"/>
      <c r="ULN164" s="149"/>
      <c r="ULO164" s="149"/>
      <c r="ULP164" s="149"/>
      <c r="ULQ164" s="149"/>
      <c r="ULR164" s="149"/>
      <c r="ULS164" s="149"/>
      <c r="ULT164" s="149"/>
      <c r="ULU164" s="149"/>
      <c r="ULV164" s="149"/>
      <c r="ULW164" s="149"/>
      <c r="ULX164" s="149"/>
      <c r="ULY164" s="149"/>
      <c r="ULZ164" s="149"/>
      <c r="UMA164" s="149"/>
      <c r="UMB164" s="149"/>
      <c r="UMC164" s="149"/>
      <c r="UMD164" s="149"/>
      <c r="UME164" s="149"/>
      <c r="UMF164" s="149"/>
      <c r="UMG164" s="149"/>
      <c r="UMH164" s="149"/>
      <c r="UMI164" s="149"/>
      <c r="UMJ164" s="149"/>
      <c r="UMK164" s="149"/>
      <c r="UML164" s="149"/>
      <c r="UMM164" s="149"/>
      <c r="UMN164" s="149"/>
      <c r="UMO164" s="149"/>
      <c r="UMP164" s="149"/>
      <c r="UMQ164" s="149"/>
      <c r="UMR164" s="149"/>
      <c r="UMS164" s="149"/>
      <c r="UMT164" s="149"/>
      <c r="UMU164" s="149"/>
      <c r="UMV164" s="149"/>
      <c r="UMW164" s="149"/>
      <c r="UMX164" s="149"/>
      <c r="UMY164" s="149"/>
      <c r="UMZ164" s="149"/>
      <c r="UNA164" s="149"/>
      <c r="UNB164" s="149"/>
      <c r="UNC164" s="149"/>
      <c r="UND164" s="149"/>
      <c r="UNE164" s="149"/>
      <c r="UNF164" s="149"/>
      <c r="UNG164" s="149"/>
      <c r="UNH164" s="149"/>
      <c r="UNI164" s="149"/>
      <c r="UNJ164" s="149"/>
      <c r="UNK164" s="149"/>
      <c r="UNL164" s="149"/>
      <c r="UNM164" s="149"/>
      <c r="UNN164" s="149"/>
      <c r="UNO164" s="149"/>
      <c r="UNP164" s="149"/>
      <c r="UNQ164" s="149"/>
      <c r="UNR164" s="149"/>
      <c r="UNS164" s="149"/>
      <c r="UNT164" s="149"/>
      <c r="UNU164" s="149"/>
      <c r="UNV164" s="149"/>
      <c r="UNW164" s="149"/>
      <c r="UNX164" s="149"/>
      <c r="UNY164" s="149"/>
      <c r="UNZ164" s="149"/>
      <c r="UOA164" s="149"/>
      <c r="UOB164" s="149"/>
      <c r="UOC164" s="149"/>
      <c r="UOD164" s="149"/>
      <c r="UOE164" s="149"/>
      <c r="UOF164" s="149"/>
      <c r="UOG164" s="149"/>
      <c r="UOH164" s="149"/>
      <c r="UOI164" s="149"/>
      <c r="UOJ164" s="149"/>
      <c r="UOK164" s="149"/>
      <c r="UOL164" s="149"/>
      <c r="UOM164" s="149"/>
      <c r="UON164" s="149"/>
      <c r="UOO164" s="149"/>
      <c r="UOP164" s="149"/>
      <c r="UOQ164" s="149"/>
      <c r="UOR164" s="149"/>
      <c r="UOS164" s="149"/>
      <c r="UOT164" s="149"/>
      <c r="UOU164" s="149"/>
      <c r="UOV164" s="149"/>
      <c r="UOW164" s="149"/>
      <c r="UOX164" s="149"/>
      <c r="UOY164" s="149"/>
      <c r="UOZ164" s="149"/>
      <c r="UPA164" s="149"/>
      <c r="UPB164" s="149"/>
      <c r="UPC164" s="149"/>
      <c r="UPD164" s="149"/>
      <c r="UPE164" s="149"/>
      <c r="UPF164" s="149"/>
      <c r="UPG164" s="149"/>
      <c r="UPH164" s="149"/>
      <c r="UPI164" s="149"/>
      <c r="UPJ164" s="149"/>
      <c r="UPK164" s="149"/>
      <c r="UPL164" s="149"/>
      <c r="UPM164" s="149"/>
      <c r="UPN164" s="149"/>
      <c r="UPO164" s="149"/>
      <c r="UPP164" s="149"/>
      <c r="UPQ164" s="149"/>
      <c r="UPR164" s="149"/>
      <c r="UPS164" s="149"/>
      <c r="UPT164" s="149"/>
      <c r="UPU164" s="149"/>
      <c r="UPV164" s="149"/>
      <c r="UPW164" s="149"/>
      <c r="UPX164" s="149"/>
      <c r="UPY164" s="149"/>
      <c r="UPZ164" s="149"/>
      <c r="UQA164" s="149"/>
      <c r="UQB164" s="149"/>
      <c r="UQC164" s="149"/>
      <c r="UQD164" s="149"/>
      <c r="UQE164" s="149"/>
      <c r="UQF164" s="149"/>
      <c r="UQG164" s="149"/>
      <c r="UQH164" s="149"/>
      <c r="UQI164" s="149"/>
      <c r="UQJ164" s="149"/>
      <c r="UQK164" s="149"/>
      <c r="UQL164" s="149"/>
      <c r="UQM164" s="149"/>
      <c r="UQN164" s="149"/>
      <c r="UQO164" s="149"/>
      <c r="UQP164" s="149"/>
      <c r="UQQ164" s="149"/>
      <c r="UQR164" s="149"/>
      <c r="UQS164" s="149"/>
      <c r="UQT164" s="149"/>
      <c r="UQU164" s="149"/>
      <c r="UQV164" s="149"/>
      <c r="UQW164" s="149"/>
      <c r="UQX164" s="149"/>
      <c r="UQY164" s="149"/>
      <c r="UQZ164" s="149"/>
      <c r="URA164" s="149"/>
      <c r="URB164" s="149"/>
      <c r="URC164" s="149"/>
      <c r="URD164" s="149"/>
      <c r="URE164" s="149"/>
      <c r="URF164" s="149"/>
      <c r="URG164" s="149"/>
      <c r="URH164" s="149"/>
      <c r="URI164" s="149"/>
      <c r="URJ164" s="149"/>
      <c r="URK164" s="149"/>
      <c r="URL164" s="149"/>
      <c r="URM164" s="149"/>
      <c r="URN164" s="149"/>
      <c r="URO164" s="149"/>
      <c r="URP164" s="149"/>
      <c r="URQ164" s="149"/>
      <c r="URR164" s="149"/>
      <c r="URS164" s="149"/>
      <c r="URT164" s="149"/>
      <c r="URU164" s="149"/>
      <c r="URV164" s="149"/>
      <c r="URW164" s="149"/>
      <c r="URX164" s="149"/>
      <c r="URY164" s="149"/>
      <c r="URZ164" s="149"/>
      <c r="USA164" s="149"/>
      <c r="USB164" s="149"/>
      <c r="USC164" s="149"/>
      <c r="USD164" s="149"/>
      <c r="USE164" s="149"/>
      <c r="USF164" s="149"/>
      <c r="USG164" s="149"/>
      <c r="USH164" s="149"/>
      <c r="USI164" s="149"/>
      <c r="USJ164" s="149"/>
      <c r="USK164" s="149"/>
      <c r="USL164" s="149"/>
      <c r="USM164" s="149"/>
      <c r="USN164" s="149"/>
      <c r="USO164" s="149"/>
      <c r="USP164" s="149"/>
      <c r="USQ164" s="149"/>
      <c r="USR164" s="149"/>
      <c r="USS164" s="149"/>
      <c r="UST164" s="149"/>
      <c r="USU164" s="149"/>
      <c r="USV164" s="149"/>
      <c r="USW164" s="149"/>
      <c r="USX164" s="149"/>
      <c r="USY164" s="149"/>
      <c r="USZ164" s="149"/>
      <c r="UTA164" s="149"/>
      <c r="UTB164" s="149"/>
      <c r="UTC164" s="149"/>
      <c r="UTD164" s="149"/>
      <c r="UTE164" s="149"/>
      <c r="UTF164" s="149"/>
      <c r="UTG164" s="149"/>
      <c r="UTH164" s="149"/>
      <c r="UTI164" s="149"/>
      <c r="UTJ164" s="149"/>
      <c r="UTK164" s="149"/>
      <c r="UTL164" s="149"/>
      <c r="UTM164" s="149"/>
      <c r="UTN164" s="149"/>
      <c r="UTO164" s="149"/>
      <c r="UTP164" s="149"/>
      <c r="UTQ164" s="149"/>
      <c r="UTR164" s="149"/>
      <c r="UTS164" s="149"/>
      <c r="UTT164" s="149"/>
      <c r="UTU164" s="149"/>
      <c r="UTV164" s="149"/>
      <c r="UTW164" s="149"/>
      <c r="UTX164" s="149"/>
      <c r="UTY164" s="149"/>
      <c r="UTZ164" s="149"/>
      <c r="UUA164" s="149"/>
      <c r="UUB164" s="149"/>
      <c r="UUC164" s="149"/>
      <c r="UUD164" s="149"/>
      <c r="UUE164" s="149"/>
      <c r="UUF164" s="149"/>
      <c r="UUG164" s="149"/>
      <c r="UUH164" s="149"/>
      <c r="UUI164" s="149"/>
      <c r="UUJ164" s="149"/>
      <c r="UUK164" s="149"/>
      <c r="UUL164" s="149"/>
      <c r="UUM164" s="149"/>
      <c r="UUN164" s="149"/>
      <c r="UUO164" s="149"/>
      <c r="UUP164" s="149"/>
      <c r="UUQ164" s="149"/>
      <c r="UUR164" s="149"/>
      <c r="UUS164" s="149"/>
      <c r="UUT164" s="149"/>
      <c r="UUU164" s="149"/>
      <c r="UUV164" s="149"/>
      <c r="UUW164" s="149"/>
      <c r="UUX164" s="149"/>
      <c r="UUY164" s="149"/>
      <c r="UUZ164" s="149"/>
      <c r="UVA164" s="149"/>
      <c r="UVB164" s="149"/>
      <c r="UVC164" s="149"/>
      <c r="UVD164" s="149"/>
      <c r="UVE164" s="149"/>
      <c r="UVF164" s="149"/>
      <c r="UVG164" s="149"/>
      <c r="UVH164" s="149"/>
      <c r="UVI164" s="149"/>
      <c r="UVJ164" s="149"/>
      <c r="UVK164" s="149"/>
      <c r="UVL164" s="149"/>
      <c r="UVM164" s="149"/>
      <c r="UVN164" s="149"/>
      <c r="UVO164" s="149"/>
      <c r="UVP164" s="149"/>
      <c r="UVQ164" s="149"/>
      <c r="UVR164" s="149"/>
      <c r="UVS164" s="149"/>
      <c r="UVT164" s="149"/>
      <c r="UVU164" s="149"/>
      <c r="UVV164" s="149"/>
      <c r="UVW164" s="149"/>
      <c r="UVX164" s="149"/>
      <c r="UVY164" s="149"/>
      <c r="UVZ164" s="149"/>
      <c r="UWA164" s="149"/>
      <c r="UWB164" s="149"/>
      <c r="UWC164" s="149"/>
      <c r="UWD164" s="149"/>
      <c r="UWE164" s="149"/>
      <c r="UWF164" s="149"/>
      <c r="UWG164" s="149"/>
      <c r="UWH164" s="149"/>
      <c r="UWI164" s="149"/>
      <c r="UWJ164" s="149"/>
      <c r="UWK164" s="149"/>
      <c r="UWL164" s="149"/>
      <c r="UWM164" s="149"/>
      <c r="UWN164" s="149"/>
      <c r="UWO164" s="149"/>
      <c r="UWP164" s="149"/>
      <c r="UWQ164" s="149"/>
      <c r="UWR164" s="149"/>
      <c r="UWS164" s="149"/>
      <c r="UWT164" s="149"/>
      <c r="UWU164" s="149"/>
      <c r="UWV164" s="149"/>
      <c r="UWW164" s="149"/>
      <c r="UWX164" s="149"/>
      <c r="UWY164" s="149"/>
      <c r="UWZ164" s="149"/>
      <c r="UXA164" s="149"/>
      <c r="UXB164" s="149"/>
      <c r="UXC164" s="149"/>
      <c r="UXD164" s="149"/>
      <c r="UXE164" s="149"/>
      <c r="UXF164" s="149"/>
      <c r="UXG164" s="149"/>
      <c r="UXH164" s="149"/>
      <c r="UXI164" s="149"/>
      <c r="UXJ164" s="149"/>
      <c r="UXK164" s="149"/>
      <c r="UXL164" s="149"/>
      <c r="UXM164" s="149"/>
      <c r="UXN164" s="149"/>
      <c r="UXO164" s="149"/>
      <c r="UXP164" s="149"/>
      <c r="UXQ164" s="149"/>
      <c r="UXR164" s="149"/>
      <c r="UXS164" s="149"/>
      <c r="UXT164" s="149"/>
      <c r="UXU164" s="149"/>
      <c r="UXV164" s="149"/>
      <c r="UXW164" s="149"/>
      <c r="UXX164" s="149"/>
      <c r="UXY164" s="149"/>
      <c r="UXZ164" s="149"/>
      <c r="UYA164" s="149"/>
      <c r="UYB164" s="149"/>
      <c r="UYC164" s="149"/>
      <c r="UYD164" s="149"/>
      <c r="UYE164" s="149"/>
      <c r="UYF164" s="149"/>
      <c r="UYG164" s="149"/>
      <c r="UYH164" s="149"/>
      <c r="UYI164" s="149"/>
      <c r="UYJ164" s="149"/>
      <c r="UYK164" s="149"/>
      <c r="UYL164" s="149"/>
      <c r="UYM164" s="149"/>
      <c r="UYN164" s="149"/>
      <c r="UYO164" s="149"/>
      <c r="UYP164" s="149"/>
      <c r="UYQ164" s="149"/>
      <c r="UYR164" s="149"/>
      <c r="UYS164" s="149"/>
      <c r="UYT164" s="149"/>
      <c r="UYU164" s="149"/>
      <c r="UYV164" s="149"/>
      <c r="UYW164" s="149"/>
      <c r="UYX164" s="149"/>
      <c r="UYY164" s="149"/>
      <c r="UYZ164" s="149"/>
      <c r="UZA164" s="149"/>
      <c r="UZB164" s="149"/>
      <c r="UZC164" s="149"/>
      <c r="UZD164" s="149"/>
      <c r="UZE164" s="149"/>
      <c r="UZF164" s="149"/>
      <c r="UZG164" s="149"/>
      <c r="UZH164" s="149"/>
      <c r="UZI164" s="149"/>
      <c r="UZJ164" s="149"/>
      <c r="UZK164" s="149"/>
      <c r="UZL164" s="149"/>
      <c r="UZM164" s="149"/>
      <c r="UZN164" s="149"/>
      <c r="UZO164" s="149"/>
      <c r="UZP164" s="149"/>
      <c r="UZQ164" s="149"/>
      <c r="UZR164" s="149"/>
      <c r="UZS164" s="149"/>
      <c r="UZT164" s="149"/>
      <c r="UZU164" s="149"/>
      <c r="UZV164" s="149"/>
      <c r="UZW164" s="149"/>
      <c r="UZX164" s="149"/>
      <c r="UZY164" s="149"/>
      <c r="UZZ164" s="149"/>
      <c r="VAA164" s="149"/>
      <c r="VAB164" s="149"/>
      <c r="VAC164" s="149"/>
      <c r="VAD164" s="149"/>
      <c r="VAE164" s="149"/>
      <c r="VAF164" s="149"/>
      <c r="VAG164" s="149"/>
      <c r="VAH164" s="149"/>
      <c r="VAI164" s="149"/>
      <c r="VAJ164" s="149"/>
      <c r="VAK164" s="149"/>
      <c r="VAL164" s="149"/>
      <c r="VAM164" s="149"/>
      <c r="VAN164" s="149"/>
      <c r="VAO164" s="149"/>
      <c r="VAP164" s="149"/>
      <c r="VAQ164" s="149"/>
      <c r="VAR164" s="149"/>
      <c r="VAS164" s="149"/>
      <c r="VAT164" s="149"/>
      <c r="VAU164" s="149"/>
      <c r="VAV164" s="149"/>
      <c r="VAW164" s="149"/>
      <c r="VAX164" s="149"/>
      <c r="VAY164" s="149"/>
      <c r="VAZ164" s="149"/>
      <c r="VBA164" s="149"/>
      <c r="VBB164" s="149"/>
      <c r="VBC164" s="149"/>
      <c r="VBD164" s="149"/>
      <c r="VBE164" s="149"/>
      <c r="VBF164" s="149"/>
      <c r="VBG164" s="149"/>
      <c r="VBH164" s="149"/>
      <c r="VBI164" s="149"/>
      <c r="VBJ164" s="149"/>
      <c r="VBK164" s="149"/>
      <c r="VBL164" s="149"/>
      <c r="VBM164" s="149"/>
      <c r="VBN164" s="149"/>
      <c r="VBO164" s="149"/>
      <c r="VBP164" s="149"/>
      <c r="VBQ164" s="149"/>
      <c r="VBR164" s="149"/>
      <c r="VBS164" s="149"/>
      <c r="VBT164" s="149"/>
      <c r="VBU164" s="149"/>
      <c r="VBV164" s="149"/>
      <c r="VBW164" s="149"/>
      <c r="VBX164" s="149"/>
      <c r="VBY164" s="149"/>
      <c r="VBZ164" s="149"/>
      <c r="VCA164" s="149"/>
      <c r="VCB164" s="149"/>
      <c r="VCC164" s="149"/>
      <c r="VCD164" s="149"/>
      <c r="VCE164" s="149"/>
      <c r="VCF164" s="149"/>
      <c r="VCG164" s="149"/>
      <c r="VCH164" s="149"/>
      <c r="VCI164" s="149"/>
      <c r="VCJ164" s="149"/>
      <c r="VCK164" s="149"/>
      <c r="VCL164" s="149"/>
      <c r="VCM164" s="149"/>
      <c r="VCN164" s="149"/>
      <c r="VCO164" s="149"/>
      <c r="VCP164" s="149"/>
      <c r="VCQ164" s="149"/>
      <c r="VCR164" s="149"/>
      <c r="VCS164" s="149"/>
      <c r="VCT164" s="149"/>
      <c r="VCU164" s="149"/>
      <c r="VCV164" s="149"/>
      <c r="VCW164" s="149"/>
      <c r="VCX164" s="149"/>
      <c r="VCY164" s="149"/>
      <c r="VCZ164" s="149"/>
      <c r="VDA164" s="149"/>
      <c r="VDB164" s="149"/>
      <c r="VDC164" s="149"/>
      <c r="VDD164" s="149"/>
      <c r="VDE164" s="149"/>
      <c r="VDF164" s="149"/>
      <c r="VDG164" s="149"/>
      <c r="VDH164" s="149"/>
      <c r="VDI164" s="149"/>
      <c r="VDJ164" s="149"/>
      <c r="VDK164" s="149"/>
      <c r="VDL164" s="149"/>
      <c r="VDM164" s="149"/>
      <c r="VDN164" s="149"/>
      <c r="VDO164" s="149"/>
      <c r="VDP164" s="149"/>
      <c r="VDQ164" s="149"/>
      <c r="VDR164" s="149"/>
      <c r="VDS164" s="149"/>
      <c r="VDT164" s="149"/>
      <c r="VDU164" s="149"/>
      <c r="VDV164" s="149"/>
      <c r="VDW164" s="149"/>
      <c r="VDX164" s="149"/>
      <c r="VDY164" s="149"/>
      <c r="VDZ164" s="149"/>
      <c r="VEA164" s="149"/>
      <c r="VEB164" s="149"/>
      <c r="VEC164" s="149"/>
      <c r="VED164" s="149"/>
      <c r="VEE164" s="149"/>
      <c r="VEF164" s="149"/>
      <c r="VEG164" s="149"/>
      <c r="VEH164" s="149"/>
      <c r="VEI164" s="149"/>
      <c r="VEJ164" s="149"/>
      <c r="VEK164" s="149"/>
      <c r="VEL164" s="149"/>
      <c r="VEM164" s="149"/>
      <c r="VEN164" s="149"/>
      <c r="VEO164" s="149"/>
      <c r="VEP164" s="149"/>
      <c r="VEQ164" s="149"/>
      <c r="VER164" s="149"/>
      <c r="VES164" s="149"/>
      <c r="VET164" s="149"/>
      <c r="VEU164" s="149"/>
      <c r="VEV164" s="149"/>
      <c r="VEW164" s="149"/>
      <c r="VEX164" s="149"/>
      <c r="VEY164" s="149"/>
      <c r="VEZ164" s="149"/>
      <c r="VFA164" s="149"/>
      <c r="VFB164" s="149"/>
      <c r="VFC164" s="149"/>
      <c r="VFD164" s="149"/>
      <c r="VFE164" s="149"/>
      <c r="VFF164" s="149"/>
      <c r="VFG164" s="149"/>
      <c r="VFH164" s="149"/>
      <c r="VFI164" s="149"/>
      <c r="VFJ164" s="149"/>
      <c r="VFK164" s="149"/>
      <c r="VFL164" s="149"/>
      <c r="VFM164" s="149"/>
      <c r="VFN164" s="149"/>
      <c r="VFO164" s="149"/>
      <c r="VFP164" s="149"/>
      <c r="VFQ164" s="149"/>
      <c r="VFR164" s="149"/>
      <c r="VFS164" s="149"/>
      <c r="VFT164" s="149"/>
      <c r="VFU164" s="149"/>
      <c r="VFV164" s="149"/>
      <c r="VFW164" s="149"/>
      <c r="VFX164" s="149"/>
      <c r="VFY164" s="149"/>
      <c r="VFZ164" s="149"/>
      <c r="VGA164" s="149"/>
      <c r="VGB164" s="149"/>
      <c r="VGC164" s="149"/>
      <c r="VGD164" s="149"/>
      <c r="VGE164" s="149"/>
      <c r="VGF164" s="149"/>
      <c r="VGG164" s="149"/>
      <c r="VGH164" s="149"/>
      <c r="VGI164" s="149"/>
      <c r="VGJ164" s="149"/>
      <c r="VGK164" s="149"/>
      <c r="VGL164" s="149"/>
      <c r="VGM164" s="149"/>
      <c r="VGN164" s="149"/>
      <c r="VGO164" s="149"/>
      <c r="VGP164" s="149"/>
      <c r="VGQ164" s="149"/>
      <c r="VGR164" s="149"/>
      <c r="VGS164" s="149"/>
      <c r="VGT164" s="149"/>
      <c r="VGU164" s="149"/>
      <c r="VGV164" s="149"/>
      <c r="VGW164" s="149"/>
      <c r="VGX164" s="149"/>
      <c r="VGY164" s="149"/>
      <c r="VGZ164" s="149"/>
      <c r="VHA164" s="149"/>
      <c r="VHB164" s="149"/>
      <c r="VHC164" s="149"/>
      <c r="VHD164" s="149"/>
      <c r="VHE164" s="149"/>
      <c r="VHF164" s="149"/>
      <c r="VHG164" s="149"/>
      <c r="VHH164" s="149"/>
      <c r="VHI164" s="149"/>
      <c r="VHJ164" s="149"/>
      <c r="VHK164" s="149"/>
      <c r="VHL164" s="149"/>
      <c r="VHM164" s="149"/>
      <c r="VHN164" s="149"/>
      <c r="VHO164" s="149"/>
      <c r="VHP164" s="149"/>
      <c r="VHQ164" s="149"/>
      <c r="VHR164" s="149"/>
      <c r="VHS164" s="149"/>
      <c r="VHT164" s="149"/>
      <c r="VHU164" s="149"/>
      <c r="VHV164" s="149"/>
      <c r="VHW164" s="149"/>
      <c r="VHX164" s="149"/>
      <c r="VHY164" s="149"/>
      <c r="VHZ164" s="149"/>
      <c r="VIA164" s="149"/>
      <c r="VIB164" s="149"/>
      <c r="VIC164" s="149"/>
      <c r="VID164" s="149"/>
      <c r="VIE164" s="149"/>
      <c r="VIF164" s="149"/>
      <c r="VIG164" s="149"/>
      <c r="VIH164" s="149"/>
      <c r="VII164" s="149"/>
      <c r="VIJ164" s="149"/>
      <c r="VIK164" s="149"/>
      <c r="VIL164" s="149"/>
      <c r="VIM164" s="149"/>
      <c r="VIN164" s="149"/>
      <c r="VIO164" s="149"/>
      <c r="VIP164" s="149"/>
      <c r="VIQ164" s="149"/>
      <c r="VIR164" s="149"/>
      <c r="VIS164" s="149"/>
      <c r="VIT164" s="149"/>
      <c r="VIU164" s="149"/>
      <c r="VIV164" s="149"/>
      <c r="VIW164" s="149"/>
      <c r="VIX164" s="149"/>
      <c r="VIY164" s="149"/>
      <c r="VIZ164" s="149"/>
      <c r="VJA164" s="149"/>
      <c r="VJB164" s="149"/>
      <c r="VJC164" s="149"/>
      <c r="VJD164" s="149"/>
      <c r="VJE164" s="149"/>
      <c r="VJF164" s="149"/>
      <c r="VJG164" s="149"/>
      <c r="VJH164" s="149"/>
      <c r="VJI164" s="149"/>
      <c r="VJJ164" s="149"/>
      <c r="VJK164" s="149"/>
      <c r="VJL164" s="149"/>
      <c r="VJM164" s="149"/>
      <c r="VJN164" s="149"/>
      <c r="VJO164" s="149"/>
      <c r="VJP164" s="149"/>
      <c r="VJQ164" s="149"/>
      <c r="VJR164" s="149"/>
      <c r="VJS164" s="149"/>
      <c r="VJT164" s="149"/>
      <c r="VJU164" s="149"/>
      <c r="VJV164" s="149"/>
      <c r="VJW164" s="149"/>
      <c r="VJX164" s="149"/>
      <c r="VJY164" s="149"/>
      <c r="VJZ164" s="149"/>
      <c r="VKA164" s="149"/>
      <c r="VKB164" s="149"/>
      <c r="VKC164" s="149"/>
      <c r="VKD164" s="149"/>
      <c r="VKE164" s="149"/>
      <c r="VKF164" s="149"/>
      <c r="VKG164" s="149"/>
      <c r="VKH164" s="149"/>
      <c r="VKI164" s="149"/>
      <c r="VKJ164" s="149"/>
      <c r="VKK164" s="149"/>
      <c r="VKL164" s="149"/>
      <c r="VKM164" s="149"/>
      <c r="VKN164" s="149"/>
      <c r="VKO164" s="149"/>
      <c r="VKP164" s="149"/>
      <c r="VKQ164" s="149"/>
      <c r="VKR164" s="149"/>
      <c r="VKS164" s="149"/>
      <c r="VKT164" s="149"/>
      <c r="VKU164" s="149"/>
      <c r="VKV164" s="149"/>
      <c r="VKW164" s="149"/>
      <c r="VKX164" s="149"/>
      <c r="VKY164" s="149"/>
      <c r="VKZ164" s="149"/>
      <c r="VLA164" s="149"/>
      <c r="VLB164" s="149"/>
      <c r="VLC164" s="149"/>
      <c r="VLD164" s="149"/>
      <c r="VLE164" s="149"/>
      <c r="VLF164" s="149"/>
      <c r="VLG164" s="149"/>
      <c r="VLH164" s="149"/>
      <c r="VLI164" s="149"/>
      <c r="VLJ164" s="149"/>
      <c r="VLK164" s="149"/>
      <c r="VLL164" s="149"/>
      <c r="VLM164" s="149"/>
      <c r="VLN164" s="149"/>
      <c r="VLO164" s="149"/>
      <c r="VLP164" s="149"/>
      <c r="VLQ164" s="149"/>
      <c r="VLR164" s="149"/>
      <c r="VLS164" s="149"/>
      <c r="VLT164" s="149"/>
      <c r="VLU164" s="149"/>
      <c r="VLV164" s="149"/>
      <c r="VLW164" s="149"/>
      <c r="VLX164" s="149"/>
      <c r="VLY164" s="149"/>
      <c r="VLZ164" s="149"/>
      <c r="VMA164" s="149"/>
      <c r="VMB164" s="149"/>
      <c r="VMC164" s="149"/>
      <c r="VMD164" s="149"/>
      <c r="VME164" s="149"/>
      <c r="VMF164" s="149"/>
      <c r="VMG164" s="149"/>
      <c r="VMH164" s="149"/>
      <c r="VMI164" s="149"/>
      <c r="VMJ164" s="149"/>
      <c r="VMK164" s="149"/>
      <c r="VML164" s="149"/>
      <c r="VMM164" s="149"/>
      <c r="VMN164" s="149"/>
      <c r="VMO164" s="149"/>
      <c r="VMP164" s="149"/>
      <c r="VMQ164" s="149"/>
      <c r="VMR164" s="149"/>
      <c r="VMS164" s="149"/>
      <c r="VMT164" s="149"/>
      <c r="VMU164" s="149"/>
      <c r="VMV164" s="149"/>
      <c r="VMW164" s="149"/>
      <c r="VMX164" s="149"/>
      <c r="VMY164" s="149"/>
      <c r="VMZ164" s="149"/>
      <c r="VNA164" s="149"/>
      <c r="VNB164" s="149"/>
      <c r="VNC164" s="149"/>
      <c r="VND164" s="149"/>
      <c r="VNE164" s="149"/>
      <c r="VNF164" s="149"/>
      <c r="VNG164" s="149"/>
      <c r="VNH164" s="149"/>
      <c r="VNI164" s="149"/>
      <c r="VNJ164" s="149"/>
      <c r="VNK164" s="149"/>
      <c r="VNL164" s="149"/>
      <c r="VNM164" s="149"/>
      <c r="VNN164" s="149"/>
      <c r="VNO164" s="149"/>
      <c r="VNP164" s="149"/>
      <c r="VNQ164" s="149"/>
      <c r="VNR164" s="149"/>
      <c r="VNS164" s="149"/>
      <c r="VNT164" s="149"/>
      <c r="VNU164" s="149"/>
      <c r="VNV164" s="149"/>
      <c r="VNW164" s="149"/>
      <c r="VNX164" s="149"/>
      <c r="VNY164" s="149"/>
      <c r="VNZ164" s="149"/>
      <c r="VOA164" s="149"/>
      <c r="VOB164" s="149"/>
      <c r="VOC164" s="149"/>
      <c r="VOD164" s="149"/>
      <c r="VOE164" s="149"/>
      <c r="VOF164" s="149"/>
      <c r="VOG164" s="149"/>
      <c r="VOH164" s="149"/>
      <c r="VOI164" s="149"/>
      <c r="VOJ164" s="149"/>
      <c r="VOK164" s="149"/>
      <c r="VOL164" s="149"/>
      <c r="VOM164" s="149"/>
      <c r="VON164" s="149"/>
      <c r="VOO164" s="149"/>
      <c r="VOP164" s="149"/>
      <c r="VOQ164" s="149"/>
      <c r="VOR164" s="149"/>
      <c r="VOS164" s="149"/>
      <c r="VOT164" s="149"/>
      <c r="VOU164" s="149"/>
      <c r="VOV164" s="149"/>
      <c r="VOW164" s="149"/>
      <c r="VOX164" s="149"/>
      <c r="VOY164" s="149"/>
      <c r="VOZ164" s="149"/>
      <c r="VPA164" s="149"/>
      <c r="VPB164" s="149"/>
      <c r="VPC164" s="149"/>
      <c r="VPD164" s="149"/>
      <c r="VPE164" s="149"/>
      <c r="VPF164" s="149"/>
      <c r="VPG164" s="149"/>
      <c r="VPH164" s="149"/>
      <c r="VPI164" s="149"/>
      <c r="VPJ164" s="149"/>
      <c r="VPK164" s="149"/>
      <c r="VPL164" s="149"/>
      <c r="VPM164" s="149"/>
      <c r="VPN164" s="149"/>
      <c r="VPO164" s="149"/>
      <c r="VPP164" s="149"/>
      <c r="VPQ164" s="149"/>
      <c r="VPR164" s="149"/>
      <c r="VPS164" s="149"/>
      <c r="VPT164" s="149"/>
      <c r="VPU164" s="149"/>
      <c r="VPV164" s="149"/>
      <c r="VPW164" s="149"/>
      <c r="VPX164" s="149"/>
      <c r="VPY164" s="149"/>
      <c r="VPZ164" s="149"/>
      <c r="VQA164" s="149"/>
      <c r="VQB164" s="149"/>
      <c r="VQC164" s="149"/>
      <c r="VQD164" s="149"/>
      <c r="VQE164" s="149"/>
      <c r="VQF164" s="149"/>
      <c r="VQG164" s="149"/>
      <c r="VQH164" s="149"/>
      <c r="VQI164" s="149"/>
      <c r="VQJ164" s="149"/>
      <c r="VQK164" s="149"/>
      <c r="VQL164" s="149"/>
      <c r="VQM164" s="149"/>
      <c r="VQN164" s="149"/>
      <c r="VQO164" s="149"/>
      <c r="VQP164" s="149"/>
      <c r="VQQ164" s="149"/>
      <c r="VQR164" s="149"/>
      <c r="VQS164" s="149"/>
      <c r="VQT164" s="149"/>
      <c r="VQU164" s="149"/>
      <c r="VQV164" s="149"/>
      <c r="VQW164" s="149"/>
      <c r="VQX164" s="149"/>
      <c r="VQY164" s="149"/>
      <c r="VQZ164" s="149"/>
      <c r="VRA164" s="149"/>
      <c r="VRB164" s="149"/>
      <c r="VRC164" s="149"/>
      <c r="VRD164" s="149"/>
      <c r="VRE164" s="149"/>
      <c r="VRF164" s="149"/>
      <c r="VRG164" s="149"/>
      <c r="VRH164" s="149"/>
      <c r="VRI164" s="149"/>
      <c r="VRJ164" s="149"/>
      <c r="VRK164" s="149"/>
      <c r="VRL164" s="149"/>
      <c r="VRM164" s="149"/>
      <c r="VRN164" s="149"/>
      <c r="VRO164" s="149"/>
      <c r="VRP164" s="149"/>
      <c r="VRQ164" s="149"/>
      <c r="VRR164" s="149"/>
      <c r="VRS164" s="149"/>
      <c r="VRT164" s="149"/>
      <c r="VRU164" s="149"/>
      <c r="VRV164" s="149"/>
      <c r="VRW164" s="149"/>
      <c r="VRX164" s="149"/>
      <c r="VRY164" s="149"/>
      <c r="VRZ164" s="149"/>
      <c r="VSA164" s="149"/>
      <c r="VSB164" s="149"/>
      <c r="VSC164" s="149"/>
      <c r="VSD164" s="149"/>
      <c r="VSE164" s="149"/>
      <c r="VSF164" s="149"/>
      <c r="VSG164" s="149"/>
      <c r="VSH164" s="149"/>
      <c r="VSI164" s="149"/>
      <c r="VSJ164" s="149"/>
      <c r="VSK164" s="149"/>
      <c r="VSL164" s="149"/>
      <c r="VSM164" s="149"/>
      <c r="VSN164" s="149"/>
      <c r="VSO164" s="149"/>
      <c r="VSP164" s="149"/>
      <c r="VSQ164" s="149"/>
      <c r="VSR164" s="149"/>
      <c r="VSS164" s="149"/>
      <c r="VST164" s="149"/>
      <c r="VSU164" s="149"/>
      <c r="VSV164" s="149"/>
      <c r="VSW164" s="149"/>
      <c r="VSX164" s="149"/>
      <c r="VSY164" s="149"/>
      <c r="VSZ164" s="149"/>
      <c r="VTA164" s="149"/>
      <c r="VTB164" s="149"/>
      <c r="VTC164" s="149"/>
      <c r="VTD164" s="149"/>
      <c r="VTE164" s="149"/>
      <c r="VTF164" s="149"/>
      <c r="VTG164" s="149"/>
      <c r="VTH164" s="149"/>
      <c r="VTI164" s="149"/>
      <c r="VTJ164" s="149"/>
      <c r="VTK164" s="149"/>
      <c r="VTL164" s="149"/>
      <c r="VTM164" s="149"/>
      <c r="VTN164" s="149"/>
      <c r="VTO164" s="149"/>
      <c r="VTP164" s="149"/>
      <c r="VTQ164" s="149"/>
      <c r="VTR164" s="149"/>
      <c r="VTS164" s="149"/>
      <c r="VTT164" s="149"/>
      <c r="VTU164" s="149"/>
      <c r="VTV164" s="149"/>
      <c r="VTW164" s="149"/>
      <c r="VTX164" s="149"/>
      <c r="VTY164" s="149"/>
      <c r="VTZ164" s="149"/>
      <c r="VUA164" s="149"/>
      <c r="VUB164" s="149"/>
      <c r="VUC164" s="149"/>
      <c r="VUD164" s="149"/>
      <c r="VUE164" s="149"/>
      <c r="VUF164" s="149"/>
      <c r="VUG164" s="149"/>
      <c r="VUH164" s="149"/>
      <c r="VUI164" s="149"/>
      <c r="VUJ164" s="149"/>
      <c r="VUK164" s="149"/>
      <c r="VUL164" s="149"/>
      <c r="VUM164" s="149"/>
      <c r="VUN164" s="149"/>
      <c r="VUO164" s="149"/>
      <c r="VUP164" s="149"/>
      <c r="VUQ164" s="149"/>
      <c r="VUR164" s="149"/>
      <c r="VUS164" s="149"/>
      <c r="VUT164" s="149"/>
      <c r="VUU164" s="149"/>
      <c r="VUV164" s="149"/>
      <c r="VUW164" s="149"/>
      <c r="VUX164" s="149"/>
      <c r="VUY164" s="149"/>
      <c r="VUZ164" s="149"/>
      <c r="VVA164" s="149"/>
      <c r="VVB164" s="149"/>
      <c r="VVC164" s="149"/>
      <c r="VVD164" s="149"/>
      <c r="VVE164" s="149"/>
      <c r="VVF164" s="149"/>
      <c r="VVG164" s="149"/>
      <c r="VVH164" s="149"/>
      <c r="VVI164" s="149"/>
      <c r="VVJ164" s="149"/>
      <c r="VVK164" s="149"/>
      <c r="VVL164" s="149"/>
      <c r="VVM164" s="149"/>
      <c r="VVN164" s="149"/>
      <c r="VVO164" s="149"/>
      <c r="VVP164" s="149"/>
      <c r="VVQ164" s="149"/>
      <c r="VVR164" s="149"/>
      <c r="VVS164" s="149"/>
      <c r="VVT164" s="149"/>
      <c r="VVU164" s="149"/>
      <c r="VVV164" s="149"/>
      <c r="VVW164" s="149"/>
      <c r="VVX164" s="149"/>
      <c r="VVY164" s="149"/>
      <c r="VVZ164" s="149"/>
      <c r="VWA164" s="149"/>
      <c r="VWB164" s="149"/>
      <c r="VWC164" s="149"/>
      <c r="VWD164" s="149"/>
      <c r="VWE164" s="149"/>
      <c r="VWF164" s="149"/>
      <c r="VWG164" s="149"/>
      <c r="VWH164" s="149"/>
      <c r="VWI164" s="149"/>
      <c r="VWJ164" s="149"/>
      <c r="VWK164" s="149"/>
      <c r="VWL164" s="149"/>
      <c r="VWM164" s="149"/>
      <c r="VWN164" s="149"/>
      <c r="VWO164" s="149"/>
      <c r="VWP164" s="149"/>
      <c r="VWQ164" s="149"/>
      <c r="VWR164" s="149"/>
      <c r="VWS164" s="149"/>
      <c r="VWT164" s="149"/>
      <c r="VWU164" s="149"/>
      <c r="VWV164" s="149"/>
      <c r="VWW164" s="149"/>
      <c r="VWX164" s="149"/>
      <c r="VWY164" s="149"/>
      <c r="VWZ164" s="149"/>
      <c r="VXA164" s="149"/>
      <c r="VXB164" s="149"/>
      <c r="VXC164" s="149"/>
      <c r="VXD164" s="149"/>
      <c r="VXE164" s="149"/>
      <c r="VXF164" s="149"/>
      <c r="VXG164" s="149"/>
      <c r="VXH164" s="149"/>
      <c r="VXI164" s="149"/>
      <c r="VXJ164" s="149"/>
      <c r="VXK164" s="149"/>
      <c r="VXL164" s="149"/>
      <c r="VXM164" s="149"/>
      <c r="VXN164" s="149"/>
      <c r="VXO164" s="149"/>
      <c r="VXP164" s="149"/>
      <c r="VXQ164" s="149"/>
      <c r="VXR164" s="149"/>
      <c r="VXS164" s="149"/>
      <c r="VXT164" s="149"/>
      <c r="VXU164" s="149"/>
      <c r="VXV164" s="149"/>
      <c r="VXW164" s="149"/>
      <c r="VXX164" s="149"/>
      <c r="VXY164" s="149"/>
      <c r="VXZ164" s="149"/>
      <c r="VYA164" s="149"/>
      <c r="VYB164" s="149"/>
      <c r="VYC164" s="149"/>
      <c r="VYD164" s="149"/>
      <c r="VYE164" s="149"/>
      <c r="VYF164" s="149"/>
      <c r="VYG164" s="149"/>
      <c r="VYH164" s="149"/>
      <c r="VYI164" s="149"/>
      <c r="VYJ164" s="149"/>
      <c r="VYK164" s="149"/>
      <c r="VYL164" s="149"/>
      <c r="VYM164" s="149"/>
      <c r="VYN164" s="149"/>
      <c r="VYO164" s="149"/>
      <c r="VYP164" s="149"/>
      <c r="VYQ164" s="149"/>
      <c r="VYR164" s="149"/>
      <c r="VYS164" s="149"/>
      <c r="VYT164" s="149"/>
      <c r="VYU164" s="149"/>
      <c r="VYV164" s="149"/>
      <c r="VYW164" s="149"/>
      <c r="VYX164" s="149"/>
      <c r="VYY164" s="149"/>
      <c r="VYZ164" s="149"/>
      <c r="VZA164" s="149"/>
      <c r="VZB164" s="149"/>
      <c r="VZC164" s="149"/>
      <c r="VZD164" s="149"/>
      <c r="VZE164" s="149"/>
      <c r="VZF164" s="149"/>
      <c r="VZG164" s="149"/>
      <c r="VZH164" s="149"/>
      <c r="VZI164" s="149"/>
      <c r="VZJ164" s="149"/>
      <c r="VZK164" s="149"/>
      <c r="VZL164" s="149"/>
      <c r="VZM164" s="149"/>
      <c r="VZN164" s="149"/>
      <c r="VZO164" s="149"/>
      <c r="VZP164" s="149"/>
      <c r="VZQ164" s="149"/>
      <c r="VZR164" s="149"/>
      <c r="VZS164" s="149"/>
      <c r="VZT164" s="149"/>
      <c r="VZU164" s="149"/>
      <c r="VZV164" s="149"/>
      <c r="VZW164" s="149"/>
      <c r="VZX164" s="149"/>
      <c r="VZY164" s="149"/>
      <c r="VZZ164" s="149"/>
      <c r="WAA164" s="149"/>
      <c r="WAB164" s="149"/>
      <c r="WAC164" s="149"/>
      <c r="WAD164" s="149"/>
      <c r="WAE164" s="149"/>
      <c r="WAF164" s="149"/>
      <c r="WAG164" s="149"/>
      <c r="WAH164" s="149"/>
      <c r="WAI164" s="149"/>
      <c r="WAJ164" s="149"/>
      <c r="WAK164" s="149"/>
      <c r="WAL164" s="149"/>
      <c r="WAM164" s="149"/>
      <c r="WAN164" s="149"/>
      <c r="WAO164" s="149"/>
      <c r="WAP164" s="149"/>
      <c r="WAQ164" s="149"/>
      <c r="WAR164" s="149"/>
      <c r="WAS164" s="149"/>
      <c r="WAT164" s="149"/>
      <c r="WAU164" s="149"/>
      <c r="WAV164" s="149"/>
      <c r="WAW164" s="149"/>
      <c r="WAX164" s="149"/>
      <c r="WAY164" s="149"/>
      <c r="WAZ164" s="149"/>
      <c r="WBA164" s="149"/>
      <c r="WBB164" s="149"/>
      <c r="WBC164" s="149"/>
      <c r="WBD164" s="149"/>
      <c r="WBE164" s="149"/>
      <c r="WBF164" s="149"/>
      <c r="WBG164" s="149"/>
      <c r="WBH164" s="149"/>
      <c r="WBI164" s="149"/>
      <c r="WBJ164" s="149"/>
      <c r="WBK164" s="149"/>
      <c r="WBL164" s="149"/>
      <c r="WBM164" s="149"/>
      <c r="WBN164" s="149"/>
      <c r="WBO164" s="149"/>
      <c r="WBP164" s="149"/>
      <c r="WBQ164" s="149"/>
      <c r="WBR164" s="149"/>
      <c r="WBS164" s="149"/>
      <c r="WBT164" s="149"/>
      <c r="WBU164" s="149"/>
      <c r="WBV164" s="149"/>
      <c r="WBW164" s="149"/>
      <c r="WBX164" s="149"/>
      <c r="WBY164" s="149"/>
      <c r="WBZ164" s="149"/>
      <c r="WCA164" s="149"/>
      <c r="WCB164" s="149"/>
      <c r="WCC164" s="149"/>
      <c r="WCD164" s="149"/>
      <c r="WCE164" s="149"/>
      <c r="WCF164" s="149"/>
      <c r="WCG164" s="149"/>
      <c r="WCH164" s="149"/>
      <c r="WCI164" s="149"/>
      <c r="WCJ164" s="149"/>
      <c r="WCK164" s="149"/>
      <c r="WCL164" s="149"/>
      <c r="WCM164" s="149"/>
      <c r="WCN164" s="149"/>
      <c r="WCO164" s="149"/>
      <c r="WCP164" s="149"/>
      <c r="WCQ164" s="149"/>
      <c r="WCR164" s="149"/>
      <c r="WCS164" s="149"/>
      <c r="WCT164" s="149"/>
      <c r="WCU164" s="149"/>
      <c r="WCV164" s="149"/>
      <c r="WCW164" s="149"/>
      <c r="WCX164" s="149"/>
      <c r="WCY164" s="149"/>
      <c r="WCZ164" s="149"/>
      <c r="WDA164" s="149"/>
      <c r="WDB164" s="149"/>
      <c r="WDC164" s="149"/>
      <c r="WDD164" s="149"/>
      <c r="WDE164" s="149"/>
      <c r="WDF164" s="149"/>
      <c r="WDG164" s="149"/>
      <c r="WDH164" s="149"/>
      <c r="WDI164" s="149"/>
      <c r="WDJ164" s="149"/>
      <c r="WDK164" s="149"/>
      <c r="WDL164" s="149"/>
      <c r="WDM164" s="149"/>
      <c r="WDN164" s="149"/>
      <c r="WDO164" s="149"/>
      <c r="WDP164" s="149"/>
      <c r="WDQ164" s="149"/>
      <c r="WDR164" s="149"/>
      <c r="WDS164" s="149"/>
      <c r="WDT164" s="149"/>
      <c r="WDU164" s="149"/>
      <c r="WDV164" s="149"/>
      <c r="WDW164" s="149"/>
      <c r="WDX164" s="149"/>
      <c r="WDY164" s="149"/>
      <c r="WDZ164" s="149"/>
      <c r="WEA164" s="149"/>
      <c r="WEB164" s="149"/>
      <c r="WEC164" s="149"/>
      <c r="WED164" s="149"/>
      <c r="WEE164" s="149"/>
      <c r="WEF164" s="149"/>
      <c r="WEG164" s="149"/>
      <c r="WEH164" s="149"/>
      <c r="WEI164" s="149"/>
      <c r="WEJ164" s="149"/>
      <c r="WEK164" s="149"/>
      <c r="WEL164" s="149"/>
      <c r="WEM164" s="149"/>
      <c r="WEN164" s="149"/>
      <c r="WEO164" s="149"/>
      <c r="WEP164" s="149"/>
      <c r="WEQ164" s="149"/>
      <c r="WER164" s="149"/>
      <c r="WES164" s="149"/>
      <c r="WET164" s="149"/>
      <c r="WEU164" s="149"/>
      <c r="WEV164" s="149"/>
      <c r="WEW164" s="149"/>
      <c r="WEX164" s="149"/>
      <c r="WEY164" s="149"/>
      <c r="WEZ164" s="149"/>
      <c r="WFA164" s="149"/>
      <c r="WFB164" s="149"/>
      <c r="WFC164" s="149"/>
      <c r="WFD164" s="149"/>
      <c r="WFE164" s="149"/>
      <c r="WFF164" s="149"/>
      <c r="WFG164" s="149"/>
      <c r="WFH164" s="149"/>
      <c r="WFI164" s="149"/>
      <c r="WFJ164" s="149"/>
      <c r="WFK164" s="149"/>
      <c r="WFL164" s="149"/>
      <c r="WFM164" s="149"/>
      <c r="WFN164" s="149"/>
      <c r="WFO164" s="149"/>
      <c r="WFP164" s="149"/>
      <c r="WFQ164" s="149"/>
      <c r="WFR164" s="149"/>
      <c r="WFS164" s="149"/>
      <c r="WFT164" s="149"/>
      <c r="WFU164" s="149"/>
      <c r="WFV164" s="149"/>
      <c r="WFW164" s="149"/>
      <c r="WFX164" s="149"/>
      <c r="WFY164" s="149"/>
      <c r="WFZ164" s="149"/>
      <c r="WGA164" s="149"/>
      <c r="WGB164" s="149"/>
      <c r="WGC164" s="149"/>
      <c r="WGD164" s="149"/>
      <c r="WGE164" s="149"/>
      <c r="WGF164" s="149"/>
      <c r="WGG164" s="149"/>
      <c r="WGH164" s="149"/>
      <c r="WGI164" s="149"/>
      <c r="WGJ164" s="149"/>
      <c r="WGK164" s="149"/>
      <c r="WGL164" s="149"/>
      <c r="WGM164" s="149"/>
      <c r="WGN164" s="149"/>
      <c r="WGO164" s="149"/>
      <c r="WGP164" s="149"/>
      <c r="WGQ164" s="149"/>
      <c r="WGR164" s="149"/>
      <c r="WGS164" s="149"/>
      <c r="WGT164" s="149"/>
      <c r="WGU164" s="149"/>
      <c r="WGV164" s="149"/>
      <c r="WGW164" s="149"/>
      <c r="WGX164" s="149"/>
      <c r="WGY164" s="149"/>
      <c r="WGZ164" s="149"/>
      <c r="WHA164" s="149"/>
      <c r="WHB164" s="149"/>
      <c r="WHC164" s="149"/>
      <c r="WHD164" s="149"/>
      <c r="WHE164" s="149"/>
      <c r="WHF164" s="149"/>
      <c r="WHG164" s="149"/>
      <c r="WHH164" s="149"/>
      <c r="WHI164" s="149"/>
      <c r="WHJ164" s="149"/>
      <c r="WHK164" s="149"/>
      <c r="WHL164" s="149"/>
      <c r="WHM164" s="149"/>
      <c r="WHN164" s="149"/>
      <c r="WHO164" s="149"/>
      <c r="WHP164" s="149"/>
      <c r="WHQ164" s="149"/>
      <c r="WHR164" s="149"/>
      <c r="WHS164" s="149"/>
      <c r="WHT164" s="149"/>
      <c r="WHU164" s="149"/>
      <c r="WHV164" s="149"/>
      <c r="WHW164" s="149"/>
      <c r="WHX164" s="149"/>
      <c r="WHY164" s="149"/>
      <c r="WHZ164" s="149"/>
      <c r="WIA164" s="149"/>
      <c r="WIB164" s="149"/>
      <c r="WIC164" s="149"/>
      <c r="WID164" s="149"/>
      <c r="WIE164" s="149"/>
      <c r="WIF164" s="149"/>
      <c r="WIG164" s="149"/>
      <c r="WIH164" s="149"/>
      <c r="WII164" s="149"/>
      <c r="WIJ164" s="149"/>
      <c r="WIK164" s="149"/>
      <c r="WIL164" s="149"/>
      <c r="WIM164" s="149"/>
      <c r="WIN164" s="149"/>
      <c r="WIO164" s="149"/>
      <c r="WIP164" s="149"/>
      <c r="WIQ164" s="149"/>
      <c r="WIR164" s="149"/>
      <c r="WIS164" s="149"/>
      <c r="WIT164" s="149"/>
      <c r="WIU164" s="149"/>
      <c r="WIV164" s="149"/>
      <c r="WIW164" s="149"/>
      <c r="WIX164" s="149"/>
      <c r="WIY164" s="149"/>
      <c r="WIZ164" s="149"/>
      <c r="WJA164" s="149"/>
      <c r="WJB164" s="149"/>
      <c r="WJC164" s="149"/>
      <c r="WJD164" s="149"/>
      <c r="WJE164" s="149"/>
      <c r="WJF164" s="149"/>
      <c r="WJG164" s="149"/>
      <c r="WJH164" s="149"/>
      <c r="WJI164" s="149"/>
      <c r="WJJ164" s="149"/>
      <c r="WJK164" s="149"/>
      <c r="WJL164" s="149"/>
      <c r="WJM164" s="149"/>
      <c r="WJN164" s="149"/>
      <c r="WJO164" s="149"/>
      <c r="WJP164" s="149"/>
      <c r="WJQ164" s="149"/>
      <c r="WJR164" s="149"/>
      <c r="WJS164" s="149"/>
      <c r="WJT164" s="149"/>
      <c r="WJU164" s="149"/>
      <c r="WJV164" s="149"/>
      <c r="WJW164" s="149"/>
      <c r="WJX164" s="149"/>
      <c r="WJY164" s="149"/>
      <c r="WJZ164" s="149"/>
      <c r="WKA164" s="149"/>
      <c r="WKB164" s="149"/>
      <c r="WKC164" s="149"/>
      <c r="WKD164" s="149"/>
      <c r="WKE164" s="149"/>
      <c r="WKF164" s="149"/>
      <c r="WKG164" s="149"/>
      <c r="WKH164" s="149"/>
      <c r="WKI164" s="149"/>
      <c r="WKJ164" s="149"/>
      <c r="WKK164" s="149"/>
      <c r="WKL164" s="149"/>
      <c r="WKM164" s="149"/>
      <c r="WKN164" s="149"/>
      <c r="WKO164" s="149"/>
      <c r="WKP164" s="149"/>
      <c r="WKQ164" s="149"/>
      <c r="WKR164" s="149"/>
      <c r="WKS164" s="149"/>
      <c r="WKT164" s="149"/>
      <c r="WKU164" s="149"/>
      <c r="WKV164" s="149"/>
      <c r="WKW164" s="149"/>
      <c r="WKX164" s="149"/>
      <c r="WKY164" s="149"/>
      <c r="WKZ164" s="149"/>
      <c r="WLA164" s="149"/>
      <c r="WLB164" s="149"/>
      <c r="WLC164" s="149"/>
      <c r="WLD164" s="149"/>
      <c r="WLE164" s="149"/>
      <c r="WLF164" s="149"/>
      <c r="WLG164" s="149"/>
      <c r="WLH164" s="149"/>
      <c r="WLI164" s="149"/>
      <c r="WLJ164" s="149"/>
      <c r="WLK164" s="149"/>
      <c r="WLL164" s="149"/>
      <c r="WLM164" s="149"/>
      <c r="WLN164" s="149"/>
      <c r="WLO164" s="149"/>
      <c r="WLP164" s="149"/>
      <c r="WLQ164" s="149"/>
      <c r="WLR164" s="149"/>
      <c r="WLS164" s="149"/>
      <c r="WLT164" s="149"/>
      <c r="WLU164" s="149"/>
      <c r="WLV164" s="149"/>
      <c r="WLW164" s="149"/>
      <c r="WLX164" s="149"/>
      <c r="WLY164" s="149"/>
      <c r="WLZ164" s="149"/>
      <c r="WMA164" s="149"/>
      <c r="WMB164" s="149"/>
      <c r="WMC164" s="149"/>
      <c r="WMD164" s="149"/>
      <c r="WME164" s="149"/>
      <c r="WMF164" s="149"/>
      <c r="WMG164" s="149"/>
      <c r="WMH164" s="149"/>
      <c r="WMI164" s="149"/>
      <c r="WMJ164" s="149"/>
      <c r="WMK164" s="149"/>
      <c r="WML164" s="149"/>
      <c r="WMM164" s="149"/>
      <c r="WMN164" s="149"/>
      <c r="WMO164" s="149"/>
      <c r="WMP164" s="149"/>
      <c r="WMQ164" s="149"/>
      <c r="WMR164" s="149"/>
      <c r="WMS164" s="149"/>
      <c r="WMT164" s="149"/>
      <c r="WMU164" s="149"/>
      <c r="WMV164" s="149"/>
      <c r="WMW164" s="149"/>
      <c r="WMX164" s="149"/>
      <c r="WMY164" s="149"/>
      <c r="WMZ164" s="149"/>
      <c r="WNA164" s="149"/>
      <c r="WNB164" s="149"/>
      <c r="WNC164" s="149"/>
      <c r="WND164" s="149"/>
      <c r="WNE164" s="149"/>
      <c r="WNF164" s="149"/>
      <c r="WNG164" s="149"/>
      <c r="WNH164" s="149"/>
      <c r="WNI164" s="149"/>
      <c r="WNJ164" s="149"/>
      <c r="WNK164" s="149"/>
      <c r="WNL164" s="149"/>
      <c r="WNM164" s="149"/>
      <c r="WNN164" s="149"/>
      <c r="WNO164" s="149"/>
      <c r="WNP164" s="149"/>
      <c r="WNQ164" s="149"/>
      <c r="WNR164" s="149"/>
      <c r="WNS164" s="149"/>
      <c r="WNT164" s="149"/>
      <c r="WNU164" s="149"/>
      <c r="WNV164" s="149"/>
      <c r="WNW164" s="149"/>
      <c r="WNX164" s="149"/>
      <c r="WNY164" s="149"/>
      <c r="WNZ164" s="149"/>
      <c r="WOA164" s="149"/>
      <c r="WOB164" s="149"/>
      <c r="WOC164" s="149"/>
      <c r="WOD164" s="149"/>
      <c r="WOE164" s="149"/>
      <c r="WOF164" s="149"/>
      <c r="WOG164" s="149"/>
      <c r="WOH164" s="149"/>
      <c r="WOI164" s="149"/>
      <c r="WOJ164" s="149"/>
      <c r="WOK164" s="149"/>
      <c r="WOL164" s="149"/>
      <c r="WOM164" s="149"/>
      <c r="WON164" s="149"/>
      <c r="WOO164" s="149"/>
      <c r="WOP164" s="149"/>
      <c r="WOQ164" s="149"/>
      <c r="WOR164" s="149"/>
      <c r="WOS164" s="149"/>
      <c r="WOT164" s="149"/>
      <c r="WOU164" s="149"/>
      <c r="WOV164" s="149"/>
      <c r="WOW164" s="149"/>
      <c r="WOX164" s="149"/>
      <c r="WOY164" s="149"/>
      <c r="WOZ164" s="149"/>
      <c r="WPA164" s="149"/>
      <c r="WPB164" s="149"/>
      <c r="WPC164" s="149"/>
      <c r="WPD164" s="149"/>
      <c r="WPE164" s="149"/>
      <c r="WPF164" s="149"/>
      <c r="WPG164" s="149"/>
      <c r="WPH164" s="149"/>
      <c r="WPI164" s="149"/>
      <c r="WPJ164" s="149"/>
      <c r="WPK164" s="149"/>
      <c r="WPL164" s="149"/>
      <c r="WPM164" s="149"/>
      <c r="WPN164" s="149"/>
      <c r="WPO164" s="149"/>
      <c r="WPP164" s="149"/>
      <c r="WPQ164" s="149"/>
      <c r="WPR164" s="149"/>
      <c r="WPS164" s="149"/>
      <c r="WPT164" s="149"/>
      <c r="WPU164" s="149"/>
      <c r="WPV164" s="149"/>
      <c r="WPW164" s="149"/>
      <c r="WPX164" s="149"/>
      <c r="WPY164" s="149"/>
      <c r="WPZ164" s="149"/>
      <c r="WQA164" s="149"/>
      <c r="WQB164" s="149"/>
      <c r="WQC164" s="149"/>
      <c r="WQD164" s="149"/>
      <c r="WQE164" s="149"/>
      <c r="WQF164" s="149"/>
      <c r="WQG164" s="149"/>
      <c r="WQH164" s="149"/>
      <c r="WQI164" s="149"/>
      <c r="WQJ164" s="149"/>
      <c r="WQK164" s="149"/>
      <c r="WQL164" s="149"/>
      <c r="WQM164" s="149"/>
      <c r="WQN164" s="149"/>
      <c r="WQO164" s="149"/>
      <c r="WQP164" s="149"/>
      <c r="WQQ164" s="149"/>
      <c r="WQR164" s="149"/>
      <c r="WQS164" s="149"/>
      <c r="WQT164" s="149"/>
      <c r="WQU164" s="149"/>
      <c r="WQV164" s="149"/>
      <c r="WQW164" s="149"/>
      <c r="WQX164" s="149"/>
      <c r="WQY164" s="149"/>
      <c r="WQZ164" s="149"/>
      <c r="WRA164" s="149"/>
      <c r="WRB164" s="149"/>
      <c r="WRC164" s="149"/>
      <c r="WRD164" s="149"/>
      <c r="WRE164" s="149"/>
      <c r="WRF164" s="149"/>
      <c r="WRG164" s="149"/>
      <c r="WRH164" s="149"/>
      <c r="WRI164" s="149"/>
      <c r="WRJ164" s="149"/>
      <c r="WRK164" s="149"/>
      <c r="WRL164" s="149"/>
      <c r="WRM164" s="149"/>
      <c r="WRN164" s="149"/>
      <c r="WRO164" s="149"/>
      <c r="WRP164" s="149"/>
      <c r="WRQ164" s="149"/>
      <c r="WRR164" s="149"/>
      <c r="WRS164" s="149"/>
      <c r="WRT164" s="149"/>
      <c r="WRU164" s="149"/>
      <c r="WRV164" s="149"/>
      <c r="WRW164" s="149"/>
      <c r="WRX164" s="149"/>
      <c r="WRY164" s="149"/>
      <c r="WRZ164" s="149"/>
      <c r="WSA164" s="149"/>
      <c r="WSB164" s="149"/>
      <c r="WSC164" s="149"/>
      <c r="WSD164" s="149"/>
      <c r="WSE164" s="149"/>
      <c r="WSF164" s="149"/>
      <c r="WSG164" s="149"/>
      <c r="WSH164" s="149"/>
      <c r="WSI164" s="149"/>
      <c r="WSJ164" s="149"/>
      <c r="WSK164" s="149"/>
      <c r="WSL164" s="149"/>
      <c r="WSM164" s="149"/>
      <c r="WSN164" s="149"/>
      <c r="WSO164" s="149"/>
      <c r="WSP164" s="149"/>
      <c r="WSQ164" s="149"/>
      <c r="WSR164" s="149"/>
      <c r="WSS164" s="149"/>
      <c r="WST164" s="149"/>
      <c r="WSU164" s="149"/>
      <c r="WSV164" s="149"/>
      <c r="WSW164" s="149"/>
      <c r="WSX164" s="149"/>
      <c r="WSY164" s="149"/>
      <c r="WSZ164" s="149"/>
      <c r="WTA164" s="149"/>
      <c r="WTB164" s="149"/>
      <c r="WTC164" s="149"/>
      <c r="WTD164" s="149"/>
      <c r="WTE164" s="149"/>
      <c r="WTF164" s="149"/>
      <c r="WTG164" s="149"/>
      <c r="WTH164" s="149"/>
      <c r="WTI164" s="149"/>
      <c r="WTJ164" s="149"/>
      <c r="WTK164" s="149"/>
      <c r="WTL164" s="149"/>
      <c r="WTM164" s="149"/>
      <c r="WTN164" s="149"/>
      <c r="WTO164" s="149"/>
      <c r="WTP164" s="149"/>
      <c r="WTQ164" s="149"/>
      <c r="WTR164" s="149"/>
      <c r="WTS164" s="149"/>
      <c r="WTT164" s="149"/>
      <c r="WTU164" s="149"/>
      <c r="WTV164" s="149"/>
      <c r="WTW164" s="149"/>
      <c r="WTX164" s="149"/>
      <c r="WTY164" s="149"/>
      <c r="WTZ164" s="149"/>
      <c r="WUA164" s="149"/>
      <c r="WUB164" s="149"/>
      <c r="WUC164" s="149"/>
      <c r="WUD164" s="149"/>
      <c r="WUE164" s="149"/>
      <c r="WUF164" s="149"/>
      <c r="WUG164" s="149"/>
      <c r="WUH164" s="149"/>
      <c r="WUI164" s="149"/>
      <c r="WUJ164" s="149"/>
      <c r="WUK164" s="149"/>
      <c r="WUL164" s="149"/>
      <c r="WUM164" s="149"/>
      <c r="WUN164" s="149"/>
      <c r="WUO164" s="149"/>
      <c r="WUP164" s="149"/>
      <c r="WUQ164" s="149"/>
      <c r="WUR164" s="149"/>
      <c r="WUS164" s="149"/>
      <c r="WUT164" s="149"/>
      <c r="WUU164" s="149"/>
      <c r="WUV164" s="149"/>
      <c r="WUW164" s="149"/>
      <c r="WUX164" s="149"/>
      <c r="WUY164" s="149"/>
      <c r="WUZ164" s="149"/>
      <c r="WVA164" s="149"/>
      <c r="WVB164" s="149"/>
      <c r="WVC164" s="149"/>
      <c r="WVD164" s="149"/>
      <c r="WVE164" s="149"/>
      <c r="WVF164" s="149"/>
      <c r="WVG164" s="149"/>
      <c r="WVH164" s="149"/>
      <c r="WVI164" s="149"/>
      <c r="WVJ164" s="149"/>
      <c r="WVK164" s="149"/>
      <c r="WVL164" s="149"/>
      <c r="WVM164" s="149"/>
      <c r="WVN164" s="149"/>
      <c r="WVO164" s="149"/>
      <c r="WVP164" s="149"/>
      <c r="WVQ164" s="149"/>
      <c r="WVR164" s="149"/>
      <c r="WVS164" s="149"/>
      <c r="WVT164" s="149"/>
      <c r="WVU164" s="149"/>
      <c r="WVV164" s="149"/>
      <c r="WVW164" s="149"/>
      <c r="WVX164" s="149"/>
      <c r="WVY164" s="149"/>
      <c r="WVZ164" s="149"/>
      <c r="WWA164" s="149"/>
      <c r="WWB164" s="149"/>
      <c r="WWC164" s="149"/>
      <c r="WWD164" s="149"/>
      <c r="WWE164" s="149"/>
      <c r="WWF164" s="149"/>
      <c r="WWG164" s="149"/>
      <c r="WWH164" s="149"/>
      <c r="WWI164" s="149"/>
      <c r="WWJ164" s="149"/>
      <c r="WWK164" s="149"/>
      <c r="WWL164" s="149"/>
      <c r="WWM164" s="149"/>
      <c r="WWN164" s="149"/>
      <c r="WWO164" s="149"/>
      <c r="WWP164" s="149"/>
      <c r="WWQ164" s="149"/>
      <c r="WWR164" s="149"/>
      <c r="WWS164" s="149"/>
      <c r="WWT164" s="149"/>
      <c r="WWU164" s="149"/>
      <c r="WWV164" s="149"/>
      <c r="WWW164" s="149"/>
      <c r="WWX164" s="149"/>
      <c r="WWY164" s="149"/>
      <c r="WWZ164" s="149"/>
      <c r="WXA164" s="149"/>
      <c r="WXB164" s="149"/>
      <c r="WXC164" s="149"/>
      <c r="WXD164" s="149"/>
      <c r="WXE164" s="149"/>
      <c r="WXF164" s="149"/>
      <c r="WXG164" s="149"/>
      <c r="WXH164" s="149"/>
      <c r="WXI164" s="149"/>
      <c r="WXJ164" s="149"/>
      <c r="WXK164" s="149"/>
      <c r="WXL164" s="149"/>
      <c r="WXM164" s="149"/>
      <c r="WXN164" s="149"/>
      <c r="WXO164" s="149"/>
      <c r="WXP164" s="149"/>
      <c r="WXQ164" s="149"/>
      <c r="WXR164" s="149"/>
      <c r="WXS164" s="149"/>
      <c r="WXT164" s="149"/>
      <c r="WXU164" s="149"/>
      <c r="WXV164" s="149"/>
      <c r="WXW164" s="149"/>
      <c r="WXX164" s="149"/>
      <c r="WXY164" s="149"/>
      <c r="WXZ164" s="149"/>
      <c r="WYA164" s="149"/>
      <c r="WYB164" s="149"/>
      <c r="WYC164" s="149"/>
      <c r="WYD164" s="149"/>
      <c r="WYE164" s="149"/>
      <c r="WYF164" s="149"/>
      <c r="WYG164" s="149"/>
      <c r="WYH164" s="149"/>
      <c r="WYI164" s="149"/>
      <c r="WYJ164" s="149"/>
      <c r="WYK164" s="149"/>
      <c r="WYL164" s="149"/>
      <c r="WYM164" s="149"/>
      <c r="WYN164" s="149"/>
      <c r="WYO164" s="149"/>
      <c r="WYP164" s="149"/>
      <c r="WYQ164" s="149"/>
      <c r="WYR164" s="149"/>
      <c r="WYS164" s="149"/>
      <c r="WYT164" s="149"/>
      <c r="WYU164" s="149"/>
      <c r="WYV164" s="149"/>
      <c r="WYW164" s="149"/>
      <c r="WYX164" s="149"/>
      <c r="WYY164" s="149"/>
      <c r="WYZ164" s="149"/>
      <c r="WZA164" s="149"/>
      <c r="WZB164" s="149"/>
      <c r="WZC164" s="149"/>
      <c r="WZD164" s="149"/>
      <c r="WZE164" s="149"/>
      <c r="WZF164" s="149"/>
      <c r="WZG164" s="149"/>
      <c r="WZH164" s="149"/>
      <c r="WZI164" s="149"/>
      <c r="WZJ164" s="149"/>
      <c r="WZK164" s="149"/>
      <c r="WZL164" s="149"/>
      <c r="WZM164" s="149"/>
      <c r="WZN164" s="149"/>
      <c r="WZO164" s="149"/>
      <c r="WZP164" s="149"/>
      <c r="WZQ164" s="149"/>
      <c r="WZR164" s="149"/>
      <c r="WZS164" s="149"/>
      <c r="WZT164" s="149"/>
      <c r="WZU164" s="149"/>
      <c r="WZV164" s="149"/>
      <c r="WZW164" s="149"/>
      <c r="WZX164" s="149"/>
      <c r="WZY164" s="149"/>
      <c r="WZZ164" s="149"/>
      <c r="XAA164" s="149"/>
      <c r="XAB164" s="149"/>
      <c r="XAC164" s="149"/>
      <c r="XAD164" s="149"/>
      <c r="XAE164" s="149"/>
      <c r="XAF164" s="149"/>
      <c r="XAG164" s="149"/>
      <c r="XAH164" s="149"/>
      <c r="XAI164" s="149"/>
      <c r="XAJ164" s="149"/>
      <c r="XAK164" s="149"/>
      <c r="XAL164" s="149"/>
      <c r="XAM164" s="149"/>
      <c r="XAN164" s="149"/>
      <c r="XAO164" s="149"/>
      <c r="XAP164" s="149"/>
      <c r="XAQ164" s="149"/>
      <c r="XAR164" s="149"/>
      <c r="XAS164" s="149"/>
      <c r="XAT164" s="149"/>
      <c r="XAU164" s="149"/>
      <c r="XAV164" s="149"/>
      <c r="XAW164" s="149"/>
      <c r="XAX164" s="149"/>
      <c r="XAY164" s="149"/>
      <c r="XAZ164" s="149"/>
      <c r="XBA164" s="149"/>
      <c r="XBB164" s="149"/>
      <c r="XBC164" s="149"/>
      <c r="XBD164" s="149"/>
      <c r="XBE164" s="149"/>
      <c r="XBF164" s="149"/>
      <c r="XBG164" s="149"/>
      <c r="XBH164" s="149"/>
      <c r="XBI164" s="149"/>
      <c r="XBJ164" s="149"/>
      <c r="XBK164" s="149"/>
      <c r="XBL164" s="149"/>
      <c r="XBM164" s="149"/>
      <c r="XBN164" s="149"/>
      <c r="XBO164" s="149"/>
      <c r="XBP164" s="149"/>
      <c r="XBQ164" s="149"/>
      <c r="XBR164" s="149"/>
      <c r="XBS164" s="149"/>
      <c r="XBT164" s="149"/>
      <c r="XBU164" s="149"/>
      <c r="XBV164" s="149"/>
      <c r="XBW164" s="149"/>
      <c r="XBX164" s="149"/>
      <c r="XBY164" s="149"/>
      <c r="XBZ164" s="149"/>
      <c r="XCA164" s="149"/>
      <c r="XCB164" s="149"/>
      <c r="XCC164" s="149"/>
      <c r="XCD164" s="149"/>
      <c r="XCE164" s="149"/>
      <c r="XCF164" s="149"/>
      <c r="XCG164" s="149"/>
      <c r="XCH164" s="149"/>
      <c r="XCI164" s="149"/>
      <c r="XCJ164" s="149"/>
      <c r="XCK164" s="149"/>
      <c r="XCL164" s="149"/>
      <c r="XCM164" s="149"/>
      <c r="XCN164" s="149"/>
      <c r="XCO164" s="149"/>
      <c r="XCP164" s="149"/>
      <c r="XCQ164" s="149"/>
      <c r="XCR164" s="149"/>
      <c r="XCS164" s="149"/>
      <c r="XCT164" s="149"/>
      <c r="XCU164" s="149"/>
      <c r="XCV164" s="149"/>
      <c r="XCW164" s="149"/>
      <c r="XCX164" s="149"/>
      <c r="XCY164" s="149"/>
      <c r="XCZ164" s="149"/>
      <c r="XDA164" s="149"/>
      <c r="XDB164" s="149"/>
      <c r="XDC164" s="149"/>
      <c r="XDD164" s="149"/>
      <c r="XDE164" s="149"/>
      <c r="XDF164" s="149"/>
      <c r="XDG164" s="149"/>
      <c r="XDH164" s="149"/>
      <c r="XDI164" s="149"/>
      <c r="XDJ164" s="149"/>
      <c r="XDK164" s="149"/>
      <c r="XDL164" s="149"/>
      <c r="XDM164" s="149"/>
      <c r="XDN164" s="149"/>
      <c r="XDO164" s="149"/>
      <c r="XDP164" s="149"/>
      <c r="XDQ164" s="149"/>
      <c r="XDR164" s="149"/>
      <c r="XDS164" s="149"/>
      <c r="XDT164" s="149"/>
      <c r="XDU164" s="149"/>
      <c r="XDV164" s="149"/>
      <c r="XDW164" s="149"/>
      <c r="XDX164" s="149"/>
      <c r="XDY164" s="149"/>
      <c r="XDZ164" s="149"/>
      <c r="XEA164" s="149"/>
      <c r="XEB164" s="149"/>
      <c r="XEC164" s="149"/>
      <c r="XED164" s="149"/>
      <c r="XEE164" s="149"/>
      <c r="XEF164" s="149"/>
      <c r="XEG164" s="149"/>
      <c r="XEH164" s="149"/>
      <c r="XEI164" s="149"/>
      <c r="XEJ164" s="149"/>
      <c r="XEK164" s="149"/>
      <c r="XEL164" s="149"/>
      <c r="XEM164" s="149"/>
      <c r="XEN164" s="149"/>
      <c r="XEO164" s="149"/>
      <c r="XEP164" s="149"/>
      <c r="XEQ164" s="149"/>
      <c r="XER164" s="149"/>
      <c r="XES164" s="149"/>
      <c r="XET164" s="149"/>
      <c r="XEU164" s="149"/>
      <c r="XEV164" s="149"/>
      <c r="XEW164" s="149"/>
      <c r="XEX164" s="149"/>
      <c r="XEY164" s="149"/>
      <c r="XEZ164" s="149"/>
      <c r="XFA164" s="149"/>
      <c r="XFB164" s="149"/>
      <c r="XFC164" s="149"/>
      <c r="XFD164" s="149"/>
    </row>
    <row r="165" spans="1:16384" x14ac:dyDescent="0.25">
      <c r="A165" s="143"/>
      <c r="B165" s="84" t="str">
        <f>IF(A165&gt;"",IF(A165=E165,"No",(IF(IFERROR(VLOOKUP(A165,E:E,1,FALSE)=A165,FALSE),"Duplicate",IF(E165&gt;"","Mismatch","IT Only")))),"No")</f>
        <v>No</v>
      </c>
      <c r="C165" s="86" t="s">
        <v>430</v>
      </c>
      <c r="D165" s="84" t="s">
        <v>431</v>
      </c>
      <c r="E165" s="84" t="s">
        <v>904</v>
      </c>
      <c r="F165" s="84" t="str">
        <f>IF(E165=0,"N/A",IF(IF(E165&gt;"",COUNTIF(E:E,E165),0)&gt;1,"Yes","No"))</f>
        <v>No</v>
      </c>
      <c r="G165" s="87" t="s">
        <v>905</v>
      </c>
      <c r="H165" s="87" t="s">
        <v>516</v>
      </c>
      <c r="I165" s="87" t="s">
        <v>445</v>
      </c>
      <c r="J165" s="87" t="s">
        <v>436</v>
      </c>
      <c r="K165" s="87">
        <v>38.191485</v>
      </c>
      <c r="L165" s="87">
        <v>-89.876778000000002</v>
      </c>
      <c r="M165" s="87"/>
      <c r="N165" s="87" t="s">
        <v>906</v>
      </c>
      <c r="O165" s="87" t="s">
        <v>907</v>
      </c>
      <c r="P165" s="87" t="s">
        <v>898</v>
      </c>
      <c r="Q165" s="87" t="s">
        <v>899</v>
      </c>
    </row>
    <row r="166" spans="1:16384" x14ac:dyDescent="0.25">
      <c r="A166" s="143"/>
      <c r="B166" s="84" t="str">
        <f>IF(A166&gt;"",IF(A166=E166,"No",(IF(IFERROR(VLOOKUP(A166,E:E,1,FALSE)=A166,FALSE),"Duplicate",IF(E166&gt;"","Mismatch","IT Only")))),"No")</f>
        <v>No</v>
      </c>
      <c r="C166" s="86" t="s">
        <v>430</v>
      </c>
      <c r="D166" s="84" t="s">
        <v>431</v>
      </c>
      <c r="E166" s="84" t="s">
        <v>878</v>
      </c>
      <c r="F166" s="84" t="str">
        <f>IF(E166=0,"N/A",IF(IF(E166&gt;"",COUNTIF(E:E,E166),0)&gt;1,"Yes","No"))</f>
        <v>No</v>
      </c>
      <c r="G166" s="87" t="s">
        <v>879</v>
      </c>
      <c r="H166" s="87" t="s">
        <v>644</v>
      </c>
      <c r="I166" s="87" t="s">
        <v>435</v>
      </c>
      <c r="J166" s="87" t="s">
        <v>436</v>
      </c>
      <c r="K166" s="87">
        <v>38.6063166666667</v>
      </c>
      <c r="L166" s="87">
        <v>-90.650300000000001</v>
      </c>
      <c r="M166" s="87"/>
      <c r="N166" s="87" t="s">
        <v>880</v>
      </c>
      <c r="O166" s="88">
        <v>78</v>
      </c>
      <c r="P166" s="87" t="s">
        <v>881</v>
      </c>
      <c r="Q166" s="89"/>
    </row>
    <row r="167" spans="1:16384" x14ac:dyDescent="0.25">
      <c r="A167" s="143"/>
      <c r="B167" s="84" t="str">
        <f>IF(A167&gt;"",IF(A167=E167,"No",(IF(IFERROR(VLOOKUP(A167,E:E,1,FALSE)=A167,FALSE),"Duplicate",IF(E167&gt;"","Mismatch","IT Only")))),"No")</f>
        <v>No</v>
      </c>
      <c r="C167" s="86" t="s">
        <v>430</v>
      </c>
      <c r="D167" s="84" t="s">
        <v>431</v>
      </c>
      <c r="E167" s="84" t="s">
        <v>882</v>
      </c>
      <c r="F167" s="84" t="str">
        <f>IF(E167=0,"N/A",IF(IF(E167&gt;"",COUNTIF(E:E,E167),0)&gt;1,"Yes","No"))</f>
        <v>No</v>
      </c>
      <c r="G167" s="87" t="s">
        <v>883</v>
      </c>
      <c r="H167" s="87" t="s">
        <v>440</v>
      </c>
      <c r="I167" s="87" t="s">
        <v>435</v>
      </c>
      <c r="J167" s="87" t="s">
        <v>436</v>
      </c>
      <c r="K167" s="87">
        <v>38.716333333333303</v>
      </c>
      <c r="L167" s="87">
        <v>-90.227383333333293</v>
      </c>
      <c r="M167" s="87"/>
      <c r="N167" s="87" t="s">
        <v>884</v>
      </c>
      <c r="O167" s="94">
        <v>261</v>
      </c>
      <c r="P167" s="87" t="s">
        <v>564</v>
      </c>
      <c r="Q167" s="89"/>
    </row>
    <row r="168" spans="1:16384" x14ac:dyDescent="0.25">
      <c r="A168" s="143" t="s">
        <v>885</v>
      </c>
      <c r="B168" s="84" t="str">
        <f>IF(A168&gt;"",IF(A168=E168,"No",(IF(IFERROR(VLOOKUP(A168,E:E,1,FALSE)=A168,FALSE),"Duplicate",IF(E168&gt;"","Mismatch","IT Only")))),"No")</f>
        <v>No</v>
      </c>
      <c r="C168" s="86" t="s">
        <v>430</v>
      </c>
      <c r="D168" s="84" t="s">
        <v>431</v>
      </c>
      <c r="E168" s="84" t="s">
        <v>887</v>
      </c>
      <c r="F168" s="84" t="str">
        <f>IF(E168=0,"N/A",IF(IF(E168&gt;"",COUNTIF(E:E,E168),0)&gt;1,"Yes","No"))</f>
        <v>No</v>
      </c>
      <c r="G168" s="87" t="s">
        <v>888</v>
      </c>
      <c r="H168" s="87" t="s">
        <v>644</v>
      </c>
      <c r="I168" s="87" t="s">
        <v>435</v>
      </c>
      <c r="J168" s="87" t="s">
        <v>436</v>
      </c>
      <c r="K168" s="87">
        <v>38.215683333333303</v>
      </c>
      <c r="L168" s="87">
        <v>-90.445733333333294</v>
      </c>
      <c r="M168" s="87"/>
      <c r="N168" s="87" t="s">
        <v>887</v>
      </c>
      <c r="O168" s="88">
        <v>28</v>
      </c>
      <c r="P168" s="87" t="s">
        <v>645</v>
      </c>
      <c r="Q168" s="89"/>
    </row>
    <row r="169" spans="1:16384" x14ac:dyDescent="0.25">
      <c r="A169" s="143"/>
      <c r="B169" s="143" t="str">
        <f>IF(A169&gt;"",IF(A169=E169,"No",(IF(IFERROR(VLOOKUP(A169,E:E,1,FALSE)=A169,FALSE),"Duplicate",IF(E169&gt;"","Mismatch","IT Only")))),"No")</f>
        <v>No</v>
      </c>
      <c r="C169" s="86" t="s">
        <v>430</v>
      </c>
      <c r="D169" s="143" t="s">
        <v>431</v>
      </c>
      <c r="E169" s="143" t="s">
        <v>889</v>
      </c>
      <c r="F169" s="84" t="str">
        <f>IF(E169=0,"N/A",IF(IF(E169&gt;"",COUNTIF(E:E,E169),0)&gt;1,"Yes","No"))</f>
        <v>No</v>
      </c>
      <c r="G169" s="87" t="s">
        <v>890</v>
      </c>
      <c r="H169" s="87" t="s">
        <v>434</v>
      </c>
      <c r="I169" s="87" t="s">
        <v>435</v>
      </c>
      <c r="J169" s="87" t="s">
        <v>436</v>
      </c>
      <c r="K169" s="87">
        <v>40.163049999999998</v>
      </c>
      <c r="L169" s="87">
        <v>-92.179133333333297</v>
      </c>
      <c r="M169" s="87"/>
      <c r="N169" s="87" t="s">
        <v>889</v>
      </c>
      <c r="O169" s="94">
        <v>712</v>
      </c>
      <c r="P169" s="87" t="s">
        <v>475</v>
      </c>
      <c r="Q169" s="89"/>
    </row>
    <row r="170" spans="1:16384" x14ac:dyDescent="0.25">
      <c r="A170" s="143"/>
      <c r="B170" s="84" t="str">
        <f>IF(A170&gt;"",IF(A170=E170,"No",(IF(IFERROR(VLOOKUP(A170,E:E,1,FALSE)=A170,FALSE),"Duplicate",IF(E170&gt;"","Mismatch","IT Only")))),"No")</f>
        <v>No</v>
      </c>
      <c r="C170" s="86" t="s">
        <v>430</v>
      </c>
      <c r="D170" s="84" t="s">
        <v>431</v>
      </c>
      <c r="E170" s="84" t="s">
        <v>940</v>
      </c>
      <c r="F170" s="84" t="str">
        <f>IF(E170=0,"N/A",IF(IF(E170&gt;"",COUNTIF(E:E,E170),0)&gt;1,"Yes","No"))</f>
        <v>No</v>
      </c>
      <c r="G170" s="87" t="s">
        <v>941</v>
      </c>
      <c r="H170" s="87" t="s">
        <v>516</v>
      </c>
      <c r="I170" s="87" t="s">
        <v>445</v>
      </c>
      <c r="J170" s="87" t="s">
        <v>436</v>
      </c>
      <c r="K170" s="87">
        <v>38.194616000000003</v>
      </c>
      <c r="L170" s="87">
        <v>-89.886809</v>
      </c>
      <c r="M170" s="87"/>
      <c r="N170" s="87" t="s">
        <v>942</v>
      </c>
      <c r="O170" s="87" t="s">
        <v>943</v>
      </c>
      <c r="P170" s="87" t="s">
        <v>898</v>
      </c>
      <c r="Q170" s="87" t="s">
        <v>899</v>
      </c>
    </row>
    <row r="171" spans="1:16384" x14ac:dyDescent="0.25">
      <c r="A171" s="143"/>
      <c r="B171" s="84" t="str">
        <f>IF(A171&gt;"",IF(A171=E171,"No",(IF(IFERROR(VLOOKUP(A171,E:E,1,FALSE)=A171,FALSE),"Duplicate",IF(E171&gt;"","Mismatch","IT Only")))),"No")</f>
        <v>No</v>
      </c>
      <c r="C171" s="86" t="s">
        <v>430</v>
      </c>
      <c r="D171" s="84" t="s">
        <v>431</v>
      </c>
      <c r="E171" s="84" t="s">
        <v>908</v>
      </c>
      <c r="F171" s="84" t="str">
        <f>IF(E171=0,"N/A",IF(IF(E171&gt;"",COUNTIF(E:E,E171),0)&gt;1,"Yes","No"))</f>
        <v>No</v>
      </c>
      <c r="G171" s="87" t="s">
        <v>909</v>
      </c>
      <c r="H171" s="87" t="s">
        <v>516</v>
      </c>
      <c r="I171" s="87" t="s">
        <v>445</v>
      </c>
      <c r="J171" s="87" t="s">
        <v>436</v>
      </c>
      <c r="K171" s="87">
        <v>38.196148000000001</v>
      </c>
      <c r="L171" s="87">
        <v>-89.851376000000002</v>
      </c>
      <c r="M171" s="87"/>
      <c r="N171" s="87" t="s">
        <v>910</v>
      </c>
      <c r="O171" s="87" t="s">
        <v>911</v>
      </c>
      <c r="P171" s="87" t="s">
        <v>898</v>
      </c>
      <c r="Q171" s="87" t="s">
        <v>899</v>
      </c>
    </row>
    <row r="172" spans="1:16384" x14ac:dyDescent="0.25">
      <c r="A172" s="143"/>
      <c r="B172" s="84" t="str">
        <f>IF(A172&gt;"",IF(A172=E172,"No",(IF(IFERROR(VLOOKUP(A172,E:E,1,FALSE)=A172,FALSE),"Duplicate",IF(E172&gt;"","Mismatch","IT Only")))),"No")</f>
        <v>No</v>
      </c>
      <c r="C172" s="86" t="s">
        <v>430</v>
      </c>
      <c r="D172" s="84" t="s">
        <v>431</v>
      </c>
      <c r="E172" s="84" t="s">
        <v>920</v>
      </c>
      <c r="F172" s="84" t="str">
        <f>IF(E172=0,"N/A",IF(IF(E172&gt;"",COUNTIF(E:E,E172),0)&gt;1,"Yes","No"))</f>
        <v>No</v>
      </c>
      <c r="G172" s="87" t="s">
        <v>921</v>
      </c>
      <c r="H172" s="87" t="s">
        <v>516</v>
      </c>
      <c r="I172" s="87" t="s">
        <v>445</v>
      </c>
      <c r="J172" s="87" t="s">
        <v>436</v>
      </c>
      <c r="K172" s="87">
        <v>38.198211999999998</v>
      </c>
      <c r="L172" s="87">
        <v>-89.851116000000005</v>
      </c>
      <c r="M172" s="87"/>
      <c r="N172" s="87" t="s">
        <v>922</v>
      </c>
      <c r="O172" s="87" t="s">
        <v>923</v>
      </c>
      <c r="P172" s="87" t="s">
        <v>898</v>
      </c>
      <c r="Q172" s="87" t="s">
        <v>899</v>
      </c>
    </row>
    <row r="173" spans="1:16384" x14ac:dyDescent="0.25">
      <c r="A173" s="143"/>
      <c r="B173" s="143" t="str">
        <f>IF(A173&gt;"",IF(A173=E173,"No",(IF(IFERROR(VLOOKUP(A173,E:E,1,FALSE)=A173,FALSE),"Duplicate",IF(E173&gt;"","Mismatch","IT Only")))),"No")</f>
        <v>No</v>
      </c>
      <c r="C173" s="86" t="s">
        <v>430</v>
      </c>
      <c r="D173" s="143" t="s">
        <v>431</v>
      </c>
      <c r="E173" s="143" t="s">
        <v>894</v>
      </c>
      <c r="F173" s="143" t="str">
        <f>IF(E173=0,"N/A",IF(IF(E173&gt;"",COUNTIF(E:E,E173),0)&gt;1,"Yes","No"))</f>
        <v>No</v>
      </c>
      <c r="G173" s="87" t="s">
        <v>895</v>
      </c>
      <c r="H173" s="87" t="s">
        <v>516</v>
      </c>
      <c r="I173" s="87" t="s">
        <v>445</v>
      </c>
      <c r="J173" s="87" t="s">
        <v>436</v>
      </c>
      <c r="K173" s="87">
        <v>38.204760999999998</v>
      </c>
      <c r="L173" s="87">
        <v>-89.847120000000004</v>
      </c>
      <c r="M173" s="87"/>
      <c r="N173" s="87" t="s">
        <v>896</v>
      </c>
      <c r="O173" s="87" t="s">
        <v>897</v>
      </c>
      <c r="P173" s="87" t="s">
        <v>898</v>
      </c>
      <c r="Q173" s="87" t="s">
        <v>899</v>
      </c>
    </row>
    <row r="174" spans="1:16384" x14ac:dyDescent="0.25">
      <c r="A174" s="143"/>
      <c r="B174" s="143" t="str">
        <f>IF(A174&gt;"",IF(A174=E174,"No",(IF(IFERROR(VLOOKUP(A174,E:E,1,FALSE)=A174,FALSE),"Duplicate",IF(E174&gt;"","Mismatch","IT Only")))),"No")</f>
        <v>No</v>
      </c>
      <c r="C174" s="86" t="s">
        <v>430</v>
      </c>
      <c r="D174" s="143" t="s">
        <v>431</v>
      </c>
      <c r="E174" s="143" t="s">
        <v>912</v>
      </c>
      <c r="F174" s="143" t="str">
        <f>IF(E174=0,"N/A",IF(IF(E174&gt;"",COUNTIF(E:E,E174),0)&gt;1,"Yes","No"))</f>
        <v>No</v>
      </c>
      <c r="G174" s="87" t="s">
        <v>913</v>
      </c>
      <c r="H174" s="87" t="s">
        <v>516</v>
      </c>
      <c r="I174" s="87" t="s">
        <v>445</v>
      </c>
      <c r="J174" s="87" t="s">
        <v>436</v>
      </c>
      <c r="K174" s="87">
        <v>38.198825999999997</v>
      </c>
      <c r="L174" s="87">
        <v>-89.863365999999999</v>
      </c>
      <c r="M174" s="87"/>
      <c r="N174" s="87" t="s">
        <v>914</v>
      </c>
      <c r="O174" s="87" t="s">
        <v>915</v>
      </c>
      <c r="P174" s="87" t="s">
        <v>898</v>
      </c>
      <c r="Q174" s="87" t="s">
        <v>899</v>
      </c>
    </row>
    <row r="175" spans="1:16384" x14ac:dyDescent="0.25">
      <c r="A175" s="143"/>
      <c r="B175" s="84" t="str">
        <f>IF(A175&gt;"",IF(A175=E175,"No",(IF(IFERROR(VLOOKUP(A175,E:E,1,FALSE)=A175,FALSE),"Duplicate",IF(E175&gt;"","Mismatch","IT Only")))),"No")</f>
        <v>No</v>
      </c>
      <c r="C175" s="86" t="s">
        <v>430</v>
      </c>
      <c r="D175" s="84" t="s">
        <v>431</v>
      </c>
      <c r="E175" s="84" t="s">
        <v>932</v>
      </c>
      <c r="F175" s="84" t="str">
        <f>IF(E175=0,"N/A",IF(IF(E175&gt;"",COUNTIF(E:E,E175),0)&gt;1,"Yes","No"))</f>
        <v>No</v>
      </c>
      <c r="G175" s="87" t="s">
        <v>933</v>
      </c>
      <c r="H175" s="87" t="s">
        <v>516</v>
      </c>
      <c r="I175" s="87" t="s">
        <v>445</v>
      </c>
      <c r="J175" s="87" t="s">
        <v>436</v>
      </c>
      <c r="K175" s="87">
        <v>38.199959999999997</v>
      </c>
      <c r="L175" s="87">
        <v>-89.855261999999996</v>
      </c>
      <c r="M175" s="87"/>
      <c r="N175" s="87" t="s">
        <v>934</v>
      </c>
      <c r="O175" s="87" t="s">
        <v>935</v>
      </c>
      <c r="P175" s="87" t="s">
        <v>898</v>
      </c>
      <c r="Q175" s="87" t="s">
        <v>899</v>
      </c>
    </row>
    <row r="176" spans="1:16384" x14ac:dyDescent="0.25">
      <c r="A176" s="143"/>
      <c r="B176" s="84" t="str">
        <f>IF(A176&gt;"",IF(A176=E176,"No",(IF(IFERROR(VLOOKUP(A176,E:E,1,FALSE)=A176,FALSE),"Duplicate",IF(E176&gt;"","Mismatch","IT Only")))),"No")</f>
        <v>No</v>
      </c>
      <c r="C176" s="86" t="s">
        <v>430</v>
      </c>
      <c r="D176" s="84" t="s">
        <v>431</v>
      </c>
      <c r="E176" s="84" t="s">
        <v>916</v>
      </c>
      <c r="F176" s="84" t="str">
        <f>IF(E176=0,"N/A",IF(IF(E176&gt;"",COUNTIF(E:E,E176),0)&gt;1,"Yes","No"))</f>
        <v>No</v>
      </c>
      <c r="G176" s="87" t="s">
        <v>917</v>
      </c>
      <c r="H176" s="87" t="s">
        <v>516</v>
      </c>
      <c r="I176" s="87" t="s">
        <v>445</v>
      </c>
      <c r="J176" s="87" t="s">
        <v>436</v>
      </c>
      <c r="K176" s="87">
        <v>38.192244000000002</v>
      </c>
      <c r="L176" s="87">
        <v>-89.874657999999997</v>
      </c>
      <c r="M176" s="87"/>
      <c r="N176" s="87" t="s">
        <v>918</v>
      </c>
      <c r="O176" s="87" t="s">
        <v>919</v>
      </c>
      <c r="P176" s="87" t="s">
        <v>898</v>
      </c>
      <c r="Q176" s="87" t="s">
        <v>899</v>
      </c>
    </row>
    <row r="177" spans="1:17 7022:7022" x14ac:dyDescent="0.25">
      <c r="A177" s="143"/>
      <c r="B177" s="84" t="str">
        <f>IF(A177&gt;"",IF(A177=E177,"No",(IF(IFERROR(VLOOKUP(A177,E:E,1,FALSE)=A177,FALSE),"Duplicate",IF(E177&gt;"","Mismatch","IT Only")))),"No")</f>
        <v>No</v>
      </c>
      <c r="C177" s="86" t="s">
        <v>430</v>
      </c>
      <c r="D177" s="84" t="s">
        <v>431</v>
      </c>
      <c r="E177" s="84" t="s">
        <v>900</v>
      </c>
      <c r="F177" s="84" t="str">
        <f>IF(E177=0,"N/A",IF(IF(E177&gt;"",COUNTIF(E:E,E177),0)&gt;1,"Yes","No"))</f>
        <v>No</v>
      </c>
      <c r="G177" s="87" t="s">
        <v>901</v>
      </c>
      <c r="H177" s="87" t="s">
        <v>516</v>
      </c>
      <c r="I177" s="87" t="s">
        <v>445</v>
      </c>
      <c r="J177" s="87" t="s">
        <v>436</v>
      </c>
      <c r="K177" s="87">
        <v>38.180816666666665</v>
      </c>
      <c r="L177" s="87">
        <v>-89.841516666666664</v>
      </c>
      <c r="M177" s="87"/>
      <c r="N177" s="87" t="s">
        <v>902</v>
      </c>
      <c r="O177" s="87" t="s">
        <v>903</v>
      </c>
      <c r="P177" s="87" t="s">
        <v>898</v>
      </c>
      <c r="Q177" s="87" t="s">
        <v>899</v>
      </c>
    </row>
    <row r="178" spans="1:17 7022:7022" x14ac:dyDescent="0.25">
      <c r="A178" s="143"/>
      <c r="B178" s="84" t="str">
        <f>IF(A178&gt;"",IF(A178=E178,"No",(IF(IFERROR(VLOOKUP(A178,E:E,1,FALSE)=A178,FALSE),"Duplicate",IF(E178&gt;"","Mismatch","IT Only")))),"No")</f>
        <v>No</v>
      </c>
      <c r="C178" s="86" t="s">
        <v>430</v>
      </c>
      <c r="D178" s="84" t="s">
        <v>431</v>
      </c>
      <c r="E178" s="84" t="s">
        <v>947</v>
      </c>
      <c r="F178" s="84" t="str">
        <f>IF(E178=0,"N/A",IF(IF(E178&gt;"",COUNTIF(E:E,E178),0)&gt;1,"Yes","No"))</f>
        <v>No</v>
      </c>
      <c r="G178" s="87" t="s">
        <v>948</v>
      </c>
      <c r="H178" s="87" t="s">
        <v>434</v>
      </c>
      <c r="I178" s="87" t="s">
        <v>435</v>
      </c>
      <c r="J178" s="87" t="s">
        <v>436</v>
      </c>
      <c r="K178" s="106">
        <v>40.175429000000001</v>
      </c>
      <c r="L178" s="106">
        <v>-92.573076</v>
      </c>
      <c r="M178" s="87"/>
      <c r="N178" s="87" t="s">
        <v>947</v>
      </c>
      <c r="O178" s="94">
        <v>951</v>
      </c>
      <c r="P178" s="87" t="s">
        <v>475</v>
      </c>
      <c r="Q178" s="89"/>
    </row>
    <row r="179" spans="1:17 7022:7022" x14ac:dyDescent="0.25">
      <c r="A179" s="143"/>
      <c r="B179" s="84" t="str">
        <f>IF(A179&gt;"",IF(A179=E179,"No",(IF(IFERROR(VLOOKUP(A179,E:E,1,FALSE)=A179,FALSE),"Duplicate",IF(E179&gt;"","Mismatch","IT Only")))),"No")</f>
        <v>No</v>
      </c>
      <c r="C179" s="86" t="s">
        <v>430</v>
      </c>
      <c r="D179" s="84" t="s">
        <v>431</v>
      </c>
      <c r="E179" s="84" t="s">
        <v>6759</v>
      </c>
      <c r="F179" s="84" t="str">
        <f>IF(E179=0,"N/A",IF(IF(E179&gt;"",COUNTIF(E:E,E179),0)&gt;1,"Yes","No"))</f>
        <v>No</v>
      </c>
      <c r="G179" s="87" t="s">
        <v>6760</v>
      </c>
      <c r="H179" s="87" t="s">
        <v>593</v>
      </c>
      <c r="I179" s="87" t="s">
        <v>435</v>
      </c>
      <c r="J179" s="87" t="s">
        <v>436</v>
      </c>
      <c r="K179" s="87"/>
      <c r="L179" s="87"/>
      <c r="M179" s="87"/>
      <c r="N179" s="87" t="s">
        <v>6759</v>
      </c>
      <c r="O179" s="94">
        <v>391</v>
      </c>
      <c r="P179" s="87" t="s">
        <v>881</v>
      </c>
      <c r="Q179" s="89"/>
      <c r="JJB179" s="84" t="e">
        <f>UPPER(M200:M201:M202:M203:M204:M205:M206:M207:M208)</f>
        <v>#VALUE!</v>
      </c>
    </row>
    <row r="180" spans="1:17 7022:7022" x14ac:dyDescent="0.25">
      <c r="A180" s="143"/>
      <c r="B180" s="84" t="str">
        <f>IF(A180&gt;"",IF(A180=E180,"No",(IF(IFERROR(VLOOKUP(A180,E:E,1,FALSE)=A180,FALSE),"Duplicate",IF(E180&gt;"","Mismatch","IT Only")))),"No")</f>
        <v>No</v>
      </c>
      <c r="C180" s="86" t="s">
        <v>430</v>
      </c>
      <c r="D180" s="84" t="s">
        <v>431</v>
      </c>
      <c r="E180" s="84" t="s">
        <v>944</v>
      </c>
      <c r="F180" s="84" t="str">
        <f>IF(E180=0,"N/A",IF(IF(E180&gt;"",COUNTIF(E:E,E180),0)&gt;1,"Yes","No"))</f>
        <v>No</v>
      </c>
      <c r="G180" s="87" t="s">
        <v>945</v>
      </c>
      <c r="H180" s="87" t="s">
        <v>593</v>
      </c>
      <c r="I180" s="87" t="s">
        <v>435</v>
      </c>
      <c r="J180" s="87" t="s">
        <v>436</v>
      </c>
      <c r="K180" s="87">
        <v>38.63955</v>
      </c>
      <c r="L180" s="87">
        <v>-90.443916666666695</v>
      </c>
      <c r="M180" s="87"/>
      <c r="N180" s="87" t="s">
        <v>946</v>
      </c>
      <c r="O180" s="94">
        <v>145</v>
      </c>
      <c r="P180" s="87" t="s">
        <v>881</v>
      </c>
      <c r="Q180" s="89"/>
    </row>
    <row r="181" spans="1:17 7022:7022" x14ac:dyDescent="0.25">
      <c r="A181" s="143" t="s">
        <v>891</v>
      </c>
      <c r="B181" s="143" t="str">
        <f>IF(A181&gt;"",IF(A181=E181,"No",(IF(IFERROR(VLOOKUP(A181,E:E,1,FALSE)=A181,FALSE),"Duplicate",IF(E181&gt;"","Mismatch","IT Only")))),"No")</f>
        <v>No</v>
      </c>
      <c r="C181" s="86" t="s">
        <v>430</v>
      </c>
      <c r="D181" s="143" t="s">
        <v>431</v>
      </c>
      <c r="E181" s="143" t="s">
        <v>891</v>
      </c>
      <c r="F181" s="143" t="str">
        <f>IF(E181=0,"N/A",IF(IF(E181&gt;"",COUNTIF(E:E,E181),0)&gt;1,"Yes","No"))</f>
        <v>No</v>
      </c>
      <c r="G181" s="87" t="s">
        <v>892</v>
      </c>
      <c r="H181" s="87" t="s">
        <v>893</v>
      </c>
      <c r="I181" s="87" t="s">
        <v>435</v>
      </c>
      <c r="J181" s="87" t="s">
        <v>580</v>
      </c>
      <c r="K181" s="87">
        <v>36.224522</v>
      </c>
      <c r="L181" s="87">
        <v>-89.960010999999994</v>
      </c>
      <c r="M181" s="87"/>
      <c r="N181" s="87"/>
      <c r="O181" s="94"/>
      <c r="P181" s="87"/>
      <c r="Q181" s="89"/>
    </row>
    <row r="182" spans="1:17 7022:7022" x14ac:dyDescent="0.25">
      <c r="A182" s="93" t="s">
        <v>952</v>
      </c>
      <c r="B182" s="84" t="str">
        <f>IF(A182&gt;"",IF(A182=E182,"No",(IF(IFERROR(VLOOKUP(A182,E:E,1,FALSE)=A182,FALSE),"Duplicate",IF(E182&gt;"","Mismatch","IT Only")))),"No")</f>
        <v>Mismatch</v>
      </c>
      <c r="C182" s="86" t="s">
        <v>463</v>
      </c>
      <c r="D182" s="84" t="s">
        <v>464</v>
      </c>
      <c r="E182" s="84" t="s">
        <v>953</v>
      </c>
      <c r="F182" s="84" t="str">
        <f>IF(E182=0,"N/A",IF(IF(E182&gt;"",COUNTIF(E:E,E182),0)&gt;1,"Yes","No"))</f>
        <v>No</v>
      </c>
      <c r="G182" s="87" t="s">
        <v>954</v>
      </c>
      <c r="H182" s="87" t="s">
        <v>479</v>
      </c>
      <c r="I182" s="87" t="s">
        <v>445</v>
      </c>
      <c r="J182" s="87" t="s">
        <v>467</v>
      </c>
      <c r="K182" s="87">
        <v>40.520333333333298</v>
      </c>
      <c r="L182" s="87">
        <v>-89.919250000000005</v>
      </c>
      <c r="M182" s="87"/>
      <c r="N182" s="87" t="s">
        <v>955</v>
      </c>
      <c r="O182" s="87" t="s">
        <v>956</v>
      </c>
      <c r="P182" s="87" t="s">
        <v>482</v>
      </c>
      <c r="Q182" s="87" t="s">
        <v>483</v>
      </c>
    </row>
    <row r="183" spans="1:17 7022:7022" x14ac:dyDescent="0.25">
      <c r="A183" s="143"/>
      <c r="B183" s="84" t="str">
        <f>IF(A183&gt;"",IF(A183=E183,"No",(IF(IFERROR(VLOOKUP(A183,E:E,1,FALSE)=A183,FALSE),"Duplicate",IF(E183&gt;"","Mismatch","IT Only")))),"No")</f>
        <v>No</v>
      </c>
      <c r="C183" s="86" t="s">
        <v>430</v>
      </c>
      <c r="D183" s="84" t="s">
        <v>431</v>
      </c>
      <c r="E183" s="143" t="s">
        <v>957</v>
      </c>
      <c r="F183" s="84" t="str">
        <f>IF(E183=0,"N/A",IF(IF(E183&gt;"",COUNTIF(E:E,E183),0)&gt;1,"Yes","No"))</f>
        <v>No</v>
      </c>
      <c r="G183" s="87" t="s">
        <v>958</v>
      </c>
      <c r="H183" s="87" t="s">
        <v>434</v>
      </c>
      <c r="I183" s="87" t="s">
        <v>435</v>
      </c>
      <c r="J183" s="87" t="s">
        <v>436</v>
      </c>
      <c r="K183" s="87">
        <v>40.242183333333301</v>
      </c>
      <c r="L183" s="87">
        <v>-92.197833333333307</v>
      </c>
      <c r="M183" s="87"/>
      <c r="N183" s="87" t="s">
        <v>957</v>
      </c>
      <c r="O183" s="94">
        <v>781</v>
      </c>
      <c r="P183" s="87" t="s">
        <v>475</v>
      </c>
      <c r="Q183" s="89"/>
    </row>
    <row r="184" spans="1:17 7022:7022" x14ac:dyDescent="0.25">
      <c r="A184" s="90"/>
      <c r="B184" s="90" t="str">
        <f>IF(A184&gt;"",IF(A184=E184,"No",(IF(IFERROR(VLOOKUP(A184,E:E,1,FALSE)=A184,FALSE),"Duplicate",IF(E184&gt;"","Mismatch","IT Only")))),"No")</f>
        <v>No</v>
      </c>
      <c r="C184" s="91" t="s">
        <v>451</v>
      </c>
      <c r="D184" s="90" t="s">
        <v>431</v>
      </c>
      <c r="E184" s="90" t="s">
        <v>959</v>
      </c>
      <c r="F184" s="143" t="str">
        <f>IF(E184=0,"N/A",IF(IF(E184&gt;"",COUNTIF(E:E,E184),0)&gt;1,"Yes","No"))</f>
        <v>No</v>
      </c>
      <c r="G184" s="92" t="s">
        <v>960</v>
      </c>
      <c r="H184" s="92" t="s">
        <v>589</v>
      </c>
      <c r="I184" s="92" t="s">
        <v>435</v>
      </c>
      <c r="J184" s="92" t="s">
        <v>500</v>
      </c>
      <c r="K184" s="201">
        <v>38.379621999999998</v>
      </c>
      <c r="L184" s="201">
        <v>-92.606148000000005</v>
      </c>
      <c r="M184" s="92"/>
      <c r="N184" s="92" t="s">
        <v>959</v>
      </c>
      <c r="O184" s="96">
        <v>861</v>
      </c>
      <c r="P184" s="92" t="s">
        <v>961</v>
      </c>
      <c r="Q184" s="97"/>
    </row>
    <row r="185" spans="1:17 7022:7022" x14ac:dyDescent="0.25">
      <c r="A185" s="143"/>
      <c r="B185" s="143" t="str">
        <f>IF(A185&gt;"",IF(A185=E185,"No",(IF(IFERROR(VLOOKUP(A185,E:E,1,FALSE)=A185,FALSE),"Duplicate",IF(E185&gt;"","Mismatch","IT Only")))),"No")</f>
        <v>No</v>
      </c>
      <c r="C185" s="86" t="s">
        <v>541</v>
      </c>
      <c r="D185" s="143" t="s">
        <v>464</v>
      </c>
      <c r="E185" s="143" t="s">
        <v>969</v>
      </c>
      <c r="F185" s="143" t="str">
        <f>IF(E185=0,"N/A",IF(IF(E185&gt;"",COUNTIF(E:E,E185),0)&gt;1,"Yes","No"))</f>
        <v>No</v>
      </c>
      <c r="G185" s="87" t="s">
        <v>970</v>
      </c>
      <c r="H185" s="87" t="s">
        <v>440</v>
      </c>
      <c r="I185" s="87" t="s">
        <v>435</v>
      </c>
      <c r="J185" s="87" t="s">
        <v>436</v>
      </c>
      <c r="K185" s="87">
        <v>38.603833333333299</v>
      </c>
      <c r="L185" s="87">
        <v>-90.204966666666706</v>
      </c>
      <c r="M185" s="87"/>
      <c r="N185" s="87" t="s">
        <v>969</v>
      </c>
      <c r="O185" s="94">
        <v>234</v>
      </c>
      <c r="P185" s="87" t="s">
        <v>441</v>
      </c>
      <c r="Q185" s="89"/>
    </row>
    <row r="186" spans="1:17 7022:7022" x14ac:dyDescent="0.25">
      <c r="A186" s="93" t="s">
        <v>964</v>
      </c>
      <c r="B186" s="143" t="str">
        <f>IF(A186&gt;"",IF(A186=E186,"No",(IF(IFERROR(VLOOKUP(A186,E:E,1,FALSE)=A186,FALSE),"Duplicate",IF(E186&gt;"","Mismatch","IT Only")))),"No")</f>
        <v>Mismatch</v>
      </c>
      <c r="C186" s="86" t="s">
        <v>463</v>
      </c>
      <c r="D186" s="143" t="s">
        <v>464</v>
      </c>
      <c r="E186" s="143" t="s">
        <v>965</v>
      </c>
      <c r="F186" s="84" t="str">
        <f>IF(E186=0,"N/A",IF(IF(E186&gt;"",COUNTIF(E:E,E186),0)&gt;1,"Yes","No"))</f>
        <v>No</v>
      </c>
      <c r="G186" s="87" t="s">
        <v>966</v>
      </c>
      <c r="H186" s="87" t="s">
        <v>479</v>
      </c>
      <c r="I186" s="87" t="s">
        <v>445</v>
      </c>
      <c r="J186" s="87" t="s">
        <v>467</v>
      </c>
      <c r="K186" s="106">
        <v>39.701000000000001</v>
      </c>
      <c r="L186" s="106">
        <v>-91.041716666666701</v>
      </c>
      <c r="M186" s="87"/>
      <c r="N186" s="87" t="s">
        <v>967</v>
      </c>
      <c r="O186" s="87" t="s">
        <v>968</v>
      </c>
      <c r="P186" s="87" t="s">
        <v>482</v>
      </c>
      <c r="Q186" s="87" t="s">
        <v>483</v>
      </c>
    </row>
    <row r="187" spans="1:17 7022:7022" x14ac:dyDescent="0.25">
      <c r="A187" s="143"/>
      <c r="B187" s="143" t="str">
        <f>IF(A187&gt;"",IF(A187=E187,"No",(IF(IFERROR(VLOOKUP(A187,E:E,1,FALSE)=A187,FALSE),"Duplicate",IF(E187&gt;"","Mismatch","IT Only")))),"No")</f>
        <v>No</v>
      </c>
      <c r="C187" s="86" t="s">
        <v>430</v>
      </c>
      <c r="D187" s="143" t="s">
        <v>431</v>
      </c>
      <c r="E187" s="143" t="s">
        <v>1632</v>
      </c>
      <c r="F187" s="84" t="str">
        <f>IF(E187=0,"N/A",IF(IF(E187&gt;"",COUNTIF(E:E,E187),0)&gt;1,"Yes","No"))</f>
        <v>No</v>
      </c>
      <c r="G187" s="87" t="s">
        <v>1633</v>
      </c>
      <c r="H187" s="87" t="s">
        <v>444</v>
      </c>
      <c r="I187" s="87" t="s">
        <v>445</v>
      </c>
      <c r="J187" s="87" t="s">
        <v>436</v>
      </c>
      <c r="K187" s="87"/>
      <c r="L187" s="87"/>
      <c r="M187" s="87"/>
      <c r="N187" s="87" t="s">
        <v>1632</v>
      </c>
      <c r="O187" s="87" t="s">
        <v>1634</v>
      </c>
      <c r="P187" s="87" t="s">
        <v>447</v>
      </c>
      <c r="Q187" s="87" t="s">
        <v>448</v>
      </c>
    </row>
    <row r="188" spans="1:17 7022:7022" x14ac:dyDescent="0.25">
      <c r="A188" s="143"/>
      <c r="B188" s="143"/>
      <c r="C188" s="86" t="s">
        <v>430</v>
      </c>
      <c r="D188" s="143" t="s">
        <v>464</v>
      </c>
      <c r="E188" s="143" t="s">
        <v>10241</v>
      </c>
      <c r="F188" s="84" t="s">
        <v>32</v>
      </c>
      <c r="G188" s="134" t="s">
        <v>10242</v>
      </c>
      <c r="H188" s="87" t="s">
        <v>493</v>
      </c>
      <c r="I188" s="87" t="s">
        <v>445</v>
      </c>
      <c r="J188" s="87"/>
      <c r="K188" s="134">
        <v>40.450400000000002</v>
      </c>
      <c r="L188" s="134">
        <v>-89.027500000000003</v>
      </c>
      <c r="M188" s="134" t="s">
        <v>10243</v>
      </c>
      <c r="N188" s="87"/>
      <c r="O188" s="87"/>
      <c r="P188" s="87"/>
      <c r="Q188" s="87"/>
    </row>
    <row r="189" spans="1:17 7022:7022" x14ac:dyDescent="0.25">
      <c r="A189" s="143"/>
      <c r="B189" s="84" t="str">
        <f>IF(A189&gt;"",IF(A189=E189,"No",(IF(IFERROR(VLOOKUP(A189,E:E,1,FALSE)=A189,FALSE),"Duplicate",IF(E189&gt;"","Mismatch","IT Only")))),"No")</f>
        <v>No</v>
      </c>
      <c r="C189" s="86" t="s">
        <v>430</v>
      </c>
      <c r="D189" s="143" t="s">
        <v>431</v>
      </c>
      <c r="E189" s="84" t="s">
        <v>977</v>
      </c>
      <c r="F189" s="84" t="str">
        <f>IF(E189=0,"N/A",IF(IF(E189&gt;"",COUNTIF(E:E,E189),0)&gt;1,"Yes","No"))</f>
        <v>No</v>
      </c>
      <c r="G189" s="87" t="s">
        <v>978</v>
      </c>
      <c r="H189" s="87" t="s">
        <v>479</v>
      </c>
      <c r="I189" s="87" t="s">
        <v>445</v>
      </c>
      <c r="J189" s="87" t="s">
        <v>436</v>
      </c>
      <c r="K189" s="87">
        <v>40.327833333333302</v>
      </c>
      <c r="L189" s="87">
        <v>-91.180983333333302</v>
      </c>
      <c r="M189" s="87"/>
      <c r="N189" s="87" t="s">
        <v>979</v>
      </c>
      <c r="O189" s="87" t="s">
        <v>980</v>
      </c>
      <c r="P189" s="87" t="s">
        <v>482</v>
      </c>
      <c r="Q189" s="87" t="s">
        <v>483</v>
      </c>
    </row>
    <row r="190" spans="1:17 7022:7022" x14ac:dyDescent="0.25">
      <c r="A190" s="143"/>
      <c r="B190" s="84" t="str">
        <f>IF(A190&gt;"",IF(A190=E190,"No",(IF(IFERROR(VLOOKUP(A190,E:E,1,FALSE)=A190,FALSE),"Duplicate",IF(E190&gt;"","Mismatch","IT Only")))),"No")</f>
        <v>No</v>
      </c>
      <c r="C190" s="86" t="s">
        <v>430</v>
      </c>
      <c r="D190" s="84" t="s">
        <v>431</v>
      </c>
      <c r="E190" s="84" t="s">
        <v>981</v>
      </c>
      <c r="F190" s="84" t="str">
        <f>IF(E190=0,"N/A",IF(IF(E190&gt;"",COUNTIF(E:E,E190),0)&gt;1,"Yes","No"))</f>
        <v>No</v>
      </c>
      <c r="G190" s="87" t="s">
        <v>982</v>
      </c>
      <c r="H190" s="87" t="s">
        <v>440</v>
      </c>
      <c r="I190" s="87" t="s">
        <v>435</v>
      </c>
      <c r="J190" s="87" t="s">
        <v>436</v>
      </c>
      <c r="K190" s="87">
        <v>38.564549999999997</v>
      </c>
      <c r="L190" s="87">
        <v>-90.246633333333307</v>
      </c>
      <c r="M190" s="87"/>
      <c r="N190" s="87" t="s">
        <v>981</v>
      </c>
      <c r="O190" s="94">
        <v>150</v>
      </c>
      <c r="P190" s="87" t="s">
        <v>441</v>
      </c>
      <c r="Q190" s="89"/>
    </row>
    <row r="191" spans="1:17 7022:7022" x14ac:dyDescent="0.25">
      <c r="A191" s="143" t="s">
        <v>983</v>
      </c>
      <c r="B191" s="84" t="str">
        <f>IF(A191&gt;"",IF(A191=E191,"No",(IF(IFERROR(VLOOKUP(A191,E:E,1,FALSE)=A191,FALSE),"Duplicate",IF(E191&gt;"","Mismatch","IT Only")))),"No")</f>
        <v>No</v>
      </c>
      <c r="C191" s="86" t="s">
        <v>430</v>
      </c>
      <c r="D191" s="84" t="s">
        <v>472</v>
      </c>
      <c r="E191" s="84" t="s">
        <v>984</v>
      </c>
      <c r="F191" s="84" t="str">
        <f>IF(E191=0,"N/A",IF(IF(E191&gt;"",COUNTIF(E:E,E191),0)&gt;1,"Yes","No"))</f>
        <v>No</v>
      </c>
      <c r="G191" s="87" t="s">
        <v>985</v>
      </c>
      <c r="H191" s="87" t="s">
        <v>440</v>
      </c>
      <c r="I191" s="87" t="s">
        <v>435</v>
      </c>
      <c r="J191" s="87" t="s">
        <v>436</v>
      </c>
      <c r="K191" s="87">
        <v>38.460133333333303</v>
      </c>
      <c r="L191" s="87">
        <v>-90.344999999999999</v>
      </c>
      <c r="M191" s="87"/>
      <c r="N191" s="87" t="s">
        <v>984</v>
      </c>
      <c r="O191" s="94">
        <v>236</v>
      </c>
      <c r="P191" s="87" t="s">
        <v>441</v>
      </c>
      <c r="Q191" s="89"/>
    </row>
    <row r="192" spans="1:17 7022:7022" x14ac:dyDescent="0.25">
      <c r="A192" s="143"/>
      <c r="B192" s="143" t="str">
        <f>IF(A192&gt;"",IF(A192=E192,"No",(IF(IFERROR(VLOOKUP(A192,E:E,1,FALSE)=A192,FALSE),"Duplicate",IF(E192&gt;"","Mismatch","IT Only")))),"No")</f>
        <v>No</v>
      </c>
      <c r="C192" s="86" t="s">
        <v>430</v>
      </c>
      <c r="D192" s="143" t="s">
        <v>431</v>
      </c>
      <c r="E192" s="143" t="s">
        <v>986</v>
      </c>
      <c r="F192" s="84" t="str">
        <f>IF(E192=0,"N/A",IF(IF(E192&gt;"",COUNTIF(E:E,E192),0)&gt;1,"Yes","No"))</f>
        <v>No</v>
      </c>
      <c r="G192" s="87" t="s">
        <v>987</v>
      </c>
      <c r="H192" s="87" t="s">
        <v>644</v>
      </c>
      <c r="I192" s="87" t="s">
        <v>435</v>
      </c>
      <c r="J192" s="87" t="s">
        <v>436</v>
      </c>
      <c r="K192" s="87">
        <v>38.617733333333298</v>
      </c>
      <c r="L192" s="87">
        <v>-90.538300000000007</v>
      </c>
      <c r="M192" s="87"/>
      <c r="N192" s="87" t="s">
        <v>988</v>
      </c>
      <c r="O192" s="94">
        <v>115</v>
      </c>
      <c r="P192" s="87" t="s">
        <v>881</v>
      </c>
      <c r="Q192" s="89"/>
    </row>
    <row r="193" spans="1:17" x14ac:dyDescent="0.25">
      <c r="A193" s="143"/>
      <c r="B193" s="84" t="str">
        <f>IF(A193&gt;"",IF(A193=E193,"No",(IF(IFERROR(VLOOKUP(A193,E:E,1,FALSE)=A193,FALSE),"Duplicate",IF(E193&gt;"","Mismatch","IT Only")))),"No")</f>
        <v>No</v>
      </c>
      <c r="C193" s="86" t="s">
        <v>430</v>
      </c>
      <c r="D193" s="84" t="s">
        <v>431</v>
      </c>
      <c r="E193" s="84" t="s">
        <v>989</v>
      </c>
      <c r="F193" s="84" t="str">
        <f>IF(E193=0,"N/A",IF(IF(E193&gt;"",COUNTIF(E:E,E193),0)&gt;1,"Yes","No"))</f>
        <v>No</v>
      </c>
      <c r="G193" s="87" t="s">
        <v>990</v>
      </c>
      <c r="H193" s="87" t="s">
        <v>479</v>
      </c>
      <c r="I193" s="87" t="s">
        <v>445</v>
      </c>
      <c r="J193" s="87" t="s">
        <v>436</v>
      </c>
      <c r="K193" s="87">
        <v>39.724333333333298</v>
      </c>
      <c r="L193" s="87">
        <v>-90.890916666666698</v>
      </c>
      <c r="M193" s="87"/>
      <c r="N193" s="87" t="s">
        <v>991</v>
      </c>
      <c r="O193" s="87" t="s">
        <v>992</v>
      </c>
      <c r="P193" s="87" t="s">
        <v>482</v>
      </c>
      <c r="Q193" s="87" t="s">
        <v>483</v>
      </c>
    </row>
    <row r="194" spans="1:17" x14ac:dyDescent="0.25">
      <c r="A194" s="143"/>
      <c r="B194" s="84" t="s">
        <v>10076</v>
      </c>
      <c r="C194" s="86" t="s">
        <v>430</v>
      </c>
      <c r="D194" s="84" t="s">
        <v>431</v>
      </c>
      <c r="E194" s="84" t="s">
        <v>11128</v>
      </c>
      <c r="F194" s="84" t="str">
        <f>IF(E194=0,"N/A",IF(IF(E194&gt;"",COUNTIF(E:E,E194),0)&gt;1,"Yes","No"))</f>
        <v>No</v>
      </c>
      <c r="G194" s="87" t="str">
        <f>UPPER("Bethel Chapel Pentacostal Church")</f>
        <v>BETHEL CHAPEL PENTACOSTAL CHURCH</v>
      </c>
      <c r="H194" s="87" t="s">
        <v>558</v>
      </c>
      <c r="I194" s="87" t="s">
        <v>445</v>
      </c>
      <c r="J194" s="87" t="s">
        <v>10517</v>
      </c>
      <c r="K194" s="87">
        <v>-90.156372000000005</v>
      </c>
      <c r="L194" s="87">
        <v>38.707962000000002</v>
      </c>
      <c r="M194" s="87" t="s">
        <v>11129</v>
      </c>
      <c r="N194" s="87"/>
      <c r="O194" s="87"/>
      <c r="P194" s="87"/>
      <c r="Q194" s="87"/>
    </row>
    <row r="195" spans="1:17" x14ac:dyDescent="0.25">
      <c r="A195" s="143"/>
      <c r="B195" s="84" t="str">
        <f>IF(A195&gt;"",IF(A195=E195,"No",(IF(IFERROR(VLOOKUP(A195,E:E,1,FALSE)=A195,FALSE),"Duplicate",IF(E195&gt;"","Mismatch","IT Only")))),"No")</f>
        <v>No</v>
      </c>
      <c r="C195" s="86" t="s">
        <v>430</v>
      </c>
      <c r="D195" s="84" t="s">
        <v>431</v>
      </c>
      <c r="E195" s="84" t="s">
        <v>1085</v>
      </c>
      <c r="F195" s="84" t="str">
        <f>IF(E195=0,"N/A",IF(IF(E195&gt;"",COUNTIF(E:E,E195),0)&gt;1,"Yes","No"))</f>
        <v>No</v>
      </c>
      <c r="G195" s="99" t="s">
        <v>1086</v>
      </c>
      <c r="H195" s="99" t="s">
        <v>516</v>
      </c>
      <c r="I195" s="87" t="s">
        <v>445</v>
      </c>
      <c r="J195" s="87" t="s">
        <v>436</v>
      </c>
      <c r="K195" s="87">
        <v>38.518333333333331</v>
      </c>
      <c r="L195" s="87">
        <v>-89.971450000000004</v>
      </c>
      <c r="M195" s="87"/>
      <c r="N195" s="87" t="s">
        <v>1087</v>
      </c>
      <c r="O195" s="87" t="s">
        <v>1088</v>
      </c>
      <c r="P195" s="99" t="s">
        <v>524</v>
      </c>
      <c r="Q195" s="99" t="s">
        <v>525</v>
      </c>
    </row>
    <row r="196" spans="1:17" x14ac:dyDescent="0.25">
      <c r="A196" s="143"/>
      <c r="B196" s="143" t="str">
        <f>IF(A196&gt;"",IF(A196=E196,"No",(IF(IFERROR(VLOOKUP(A196,E:E,1,FALSE)=A196,FALSE),"Duplicate",IF(E196&gt;"","Mismatch","IT Only")))),"No")</f>
        <v>No</v>
      </c>
      <c r="C196" s="86" t="s">
        <v>430</v>
      </c>
      <c r="D196" s="143" t="s">
        <v>431</v>
      </c>
      <c r="E196" s="143" t="s">
        <v>1689</v>
      </c>
      <c r="F196" s="84" t="str">
        <f>IF(E196=0,"N/A",IF(IF(E196&gt;"",COUNTIF(E:E,E196),0)&gt;1,"Yes","No"))</f>
        <v>No</v>
      </c>
      <c r="G196" s="87" t="s">
        <v>1690</v>
      </c>
      <c r="H196" s="87" t="s">
        <v>434</v>
      </c>
      <c r="I196" s="87" t="s">
        <v>435</v>
      </c>
      <c r="J196" s="87" t="s">
        <v>436</v>
      </c>
      <c r="K196" s="87">
        <v>38.788133333333299</v>
      </c>
      <c r="L196" s="87">
        <v>-92.805199999999999</v>
      </c>
      <c r="M196" s="87"/>
      <c r="N196" s="87" t="s">
        <v>1689</v>
      </c>
      <c r="O196" s="94">
        <v>640</v>
      </c>
      <c r="P196" s="87" t="s">
        <v>1297</v>
      </c>
      <c r="Q196" s="89"/>
    </row>
    <row r="197" spans="1:17" x14ac:dyDescent="0.25">
      <c r="A197" s="143"/>
      <c r="B197" s="143" t="str">
        <f>IF(A197&gt;"",IF(A197=E197,"No",(IF(IFERROR(VLOOKUP(A197,E:E,1,FALSE)=A197,FALSE),"Duplicate",IF(E197&gt;"","Mismatch","IT Only")))),"No")</f>
        <v>No</v>
      </c>
      <c r="C197" s="86" t="s">
        <v>430</v>
      </c>
      <c r="D197" s="143" t="s">
        <v>431</v>
      </c>
      <c r="E197" s="143" t="s">
        <v>1660</v>
      </c>
      <c r="F197" s="84" t="str">
        <f>IF(E197=0,"N/A",IF(IF(E197&gt;"",COUNTIF(E:E,E197),0)&gt;1,"Yes","No"))</f>
        <v>No</v>
      </c>
      <c r="G197" s="87" t="s">
        <v>1661</v>
      </c>
      <c r="H197" s="87" t="s">
        <v>644</v>
      </c>
      <c r="I197" s="87" t="s">
        <v>435</v>
      </c>
      <c r="J197" s="87" t="s">
        <v>436</v>
      </c>
      <c r="K197" s="87">
        <v>38.484683333333301</v>
      </c>
      <c r="L197" s="87">
        <v>-90.810383333333306</v>
      </c>
      <c r="M197" s="87"/>
      <c r="N197" s="87" t="s">
        <v>1662</v>
      </c>
      <c r="O197" s="94">
        <v>504</v>
      </c>
      <c r="P197" s="87" t="s">
        <v>1562</v>
      </c>
      <c r="Q197" s="89"/>
    </row>
    <row r="198" spans="1:17" s="143" customFormat="1" x14ac:dyDescent="0.25">
      <c r="A198" s="143" t="s">
        <v>1571</v>
      </c>
      <c r="B198" s="143" t="str">
        <f>IF(A198&gt;"",IF(A198=E198,"No",(IF(IFERROR(VLOOKUP(A198,E:E,1,FALSE)=A198,FALSE),"Duplicate",IF(E198&gt;"","Mismatch","IT Only")))),"No")</f>
        <v>No</v>
      </c>
      <c r="C198" s="86" t="s">
        <v>430</v>
      </c>
      <c r="D198" s="143" t="s">
        <v>472</v>
      </c>
      <c r="E198" s="143" t="s">
        <v>1572</v>
      </c>
      <c r="F198" s="143" t="str">
        <f>IF(E198=0,"N/A",IF(IF(E198&gt;"",COUNTIF(E:E,E198),0)&gt;1,"Yes","No"))</f>
        <v>No</v>
      </c>
      <c r="G198" s="87" t="s">
        <v>1573</v>
      </c>
      <c r="H198" s="87" t="s">
        <v>644</v>
      </c>
      <c r="I198" s="87" t="s">
        <v>435</v>
      </c>
      <c r="J198" s="87" t="s">
        <v>436</v>
      </c>
      <c r="K198" s="87">
        <v>38.047750000000001</v>
      </c>
      <c r="L198" s="87">
        <v>-90.450416666666698</v>
      </c>
      <c r="M198" s="87"/>
      <c r="N198" s="87" t="s">
        <v>1572</v>
      </c>
      <c r="O198" s="94">
        <v>536</v>
      </c>
      <c r="P198" s="87" t="s">
        <v>645</v>
      </c>
      <c r="Q198" s="89"/>
    </row>
    <row r="199" spans="1:17" s="143" customFormat="1" x14ac:dyDescent="0.25">
      <c r="B199" s="143" t="s">
        <v>10076</v>
      </c>
      <c r="C199" s="86" t="s">
        <v>430</v>
      </c>
      <c r="D199" s="143" t="s">
        <v>431</v>
      </c>
      <c r="E199" s="143" t="s">
        <v>10962</v>
      </c>
      <c r="F199" s="143" t="str">
        <f>IF(E199=0,"N/A",IF(IF(E199&gt;"",COUNTIF(E:E,E199),0)&gt;1,"Yes","No"))</f>
        <v>No</v>
      </c>
      <c r="G199" s="166" t="s">
        <v>10972</v>
      </c>
      <c r="H199" s="87" t="s">
        <v>558</v>
      </c>
      <c r="I199" s="87" t="s">
        <v>445</v>
      </c>
      <c r="J199" s="87" t="s">
        <v>10517</v>
      </c>
      <c r="K199" s="87">
        <v>-89.946029999999993</v>
      </c>
      <c r="L199" s="87">
        <v>38.923157000000003</v>
      </c>
      <c r="M199" s="87" t="s">
        <v>10992</v>
      </c>
      <c r="N199" s="87"/>
      <c r="O199" s="87"/>
      <c r="P199" s="87"/>
      <c r="Q199" s="87"/>
    </row>
    <row r="200" spans="1:17" s="143" customFormat="1" x14ac:dyDescent="0.25">
      <c r="B200" s="143" t="str">
        <f>IF(A200&gt;"",IF(A200=E200,"No",(IF(IFERROR(VLOOKUP(A200,E:E,1,FALSE)=A200,FALSE),"Duplicate",IF(E200&gt;"","Mismatch","IT Only")))),"No")</f>
        <v>No</v>
      </c>
      <c r="C200" s="86" t="s">
        <v>430</v>
      </c>
      <c r="D200" s="143" t="s">
        <v>431</v>
      </c>
      <c r="E200" s="143" t="s">
        <v>1558</v>
      </c>
      <c r="F200" s="143" t="str">
        <f>IF(E200=0,"N/A",IF(IF(E200&gt;"",COUNTIF(E:E,E200),0)&gt;1,"Yes","No"))</f>
        <v>No</v>
      </c>
      <c r="G200" s="87" t="s">
        <v>1559</v>
      </c>
      <c r="H200" s="87" t="s">
        <v>434</v>
      </c>
      <c r="I200" s="87" t="s">
        <v>435</v>
      </c>
      <c r="J200" s="87" t="s">
        <v>436</v>
      </c>
      <c r="K200" s="87">
        <v>40.182916666666699</v>
      </c>
      <c r="L200" s="87">
        <v>-92.596283333333304</v>
      </c>
      <c r="M200" s="87"/>
      <c r="N200" s="87" t="s">
        <v>1558</v>
      </c>
      <c r="O200" s="94">
        <v>813</v>
      </c>
      <c r="P200" s="87" t="s">
        <v>475</v>
      </c>
      <c r="Q200" s="89"/>
    </row>
    <row r="201" spans="1:17" s="143" customFormat="1" x14ac:dyDescent="0.25">
      <c r="B201" s="143" t="str">
        <f>IF(A201&gt;"",IF(A201=E201,"No",(IF(IFERROR(VLOOKUP(A201,E:E,1,FALSE)=A201,FALSE),"Duplicate",IF(E201&gt;"","Mismatch","IT Only")))),"No")</f>
        <v>No</v>
      </c>
      <c r="C201" s="86" t="s">
        <v>430</v>
      </c>
      <c r="D201" s="143" t="s">
        <v>431</v>
      </c>
      <c r="E201" s="143" t="s">
        <v>1077</v>
      </c>
      <c r="F201" s="143" t="str">
        <f>IF(E201=0,"N/A",IF(IF(E201&gt;"",COUNTIF(E:E,E201),0)&gt;1,"Yes","No"))</f>
        <v>No</v>
      </c>
      <c r="G201" s="87" t="s">
        <v>1078</v>
      </c>
      <c r="H201" s="87" t="s">
        <v>516</v>
      </c>
      <c r="I201" s="87" t="s">
        <v>445</v>
      </c>
      <c r="J201" s="87" t="s">
        <v>436</v>
      </c>
      <c r="K201" s="87">
        <v>38.510466666666666</v>
      </c>
      <c r="L201" s="87">
        <v>-89.998783333333336</v>
      </c>
      <c r="M201" s="87"/>
      <c r="N201" s="87" t="s">
        <v>1079</v>
      </c>
      <c r="O201" s="87" t="s">
        <v>1080</v>
      </c>
      <c r="P201" s="87" t="s">
        <v>524</v>
      </c>
      <c r="Q201" s="87" t="s">
        <v>525</v>
      </c>
    </row>
    <row r="202" spans="1:17" s="143" customFormat="1" x14ac:dyDescent="0.25">
      <c r="B202" s="143" t="str">
        <f>IF(A202&gt;"",IF(A202=E202,"No",(IF(IFERROR(VLOOKUP(A202,E:E,1,FALSE)=A202,FALSE),"Duplicate",IF(E202&gt;"","Mismatch","IT Only")))),"No")</f>
        <v>No</v>
      </c>
      <c r="C202" s="86" t="s">
        <v>430</v>
      </c>
      <c r="D202" s="143" t="s">
        <v>431</v>
      </c>
      <c r="E202" s="143" t="s">
        <v>1057</v>
      </c>
      <c r="F202" s="143" t="str">
        <f>IF(E202=0,"N/A",IF(IF(E202&gt;"",COUNTIF(E:E,E202),0)&gt;1,"Yes","No"))</f>
        <v>No</v>
      </c>
      <c r="G202" s="87" t="s">
        <v>1058</v>
      </c>
      <c r="H202" s="87" t="s">
        <v>516</v>
      </c>
      <c r="I202" s="87" t="s">
        <v>445</v>
      </c>
      <c r="J202" s="87" t="s">
        <v>436</v>
      </c>
      <c r="K202" s="87">
        <v>38.520316666666666</v>
      </c>
      <c r="L202" s="87">
        <v>-90.001999999999995</v>
      </c>
      <c r="M202" s="87"/>
      <c r="N202" s="87" t="s">
        <v>1059</v>
      </c>
      <c r="O202" s="87" t="s">
        <v>1060</v>
      </c>
      <c r="P202" s="87" t="s">
        <v>524</v>
      </c>
      <c r="Q202" s="87" t="s">
        <v>525</v>
      </c>
    </row>
    <row r="203" spans="1:17" s="143" customFormat="1" x14ac:dyDescent="0.25">
      <c r="B203" s="143" t="str">
        <f>IF(A203&gt;"",IF(A203=E203,"No",(IF(IFERROR(VLOOKUP(A203,E:E,1,FALSE)=A203,FALSE),"Duplicate",IF(E203&gt;"","Mismatch","IT Only")))),"No")</f>
        <v>No</v>
      </c>
      <c r="C203" s="86" t="s">
        <v>430</v>
      </c>
      <c r="D203" s="143" t="s">
        <v>431</v>
      </c>
      <c r="E203" s="143" t="s">
        <v>1061</v>
      </c>
      <c r="F203" s="143" t="str">
        <f>IF(E203=0,"N/A",IF(IF(E203&gt;"",COUNTIF(E:E,E203),0)&gt;1,"Yes","No"))</f>
        <v>No</v>
      </c>
      <c r="G203" s="87" t="s">
        <v>1062</v>
      </c>
      <c r="H203" s="87" t="s">
        <v>516</v>
      </c>
      <c r="I203" s="87" t="s">
        <v>445</v>
      </c>
      <c r="J203" s="87" t="s">
        <v>436</v>
      </c>
      <c r="K203" s="87">
        <v>38.537016666666666</v>
      </c>
      <c r="L203" s="87">
        <v>-90.023783333333327</v>
      </c>
      <c r="M203" s="87"/>
      <c r="N203" s="87" t="s">
        <v>1063</v>
      </c>
      <c r="O203" s="87" t="s">
        <v>1064</v>
      </c>
      <c r="P203" s="87" t="s">
        <v>524</v>
      </c>
      <c r="Q203" s="87" t="s">
        <v>525</v>
      </c>
    </row>
    <row r="204" spans="1:17" s="143" customFormat="1" x14ac:dyDescent="0.25">
      <c r="B204" s="143" t="str">
        <f>IF(A204&gt;"",IF(A204=E204,"No",(IF(IFERROR(VLOOKUP(A204,E:E,1,FALSE)=A204,FALSE),"Duplicate",IF(E204&gt;"","Mismatch","IT Only")))),"No")</f>
        <v>No</v>
      </c>
      <c r="C204" s="86" t="s">
        <v>430</v>
      </c>
      <c r="D204" s="143" t="s">
        <v>431</v>
      </c>
      <c r="E204" s="143" t="s">
        <v>1065</v>
      </c>
      <c r="F204" s="143" t="str">
        <f>IF(E204=0,"N/A",IF(IF(E204&gt;"",COUNTIF(E:E,E204),0)&gt;1,"Yes","No"))</f>
        <v>No</v>
      </c>
      <c r="G204" s="87" t="s">
        <v>1066</v>
      </c>
      <c r="H204" s="87" t="s">
        <v>516</v>
      </c>
      <c r="I204" s="87" t="s">
        <v>445</v>
      </c>
      <c r="J204" s="87" t="s">
        <v>436</v>
      </c>
      <c r="K204" s="87">
        <v>38.553750000000001</v>
      </c>
      <c r="L204" s="87">
        <v>-90.042000000000002</v>
      </c>
      <c r="M204" s="87"/>
      <c r="N204" s="87" t="s">
        <v>1067</v>
      </c>
      <c r="O204" s="87" t="s">
        <v>1068</v>
      </c>
      <c r="P204" s="87" t="s">
        <v>524</v>
      </c>
      <c r="Q204" s="87" t="s">
        <v>525</v>
      </c>
    </row>
    <row r="205" spans="1:17" s="143" customFormat="1" x14ac:dyDescent="0.25">
      <c r="B205" s="143" t="str">
        <f>IF(A205&gt;"",IF(A205=E205,"No",(IF(IFERROR(VLOOKUP(A205,E:E,1,FALSE)=A205,FALSE),"Duplicate",IF(E205&gt;"","Mismatch","IT Only")))),"No")</f>
        <v>No</v>
      </c>
      <c r="C205" s="86" t="s">
        <v>430</v>
      </c>
      <c r="D205" s="143" t="s">
        <v>431</v>
      </c>
      <c r="E205" s="143" t="s">
        <v>1069</v>
      </c>
      <c r="F205" s="143" t="str">
        <f>IF(E205=0,"N/A",IF(IF(E205&gt;"",COUNTIF(E:E,E205),0)&gt;1,"Yes","No"))</f>
        <v>No</v>
      </c>
      <c r="G205" s="87" t="s">
        <v>1070</v>
      </c>
      <c r="H205" s="87" t="s">
        <v>516</v>
      </c>
      <c r="I205" s="87" t="s">
        <v>445</v>
      </c>
      <c r="J205" s="87" t="s">
        <v>436</v>
      </c>
      <c r="K205" s="87">
        <v>38.54396666666667</v>
      </c>
      <c r="L205" s="87">
        <v>-90.057233333333329</v>
      </c>
      <c r="M205" s="87"/>
      <c r="N205" s="87" t="s">
        <v>1071</v>
      </c>
      <c r="O205" s="87" t="s">
        <v>1072</v>
      </c>
      <c r="P205" s="87" t="s">
        <v>524</v>
      </c>
      <c r="Q205" s="87" t="s">
        <v>525</v>
      </c>
    </row>
    <row r="206" spans="1:17" s="143" customFormat="1" x14ac:dyDescent="0.25">
      <c r="B206" s="143" t="str">
        <f>IF(A206&gt;"",IF(A206=E206,"No",(IF(IFERROR(VLOOKUP(A206,E:E,1,FALSE)=A206,FALSE),"Duplicate",IF(E206&gt;"","Mismatch","IT Only")))),"No")</f>
        <v>No</v>
      </c>
      <c r="C206" s="86" t="s">
        <v>430</v>
      </c>
      <c r="D206" s="143" t="s">
        <v>431</v>
      </c>
      <c r="E206" s="143" t="s">
        <v>1073</v>
      </c>
      <c r="F206" s="143" t="str">
        <f>IF(E206=0,"N/A",IF(IF(E206&gt;"",COUNTIF(E:E,E206),0)&gt;1,"Yes","No"))</f>
        <v>No</v>
      </c>
      <c r="G206" s="87" t="s">
        <v>1074</v>
      </c>
      <c r="H206" s="87" t="s">
        <v>516</v>
      </c>
      <c r="I206" s="87" t="s">
        <v>445</v>
      </c>
      <c r="J206" s="87" t="s">
        <v>436</v>
      </c>
      <c r="K206" s="87">
        <v>38.571583333333336</v>
      </c>
      <c r="L206" s="87">
        <v>-90.057000000000002</v>
      </c>
      <c r="M206" s="87"/>
      <c r="N206" s="87" t="s">
        <v>1075</v>
      </c>
      <c r="O206" s="87" t="s">
        <v>1076</v>
      </c>
      <c r="P206" s="87" t="s">
        <v>524</v>
      </c>
      <c r="Q206" s="87" t="s">
        <v>525</v>
      </c>
    </row>
    <row r="207" spans="1:17" s="143" customFormat="1" x14ac:dyDescent="0.25">
      <c r="B207" s="143" t="str">
        <f>IF(A207&gt;"",IF(A207=E207,"No",(IF(IFERROR(VLOOKUP(A207,E:E,1,FALSE)=A207,FALSE),"Duplicate",IF(E207&gt;"","Mismatch","IT Only")))),"No")</f>
        <v>No</v>
      </c>
      <c r="C207" s="86" t="s">
        <v>430</v>
      </c>
      <c r="D207" s="143" t="s">
        <v>431</v>
      </c>
      <c r="E207" s="143" t="s">
        <v>1081</v>
      </c>
      <c r="F207" s="143" t="str">
        <f>IF(E207=0,"N/A",IF(IF(E207&gt;"",COUNTIF(E:E,E207),0)&gt;1,"Yes","No"))</f>
        <v>No</v>
      </c>
      <c r="G207" s="87" t="s">
        <v>1082</v>
      </c>
      <c r="H207" s="87" t="s">
        <v>516</v>
      </c>
      <c r="I207" s="87" t="s">
        <v>445</v>
      </c>
      <c r="J207" s="87" t="s">
        <v>436</v>
      </c>
      <c r="K207" s="87">
        <v>38.498483333333333</v>
      </c>
      <c r="L207" s="87">
        <v>-89.943700000000007</v>
      </c>
      <c r="M207" s="87"/>
      <c r="N207" s="87" t="s">
        <v>1083</v>
      </c>
      <c r="O207" s="87" t="s">
        <v>1084</v>
      </c>
      <c r="P207" s="87" t="s">
        <v>524</v>
      </c>
      <c r="Q207" s="87" t="s">
        <v>525</v>
      </c>
    </row>
    <row r="208" spans="1:17" s="143" customFormat="1" x14ac:dyDescent="0.25">
      <c r="B208" s="143" t="str">
        <f>IF(A208&gt;"",IF(A208=E208,"No",(IF(IFERROR(VLOOKUP(A208,E:E,1,FALSE)=A208,FALSE),"Duplicate",IF(E208&gt;"","Mismatch","IT Only")))),"No")</f>
        <v>No</v>
      </c>
      <c r="C208" s="86" t="s">
        <v>430</v>
      </c>
      <c r="D208" s="143" t="s">
        <v>431</v>
      </c>
      <c r="E208" s="143" t="s">
        <v>1327</v>
      </c>
      <c r="F208" s="143" t="str">
        <f>IF(E208=0,"N/A",IF(IF(E208&gt;"",COUNTIF(E:E,E208),0)&gt;1,"Yes","No"))</f>
        <v>No</v>
      </c>
      <c r="G208" s="87" t="s">
        <v>1328</v>
      </c>
      <c r="H208" s="87" t="s">
        <v>493</v>
      </c>
      <c r="I208" s="87" t="s">
        <v>445</v>
      </c>
      <c r="J208" s="87" t="s">
        <v>436</v>
      </c>
      <c r="K208" s="87">
        <v>40.444442000000002</v>
      </c>
      <c r="L208" s="87">
        <v>-89.027213000000003</v>
      </c>
      <c r="M208" s="87"/>
      <c r="N208" s="87" t="s">
        <v>1329</v>
      </c>
      <c r="O208" s="87" t="s">
        <v>1330</v>
      </c>
      <c r="P208" s="87" t="s">
        <v>1321</v>
      </c>
      <c r="Q208" s="87" t="s">
        <v>1322</v>
      </c>
    </row>
    <row r="209" spans="1:17" x14ac:dyDescent="0.25">
      <c r="A209" s="143"/>
      <c r="B209" s="84" t="str">
        <f>IF(A209&gt;"",IF(A209=E209,"No",(IF(IFERROR(VLOOKUP(A209,E:E,1,FALSE)=A209,FALSE),"Duplicate",IF(E209&gt;"","Mismatch","IT Only")))),"No")</f>
        <v>No</v>
      </c>
      <c r="C209" s="86" t="s">
        <v>430</v>
      </c>
      <c r="D209" s="84" t="s">
        <v>431</v>
      </c>
      <c r="E209" s="84" t="s">
        <v>1033</v>
      </c>
      <c r="F209" s="84" t="str">
        <f>IF(E209=0,"N/A",IF(IF(E209&gt;"",COUNTIF(E:E,E209),0)&gt;1,"Yes","No"))</f>
        <v>No</v>
      </c>
      <c r="G209" s="87" t="s">
        <v>1034</v>
      </c>
      <c r="H209" s="87" t="s">
        <v>516</v>
      </c>
      <c r="I209" s="87" t="s">
        <v>445</v>
      </c>
      <c r="J209" s="87" t="s">
        <v>436</v>
      </c>
      <c r="K209" s="87">
        <v>38.59493333333333</v>
      </c>
      <c r="L209" s="87">
        <v>-89.431150000000002</v>
      </c>
      <c r="M209" s="87"/>
      <c r="N209" s="87" t="s">
        <v>1035</v>
      </c>
      <c r="O209" s="87" t="s">
        <v>1036</v>
      </c>
      <c r="P209" s="87" t="s">
        <v>524</v>
      </c>
      <c r="Q209" s="87" t="s">
        <v>525</v>
      </c>
    </row>
    <row r="210" spans="1:17" x14ac:dyDescent="0.25">
      <c r="A210" s="143"/>
      <c r="C210" s="86" t="s">
        <v>430</v>
      </c>
      <c r="D210" s="84" t="s">
        <v>431</v>
      </c>
      <c r="E210" s="84" t="s">
        <v>10754</v>
      </c>
      <c r="F210" s="84" t="s">
        <v>10076</v>
      </c>
      <c r="G210" s="110" t="s">
        <v>10708</v>
      </c>
      <c r="H210" s="110"/>
      <c r="I210" s="110" t="s">
        <v>445</v>
      </c>
      <c r="J210" s="110" t="s">
        <v>10517</v>
      </c>
      <c r="K210" s="110">
        <v>38.616100000000003</v>
      </c>
      <c r="L210" s="110">
        <v>-89.535300000000007</v>
      </c>
      <c r="M210" s="110" t="s">
        <v>10800</v>
      </c>
      <c r="N210" s="110"/>
      <c r="O210" s="110"/>
      <c r="P210" s="110"/>
      <c r="Q210" s="110"/>
    </row>
    <row r="211" spans="1:17" x14ac:dyDescent="0.25">
      <c r="A211" s="143" t="s">
        <v>1177</v>
      </c>
      <c r="B211" s="143" t="str">
        <f>IF(A211&gt;"",IF(A211=E211,"No",(IF(IFERROR(VLOOKUP(A211,E:E,1,FALSE)=A211,FALSE),"Duplicate",IF(E211&gt;"","Mismatch","IT Only")))),"No")</f>
        <v>No</v>
      </c>
      <c r="C211" s="86" t="s">
        <v>430</v>
      </c>
      <c r="D211" s="143" t="s">
        <v>431</v>
      </c>
      <c r="E211" s="143" t="s">
        <v>1177</v>
      </c>
      <c r="F211" s="84" t="str">
        <f>IF(E211=0,"N/A",IF(IF(E211&gt;"",COUNTIF(E:E,E211),0)&gt;1,"Yes","No"))</f>
        <v>No</v>
      </c>
      <c r="G211" s="87" t="s">
        <v>1178</v>
      </c>
      <c r="H211" s="87" t="s">
        <v>516</v>
      </c>
      <c r="I211" s="87" t="s">
        <v>445</v>
      </c>
      <c r="J211" s="87" t="s">
        <v>580</v>
      </c>
      <c r="K211" s="87">
        <v>38.532808000000003</v>
      </c>
      <c r="L211" s="87">
        <v>-89.960024000000004</v>
      </c>
      <c r="M211" s="87"/>
      <c r="N211" s="87"/>
      <c r="O211" s="94"/>
      <c r="P211" s="87"/>
      <c r="Q211" s="89"/>
    </row>
    <row r="212" spans="1:17" x14ac:dyDescent="0.25">
      <c r="A212" s="90"/>
      <c r="B212" s="90" t="str">
        <f>IF(A212&gt;"",IF(A212=E212,"No",(IF(IFERROR(VLOOKUP(A212,E:E,1,FALSE)=A212,FALSE),"Duplicate",IF(E212&gt;"","Mismatch","IT Only")))),"No")</f>
        <v>No</v>
      </c>
      <c r="C212" s="91" t="s">
        <v>451</v>
      </c>
      <c r="D212" s="90" t="s">
        <v>431</v>
      </c>
      <c r="E212" s="90" t="s">
        <v>1049</v>
      </c>
      <c r="F212" s="84" t="str">
        <f>IF(E212=0,"N/A",IF(IF(E212&gt;"",COUNTIF(E:E,E212),0)&gt;1,"Yes","No"))</f>
        <v>No</v>
      </c>
      <c r="G212" s="92" t="s">
        <v>1050</v>
      </c>
      <c r="H212" s="92" t="s">
        <v>589</v>
      </c>
      <c r="I212" s="92" t="s">
        <v>435</v>
      </c>
      <c r="J212" s="92" t="s">
        <v>436</v>
      </c>
      <c r="K212" s="92"/>
      <c r="L212" s="92"/>
      <c r="M212" s="92"/>
      <c r="N212" s="92" t="s">
        <v>1049</v>
      </c>
      <c r="O212" s="96">
        <v>833</v>
      </c>
      <c r="P212" s="92" t="s">
        <v>1042</v>
      </c>
      <c r="Q212" s="97"/>
    </row>
    <row r="213" spans="1:17" x14ac:dyDescent="0.25">
      <c r="A213" s="143" t="s">
        <v>1174</v>
      </c>
      <c r="B213" s="143" t="str">
        <f>IF(A213&gt;"",IF(A213=E213,"No",(IF(IFERROR(VLOOKUP(A213,E:E,1,FALSE)=A213,FALSE),"Duplicate",IF(E213&gt;"","Mismatch","IT Only")))),"No")</f>
        <v>No</v>
      </c>
      <c r="C213" s="86" t="s">
        <v>430</v>
      </c>
      <c r="D213" s="143" t="s">
        <v>431</v>
      </c>
      <c r="E213" s="143" t="s">
        <v>1174</v>
      </c>
      <c r="F213" s="84" t="str">
        <f>IF(E213=0,"N/A",IF(IF(E213&gt;"",COUNTIF(E:E,E213),0)&gt;1,"Yes","No"))</f>
        <v>No</v>
      </c>
      <c r="G213" s="87" t="s">
        <v>1175</v>
      </c>
      <c r="H213" s="87" t="s">
        <v>516</v>
      </c>
      <c r="I213" s="87" t="s">
        <v>445</v>
      </c>
      <c r="J213" s="87" t="s">
        <v>580</v>
      </c>
      <c r="K213" s="87">
        <v>38.532257999999999</v>
      </c>
      <c r="L213" s="87">
        <v>-89.957431999999997</v>
      </c>
      <c r="M213" s="87" t="s">
        <v>1176</v>
      </c>
      <c r="N213" s="87"/>
      <c r="O213" s="94"/>
      <c r="P213" s="87"/>
      <c r="Q213" s="89"/>
    </row>
    <row r="214" spans="1:17" x14ac:dyDescent="0.25">
      <c r="A214" s="143"/>
      <c r="B214" s="143" t="str">
        <f>IF(A214&gt;"",IF(A214=E214,"No",(IF(IFERROR(VLOOKUP(A214,E:E,1,FALSE)=A214,FALSE),"Duplicate",IF(E214&gt;"","Mismatch","IT Only")))),"No")</f>
        <v>No</v>
      </c>
      <c r="C214" s="86" t="s">
        <v>430</v>
      </c>
      <c r="D214" s="143" t="s">
        <v>431</v>
      </c>
      <c r="E214" s="143" t="s">
        <v>1047</v>
      </c>
      <c r="F214" s="84" t="str">
        <f>IF(E214=0,"N/A",IF(IF(E214&gt;"",COUNTIF(E:E,E214),0)&gt;1,"Yes","No"))</f>
        <v>No</v>
      </c>
      <c r="G214" s="87" t="s">
        <v>1048</v>
      </c>
      <c r="H214" s="87" t="s">
        <v>489</v>
      </c>
      <c r="I214" s="87" t="s">
        <v>435</v>
      </c>
      <c r="J214" s="87" t="s">
        <v>436</v>
      </c>
      <c r="K214" s="87">
        <v>38.230916666666701</v>
      </c>
      <c r="L214" s="87">
        <v>-91.719800000000006</v>
      </c>
      <c r="M214" s="87"/>
      <c r="N214" s="87" t="s">
        <v>1047</v>
      </c>
      <c r="O214" s="94">
        <v>923</v>
      </c>
      <c r="P214" s="87" t="s">
        <v>1042</v>
      </c>
      <c r="Q214" s="89"/>
    </row>
    <row r="215" spans="1:17" x14ac:dyDescent="0.25">
      <c r="A215" s="143"/>
      <c r="B215" s="143" t="str">
        <f>IF(A215&gt;"",IF(A215=E215,"No",(IF(IFERROR(VLOOKUP(A215,E:E,1,FALSE)=A215,FALSE),"Duplicate",IF(E215&gt;"","Mismatch","IT Only")))),"No")</f>
        <v>No</v>
      </c>
      <c r="C215" s="86" t="s">
        <v>430</v>
      </c>
      <c r="D215" s="143" t="s">
        <v>431</v>
      </c>
      <c r="E215" s="143" t="s">
        <v>1179</v>
      </c>
      <c r="F215" s="84" t="str">
        <f>IF(E215=0,"N/A",IF(IF(E215&gt;"",COUNTIF(E:E,E215),0)&gt;1,"Yes","No"))</f>
        <v>No</v>
      </c>
      <c r="G215" s="87" t="s">
        <v>1180</v>
      </c>
      <c r="H215" s="87" t="s">
        <v>558</v>
      </c>
      <c r="I215" s="87" t="s">
        <v>445</v>
      </c>
      <c r="J215" s="87" t="s">
        <v>436</v>
      </c>
      <c r="K215" s="87">
        <v>38.917933333333302</v>
      </c>
      <c r="L215" s="87">
        <v>-90.173483333333294</v>
      </c>
      <c r="M215" s="87"/>
      <c r="N215" s="87" t="s">
        <v>1179</v>
      </c>
      <c r="O215" s="94">
        <v>315</v>
      </c>
      <c r="P215" s="87" t="s">
        <v>559</v>
      </c>
      <c r="Q215" s="87" t="s">
        <v>560</v>
      </c>
    </row>
    <row r="216" spans="1:17" x14ac:dyDescent="0.25">
      <c r="A216" s="143" t="s">
        <v>1051</v>
      </c>
      <c r="B216" s="143" t="str">
        <f>IF(A216&gt;"",IF(A216=E216,"No",(IF(IFERROR(VLOOKUP(A216,E:E,1,FALSE)=A216,FALSE),"Duplicate",IF(E216&gt;"","Mismatch","IT Only")))),"No")</f>
        <v>No</v>
      </c>
      <c r="C216" s="86" t="s">
        <v>430</v>
      </c>
      <c r="D216" s="143" t="s">
        <v>472</v>
      </c>
      <c r="E216" s="143" t="s">
        <v>1052</v>
      </c>
      <c r="F216" s="84" t="str">
        <f>IF(E216=0,"N/A",IF(IF(E216&gt;"",COUNTIF(E:E,E216),0)&gt;1,"Yes","No"))</f>
        <v>No</v>
      </c>
      <c r="G216" s="87" t="s">
        <v>1053</v>
      </c>
      <c r="H216" s="87" t="s">
        <v>593</v>
      </c>
      <c r="I216" s="87" t="s">
        <v>435</v>
      </c>
      <c r="J216" s="87" t="s">
        <v>500</v>
      </c>
      <c r="K216" s="87">
        <v>38.832900000000002</v>
      </c>
      <c r="L216" s="87">
        <v>-90.679566666666702</v>
      </c>
      <c r="M216" s="87"/>
      <c r="N216" s="87" t="s">
        <v>1052</v>
      </c>
      <c r="O216" s="88">
        <v>35</v>
      </c>
      <c r="P216" s="87" t="s">
        <v>1054</v>
      </c>
      <c r="Q216" s="89"/>
    </row>
    <row r="217" spans="1:17" x14ac:dyDescent="0.25">
      <c r="A217" s="143"/>
      <c r="C217" s="86" t="s">
        <v>430</v>
      </c>
      <c r="D217" s="84" t="s">
        <v>431</v>
      </c>
      <c r="E217" s="143" t="s">
        <v>10758</v>
      </c>
      <c r="F217" s="84" t="s">
        <v>10076</v>
      </c>
      <c r="G217" s="110" t="s">
        <v>10712</v>
      </c>
      <c r="H217" s="110"/>
      <c r="I217" s="110" t="s">
        <v>445</v>
      </c>
      <c r="J217" s="110" t="s">
        <v>10517</v>
      </c>
      <c r="K217" s="110">
        <v>38.506900000000002</v>
      </c>
      <c r="L217" s="110">
        <v>-89.983800000000002</v>
      </c>
      <c r="M217" s="110" t="s">
        <v>10804</v>
      </c>
      <c r="N217" s="110"/>
      <c r="O217" s="110"/>
      <c r="P217" s="110"/>
      <c r="Q217" s="110"/>
    </row>
    <row r="218" spans="1:17" x14ac:dyDescent="0.25">
      <c r="A218" s="143"/>
      <c r="B218" s="84" t="str">
        <f>IF(A218&gt;"",IF(A218=E218,"No",(IF(IFERROR(VLOOKUP(A218,E:E,1,FALSE)=A218,FALSE),"Duplicate",IF(E218&gt;"","Mismatch","IT Only")))),"No")</f>
        <v>No</v>
      </c>
      <c r="C218" s="86" t="s">
        <v>430</v>
      </c>
      <c r="D218" s="84" t="s">
        <v>431</v>
      </c>
      <c r="E218" s="84" t="s">
        <v>1192</v>
      </c>
      <c r="F218" s="84" t="str">
        <f>IF(E218=0,"N/A",IF(IF(E218&gt;"",COUNTIF(E:E,E218),0)&gt;1,"Yes","No"))</f>
        <v>No</v>
      </c>
      <c r="G218" s="87" t="s">
        <v>1193</v>
      </c>
      <c r="H218" s="87" t="s">
        <v>558</v>
      </c>
      <c r="I218" s="87" t="s">
        <v>445</v>
      </c>
      <c r="J218" s="87" t="s">
        <v>436</v>
      </c>
      <c r="K218" s="87">
        <v>39.097533333333331</v>
      </c>
      <c r="L218" s="87">
        <v>-89.811300000000003</v>
      </c>
      <c r="M218" s="87"/>
      <c r="N218" s="87" t="s">
        <v>1194</v>
      </c>
      <c r="O218" s="87" t="s">
        <v>1195</v>
      </c>
      <c r="P218" s="87" t="s">
        <v>1196</v>
      </c>
      <c r="Q218" s="87" t="s">
        <v>1197</v>
      </c>
    </row>
    <row r="219" spans="1:17" x14ac:dyDescent="0.25">
      <c r="A219" s="143"/>
      <c r="B219" s="84" t="str">
        <f>IF(A219&gt;"",IF(A219=E219,"No",(IF(IFERROR(VLOOKUP(A219,E:E,1,FALSE)=A219,FALSE),"Duplicate",IF(E219&gt;"","Mismatch","IT Only")))),"No")</f>
        <v>No</v>
      </c>
      <c r="C219" s="86" t="s">
        <v>541</v>
      </c>
      <c r="D219" s="84" t="s">
        <v>464</v>
      </c>
      <c r="E219" s="143" t="s">
        <v>1203</v>
      </c>
      <c r="F219" s="84" t="str">
        <f>IF(E219=0,"N/A",IF(IF(E219&gt;"",COUNTIF(E:E,E219),0)&gt;1,"Yes","No"))</f>
        <v>No</v>
      </c>
      <c r="G219" s="87" t="s">
        <v>1204</v>
      </c>
      <c r="H219" s="87" t="s">
        <v>692</v>
      </c>
      <c r="I219" s="87" t="s">
        <v>435</v>
      </c>
      <c r="J219" s="87" t="s">
        <v>436</v>
      </c>
      <c r="K219" s="87">
        <v>37.096583333333299</v>
      </c>
      <c r="L219" s="87">
        <v>-89.555833333333297</v>
      </c>
      <c r="M219" s="87"/>
      <c r="N219" s="87" t="s">
        <v>1203</v>
      </c>
      <c r="O219" s="94">
        <v>607</v>
      </c>
      <c r="P219" s="87" t="s">
        <v>693</v>
      </c>
      <c r="Q219" s="89"/>
    </row>
    <row r="220" spans="1:17" x14ac:dyDescent="0.25">
      <c r="A220" s="143"/>
      <c r="B220" s="143" t="str">
        <f>IF(A220&gt;"",IF(A220=E220,"No",(IF(IFERROR(VLOOKUP(A220,E:E,1,FALSE)=A220,FALSE),"Duplicate",IF(E220&gt;"","Mismatch","IT Only")))),"No")</f>
        <v>No</v>
      </c>
      <c r="C220" s="86" t="s">
        <v>430</v>
      </c>
      <c r="D220" s="143" t="s">
        <v>431</v>
      </c>
      <c r="E220" s="143" t="s">
        <v>1331</v>
      </c>
      <c r="F220" s="84" t="str">
        <f>IF(E220=0,"N/A",IF(IF(E220&gt;"",COUNTIF(E:E,E220),0)&gt;1,"Yes","No"))</f>
        <v>No</v>
      </c>
      <c r="G220" s="87" t="s">
        <v>1332</v>
      </c>
      <c r="H220" s="87" t="s">
        <v>493</v>
      </c>
      <c r="I220" s="87" t="s">
        <v>445</v>
      </c>
      <c r="J220" s="87" t="s">
        <v>436</v>
      </c>
      <c r="K220" s="87">
        <v>40.428766666666696</v>
      </c>
      <c r="L220" s="87">
        <v>-89.037149999999997</v>
      </c>
      <c r="M220" s="87"/>
      <c r="N220" s="87" t="s">
        <v>1333</v>
      </c>
      <c r="O220" s="87" t="s">
        <v>1334</v>
      </c>
      <c r="P220" s="87" t="s">
        <v>1321</v>
      </c>
      <c r="Q220" s="87" t="s">
        <v>1322</v>
      </c>
    </row>
    <row r="221" spans="1:17" x14ac:dyDescent="0.25">
      <c r="A221" s="143"/>
      <c r="B221" s="143" t="str">
        <f>IF(A221&gt;"",IF(A221=E221,"No",(IF(IFERROR(VLOOKUP(A221,E:E,1,FALSE)=A221,FALSE),"Duplicate",IF(E221&gt;"","Mismatch","IT Only")))),"No")</f>
        <v>No</v>
      </c>
      <c r="C221" s="86" t="s">
        <v>430</v>
      </c>
      <c r="D221" s="143" t="s">
        <v>431</v>
      </c>
      <c r="E221" s="143" t="s">
        <v>1227</v>
      </c>
      <c r="F221" s="84" t="str">
        <f>IF(E221=0,"N/A",IF(IF(E221&gt;"",COUNTIF(E:E,E221),0)&gt;1,"Yes","No"))</f>
        <v>No</v>
      </c>
      <c r="G221" s="87" t="s">
        <v>1228</v>
      </c>
      <c r="H221" s="87" t="s">
        <v>489</v>
      </c>
      <c r="I221" s="87" t="s">
        <v>435</v>
      </c>
      <c r="J221" s="87" t="s">
        <v>436</v>
      </c>
      <c r="K221" s="87">
        <v>38.673616666666703</v>
      </c>
      <c r="L221" s="87">
        <v>-91.3369</v>
      </c>
      <c r="M221" s="87"/>
      <c r="N221" s="87" t="s">
        <v>1227</v>
      </c>
      <c r="O221" s="94">
        <v>849</v>
      </c>
      <c r="P221" s="87" t="s">
        <v>1042</v>
      </c>
      <c r="Q221" s="89"/>
    </row>
    <row r="222" spans="1:17" x14ac:dyDescent="0.25">
      <c r="A222" s="143" t="s">
        <v>1229</v>
      </c>
      <c r="B222" s="84" t="str">
        <f>IF(A222&gt;"",IF(A222=E222,"No",(IF(IFERROR(VLOOKUP(A222,E:E,1,FALSE)=A222,FALSE),"Duplicate",IF(E222&gt;"","Mismatch","IT Only")))),"No")</f>
        <v>No</v>
      </c>
      <c r="C222" s="86" t="s">
        <v>430</v>
      </c>
      <c r="D222" s="84" t="s">
        <v>472</v>
      </c>
      <c r="E222" s="84" t="s">
        <v>1230</v>
      </c>
      <c r="F222" s="84" t="str">
        <f>IF(E222=0,"N/A",IF(IF(E222&gt;"",COUNTIF(E:E,E222),0)&gt;1,"Yes","No"))</f>
        <v>No</v>
      </c>
      <c r="G222" s="87" t="s">
        <v>1231</v>
      </c>
      <c r="H222" s="87" t="s">
        <v>593</v>
      </c>
      <c r="I222" s="87" t="s">
        <v>435</v>
      </c>
      <c r="J222" s="87" t="s">
        <v>830</v>
      </c>
      <c r="K222" s="87">
        <v>38.759233333333299</v>
      </c>
      <c r="L222" s="87">
        <v>-90.337350000000001</v>
      </c>
      <c r="M222" s="87"/>
      <c r="N222" s="87" t="s">
        <v>1230</v>
      </c>
      <c r="O222" s="88">
        <v>13</v>
      </c>
      <c r="P222" s="87" t="s">
        <v>1232</v>
      </c>
      <c r="Q222" s="89"/>
    </row>
    <row r="223" spans="1:17" x14ac:dyDescent="0.25">
      <c r="A223" s="143"/>
      <c r="B223" s="143" t="str">
        <f>IF(A223&gt;"",IF(A223=E223,"No",(IF(IFERROR(VLOOKUP(A223,E:E,1,FALSE)=A223,FALSE),"Duplicate",IF(E223&gt;"","Mismatch","IT Only")))),"No")</f>
        <v>No</v>
      </c>
      <c r="C223" s="86" t="s">
        <v>430</v>
      </c>
      <c r="D223" s="143" t="s">
        <v>431</v>
      </c>
      <c r="E223" s="143" t="s">
        <v>1235</v>
      </c>
      <c r="F223" s="143" t="str">
        <f>IF(E223=0,"N/A",IF(IF(E223&gt;"",COUNTIF(E:E,E223),0)&gt;1,"Yes","No"))</f>
        <v>No</v>
      </c>
      <c r="G223" s="87" t="s">
        <v>1236</v>
      </c>
      <c r="H223" s="87" t="s">
        <v>692</v>
      </c>
      <c r="I223" s="87" t="s">
        <v>435</v>
      </c>
      <c r="J223" s="87" t="s">
        <v>436</v>
      </c>
      <c r="K223" s="87">
        <v>36.746333333333297</v>
      </c>
      <c r="L223" s="87">
        <v>-89.965616666666705</v>
      </c>
      <c r="M223" s="87"/>
      <c r="N223" s="87" t="s">
        <v>1235</v>
      </c>
      <c r="O223" s="94">
        <v>857</v>
      </c>
      <c r="P223" s="87" t="s">
        <v>693</v>
      </c>
      <c r="Q223" s="89"/>
    </row>
    <row r="224" spans="1:17" x14ac:dyDescent="0.25">
      <c r="A224" s="143"/>
      <c r="B224" s="84" t="str">
        <f>IF(A224&gt;"",IF(A224=E224,"No",(IF(IFERROR(VLOOKUP(A224,E:E,1,FALSE)=A224,FALSE),"Duplicate",IF(E224&gt;"","Mismatch","IT Only")))),"No")</f>
        <v>No</v>
      </c>
      <c r="C224" s="86" t="s">
        <v>430</v>
      </c>
      <c r="D224" s="84" t="s">
        <v>431</v>
      </c>
      <c r="E224" s="143" t="s">
        <v>1237</v>
      </c>
      <c r="F224" s="84" t="str">
        <f>IF(E224=0,"N/A",IF(IF(E224&gt;"",COUNTIF(E:E,E224),0)&gt;1,"Yes","No"))</f>
        <v>No</v>
      </c>
      <c r="G224" s="87" t="s">
        <v>1238</v>
      </c>
      <c r="H224" s="87" t="s">
        <v>440</v>
      </c>
      <c r="I224" s="87" t="s">
        <v>435</v>
      </c>
      <c r="J224" s="87" t="s">
        <v>436</v>
      </c>
      <c r="K224" s="87">
        <v>38.573216666666703</v>
      </c>
      <c r="L224" s="87">
        <v>-90.379549999999995</v>
      </c>
      <c r="M224" s="87"/>
      <c r="N224" s="87" t="s">
        <v>1237</v>
      </c>
      <c r="O224" s="94">
        <v>166</v>
      </c>
      <c r="P224" s="87" t="s">
        <v>881</v>
      </c>
      <c r="Q224" s="89"/>
    </row>
    <row r="225" spans="1:17" x14ac:dyDescent="0.25">
      <c r="A225" s="143"/>
      <c r="B225" s="143" t="str">
        <f>IF(A225&gt;"",IF(A225=E225,"No",(IF(IFERROR(VLOOKUP(A225,E:E,1,FALSE)=A225,FALSE),"Duplicate",IF(E225&gt;"","Mismatch","IT Only")))),"No")</f>
        <v>No</v>
      </c>
      <c r="C225" s="86" t="s">
        <v>430</v>
      </c>
      <c r="D225" s="143" t="s">
        <v>431</v>
      </c>
      <c r="E225" s="143" t="s">
        <v>1133</v>
      </c>
      <c r="F225" s="143" t="str">
        <f>IF(E225=0,"N/A",IF(IF(E225&gt;"",COUNTIF(E:E,E225),0)&gt;1,"Yes","No"))</f>
        <v>No</v>
      </c>
      <c r="G225" s="87" t="s">
        <v>1134</v>
      </c>
      <c r="H225" s="87" t="s">
        <v>516</v>
      </c>
      <c r="I225" s="87" t="s">
        <v>445</v>
      </c>
      <c r="J225" s="87" t="s">
        <v>436</v>
      </c>
      <c r="K225" s="87"/>
      <c r="L225" s="87"/>
      <c r="M225" s="87"/>
      <c r="N225" s="87" t="s">
        <v>1133</v>
      </c>
      <c r="O225" s="87" t="s">
        <v>1135</v>
      </c>
      <c r="P225" s="87" t="s">
        <v>524</v>
      </c>
      <c r="Q225" s="87" t="s">
        <v>525</v>
      </c>
    </row>
    <row r="226" spans="1:17" x14ac:dyDescent="0.25">
      <c r="A226" s="143"/>
      <c r="B226" s="143" t="str">
        <f>IF(A226&gt;"",IF(A226=E226,"No",(IF(IFERROR(VLOOKUP(A226,E:E,1,FALSE)=A226,FALSE),"Duplicate",IF(E226&gt;"","Mismatch","IT Only")))),"No")</f>
        <v>No</v>
      </c>
      <c r="C226" s="86" t="s">
        <v>430</v>
      </c>
      <c r="D226" s="143" t="s">
        <v>431</v>
      </c>
      <c r="E226" s="143" t="s">
        <v>1247</v>
      </c>
      <c r="F226" s="84" t="str">
        <f>IF(E226=0,"N/A",IF(IF(E226&gt;"",COUNTIF(E:E,E226),0)&gt;1,"Yes","No"))</f>
        <v>No</v>
      </c>
      <c r="G226" s="87" t="s">
        <v>1248</v>
      </c>
      <c r="H226" s="87" t="s">
        <v>558</v>
      </c>
      <c r="I226" s="87" t="s">
        <v>445</v>
      </c>
      <c r="J226" s="87" t="s">
        <v>436</v>
      </c>
      <c r="K226" s="87">
        <v>38.908766666666665</v>
      </c>
      <c r="L226" s="87">
        <v>-90.063299999999998</v>
      </c>
      <c r="M226" s="87"/>
      <c r="N226" s="87" t="s">
        <v>1249</v>
      </c>
      <c r="O226" s="87" t="s">
        <v>1250</v>
      </c>
      <c r="P226" s="87" t="s">
        <v>1245</v>
      </c>
      <c r="Q226" s="87" t="s">
        <v>1246</v>
      </c>
    </row>
    <row r="227" spans="1:17" x14ac:dyDescent="0.25">
      <c r="B227" s="84" t="str">
        <f>IF(A227&gt;"",IF(A227=E227,"No",(IF(IFERROR(VLOOKUP(A227,E:E,1,FALSE)=A227,FALSE),"Duplicate",IF(E227&gt;"","Mismatch","IT Only")))),"No")</f>
        <v>No</v>
      </c>
      <c r="C227" s="86" t="s">
        <v>430</v>
      </c>
      <c r="D227" s="84" t="s">
        <v>431</v>
      </c>
      <c r="E227" s="143" t="s">
        <v>1251</v>
      </c>
      <c r="F227" s="84" t="str">
        <f>IF(E227=0,"N/A",IF(IF(E227&gt;"",COUNTIF(E:E,E227),0)&gt;1,"Yes","No"))</f>
        <v>No</v>
      </c>
      <c r="G227" s="87" t="s">
        <v>1252</v>
      </c>
      <c r="H227" s="87" t="s">
        <v>558</v>
      </c>
      <c r="I227" s="87" t="s">
        <v>445</v>
      </c>
      <c r="J227" s="87" t="s">
        <v>436</v>
      </c>
      <c r="K227" s="87">
        <v>38.973350000000003</v>
      </c>
      <c r="L227" s="87">
        <v>-90.181833333333302</v>
      </c>
      <c r="M227" s="87"/>
      <c r="N227" s="87" t="s">
        <v>1251</v>
      </c>
      <c r="O227" s="94">
        <v>312</v>
      </c>
      <c r="P227" s="87" t="s">
        <v>559</v>
      </c>
      <c r="Q227" s="87" t="s">
        <v>560</v>
      </c>
    </row>
    <row r="228" spans="1:17" x14ac:dyDescent="0.25">
      <c r="A228" s="143"/>
      <c r="B228" s="143" t="str">
        <f>IF(A228&gt;"",IF(A228=E228,"No",(IF(IFERROR(VLOOKUP(A228,E:E,1,FALSE)=A228,FALSE),"Duplicate",IF(E228&gt;"","Mismatch","IT Only")))),"No")</f>
        <v>No</v>
      </c>
      <c r="C228" s="86" t="s">
        <v>430</v>
      </c>
      <c r="D228" s="143" t="s">
        <v>431</v>
      </c>
      <c r="E228" s="143" t="s">
        <v>1241</v>
      </c>
      <c r="F228" s="143" t="str">
        <f>IF(E228=0,"N/A",IF(IF(E228&gt;"",COUNTIF(E:E,E228),0)&gt;1,"Yes","No"))</f>
        <v>No</v>
      </c>
      <c r="G228" s="87" t="s">
        <v>1242</v>
      </c>
      <c r="H228" s="87" t="s">
        <v>558</v>
      </c>
      <c r="I228" s="87" t="s">
        <v>445</v>
      </c>
      <c r="J228" s="87" t="s">
        <v>436</v>
      </c>
      <c r="K228" s="87">
        <v>38.912500000000001</v>
      </c>
      <c r="L228" s="87">
        <v>-90.04528333333333</v>
      </c>
      <c r="M228" s="87"/>
      <c r="N228" s="87" t="s">
        <v>1243</v>
      </c>
      <c r="O228" s="87" t="s">
        <v>1244</v>
      </c>
      <c r="P228" s="87" t="s">
        <v>1245</v>
      </c>
      <c r="Q228" s="87" t="s">
        <v>1246</v>
      </c>
    </row>
    <row r="229" spans="1:17" x14ac:dyDescent="0.25">
      <c r="A229" s="143"/>
      <c r="B229" s="84" t="str">
        <f>IF(A229&gt;"",IF(A229=E229,"No",(IF(IFERROR(VLOOKUP(A229,E:E,1,FALSE)=A229,FALSE),"Duplicate",IF(E229&gt;"","Mismatch","IT Only")))),"No")</f>
        <v>No</v>
      </c>
      <c r="C229" s="86" t="s">
        <v>430</v>
      </c>
      <c r="D229" s="84" t="s">
        <v>431</v>
      </c>
      <c r="E229" s="143" t="s">
        <v>875</v>
      </c>
      <c r="F229" s="84" t="str">
        <f>IF(E229=0,"N/A",IF(IF(E229&gt;"",COUNTIF(E:E,E229),0)&gt;1,"Yes","No"))</f>
        <v>No</v>
      </c>
      <c r="G229" s="87" t="s">
        <v>876</v>
      </c>
      <c r="H229" s="87" t="s">
        <v>444</v>
      </c>
      <c r="I229" s="87" t="s">
        <v>445</v>
      </c>
      <c r="J229" s="87" t="s">
        <v>436</v>
      </c>
      <c r="K229" s="87">
        <v>41.135584000000001</v>
      </c>
      <c r="L229" s="87">
        <v>-89.340005000000005</v>
      </c>
      <c r="M229" s="87"/>
      <c r="N229" s="87" t="s">
        <v>875</v>
      </c>
      <c r="O229" s="87" t="s">
        <v>877</v>
      </c>
      <c r="P229" s="87" t="s">
        <v>447</v>
      </c>
      <c r="Q229" s="87" t="s">
        <v>448</v>
      </c>
    </row>
    <row r="230" spans="1:17" x14ac:dyDescent="0.25">
      <c r="A230" s="143" t="s">
        <v>1639</v>
      </c>
      <c r="B230" s="84" t="str">
        <f>IF(A230&gt;"",IF(A230=E230,"No",(IF(IFERROR(VLOOKUP(A230,E:E,1,FALSE)=A230,FALSE),"Duplicate",IF(E230&gt;"","Mismatch","IT Only")))),"No")</f>
        <v>No</v>
      </c>
      <c r="C230" s="86" t="s">
        <v>430</v>
      </c>
      <c r="D230" s="84" t="s">
        <v>431</v>
      </c>
      <c r="E230" s="84" t="s">
        <v>1639</v>
      </c>
      <c r="F230" s="84" t="str">
        <f>IF(E230=0,"N/A",IF(IF(E230&gt;"",COUNTIF(E:E,E230),0)&gt;1,"Yes","No"))</f>
        <v>No</v>
      </c>
      <c r="G230" s="87" t="s">
        <v>1640</v>
      </c>
      <c r="H230" s="87" t="s">
        <v>801</v>
      </c>
      <c r="I230" s="87" t="s">
        <v>435</v>
      </c>
      <c r="J230" s="87" t="s">
        <v>580</v>
      </c>
      <c r="K230" s="87">
        <v>39.784157999999998</v>
      </c>
      <c r="L230" s="87">
        <v>-93.006111000000004</v>
      </c>
      <c r="M230" s="87"/>
      <c r="N230" s="87"/>
      <c r="O230" s="87"/>
      <c r="P230" s="87"/>
      <c r="Q230" s="87"/>
    </row>
    <row r="231" spans="1:17" x14ac:dyDescent="0.25">
      <c r="A231" s="143"/>
      <c r="B231" s="143"/>
      <c r="C231" s="86" t="s">
        <v>430</v>
      </c>
      <c r="D231" s="143" t="s">
        <v>431</v>
      </c>
      <c r="E231" s="143" t="s">
        <v>10759</v>
      </c>
      <c r="F231" s="143" t="s">
        <v>10076</v>
      </c>
      <c r="G231" s="110" t="s">
        <v>10713</v>
      </c>
      <c r="H231" s="110"/>
      <c r="I231" s="110" t="s">
        <v>445</v>
      </c>
      <c r="J231" s="110" t="s">
        <v>10517</v>
      </c>
      <c r="K231" s="110">
        <v>38.534599999999998</v>
      </c>
      <c r="L231" s="110">
        <v>-90.036199999999994</v>
      </c>
      <c r="M231" s="110" t="s">
        <v>10805</v>
      </c>
      <c r="N231" s="110"/>
      <c r="O231" s="110"/>
      <c r="P231" s="110"/>
      <c r="Q231" s="110"/>
    </row>
    <row r="232" spans="1:17" x14ac:dyDescent="0.25">
      <c r="B232" s="84" t="str">
        <f>IF(A232&gt;"",IF(A232=E232,"No",(IF(IFERROR(VLOOKUP(A232,E:E,1,FALSE)=A232,FALSE),"Duplicate",IF(E232&gt;"","Mismatch","IT Only")))),"No")</f>
        <v>No</v>
      </c>
      <c r="C232" s="86" t="s">
        <v>430</v>
      </c>
      <c r="D232" s="84" t="s">
        <v>431</v>
      </c>
      <c r="E232" s="84" t="s">
        <v>3304</v>
      </c>
      <c r="F232" s="84" t="str">
        <f>IF(E232=0,"N/A",IF(IF(E232&gt;"",COUNTIF(E:E,E232),0)&gt;1,"Yes","No"))</f>
        <v>No</v>
      </c>
      <c r="G232" s="87" t="s">
        <v>3305</v>
      </c>
      <c r="H232" s="87" t="s">
        <v>434</v>
      </c>
      <c r="I232" s="87" t="s">
        <v>435</v>
      </c>
      <c r="J232" s="87" t="s">
        <v>436</v>
      </c>
      <c r="K232" s="87"/>
      <c r="L232" s="87"/>
      <c r="M232" s="87"/>
      <c r="N232" s="87" t="s">
        <v>3304</v>
      </c>
      <c r="O232" s="88">
        <v>48</v>
      </c>
      <c r="P232" s="87" t="s">
        <v>461</v>
      </c>
      <c r="Q232" s="89"/>
    </row>
    <row r="233" spans="1:17" x14ac:dyDescent="0.25">
      <c r="A233" s="143"/>
      <c r="B233" s="84" t="str">
        <f>IF(A233&gt;"",IF(A233=E233,"No",(IF(IFERROR(VLOOKUP(A233,E:E,1,FALSE)=A233,FALSE),"Duplicate",IF(E233&gt;"","Mismatch","IT Only")))),"No")</f>
        <v>No</v>
      </c>
      <c r="C233" s="86" t="s">
        <v>430</v>
      </c>
      <c r="D233" s="84" t="s">
        <v>431</v>
      </c>
      <c r="E233" s="84" t="s">
        <v>1256</v>
      </c>
      <c r="F233" s="84" t="str">
        <f>IF(E233=0,"N/A",IF(IF(E233&gt;"",COUNTIF(E:E,E233),0)&gt;1,"Yes","No"))</f>
        <v>No</v>
      </c>
      <c r="G233" s="87" t="s">
        <v>1257</v>
      </c>
      <c r="H233" s="87" t="s">
        <v>440</v>
      </c>
      <c r="I233" s="87" t="s">
        <v>435</v>
      </c>
      <c r="J233" s="87" t="s">
        <v>436</v>
      </c>
      <c r="K233" s="87"/>
      <c r="L233" s="87"/>
      <c r="M233" s="87"/>
      <c r="N233" s="87" t="s">
        <v>1256</v>
      </c>
      <c r="O233" s="94">
        <v>741</v>
      </c>
      <c r="P233" s="87" t="s">
        <v>513</v>
      </c>
      <c r="Q233" s="89"/>
    </row>
    <row r="234" spans="1:17" x14ac:dyDescent="0.25">
      <c r="A234" s="143"/>
      <c r="C234" s="86" t="s">
        <v>430</v>
      </c>
      <c r="D234" s="84" t="s">
        <v>431</v>
      </c>
      <c r="E234" s="143" t="s">
        <v>10765</v>
      </c>
      <c r="F234" s="84" t="s">
        <v>10076</v>
      </c>
      <c r="G234" s="110" t="s">
        <v>10719</v>
      </c>
      <c r="H234" s="110"/>
      <c r="I234" s="110" t="s">
        <v>445</v>
      </c>
      <c r="J234" s="110" t="s">
        <v>10517</v>
      </c>
      <c r="K234" s="110">
        <v>38.555599999999998</v>
      </c>
      <c r="L234" s="110">
        <v>-89.947100000000006</v>
      </c>
      <c r="M234" s="110" t="s">
        <v>10811</v>
      </c>
      <c r="N234" s="110"/>
      <c r="O234" s="110"/>
      <c r="P234" s="110"/>
      <c r="Q234" s="110"/>
    </row>
    <row r="235" spans="1:17" x14ac:dyDescent="0.25">
      <c r="A235" s="143" t="s">
        <v>1258</v>
      </c>
      <c r="B235" s="143" t="str">
        <f>IF(A235&gt;"",IF(A235=E235,"No",(IF(IFERROR(VLOOKUP(A235,E:E,1,FALSE)=A235,FALSE),"Duplicate",IF(E235&gt;"","Mismatch","IT Only")))),"No")</f>
        <v>No</v>
      </c>
      <c r="C235" s="86" t="s">
        <v>430</v>
      </c>
      <c r="D235" s="143" t="s">
        <v>472</v>
      </c>
      <c r="E235" s="143" t="s">
        <v>1259</v>
      </c>
      <c r="F235" s="143" t="str">
        <f>IF(E235=0,"N/A",IF(IF(E235&gt;"",COUNTIF(E:E,E235),0)&gt;1,"Yes","No"))</f>
        <v>No</v>
      </c>
      <c r="G235" s="87" t="s">
        <v>1260</v>
      </c>
      <c r="H235" s="87" t="s">
        <v>644</v>
      </c>
      <c r="I235" s="87" t="s">
        <v>435</v>
      </c>
      <c r="J235" s="87" t="s">
        <v>436</v>
      </c>
      <c r="K235" s="87">
        <v>38.361383333333301</v>
      </c>
      <c r="L235" s="87">
        <v>-90.647149999999996</v>
      </c>
      <c r="M235" s="87"/>
      <c r="N235" s="87" t="s">
        <v>1259</v>
      </c>
      <c r="O235" s="94">
        <v>514</v>
      </c>
      <c r="P235" s="87" t="s">
        <v>645</v>
      </c>
      <c r="Q235" s="89"/>
    </row>
    <row r="236" spans="1:17" x14ac:dyDescent="0.25">
      <c r="A236" s="93" t="s">
        <v>4537</v>
      </c>
      <c r="B236" s="84" t="str">
        <f>IF(A236&gt;"",IF(A236=E236,"No",(IF(IFERROR(VLOOKUP(A236,E:E,1,FALSE)=A236,FALSE),"Duplicate",IF(E236&gt;"","Mismatch","IT Only")))),"No")</f>
        <v>Mismatch</v>
      </c>
      <c r="C236" s="86" t="s">
        <v>463</v>
      </c>
      <c r="D236" s="84" t="s">
        <v>464</v>
      </c>
      <c r="E236" s="84" t="s">
        <v>4538</v>
      </c>
      <c r="F236" s="84" t="str">
        <f>IF(E236=0,"N/A",IF(IF(E236&gt;"",COUNTIF(E:E,E236),0)&gt;1,"Yes","No"))</f>
        <v>No</v>
      </c>
      <c r="G236" s="87" t="s">
        <v>4539</v>
      </c>
      <c r="H236" s="87" t="s">
        <v>489</v>
      </c>
      <c r="I236" s="87" t="s">
        <v>435</v>
      </c>
      <c r="J236" s="87" t="s">
        <v>830</v>
      </c>
      <c r="K236" s="87">
        <v>39.743833333333299</v>
      </c>
      <c r="L236" s="87">
        <v>-94.000733333333301</v>
      </c>
      <c r="M236" s="87"/>
      <c r="N236" s="87" t="s">
        <v>4538</v>
      </c>
      <c r="O236" s="94">
        <v>762</v>
      </c>
      <c r="P236" s="87" t="s">
        <v>657</v>
      </c>
      <c r="Q236" s="89"/>
    </row>
    <row r="237" spans="1:17" x14ac:dyDescent="0.25">
      <c r="A237" s="90"/>
      <c r="B237" s="90" t="str">
        <f>IF(A237&gt;"",IF(A237=E237,"No",(IF(IFERROR(VLOOKUP(A237,E:E,1,FALSE)=A237,FALSE),"Duplicate",IF(E237&gt;"","Mismatch","IT Only")))),"No")</f>
        <v>No</v>
      </c>
      <c r="C237" s="91" t="s">
        <v>451</v>
      </c>
      <c r="D237" s="90" t="s">
        <v>431</v>
      </c>
      <c r="E237" s="90" t="s">
        <v>1268</v>
      </c>
      <c r="F237" s="143" t="str">
        <f>IF(E237=0,"N/A",IF(IF(E237&gt;"",COUNTIF(E:E,E237),0)&gt;1,"Yes","No"))</f>
        <v>No</v>
      </c>
      <c r="G237" s="92" t="s">
        <v>1269</v>
      </c>
      <c r="H237" s="92" t="s">
        <v>593</v>
      </c>
      <c r="I237" s="92" t="s">
        <v>435</v>
      </c>
      <c r="J237" s="92" t="s">
        <v>436</v>
      </c>
      <c r="K237" s="92"/>
      <c r="L237" s="92"/>
      <c r="M237" s="92"/>
      <c r="N237" s="92" t="s">
        <v>1268</v>
      </c>
      <c r="O237" s="96">
        <v>239</v>
      </c>
      <c r="P237" s="92" t="s">
        <v>1270</v>
      </c>
      <c r="Q237" s="97"/>
    </row>
    <row r="238" spans="1:17" x14ac:dyDescent="0.25">
      <c r="A238" s="103" t="s">
        <v>1276</v>
      </c>
      <c r="B238" s="143" t="str">
        <f>IF(A238&gt;"",IF(A238=E238,"No",(IF(IFERROR(VLOOKUP(A238,E:E,1,FALSE)=A238,FALSE),"Duplicate",IF(E238&gt;"","Mismatch","IT Only")))),"No")</f>
        <v>Mismatch</v>
      </c>
      <c r="C238" s="86" t="s">
        <v>463</v>
      </c>
      <c r="D238" s="143" t="s">
        <v>464</v>
      </c>
      <c r="E238" s="143" t="s">
        <v>1277</v>
      </c>
      <c r="F238" s="84" t="str">
        <f>IF(E238=0,"N/A",IF(IF(E238&gt;"",COUNTIF(E:E,E238),0)&gt;1,"Yes","No"))</f>
        <v>No</v>
      </c>
      <c r="G238" s="87" t="s">
        <v>1278</v>
      </c>
      <c r="H238" s="87" t="s">
        <v>493</v>
      </c>
      <c r="I238" s="87" t="s">
        <v>445</v>
      </c>
      <c r="J238" s="87" t="s">
        <v>467</v>
      </c>
      <c r="K238" s="87">
        <v>39.845716666666668</v>
      </c>
      <c r="L238" s="87">
        <v>-89.597116666666665</v>
      </c>
      <c r="M238" s="87"/>
      <c r="N238" s="87" t="s">
        <v>1277</v>
      </c>
      <c r="O238" s="87" t="s">
        <v>1279</v>
      </c>
      <c r="P238" s="87" t="s">
        <v>806</v>
      </c>
      <c r="Q238" s="87" t="s">
        <v>807</v>
      </c>
    </row>
    <row r="239" spans="1:17" x14ac:dyDescent="0.25">
      <c r="A239" s="143"/>
      <c r="B239" s="143" t="str">
        <f>IF(A239&gt;"",IF(A239=E239,"No",(IF(IFERROR(VLOOKUP(A239,E:E,1,FALSE)=A239,FALSE),"Duplicate",IF(E239&gt;"","Mismatch","IT Only")))),"No")</f>
        <v>No</v>
      </c>
      <c r="C239" s="86" t="s">
        <v>430</v>
      </c>
      <c r="D239" s="143" t="s">
        <v>431</v>
      </c>
      <c r="E239" s="143" t="s">
        <v>1271</v>
      </c>
      <c r="F239" s="84" t="str">
        <f>IF(E239=0,"N/A",IF(IF(E239&gt;"",COUNTIF(E:E,E239),0)&gt;1,"Yes","No"))</f>
        <v>No</v>
      </c>
      <c r="G239" s="87" t="s">
        <v>1272</v>
      </c>
      <c r="H239" s="87" t="s">
        <v>692</v>
      </c>
      <c r="I239" s="87" t="s">
        <v>435</v>
      </c>
      <c r="J239" s="87" t="s">
        <v>436</v>
      </c>
      <c r="K239" s="87">
        <v>37.769383333333302</v>
      </c>
      <c r="L239" s="87">
        <v>-90.627016666666705</v>
      </c>
      <c r="M239" s="87"/>
      <c r="N239" s="87" t="s">
        <v>1271</v>
      </c>
      <c r="O239" s="94">
        <v>473</v>
      </c>
      <c r="P239" s="87" t="s">
        <v>1039</v>
      </c>
      <c r="Q239" s="89"/>
    </row>
    <row r="240" spans="1:17" x14ac:dyDescent="0.25">
      <c r="A240" s="143"/>
      <c r="B240" s="143" t="str">
        <f>IF(A240&gt;"",IF(A240=E240,"No",(IF(IFERROR(VLOOKUP(A240,E:E,1,FALSE)=A240,FALSE),"Duplicate",IF(E240&gt;"","Mismatch","IT Only")))),"No")</f>
        <v>No</v>
      </c>
      <c r="C240" s="86" t="s">
        <v>430</v>
      </c>
      <c r="D240" s="143" t="s">
        <v>431</v>
      </c>
      <c r="E240" s="143" t="s">
        <v>1280</v>
      </c>
      <c r="F240" s="84" t="str">
        <f>IF(E240=0,"N/A",IF(IF(E240&gt;"",COUNTIF(E:E,E240),0)&gt;1,"Yes","No"))</f>
        <v>No</v>
      </c>
      <c r="G240" s="87" t="s">
        <v>1281</v>
      </c>
      <c r="H240" s="87" t="s">
        <v>440</v>
      </c>
      <c r="I240" s="87" t="s">
        <v>435</v>
      </c>
      <c r="J240" s="87" t="s">
        <v>436</v>
      </c>
      <c r="K240" s="87">
        <v>38.711183333333302</v>
      </c>
      <c r="L240" s="87">
        <v>-90.227099999999993</v>
      </c>
      <c r="M240" s="87"/>
      <c r="N240" s="87" t="s">
        <v>1280</v>
      </c>
      <c r="O240" s="94">
        <v>237</v>
      </c>
      <c r="P240" s="87" t="s">
        <v>564</v>
      </c>
      <c r="Q240" s="89"/>
    </row>
    <row r="241" spans="1:17" x14ac:dyDescent="0.25">
      <c r="A241" s="143"/>
      <c r="B241" s="143" t="str">
        <f>IF(A241&gt;"",IF(A241=E241,"No",(IF(IFERROR(VLOOKUP(A241,E:E,1,FALSE)=A241,FALSE),"Duplicate",IF(E241&gt;"","Mismatch","IT Only")))),"No")</f>
        <v>No</v>
      </c>
      <c r="C241" s="86" t="s">
        <v>430</v>
      </c>
      <c r="D241" s="143" t="s">
        <v>431</v>
      </c>
      <c r="E241" s="143" t="s">
        <v>1290</v>
      </c>
      <c r="F241" s="84" t="str">
        <f>IF(E241=0,"N/A",IF(IF(E241&gt;"",COUNTIF(E:E,E241),0)&gt;1,"Yes","No"))</f>
        <v>No</v>
      </c>
      <c r="G241" s="87" t="s">
        <v>1291</v>
      </c>
      <c r="H241" s="89"/>
      <c r="I241" s="89" t="s">
        <v>435</v>
      </c>
      <c r="J241" s="87" t="s">
        <v>436</v>
      </c>
      <c r="K241" s="87">
        <v>37.68112</v>
      </c>
      <c r="L241" s="87">
        <v>-90.706305999999998</v>
      </c>
      <c r="M241" s="87"/>
      <c r="N241" s="87" t="s">
        <v>1292</v>
      </c>
      <c r="O241" s="94">
        <v>481</v>
      </c>
      <c r="P241" s="87"/>
      <c r="Q241" s="89"/>
    </row>
    <row r="242" spans="1:17" x14ac:dyDescent="0.25">
      <c r="A242" s="143"/>
      <c r="B242" s="84" t="str">
        <f>IF(A242&gt;"",IF(A242=E242,"No",(IF(IFERROR(VLOOKUP(A242,E:E,1,FALSE)=A242,FALSE),"Duplicate",IF(E242&gt;"","Mismatch","IT Only")))),"No")</f>
        <v>No</v>
      </c>
      <c r="C242" s="86" t="s">
        <v>430</v>
      </c>
      <c r="D242" s="84" t="s">
        <v>431</v>
      </c>
      <c r="E242" s="84" t="s">
        <v>1643</v>
      </c>
      <c r="F242" s="84" t="str">
        <f>IF(E242=0,"N/A",IF(IF(E242&gt;"",COUNTIF(E:E,E242),0)&gt;1,"Yes","No"))</f>
        <v>No</v>
      </c>
      <c r="G242" s="87" t="s">
        <v>1644</v>
      </c>
      <c r="H242" s="87" t="s">
        <v>558</v>
      </c>
      <c r="I242" s="87" t="s">
        <v>445</v>
      </c>
      <c r="J242" s="87" t="s">
        <v>436</v>
      </c>
      <c r="K242" s="87">
        <v>38.887016666666703</v>
      </c>
      <c r="L242" s="87">
        <v>-90.141400000000004</v>
      </c>
      <c r="M242" s="87"/>
      <c r="N242" s="87" t="s">
        <v>1643</v>
      </c>
      <c r="O242" s="94">
        <v>348</v>
      </c>
      <c r="P242" s="87" t="s">
        <v>559</v>
      </c>
      <c r="Q242" s="87" t="s">
        <v>560</v>
      </c>
    </row>
    <row r="243" spans="1:17" x14ac:dyDescent="0.25">
      <c r="A243" s="143"/>
      <c r="B243" s="143" t="str">
        <f>IF(A243&gt;"",IF(A243=E243,"No",(IF(IFERROR(VLOOKUP(A243,E:E,1,FALSE)=A243,FALSE),"Duplicate",IF(E243&gt;"","Mismatch","IT Only")))),"No")</f>
        <v>No</v>
      </c>
      <c r="C243" s="86" t="s">
        <v>430</v>
      </c>
      <c r="D243" s="143" t="s">
        <v>431</v>
      </c>
      <c r="E243" s="143" t="s">
        <v>1295</v>
      </c>
      <c r="F243" s="143" t="str">
        <f>IF(E243=0,"N/A",IF(IF(E243&gt;"",COUNTIF(E:E,E243),0)&gt;1,"Yes","No"))</f>
        <v>No</v>
      </c>
      <c r="G243" s="87" t="s">
        <v>1296</v>
      </c>
      <c r="H243" s="87" t="s">
        <v>434</v>
      </c>
      <c r="I243" s="87" t="s">
        <v>435</v>
      </c>
      <c r="J243" s="87" t="s">
        <v>436</v>
      </c>
      <c r="K243" s="87">
        <v>38.978383333333298</v>
      </c>
      <c r="L243" s="87">
        <v>-92.988666666666703</v>
      </c>
      <c r="M243" s="87"/>
      <c r="N243" s="87" t="s">
        <v>1295</v>
      </c>
      <c r="O243" s="94">
        <v>876</v>
      </c>
      <c r="P243" s="87" t="s">
        <v>1297</v>
      </c>
      <c r="Q243" s="89"/>
    </row>
    <row r="244" spans="1:17" x14ac:dyDescent="0.25">
      <c r="A244" s="143"/>
      <c r="B244" s="84" t="str">
        <f>IF(A244&gt;"",IF(A244=E244,"No",(IF(IFERROR(VLOOKUP(A244,E:E,1,FALSE)=A244,FALSE),"Duplicate",IF(E244&gt;"","Mismatch","IT Only")))),"No")</f>
        <v>No</v>
      </c>
      <c r="C244" s="86" t="s">
        <v>430</v>
      </c>
      <c r="D244" s="84" t="s">
        <v>431</v>
      </c>
      <c r="E244" s="143" t="s">
        <v>1667</v>
      </c>
      <c r="F244" s="84" t="str">
        <f>IF(E244=0,"N/A",IF(IF(E244&gt;"",COUNTIF(E:E,E244),0)&gt;1,"Yes","No"))</f>
        <v>No</v>
      </c>
      <c r="G244" s="87" t="s">
        <v>1668</v>
      </c>
      <c r="H244" s="87" t="s">
        <v>644</v>
      </c>
      <c r="I244" s="87" t="s">
        <v>435</v>
      </c>
      <c r="J244" s="87" t="s">
        <v>500</v>
      </c>
      <c r="K244" s="87">
        <v>38.215800000000002</v>
      </c>
      <c r="L244" s="87">
        <v>-90.369600000000005</v>
      </c>
      <c r="M244" s="87"/>
      <c r="N244" s="87" t="s">
        <v>1669</v>
      </c>
      <c r="O244" s="94">
        <v>403</v>
      </c>
      <c r="P244" s="87" t="s">
        <v>645</v>
      </c>
      <c r="Q244" s="89"/>
    </row>
    <row r="245" spans="1:17" x14ac:dyDescent="0.25">
      <c r="A245" s="143"/>
      <c r="B245" s="143" t="str">
        <f>IF(A245&gt;"",IF(A245=E245,"No",(IF(IFERROR(VLOOKUP(A245,E:E,1,FALSE)=A245,FALSE),"Duplicate",IF(E245&gt;"","Mismatch","IT Only")))),"No")</f>
        <v>No</v>
      </c>
      <c r="C245" s="86" t="s">
        <v>430</v>
      </c>
      <c r="D245" s="143" t="s">
        <v>431</v>
      </c>
      <c r="E245" s="143" t="s">
        <v>1453</v>
      </c>
      <c r="F245" s="84" t="str">
        <f>IF(E245=0,"N/A",IF(IF(E245&gt;"",COUNTIF(E:E,E245),0)&gt;1,"Yes","No"))</f>
        <v>No</v>
      </c>
      <c r="G245" s="87" t="s">
        <v>1454</v>
      </c>
      <c r="H245" s="87" t="s">
        <v>493</v>
      </c>
      <c r="I245" s="87" t="s">
        <v>445</v>
      </c>
      <c r="J245" s="87" t="s">
        <v>436</v>
      </c>
      <c r="K245" s="87">
        <v>40.465989999999998</v>
      </c>
      <c r="L245" s="87">
        <v>-88.953907999999998</v>
      </c>
      <c r="M245" s="87"/>
      <c r="N245" s="87" t="s">
        <v>1453</v>
      </c>
      <c r="O245" s="87" t="s">
        <v>1455</v>
      </c>
      <c r="P245" s="87" t="s">
        <v>1321</v>
      </c>
      <c r="Q245" s="87" t="s">
        <v>1322</v>
      </c>
    </row>
    <row r="246" spans="1:17" x14ac:dyDescent="0.25">
      <c r="A246" s="143"/>
      <c r="B246" s="143" t="str">
        <f>IF(A246&gt;"",IF(A246=E246,"No",(IF(IFERROR(VLOOKUP(A246,E:E,1,FALSE)=A246,FALSE),"Duplicate",IF(E246&gt;"","Mismatch","IT Only")))),"No")</f>
        <v>No</v>
      </c>
      <c r="C246" s="86" t="s">
        <v>430</v>
      </c>
      <c r="D246" s="143" t="s">
        <v>431</v>
      </c>
      <c r="E246" s="143" t="s">
        <v>1384</v>
      </c>
      <c r="F246" s="84" t="str">
        <f>IF(E246=0,"N/A",IF(IF(E246&gt;"",COUNTIF(E:E,E246),0)&gt;1,"Yes","No"))</f>
        <v>No</v>
      </c>
      <c r="G246" s="87" t="s">
        <v>1385</v>
      </c>
      <c r="H246" s="87" t="s">
        <v>493</v>
      </c>
      <c r="I246" s="87" t="s">
        <v>445</v>
      </c>
      <c r="J246" s="87" t="s">
        <v>436</v>
      </c>
      <c r="K246" s="87"/>
      <c r="L246" s="87"/>
      <c r="M246" s="87"/>
      <c r="N246" s="87" t="s">
        <v>1386</v>
      </c>
      <c r="O246" s="87" t="s">
        <v>1387</v>
      </c>
      <c r="P246" s="87" t="s">
        <v>1321</v>
      </c>
      <c r="Q246" s="87" t="s">
        <v>1322</v>
      </c>
    </row>
    <row r="247" spans="1:17" x14ac:dyDescent="0.25">
      <c r="B247" s="84" t="str">
        <f>IF(A247&gt;"",IF(A247=E247,"No",(IF(IFERROR(VLOOKUP(A247,E:E,1,FALSE)=A247,FALSE),"Duplicate",IF(E247&gt;"","Mismatch","IT Only")))),"No")</f>
        <v>No</v>
      </c>
      <c r="C247" s="86" t="s">
        <v>430</v>
      </c>
      <c r="D247" s="84" t="s">
        <v>431</v>
      </c>
      <c r="E247" s="84" t="s">
        <v>1348</v>
      </c>
      <c r="F247" s="84" t="str">
        <f>IF(E247=0,"N/A",IF(IF(E247&gt;"",COUNTIF(E:E,E247),0)&gt;1,"Yes","No"))</f>
        <v>No</v>
      </c>
      <c r="G247" s="87" t="s">
        <v>1349</v>
      </c>
      <c r="H247" s="87" t="s">
        <v>493</v>
      </c>
      <c r="I247" s="87" t="s">
        <v>445</v>
      </c>
      <c r="J247" s="87" t="s">
        <v>436</v>
      </c>
      <c r="K247" s="87"/>
      <c r="L247" s="87"/>
      <c r="M247" s="87"/>
      <c r="N247" s="87" t="s">
        <v>1350</v>
      </c>
      <c r="O247" s="87" t="s">
        <v>1351</v>
      </c>
      <c r="P247" s="87" t="s">
        <v>1321</v>
      </c>
      <c r="Q247" s="87" t="s">
        <v>1322</v>
      </c>
    </row>
    <row r="248" spans="1:17" x14ac:dyDescent="0.25">
      <c r="A248" s="143"/>
      <c r="B248" s="143" t="str">
        <f>IF(A248&gt;"",IF(A248=E248,"No",(IF(IFERROR(VLOOKUP(A248,E:E,1,FALSE)=A248,FALSE),"Duplicate",IF(E248&gt;"","Mismatch","IT Only")))),"No")</f>
        <v>No</v>
      </c>
      <c r="C248" s="86" t="s">
        <v>430</v>
      </c>
      <c r="D248" s="143" t="s">
        <v>431</v>
      </c>
      <c r="E248" s="143" t="s">
        <v>1356</v>
      </c>
      <c r="F248" s="84" t="str">
        <f>IF(E248=0,"N/A",IF(IF(E248&gt;"",COUNTIF(E:E,E248),0)&gt;1,"Yes","No"))</f>
        <v>No</v>
      </c>
      <c r="G248" s="87" t="s">
        <v>1357</v>
      </c>
      <c r="H248" s="87" t="s">
        <v>493</v>
      </c>
      <c r="I248" s="87" t="s">
        <v>445</v>
      </c>
      <c r="J248" s="87" t="s">
        <v>436</v>
      </c>
      <c r="K248" s="87">
        <v>40.501362999999998</v>
      </c>
      <c r="L248" s="87">
        <v>-88.939791</v>
      </c>
      <c r="M248" s="87"/>
      <c r="N248" s="87" t="s">
        <v>1358</v>
      </c>
      <c r="O248" s="87" t="s">
        <v>1359</v>
      </c>
      <c r="P248" s="87" t="s">
        <v>1321</v>
      </c>
      <c r="Q248" s="87" t="s">
        <v>1322</v>
      </c>
    </row>
    <row r="249" spans="1:17" x14ac:dyDescent="0.25">
      <c r="A249" s="143"/>
      <c r="B249" s="84" t="str">
        <f>IF(A249&gt;"",IF(A249=E249,"No",(IF(IFERROR(VLOOKUP(A249,E:E,1,FALSE)=A249,FALSE),"Duplicate",IF(E249&gt;"","Mismatch","IT Only")))),"No")</f>
        <v>No</v>
      </c>
      <c r="C249" s="86" t="s">
        <v>430</v>
      </c>
      <c r="D249" s="84" t="s">
        <v>431</v>
      </c>
      <c r="E249" s="84" t="s">
        <v>1445</v>
      </c>
      <c r="F249" s="84" t="str">
        <f>IF(E249=0,"N/A",IF(IF(E249&gt;"",COUNTIF(E:E,E249),0)&gt;1,"Yes","No"))</f>
        <v>No</v>
      </c>
      <c r="G249" s="87" t="s">
        <v>1446</v>
      </c>
      <c r="H249" s="87" t="s">
        <v>493</v>
      </c>
      <c r="I249" s="87" t="s">
        <v>445</v>
      </c>
      <c r="J249" s="87" t="s">
        <v>436</v>
      </c>
      <c r="K249" s="87"/>
      <c r="L249" s="87"/>
      <c r="M249" s="87"/>
      <c r="N249" s="87" t="s">
        <v>1447</v>
      </c>
      <c r="O249" s="87" t="s">
        <v>1448</v>
      </c>
      <c r="P249" s="87" t="s">
        <v>1321</v>
      </c>
      <c r="Q249" s="87" t="s">
        <v>1322</v>
      </c>
    </row>
    <row r="250" spans="1:17" x14ac:dyDescent="0.25">
      <c r="A250" s="143"/>
      <c r="B250" s="84" t="str">
        <f>IF(A250&gt;"",IF(A250=E250,"No",(IF(IFERROR(VLOOKUP(A250,E:E,1,FALSE)=A250,FALSE),"Duplicate",IF(E250&gt;"","Mismatch","IT Only")))),"No")</f>
        <v>No</v>
      </c>
      <c r="C250" s="86" t="s">
        <v>430</v>
      </c>
      <c r="D250" s="84" t="s">
        <v>431</v>
      </c>
      <c r="E250" s="84" t="s">
        <v>1396</v>
      </c>
      <c r="F250" s="84" t="str">
        <f>IF(E250=0,"N/A",IF(IF(E250&gt;"",COUNTIF(E:E,E250),0)&gt;1,"Yes","No"))</f>
        <v>No</v>
      </c>
      <c r="G250" s="87" t="s">
        <v>1397</v>
      </c>
      <c r="H250" s="87" t="s">
        <v>493</v>
      </c>
      <c r="I250" s="87" t="s">
        <v>445</v>
      </c>
      <c r="J250" s="87" t="s">
        <v>436</v>
      </c>
      <c r="K250" s="106">
        <v>40.498100000000001</v>
      </c>
      <c r="L250" s="106">
        <v>-88.956083333333297</v>
      </c>
      <c r="M250" s="106"/>
      <c r="N250" s="87" t="s">
        <v>1398</v>
      </c>
      <c r="O250" s="87" t="s">
        <v>1399</v>
      </c>
      <c r="P250" s="87" t="s">
        <v>1321</v>
      </c>
      <c r="Q250" s="87" t="s">
        <v>1322</v>
      </c>
    </row>
    <row r="251" spans="1:17" x14ac:dyDescent="0.25">
      <c r="A251" s="143"/>
      <c r="B251" s="143" t="str">
        <f>IF(A251&gt;"",IF(A251=E251,"No",(IF(IFERROR(VLOOKUP(A251,E:E,1,FALSE)=A251,FALSE),"Duplicate",IF(E251&gt;"","Mismatch","IT Only")))),"No")</f>
        <v>No</v>
      </c>
      <c r="C251" s="86" t="s">
        <v>430</v>
      </c>
      <c r="D251" s="143" t="s">
        <v>431</v>
      </c>
      <c r="E251" s="143" t="s">
        <v>8836</v>
      </c>
      <c r="F251" s="84" t="str">
        <f>IF(E251=0,"N/A",IF(IF(E251&gt;"",COUNTIF(E:E,E251),0)&gt;1,"Yes","No"))</f>
        <v>No</v>
      </c>
      <c r="G251" s="87" t="s">
        <v>8837</v>
      </c>
      <c r="H251" s="87" t="s">
        <v>493</v>
      </c>
      <c r="I251" s="87" t="s">
        <v>445</v>
      </c>
      <c r="J251" s="87" t="s">
        <v>436</v>
      </c>
      <c r="K251" s="87">
        <v>40.472951000000002</v>
      </c>
      <c r="L251" s="87">
        <v>-88.958820000000003</v>
      </c>
      <c r="M251" s="87"/>
      <c r="N251" s="87" t="s">
        <v>8838</v>
      </c>
      <c r="O251" s="87" t="s">
        <v>8839</v>
      </c>
      <c r="P251" s="87" t="s">
        <v>1321</v>
      </c>
      <c r="Q251" s="87" t="s">
        <v>1322</v>
      </c>
    </row>
    <row r="252" spans="1:17" x14ac:dyDescent="0.25">
      <c r="A252" s="143"/>
      <c r="B252" s="143" t="str">
        <f>IF(A252&gt;"",IF(A252=E252,"No",(IF(IFERROR(VLOOKUP(A252,E:E,1,FALSE)=A252,FALSE),"Duplicate",IF(E252&gt;"","Mismatch","IT Only")))),"No")</f>
        <v>No</v>
      </c>
      <c r="C252" s="86" t="s">
        <v>430</v>
      </c>
      <c r="D252" s="143" t="s">
        <v>431</v>
      </c>
      <c r="E252" s="143" t="s">
        <v>1425</v>
      </c>
      <c r="F252" s="143" t="str">
        <f>IF(E252=0,"N/A",IF(IF(E252&gt;"",COUNTIF(E:E,E252),0)&gt;1,"Yes","No"))</f>
        <v>No</v>
      </c>
      <c r="G252" s="87" t="s">
        <v>1426</v>
      </c>
      <c r="H252" s="87" t="s">
        <v>493</v>
      </c>
      <c r="I252" s="87" t="s">
        <v>445</v>
      </c>
      <c r="J252" s="87" t="s">
        <v>436</v>
      </c>
      <c r="K252" s="87">
        <v>40.457861999999999</v>
      </c>
      <c r="L252" s="87">
        <v>-88.964288999999994</v>
      </c>
      <c r="M252" s="87"/>
      <c r="N252" s="87" t="s">
        <v>1427</v>
      </c>
      <c r="O252" s="87" t="s">
        <v>1428</v>
      </c>
      <c r="P252" s="87" t="s">
        <v>1321</v>
      </c>
      <c r="Q252" s="87" t="s">
        <v>1322</v>
      </c>
    </row>
    <row r="253" spans="1:17" x14ac:dyDescent="0.25">
      <c r="A253" s="143"/>
      <c r="B253" s="84" t="str">
        <f>IF(A253&gt;"",IF(A253=E253,"No",(IF(IFERROR(VLOOKUP(A253,E:E,1,FALSE)=A253,FALSE),"Duplicate",IF(E253&gt;"","Mismatch","IT Only")))),"No")</f>
        <v>No</v>
      </c>
      <c r="C253" s="86" t="s">
        <v>430</v>
      </c>
      <c r="D253" s="84" t="s">
        <v>431</v>
      </c>
      <c r="E253" s="84" t="s">
        <v>1441</v>
      </c>
      <c r="F253" s="84" t="str">
        <f>IF(E253=0,"N/A",IF(IF(E253&gt;"",COUNTIF(E:E,E253),0)&gt;1,"Yes","No"))</f>
        <v>No</v>
      </c>
      <c r="G253" s="87" t="s">
        <v>1442</v>
      </c>
      <c r="H253" s="87" t="s">
        <v>493</v>
      </c>
      <c r="I253" s="87" t="s">
        <v>445</v>
      </c>
      <c r="J253" s="87" t="s">
        <v>436</v>
      </c>
      <c r="K253" s="87">
        <v>40.472816000000002</v>
      </c>
      <c r="L253" s="87">
        <v>-89.024816000000001</v>
      </c>
      <c r="M253" s="87"/>
      <c r="N253" s="87" t="s">
        <v>1443</v>
      </c>
      <c r="O253" s="87" t="s">
        <v>1444</v>
      </c>
      <c r="P253" s="87" t="s">
        <v>1321</v>
      </c>
      <c r="Q253" s="87" t="s">
        <v>1322</v>
      </c>
    </row>
    <row r="254" spans="1:17" x14ac:dyDescent="0.25">
      <c r="A254" s="143"/>
      <c r="B254" s="84" t="str">
        <f>IF(A254&gt;"",IF(A254=E254,"No",(IF(IFERROR(VLOOKUP(A254,E:E,1,FALSE)=A254,FALSE),"Duplicate",IF(E254&gt;"","Mismatch","IT Only")))),"No")</f>
        <v>No</v>
      </c>
      <c r="C254" s="86" t="s">
        <v>430</v>
      </c>
      <c r="D254" s="84" t="s">
        <v>431</v>
      </c>
      <c r="E254" s="84" t="s">
        <v>1469</v>
      </c>
      <c r="F254" s="84" t="str">
        <f>IF(E254=0,"N/A",IF(IF(E254&gt;"",COUNTIF(E:E,E254),0)&gt;1,"Yes","No"))</f>
        <v>No</v>
      </c>
      <c r="G254" s="87" t="s">
        <v>1470</v>
      </c>
      <c r="H254" s="87" t="s">
        <v>493</v>
      </c>
      <c r="I254" s="87" t="s">
        <v>445</v>
      </c>
      <c r="J254" s="87" t="s">
        <v>436</v>
      </c>
      <c r="K254" s="87">
        <v>40.4684666666667</v>
      </c>
      <c r="L254" s="87">
        <v>-88.978983333333304</v>
      </c>
      <c r="M254" s="87"/>
      <c r="N254" s="87" t="s">
        <v>1471</v>
      </c>
      <c r="O254" s="87" t="s">
        <v>1472</v>
      </c>
      <c r="P254" s="87" t="s">
        <v>1321</v>
      </c>
      <c r="Q254" s="87" t="s">
        <v>1322</v>
      </c>
    </row>
    <row r="255" spans="1:17" x14ac:dyDescent="0.25">
      <c r="A255" s="143"/>
      <c r="B255" s="143" t="str">
        <f>IF(A255&gt;"",IF(A255=E255,"No",(IF(IFERROR(VLOOKUP(A255,E:E,1,FALSE)=A255,FALSE),"Duplicate",IF(E255&gt;"","Mismatch","IT Only")))),"No")</f>
        <v>No</v>
      </c>
      <c r="C255" s="86" t="s">
        <v>430</v>
      </c>
      <c r="D255" s="143" t="s">
        <v>431</v>
      </c>
      <c r="E255" s="143" t="s">
        <v>1376</v>
      </c>
      <c r="F255" s="143" t="str">
        <f>IF(E255=0,"N/A",IF(IF(E255&gt;"",COUNTIF(E:E,E255),0)&gt;1,"Yes","No"))</f>
        <v>No</v>
      </c>
      <c r="G255" s="87" t="s">
        <v>1377</v>
      </c>
      <c r="H255" s="87" t="s">
        <v>493</v>
      </c>
      <c r="I255" s="87" t="s">
        <v>445</v>
      </c>
      <c r="J255" s="87" t="s">
        <v>436</v>
      </c>
      <c r="K255" s="87">
        <v>40.4699666666667</v>
      </c>
      <c r="L255" s="87">
        <v>-88.978333333333296</v>
      </c>
      <c r="M255" s="87"/>
      <c r="N255" s="87" t="s">
        <v>1378</v>
      </c>
      <c r="O255" s="87" t="s">
        <v>1379</v>
      </c>
      <c r="P255" s="87" t="s">
        <v>1321</v>
      </c>
      <c r="Q255" s="87" t="s">
        <v>1322</v>
      </c>
    </row>
    <row r="256" spans="1:17" x14ac:dyDescent="0.25">
      <c r="A256" s="143"/>
      <c r="B256" s="84" t="str">
        <f>IF(A256&gt;"",IF(A256=E256,"No",(IF(IFERROR(VLOOKUP(A256,E:E,1,FALSE)=A256,FALSE),"Duplicate",IF(E256&gt;"","Mismatch","IT Only")))),"No")</f>
        <v>No</v>
      </c>
      <c r="C256" s="86" t="s">
        <v>430</v>
      </c>
      <c r="D256" s="84" t="s">
        <v>431</v>
      </c>
      <c r="E256" s="84" t="s">
        <v>1340</v>
      </c>
      <c r="F256" s="84" t="str">
        <f>IF(E256=0,"N/A",IF(IF(E256&gt;"",COUNTIF(E:E,E256),0)&gt;1,"Yes","No"))</f>
        <v>No</v>
      </c>
      <c r="G256" s="87" t="s">
        <v>1341</v>
      </c>
      <c r="H256" s="87" t="s">
        <v>493</v>
      </c>
      <c r="I256" s="87" t="s">
        <v>445</v>
      </c>
      <c r="J256" s="87" t="s">
        <v>436</v>
      </c>
      <c r="K256" s="87">
        <v>40.476666666666702</v>
      </c>
      <c r="L256" s="87">
        <v>-89.018249999999995</v>
      </c>
      <c r="M256" s="87"/>
      <c r="N256" s="87" t="s">
        <v>1342</v>
      </c>
      <c r="O256" s="87" t="s">
        <v>1343</v>
      </c>
      <c r="P256" s="87" t="s">
        <v>1321</v>
      </c>
      <c r="Q256" s="87" t="s">
        <v>1322</v>
      </c>
    </row>
    <row r="257" spans="1:17" x14ac:dyDescent="0.25">
      <c r="A257" s="143"/>
      <c r="B257" s="84" t="str">
        <f>IF(A257&gt;"",IF(A257=E257,"No",(IF(IFERROR(VLOOKUP(A257,E:E,1,FALSE)=A257,FALSE),"Duplicate",IF(E257&gt;"","Mismatch","IT Only")))),"No")</f>
        <v>No</v>
      </c>
      <c r="C257" s="86" t="s">
        <v>430</v>
      </c>
      <c r="D257" s="84" t="s">
        <v>431</v>
      </c>
      <c r="E257" s="84" t="s">
        <v>4681</v>
      </c>
      <c r="F257" s="84" t="str">
        <f>IF(E257=0,"N/A",IF(IF(E257&gt;"",COUNTIF(E:E,E257),0)&gt;1,"Yes","No"))</f>
        <v>No</v>
      </c>
      <c r="G257" s="87" t="s">
        <v>4682</v>
      </c>
      <c r="H257" s="87" t="s">
        <v>493</v>
      </c>
      <c r="I257" s="87" t="s">
        <v>445</v>
      </c>
      <c r="J257" s="87" t="s">
        <v>436</v>
      </c>
      <c r="K257" s="87">
        <v>40.419866666666699</v>
      </c>
      <c r="L257" s="87">
        <v>-88.987683333333294</v>
      </c>
      <c r="M257" s="87"/>
      <c r="N257" s="87" t="s">
        <v>4683</v>
      </c>
      <c r="O257" s="87" t="s">
        <v>4684</v>
      </c>
      <c r="P257" s="87" t="s">
        <v>1321</v>
      </c>
      <c r="Q257" s="87" t="s">
        <v>1322</v>
      </c>
    </row>
    <row r="258" spans="1:17" x14ac:dyDescent="0.25">
      <c r="A258" s="143"/>
      <c r="B258" s="84" t="str">
        <f>IF(A258&gt;"",IF(A258=E258,"No",(IF(IFERROR(VLOOKUP(A258,E:E,1,FALSE)=A258,FALSE),"Duplicate",IF(E258&gt;"","Mismatch","IT Only")))),"No")</f>
        <v>No</v>
      </c>
      <c r="C258" s="86" t="s">
        <v>430</v>
      </c>
      <c r="D258" s="84" t="s">
        <v>431</v>
      </c>
      <c r="E258" s="84" t="s">
        <v>1465</v>
      </c>
      <c r="F258" s="84" t="str">
        <f>IF(E258=0,"N/A",IF(IF(E258&gt;"",COUNTIF(E:E,E258),0)&gt;1,"Yes","No"))</f>
        <v>No</v>
      </c>
      <c r="G258" s="87" t="s">
        <v>1466</v>
      </c>
      <c r="H258" s="87" t="s">
        <v>493</v>
      </c>
      <c r="I258" s="87" t="s">
        <v>445</v>
      </c>
      <c r="J258" s="87" t="s">
        <v>436</v>
      </c>
      <c r="K258" s="87">
        <v>40.457464999999999</v>
      </c>
      <c r="L258" s="87">
        <v>-88.963234999999997</v>
      </c>
      <c r="M258" s="87"/>
      <c r="N258" s="87" t="s">
        <v>1467</v>
      </c>
      <c r="O258" s="87" t="s">
        <v>1468</v>
      </c>
      <c r="P258" s="87" t="s">
        <v>1321</v>
      </c>
      <c r="Q258" s="87" t="s">
        <v>1322</v>
      </c>
    </row>
    <row r="259" spans="1:17" x14ac:dyDescent="0.25">
      <c r="A259" s="143"/>
      <c r="B259" s="143" t="str">
        <f>IF(A259&gt;"",IF(A259=E259,"No",(IF(IFERROR(VLOOKUP(A259,E:E,1,FALSE)=A259,FALSE),"Duplicate",IF(E259&gt;"","Mismatch","IT Only")))),"No")</f>
        <v>No</v>
      </c>
      <c r="C259" s="86" t="s">
        <v>430</v>
      </c>
      <c r="D259" s="143" t="s">
        <v>431</v>
      </c>
      <c r="E259" s="143" t="s">
        <v>1404</v>
      </c>
      <c r="F259" s="143" t="str">
        <f>IF(E259=0,"N/A",IF(IF(E259&gt;"",COUNTIF(E:E,E259),0)&gt;1,"Yes","No"))</f>
        <v>No</v>
      </c>
      <c r="G259" s="87" t="s">
        <v>1405</v>
      </c>
      <c r="H259" s="87" t="s">
        <v>493</v>
      </c>
      <c r="I259" s="87" t="s">
        <v>445</v>
      </c>
      <c r="J259" s="87" t="s">
        <v>436</v>
      </c>
      <c r="K259" s="87">
        <v>40.493299999999998</v>
      </c>
      <c r="L259" s="87">
        <v>-88.991699999999994</v>
      </c>
      <c r="M259" s="87"/>
      <c r="N259" s="87" t="s">
        <v>1406</v>
      </c>
      <c r="O259" s="87" t="s">
        <v>1407</v>
      </c>
      <c r="P259" s="87" t="s">
        <v>1321</v>
      </c>
      <c r="Q259" s="87" t="s">
        <v>1322</v>
      </c>
    </row>
    <row r="260" spans="1:17" s="90" customFormat="1" x14ac:dyDescent="0.25">
      <c r="A260" s="143"/>
      <c r="B260" s="143" t="str">
        <f>IF(A260&gt;"",IF(A260=E260,"No",(IF(IFERROR(VLOOKUP(A260,E:E,1,FALSE)=A260,FALSE),"Duplicate",IF(E260&gt;"","Mismatch","IT Only")))),"No")</f>
        <v>No</v>
      </c>
      <c r="C260" s="86" t="s">
        <v>430</v>
      </c>
      <c r="D260" s="143" t="s">
        <v>431</v>
      </c>
      <c r="E260" s="143" t="s">
        <v>1388</v>
      </c>
      <c r="F260" s="143" t="str">
        <f>IF(E260=0,"N/A",IF(IF(E260&gt;"",COUNTIF(E:E,E260),0)&gt;1,"Yes","No"))</f>
        <v>No</v>
      </c>
      <c r="G260" s="87" t="s">
        <v>1389</v>
      </c>
      <c r="H260" s="87" t="s">
        <v>493</v>
      </c>
      <c r="I260" s="87" t="s">
        <v>445</v>
      </c>
      <c r="J260" s="87" t="s">
        <v>436</v>
      </c>
      <c r="K260" s="87">
        <v>40.481366666666702</v>
      </c>
      <c r="L260" s="87">
        <v>-88.993466666666706</v>
      </c>
      <c r="M260" s="87"/>
      <c r="N260" s="87" t="s">
        <v>1390</v>
      </c>
      <c r="O260" s="87" t="s">
        <v>1391</v>
      </c>
      <c r="P260" s="87" t="s">
        <v>1321</v>
      </c>
      <c r="Q260" s="87" t="s">
        <v>1322</v>
      </c>
    </row>
    <row r="261" spans="1:17" x14ac:dyDescent="0.25">
      <c r="A261" s="143"/>
      <c r="B261" s="143" t="str">
        <f>IF(A261&gt;"",IF(A261=E261,"No",(IF(IFERROR(VLOOKUP(A261,E:E,1,FALSE)=A261,FALSE),"Duplicate",IF(E261&gt;"","Mismatch","IT Only")))),"No")</f>
        <v>No</v>
      </c>
      <c r="C261" s="86" t="s">
        <v>430</v>
      </c>
      <c r="D261" s="143" t="s">
        <v>431</v>
      </c>
      <c r="E261" s="143" t="s">
        <v>1412</v>
      </c>
      <c r="F261" s="84" t="str">
        <f>IF(E261=0,"N/A",IF(IF(E261&gt;"",COUNTIF(E:E,E261),0)&gt;1,"Yes","No"))</f>
        <v>No</v>
      </c>
      <c r="G261" s="87" t="s">
        <v>1413</v>
      </c>
      <c r="H261" s="87" t="s">
        <v>493</v>
      </c>
      <c r="I261" s="87" t="s">
        <v>445</v>
      </c>
      <c r="J261" s="87" t="s">
        <v>436</v>
      </c>
      <c r="K261" s="87">
        <v>40.478127999999998</v>
      </c>
      <c r="L261" s="87">
        <v>-88.994185000000002</v>
      </c>
      <c r="M261" s="87"/>
      <c r="N261" s="87" t="s">
        <v>1414</v>
      </c>
      <c r="O261" s="87" t="s">
        <v>1415</v>
      </c>
      <c r="P261" s="87" t="s">
        <v>1321</v>
      </c>
      <c r="Q261" s="87" t="s">
        <v>1322</v>
      </c>
    </row>
    <row r="262" spans="1:17" x14ac:dyDescent="0.25">
      <c r="A262" s="143"/>
      <c r="B262" s="84" t="str">
        <f>IF(A262&gt;"",IF(A262=E262,"No",(IF(IFERROR(VLOOKUP(A262,E:E,1,FALSE)=A262,FALSE),"Duplicate",IF(E262&gt;"","Mismatch","IT Only")))),"No")</f>
        <v>No</v>
      </c>
      <c r="C262" s="86" t="s">
        <v>430</v>
      </c>
      <c r="D262" s="84" t="s">
        <v>431</v>
      </c>
      <c r="E262" s="84" t="s">
        <v>1400</v>
      </c>
      <c r="F262" s="84" t="str">
        <f>IF(E262=0,"N/A",IF(IF(E262&gt;"",COUNTIF(E:E,E262),0)&gt;1,"Yes","No"))</f>
        <v>No</v>
      </c>
      <c r="G262" s="87" t="s">
        <v>1401</v>
      </c>
      <c r="H262" s="87" t="s">
        <v>493</v>
      </c>
      <c r="I262" s="87" t="s">
        <v>445</v>
      </c>
      <c r="J262" s="87" t="s">
        <v>436</v>
      </c>
      <c r="K262" s="87">
        <v>40.496333333333297</v>
      </c>
      <c r="L262" s="87">
        <v>-88.957233333333306</v>
      </c>
      <c r="M262" s="87"/>
      <c r="N262" s="87" t="s">
        <v>1402</v>
      </c>
      <c r="O262" s="87" t="s">
        <v>1403</v>
      </c>
      <c r="P262" s="87" t="s">
        <v>1321</v>
      </c>
      <c r="Q262" s="87" t="s">
        <v>1322</v>
      </c>
    </row>
    <row r="263" spans="1:17" x14ac:dyDescent="0.25">
      <c r="A263" s="143"/>
      <c r="B263" s="143" t="str">
        <f>IF(A263&gt;"",IF(A263=E263,"No",(IF(IFERROR(VLOOKUP(A263,E:E,1,FALSE)=A263,FALSE),"Duplicate",IF(E263&gt;"","Mismatch","IT Only")))),"No")</f>
        <v>No</v>
      </c>
      <c r="C263" s="86" t="s">
        <v>430</v>
      </c>
      <c r="D263" s="143" t="s">
        <v>431</v>
      </c>
      <c r="E263" s="143" t="s">
        <v>1323</v>
      </c>
      <c r="F263" s="143" t="str">
        <f>IF(E263=0,"N/A",IF(IF(E263&gt;"",COUNTIF(E:E,E263),0)&gt;1,"Yes","No"))</f>
        <v>No</v>
      </c>
      <c r="G263" s="87" t="s">
        <v>1324</v>
      </c>
      <c r="H263" s="87" t="s">
        <v>493</v>
      </c>
      <c r="I263" s="87" t="s">
        <v>445</v>
      </c>
      <c r="J263" s="87" t="s">
        <v>436</v>
      </c>
      <c r="K263" s="87"/>
      <c r="L263" s="87"/>
      <c r="M263" s="87"/>
      <c r="N263" s="87" t="s">
        <v>1325</v>
      </c>
      <c r="O263" s="87" t="s">
        <v>1326</v>
      </c>
      <c r="P263" s="87" t="s">
        <v>1321</v>
      </c>
      <c r="Q263" s="87" t="s">
        <v>1322</v>
      </c>
    </row>
    <row r="264" spans="1:17" x14ac:dyDescent="0.25">
      <c r="A264" s="143"/>
      <c r="B264" s="143" t="str">
        <f>IF(A264&gt;"",IF(A264=E264,"No",(IF(IFERROR(VLOOKUP(A264,E:E,1,FALSE)=A264,FALSE),"Duplicate",IF(E264&gt;"","Mismatch","IT Only")))),"No")</f>
        <v>No</v>
      </c>
      <c r="C264" s="86" t="s">
        <v>430</v>
      </c>
      <c r="D264" s="143" t="s">
        <v>431</v>
      </c>
      <c r="E264" s="143" t="s">
        <v>1392</v>
      </c>
      <c r="F264" s="143" t="str">
        <f>IF(E264=0,"N/A",IF(IF(E264&gt;"",COUNTIF(E:E,E264),0)&gt;1,"Yes","No"))</f>
        <v>No</v>
      </c>
      <c r="G264" s="87" t="s">
        <v>1393</v>
      </c>
      <c r="H264" s="87" t="s">
        <v>493</v>
      </c>
      <c r="I264" s="87" t="s">
        <v>445</v>
      </c>
      <c r="J264" s="87" t="s">
        <v>436</v>
      </c>
      <c r="K264" s="87">
        <v>40.477995999999997</v>
      </c>
      <c r="L264" s="87">
        <v>-88.994416000000001</v>
      </c>
      <c r="M264" s="87"/>
      <c r="N264" s="87" t="s">
        <v>1394</v>
      </c>
      <c r="O264" s="87" t="s">
        <v>1395</v>
      </c>
      <c r="P264" s="87" t="s">
        <v>1321</v>
      </c>
      <c r="Q264" s="87" t="s">
        <v>1322</v>
      </c>
    </row>
    <row r="265" spans="1:17" x14ac:dyDescent="0.25">
      <c r="A265" s="143"/>
      <c r="B265" s="84" t="str">
        <f>IF(A265&gt;"",IF(A265=E265,"No",(IF(IFERROR(VLOOKUP(A265,E:E,1,FALSE)=A265,FALSE),"Duplicate",IF(E265&gt;"","Mismatch","IT Only")))),"No")</f>
        <v>No</v>
      </c>
      <c r="C265" s="86" t="s">
        <v>430</v>
      </c>
      <c r="D265" s="84" t="s">
        <v>431</v>
      </c>
      <c r="E265" s="84" t="s">
        <v>1372</v>
      </c>
      <c r="F265" s="84" t="str">
        <f>IF(E265=0,"N/A",IF(IF(E265&gt;"",COUNTIF(E:E,E265),0)&gt;1,"Yes","No"))</f>
        <v>No</v>
      </c>
      <c r="G265" s="87" t="s">
        <v>1373</v>
      </c>
      <c r="H265" s="87" t="s">
        <v>493</v>
      </c>
      <c r="I265" s="87" t="s">
        <v>445</v>
      </c>
      <c r="J265" s="87" t="s">
        <v>436</v>
      </c>
      <c r="K265" s="87"/>
      <c r="L265" s="87"/>
      <c r="M265" s="87"/>
      <c r="N265" s="87" t="s">
        <v>1374</v>
      </c>
      <c r="O265" s="87" t="s">
        <v>1375</v>
      </c>
      <c r="P265" s="87" t="s">
        <v>1321</v>
      </c>
      <c r="Q265" s="87" t="s">
        <v>1322</v>
      </c>
    </row>
    <row r="266" spans="1:17" x14ac:dyDescent="0.25">
      <c r="A266" s="143"/>
      <c r="B266" s="143" t="str">
        <f>IF(A266&gt;"",IF(A266=E266,"No",(IF(IFERROR(VLOOKUP(A266,E:E,1,FALSE)=A266,FALSE),"Duplicate",IF(E266&gt;"","Mismatch","IT Only")))),"No")</f>
        <v>No</v>
      </c>
      <c r="C266" s="86" t="s">
        <v>430</v>
      </c>
      <c r="D266" s="143" t="s">
        <v>431</v>
      </c>
      <c r="E266" s="143" t="s">
        <v>4930</v>
      </c>
      <c r="F266" s="143" t="str">
        <f>IF(E266=0,"N/A",IF(IF(E266&gt;"",COUNTIF(E:E,E266),0)&gt;1,"Yes","No"))</f>
        <v>No</v>
      </c>
      <c r="G266" s="87" t="s">
        <v>4931</v>
      </c>
      <c r="H266" s="87" t="s">
        <v>493</v>
      </c>
      <c r="I266" s="87" t="s">
        <v>445</v>
      </c>
      <c r="J266" s="87" t="s">
        <v>436</v>
      </c>
      <c r="K266" s="87">
        <v>40.657069999999997</v>
      </c>
      <c r="L266" s="87">
        <v>-89.050040999999993</v>
      </c>
      <c r="M266" s="87"/>
      <c r="N266" s="87" t="s">
        <v>4932</v>
      </c>
      <c r="O266" s="87" t="s">
        <v>4933</v>
      </c>
      <c r="P266" s="87" t="s">
        <v>1321</v>
      </c>
      <c r="Q266" s="87" t="s">
        <v>1322</v>
      </c>
    </row>
    <row r="267" spans="1:17" x14ac:dyDescent="0.25">
      <c r="A267" s="143"/>
      <c r="B267" s="143" t="str">
        <f>IF(A267&gt;"",IF(A267=E267,"No",(IF(IFERROR(VLOOKUP(A267,E:E,1,FALSE)=A267,FALSE),"Duplicate",IF(E267&gt;"","Mismatch","IT Only")))),"No")</f>
        <v>No</v>
      </c>
      <c r="C267" s="86" t="s">
        <v>430</v>
      </c>
      <c r="D267" s="143" t="s">
        <v>431</v>
      </c>
      <c r="E267" s="143" t="s">
        <v>8832</v>
      </c>
      <c r="F267" s="84" t="str">
        <f>IF(E267=0,"N/A",IF(IF(E267&gt;"",COUNTIF(E:E,E267),0)&gt;1,"Yes","No"))</f>
        <v>No</v>
      </c>
      <c r="G267" s="87" t="s">
        <v>8833</v>
      </c>
      <c r="H267" s="87" t="s">
        <v>493</v>
      </c>
      <c r="I267" s="87" t="s">
        <v>445</v>
      </c>
      <c r="J267" s="87" t="s">
        <v>436</v>
      </c>
      <c r="K267" s="87"/>
      <c r="L267" s="87"/>
      <c r="M267" s="87"/>
      <c r="N267" s="87" t="s">
        <v>8834</v>
      </c>
      <c r="O267" s="87" t="s">
        <v>8835</v>
      </c>
      <c r="P267" s="87" t="s">
        <v>1321</v>
      </c>
      <c r="Q267" s="87" t="s">
        <v>1322</v>
      </c>
    </row>
    <row r="268" spans="1:17" x14ac:dyDescent="0.25">
      <c r="A268" s="143"/>
      <c r="B268" s="143" t="str">
        <f>IF(A268&gt;"",IF(A268=E268,"No",(IF(IFERROR(VLOOKUP(A268,E:E,1,FALSE)=A268,FALSE),"Duplicate",IF(E268&gt;"","Mismatch","IT Only")))),"No")</f>
        <v>No</v>
      </c>
      <c r="C268" s="86" t="s">
        <v>430</v>
      </c>
      <c r="D268" s="143" t="s">
        <v>431</v>
      </c>
      <c r="E268" s="143" t="s">
        <v>1433</v>
      </c>
      <c r="F268" s="84" t="str">
        <f>IF(E268=0,"N/A",IF(IF(E268&gt;"",COUNTIF(E:E,E268),0)&gt;1,"Yes","No"))</f>
        <v>No</v>
      </c>
      <c r="G268" s="87" t="s">
        <v>1434</v>
      </c>
      <c r="H268" s="87" t="s">
        <v>493</v>
      </c>
      <c r="I268" s="87" t="s">
        <v>445</v>
      </c>
      <c r="J268" s="87" t="s">
        <v>436</v>
      </c>
      <c r="K268" s="87">
        <v>40.460571999999999</v>
      </c>
      <c r="L268" s="87">
        <v>-88.978763999999998</v>
      </c>
      <c r="M268" s="87"/>
      <c r="N268" s="87" t="s">
        <v>1435</v>
      </c>
      <c r="O268" s="87" t="s">
        <v>1436</v>
      </c>
      <c r="P268" s="87" t="s">
        <v>1321</v>
      </c>
      <c r="Q268" s="87" t="s">
        <v>1322</v>
      </c>
    </row>
    <row r="269" spans="1:17" x14ac:dyDescent="0.25">
      <c r="A269" s="143"/>
      <c r="B269" s="84" t="str">
        <f>IF(A269&gt;"",IF(A269=E269,"No",(IF(IFERROR(VLOOKUP(A269,E:E,1,FALSE)=A269,FALSE),"Duplicate",IF(E269&gt;"","Mismatch","IT Only")))),"No")</f>
        <v>No</v>
      </c>
      <c r="C269" s="86" t="s">
        <v>430</v>
      </c>
      <c r="D269" s="84" t="s">
        <v>431</v>
      </c>
      <c r="E269" s="84" t="s">
        <v>1317</v>
      </c>
      <c r="F269" s="84" t="str">
        <f>IF(E269=0,"N/A",IF(IF(E269&gt;"",COUNTIF(E:E,E269),0)&gt;1,"Yes","No"))</f>
        <v>No</v>
      </c>
      <c r="G269" s="87" t="s">
        <v>1318</v>
      </c>
      <c r="H269" s="87" t="s">
        <v>493</v>
      </c>
      <c r="I269" s="87" t="s">
        <v>445</v>
      </c>
      <c r="J269" s="87" t="s">
        <v>436</v>
      </c>
      <c r="K269" s="87">
        <v>40.486192000000003</v>
      </c>
      <c r="L269" s="87">
        <v>-89.004446999999999</v>
      </c>
      <c r="M269" s="87"/>
      <c r="N269" s="87" t="s">
        <v>1319</v>
      </c>
      <c r="O269" s="87" t="s">
        <v>1320</v>
      </c>
      <c r="P269" s="87" t="s">
        <v>1321</v>
      </c>
      <c r="Q269" s="87" t="s">
        <v>1322</v>
      </c>
    </row>
    <row r="270" spans="1:17" x14ac:dyDescent="0.25">
      <c r="A270" s="143"/>
      <c r="B270" s="143" t="str">
        <f>IF(A270&gt;"",IF(A270=E270,"No",(IF(IFERROR(VLOOKUP(A270,E:E,1,FALSE)=A270,FALSE),"Duplicate",IF(E270&gt;"","Mismatch","IT Only")))),"No")</f>
        <v>No</v>
      </c>
      <c r="C270" s="86" t="s">
        <v>430</v>
      </c>
      <c r="D270" s="143" t="s">
        <v>431</v>
      </c>
      <c r="E270" s="143" t="s">
        <v>1352</v>
      </c>
      <c r="F270" s="84" t="str">
        <f>IF(E270=0,"N/A",IF(IF(E270&gt;"",COUNTIF(E:E,E270),0)&gt;1,"Yes","No"))</f>
        <v>No</v>
      </c>
      <c r="G270" s="87" t="s">
        <v>1353</v>
      </c>
      <c r="H270" s="87" t="s">
        <v>493</v>
      </c>
      <c r="I270" s="87" t="s">
        <v>445</v>
      </c>
      <c r="J270" s="87" t="s">
        <v>436</v>
      </c>
      <c r="K270" s="87">
        <v>40.500903000000001</v>
      </c>
      <c r="L270" s="87">
        <v>-88.942721000000006</v>
      </c>
      <c r="M270" s="87"/>
      <c r="N270" s="87" t="s">
        <v>1354</v>
      </c>
      <c r="O270" s="87" t="s">
        <v>1355</v>
      </c>
      <c r="P270" s="87" t="s">
        <v>1321</v>
      </c>
      <c r="Q270" s="87" t="s">
        <v>1322</v>
      </c>
    </row>
    <row r="271" spans="1:17" x14ac:dyDescent="0.25">
      <c r="A271" s="143"/>
      <c r="B271" s="143" t="str">
        <f>IF(A271&gt;"",IF(A271=E271,"No",(IF(IFERROR(VLOOKUP(A271,E:E,1,FALSE)=A271,FALSE),"Duplicate",IF(E271&gt;"","Mismatch","IT Only")))),"No")</f>
        <v>No</v>
      </c>
      <c r="C271" s="86" t="s">
        <v>430</v>
      </c>
      <c r="D271" s="143" t="s">
        <v>431</v>
      </c>
      <c r="E271" s="143" t="s">
        <v>1490</v>
      </c>
      <c r="F271" s="84" t="str">
        <f>IF(E271=0,"N/A",IF(IF(E271&gt;"",COUNTIF(E:E,E271),0)&gt;1,"Yes","No"))</f>
        <v>No</v>
      </c>
      <c r="G271" s="87" t="s">
        <v>1491</v>
      </c>
      <c r="H271" s="87" t="s">
        <v>493</v>
      </c>
      <c r="I271" s="87" t="s">
        <v>445</v>
      </c>
      <c r="J271" s="87" t="s">
        <v>436</v>
      </c>
      <c r="K271" s="87">
        <v>40.504810999999997</v>
      </c>
      <c r="L271" s="87">
        <v>-88.947376000000006</v>
      </c>
      <c r="M271" s="87"/>
      <c r="N271" s="87" t="s">
        <v>1492</v>
      </c>
      <c r="O271" s="87" t="s">
        <v>1493</v>
      </c>
      <c r="P271" s="87" t="s">
        <v>1321</v>
      </c>
      <c r="Q271" s="87" t="s">
        <v>1322</v>
      </c>
    </row>
    <row r="272" spans="1:17" x14ac:dyDescent="0.25">
      <c r="A272" s="143" t="s">
        <v>1303</v>
      </c>
      <c r="B272" s="84" t="str">
        <f>IF(A272&gt;"",IF(A272=E272,"No",(IF(IFERROR(VLOOKUP(A272,E:E,1,FALSE)=A272,FALSE),"Duplicate",IF(E272&gt;"","Mismatch","IT Only")))),"No")</f>
        <v>No</v>
      </c>
      <c r="C272" s="86" t="s">
        <v>430</v>
      </c>
      <c r="D272" s="84" t="s">
        <v>431</v>
      </c>
      <c r="E272" s="84" t="s">
        <v>1304</v>
      </c>
      <c r="F272" s="84" t="str">
        <f>IF(E272=0,"N/A",IF(IF(E272&gt;"",COUNTIF(E:E,E272),0)&gt;1,"Yes","No"))</f>
        <v>Yes</v>
      </c>
      <c r="G272" s="87" t="s">
        <v>1305</v>
      </c>
      <c r="H272" s="87" t="s">
        <v>644</v>
      </c>
      <c r="I272" s="87" t="s">
        <v>435</v>
      </c>
      <c r="J272" s="87" t="s">
        <v>500</v>
      </c>
      <c r="K272" s="87">
        <v>38.386600000000001</v>
      </c>
      <c r="L272" s="87">
        <v>-91.4941666666667</v>
      </c>
      <c r="M272" s="87"/>
      <c r="N272" s="87" t="s">
        <v>1304</v>
      </c>
      <c r="O272" s="88">
        <v>16</v>
      </c>
      <c r="P272" s="87" t="s">
        <v>1306</v>
      </c>
      <c r="Q272" s="89"/>
    </row>
    <row r="273" spans="1:17" x14ac:dyDescent="0.25">
      <c r="A273" s="93" t="s">
        <v>1307</v>
      </c>
      <c r="B273" s="143" t="str">
        <f>IF(A273&gt;"",IF(A273=E273,"No",(IF(IFERROR(VLOOKUP(A273,E:E,1,FALSE)=A273,FALSE),"Duplicate",IF(E273&gt;"","Mismatch","IT Only")))),"No")</f>
        <v>Mismatch</v>
      </c>
      <c r="C273" s="86" t="s">
        <v>463</v>
      </c>
      <c r="D273" s="143" t="s">
        <v>464</v>
      </c>
      <c r="E273" s="143" t="s">
        <v>1303</v>
      </c>
      <c r="F273" s="84" t="str">
        <f>IF(E273=0,"N/A",IF(IF(E273&gt;"",COUNTIF(E:E,E273),0)&gt;1,"Yes","No"))</f>
        <v>Yes</v>
      </c>
      <c r="G273" s="87" t="s">
        <v>1308</v>
      </c>
      <c r="H273" s="87" t="s">
        <v>801</v>
      </c>
      <c r="I273" s="87" t="s">
        <v>435</v>
      </c>
      <c r="J273" s="87" t="s">
        <v>580</v>
      </c>
      <c r="K273" s="87">
        <v>38.386600000000001</v>
      </c>
      <c r="L273" s="87">
        <v>-91.4941666666667</v>
      </c>
      <c r="M273" s="87"/>
      <c r="N273" s="87"/>
      <c r="O273" s="94"/>
      <c r="P273" s="87"/>
      <c r="Q273" s="89"/>
    </row>
    <row r="274" spans="1:17" x14ac:dyDescent="0.25">
      <c r="A274" s="143"/>
      <c r="C274" s="86" t="s">
        <v>430</v>
      </c>
      <c r="D274" s="84" t="s">
        <v>431</v>
      </c>
      <c r="E274" s="84" t="s">
        <v>10764</v>
      </c>
      <c r="F274" s="84" t="s">
        <v>10076</v>
      </c>
      <c r="G274" s="110" t="s">
        <v>10718</v>
      </c>
      <c r="H274" s="110"/>
      <c r="I274" s="110" t="s">
        <v>445</v>
      </c>
      <c r="J274" s="110" t="s">
        <v>10517</v>
      </c>
      <c r="K274" s="110">
        <v>38.522199999999998</v>
      </c>
      <c r="L274" s="110">
        <v>-89.98</v>
      </c>
      <c r="M274" s="110" t="s">
        <v>10810</v>
      </c>
      <c r="N274" s="110"/>
      <c r="O274" s="110"/>
      <c r="P274" s="110"/>
      <c r="Q274" s="110"/>
    </row>
    <row r="275" spans="1:17" x14ac:dyDescent="0.25">
      <c r="A275" s="143"/>
      <c r="B275" s="84" t="str">
        <f>IF(A275&gt;"",IF(A275=E275,"No",(IF(IFERROR(VLOOKUP(A275,E:E,1,FALSE)=A275,FALSE),"Duplicate",IF(E275&gt;"","Mismatch","IT Only")))),"No")</f>
        <v>No</v>
      </c>
      <c r="C275" s="86" t="s">
        <v>430</v>
      </c>
      <c r="D275" s="84" t="s">
        <v>431</v>
      </c>
      <c r="E275" s="84" t="s">
        <v>1301</v>
      </c>
      <c r="F275" s="84" t="str">
        <f>IF(E275=0,"N/A",IF(IF(E275&gt;"",COUNTIF(E:E,E275),0)&gt;1,"Yes","No"))</f>
        <v>No</v>
      </c>
      <c r="G275" s="87" t="s">
        <v>1302</v>
      </c>
      <c r="H275" s="87" t="s">
        <v>593</v>
      </c>
      <c r="I275" s="87" t="s">
        <v>435</v>
      </c>
      <c r="J275" s="87" t="s">
        <v>436</v>
      </c>
      <c r="K275" s="87">
        <v>38.754550000000002</v>
      </c>
      <c r="L275" s="87">
        <v>-90.530466666666698</v>
      </c>
      <c r="M275" s="87"/>
      <c r="N275" s="87" t="s">
        <v>1301</v>
      </c>
      <c r="O275" s="94">
        <v>590</v>
      </c>
      <c r="P275" s="87" t="s">
        <v>1054</v>
      </c>
      <c r="Q275" s="89"/>
    </row>
    <row r="276" spans="1:17" x14ac:dyDescent="0.25">
      <c r="A276" s="93" t="s">
        <v>1508</v>
      </c>
      <c r="B276" s="84" t="str">
        <f>IF(A276&gt;"",IF(A276=E276,"No",(IF(IFERROR(VLOOKUP(A276,E:E,1,FALSE)=A276,FALSE),"Duplicate",IF(E276&gt;"","Mismatch","IT Only")))),"No")</f>
        <v>Duplicate</v>
      </c>
      <c r="C276" s="86" t="s">
        <v>463</v>
      </c>
      <c r="D276" s="84" t="s">
        <v>549</v>
      </c>
      <c r="E276" s="84" t="s">
        <v>1509</v>
      </c>
      <c r="F276" s="84" t="str">
        <f>IF(E276=0,"N/A",IF(IF(E276&gt;"",COUNTIF(E:E,E276),0)&gt;1,"Yes","No"))</f>
        <v>No</v>
      </c>
      <c r="G276" s="87" t="s">
        <v>1510</v>
      </c>
      <c r="H276" s="87" t="s">
        <v>558</v>
      </c>
      <c r="I276" s="87" t="s">
        <v>445</v>
      </c>
      <c r="J276" s="87" t="s">
        <v>467</v>
      </c>
      <c r="K276" s="87">
        <v>38.977649999999997</v>
      </c>
      <c r="L276" s="87">
        <v>-88.998033333333339</v>
      </c>
      <c r="M276" s="87"/>
      <c r="N276" s="87" t="s">
        <v>1511</v>
      </c>
      <c r="O276" s="87" t="s">
        <v>1512</v>
      </c>
      <c r="P276" s="87" t="s">
        <v>1196</v>
      </c>
      <c r="Q276" s="87" t="s">
        <v>1197</v>
      </c>
    </row>
    <row r="277" spans="1:17" x14ac:dyDescent="0.25">
      <c r="A277" s="143"/>
      <c r="B277" s="84" t="str">
        <f>IF(A277&gt;"",IF(A277=E277,"No",(IF(IFERROR(VLOOKUP(A277,E:E,1,FALSE)=A277,FALSE),"Duplicate",IF(E277&gt;"","Mismatch","IT Only")))),"No")</f>
        <v>No</v>
      </c>
      <c r="C277" s="86" t="s">
        <v>430</v>
      </c>
      <c r="D277" s="84" t="s">
        <v>431</v>
      </c>
      <c r="E277" s="84" t="s">
        <v>1517</v>
      </c>
      <c r="F277" s="84" t="str">
        <f>IF(E277=0,"N/A",IF(IF(E277&gt;"",COUNTIF(E:E,E277),0)&gt;1,"Yes","No"))</f>
        <v>No</v>
      </c>
      <c r="G277" s="87" t="s">
        <v>1518</v>
      </c>
      <c r="H277" s="87" t="s">
        <v>680</v>
      </c>
      <c r="I277" s="87" t="s">
        <v>445</v>
      </c>
      <c r="J277" s="87" t="s">
        <v>467</v>
      </c>
      <c r="K277" s="87">
        <v>38.320349999999998</v>
      </c>
      <c r="L277" s="87">
        <v>-88.73278333333333</v>
      </c>
      <c r="M277" s="87"/>
      <c r="N277" s="87" t="s">
        <v>1519</v>
      </c>
      <c r="O277" s="87" t="s">
        <v>1520</v>
      </c>
      <c r="P277" s="87" t="s">
        <v>763</v>
      </c>
      <c r="Q277" s="87" t="s">
        <v>764</v>
      </c>
    </row>
    <row r="278" spans="1:17" x14ac:dyDescent="0.25">
      <c r="A278" s="143"/>
      <c r="B278" s="84" t="str">
        <f>IF(A278&gt;"",IF(A278=E278,"No",(IF(IFERROR(VLOOKUP(A278,E:E,1,FALSE)=A278,FALSE),"Duplicate",IF(E278&gt;"","Mismatch","IT Only")))),"No")</f>
        <v>No</v>
      </c>
      <c r="C278" s="86" t="s">
        <v>430</v>
      </c>
      <c r="D278" s="84" t="s">
        <v>431</v>
      </c>
      <c r="E278" s="84" t="s">
        <v>1055</v>
      </c>
      <c r="F278" s="84" t="str">
        <f>IF(E278=0,"N/A",IF(IF(E278&gt;"",COUNTIF(E:E,E278),0)&gt;1,"Yes","No"))</f>
        <v>No</v>
      </c>
      <c r="G278" s="87" t="s">
        <v>1056</v>
      </c>
      <c r="H278" s="87" t="s">
        <v>692</v>
      </c>
      <c r="I278" s="87" t="s">
        <v>435</v>
      </c>
      <c r="J278" s="87" t="s">
        <v>436</v>
      </c>
      <c r="K278" s="87">
        <v>38.032983333333299</v>
      </c>
      <c r="L278" s="87">
        <v>-90.679500000000004</v>
      </c>
      <c r="M278" s="87"/>
      <c r="N278" s="87" t="s">
        <v>1055</v>
      </c>
      <c r="O278" s="94">
        <v>472</v>
      </c>
      <c r="P278" s="87" t="s">
        <v>1039</v>
      </c>
      <c r="Q278" s="89"/>
    </row>
    <row r="279" spans="1:17" x14ac:dyDescent="0.25">
      <c r="A279" s="143"/>
      <c r="B279" s="84" t="str">
        <f>IF(A279&gt;"",IF(A279=E279,"No",(IF(IFERROR(VLOOKUP(A279,E:E,1,FALSE)=A279,FALSE),"Duplicate",IF(E279&gt;"","Mismatch","IT Only")))),"No")</f>
        <v>No</v>
      </c>
      <c r="C279" s="86" t="s">
        <v>430</v>
      </c>
      <c r="D279" s="84" t="s">
        <v>431</v>
      </c>
      <c r="E279" s="84" t="s">
        <v>8761</v>
      </c>
      <c r="F279" s="84" t="str">
        <f>IF(E279=0,"N/A",IF(IF(E279&gt;"",COUNTIF(E:E,E279),0)&gt;1,"Yes","No"))</f>
        <v>No</v>
      </c>
      <c r="G279" s="87" t="s">
        <v>8762</v>
      </c>
      <c r="H279" s="87" t="s">
        <v>493</v>
      </c>
      <c r="I279" s="87" t="s">
        <v>445</v>
      </c>
      <c r="J279" s="87" t="s">
        <v>436</v>
      </c>
      <c r="K279" s="87">
        <v>40.157600000000002</v>
      </c>
      <c r="L279" s="87">
        <v>-89.353717000000003</v>
      </c>
      <c r="M279" s="87"/>
      <c r="N279" s="87" t="s">
        <v>8761</v>
      </c>
      <c r="O279" s="87" t="s">
        <v>8763</v>
      </c>
      <c r="P279" s="87" t="s">
        <v>806</v>
      </c>
      <c r="Q279" s="87" t="s">
        <v>807</v>
      </c>
    </row>
    <row r="280" spans="1:17" x14ac:dyDescent="0.25">
      <c r="A280" s="143"/>
      <c r="B280" s="84" t="str">
        <f>IF(A280&gt;"",IF(A280=E280,"No",(IF(IFERROR(VLOOKUP(A280,E:E,1,FALSE)=A280,FALSE),"Duplicate",IF(E280&gt;"","Mismatch","IT Only")))),"No")</f>
        <v>No</v>
      </c>
      <c r="C280" s="86" t="s">
        <v>430</v>
      </c>
      <c r="D280" s="84" t="s">
        <v>431</v>
      </c>
      <c r="E280" s="84" t="s">
        <v>1037</v>
      </c>
      <c r="F280" s="84" t="str">
        <f>IF(E280=0,"N/A",IF(IF(E280&gt;"",COUNTIF(E:E,E280),0)&gt;1,"Yes","No"))</f>
        <v>No</v>
      </c>
      <c r="G280" s="87" t="s">
        <v>1038</v>
      </c>
      <c r="H280" s="87" t="s">
        <v>692</v>
      </c>
      <c r="I280" s="87" t="s">
        <v>435</v>
      </c>
      <c r="J280" s="87" t="s">
        <v>436</v>
      </c>
      <c r="K280" s="87">
        <v>37.797066000000001</v>
      </c>
      <c r="L280" s="87">
        <v>-90.825353000000007</v>
      </c>
      <c r="M280" s="87"/>
      <c r="N280" s="87" t="s">
        <v>1037</v>
      </c>
      <c r="O280" s="88">
        <v>19</v>
      </c>
      <c r="P280" s="87" t="s">
        <v>1039</v>
      </c>
      <c r="Q280" s="89"/>
    </row>
    <row r="281" spans="1:17" x14ac:dyDescent="0.25">
      <c r="B281" s="84" t="str">
        <f>IF(A281&gt;"",IF(A281=E281,"No",(IF(IFERROR(VLOOKUP(A281,E:E,1,FALSE)=A281,FALSE),"Duplicate",IF(E281&gt;"","Mismatch","IT Only")))),"No")</f>
        <v>No</v>
      </c>
      <c r="C281" s="86" t="s">
        <v>430</v>
      </c>
      <c r="D281" s="84" t="s">
        <v>431</v>
      </c>
      <c r="E281" s="143" t="s">
        <v>1293</v>
      </c>
      <c r="F281" s="84" t="str">
        <f>IF(E281=0,"N/A",IF(IF(E281&gt;"",COUNTIF(E:E,E281),0)&gt;1,"Yes","No"))</f>
        <v>No</v>
      </c>
      <c r="G281" s="87" t="s">
        <v>1294</v>
      </c>
      <c r="H281" s="87" t="s">
        <v>593</v>
      </c>
      <c r="I281" s="87" t="s">
        <v>435</v>
      </c>
      <c r="J281" s="87" t="s">
        <v>436</v>
      </c>
      <c r="K281" s="87">
        <v>38.793316666666698</v>
      </c>
      <c r="L281" s="87">
        <v>-90.266333333333293</v>
      </c>
      <c r="M281" s="87"/>
      <c r="N281" s="87" t="s">
        <v>1293</v>
      </c>
      <c r="O281" s="94">
        <v>215</v>
      </c>
      <c r="P281" s="87" t="s">
        <v>1232</v>
      </c>
      <c r="Q281" s="89"/>
    </row>
    <row r="282" spans="1:17" s="90" customFormat="1" x14ac:dyDescent="0.25">
      <c r="A282" s="143"/>
      <c r="B282" s="143" t="str">
        <f>IF(A282&gt;"",IF(A282=E282,"No",(IF(IFERROR(VLOOKUP(A282,E:E,1,FALSE)=A282,FALSE),"Duplicate",IF(E282&gt;"","Mismatch","IT Only")))),"No")</f>
        <v>No</v>
      </c>
      <c r="C282" s="86" t="s">
        <v>430</v>
      </c>
      <c r="D282" s="143" t="s">
        <v>431</v>
      </c>
      <c r="E282" s="143" t="s">
        <v>1040</v>
      </c>
      <c r="F282" s="84" t="str">
        <f>IF(E282=0,"N/A",IF(IF(E282&gt;"",COUNTIF(E:E,E282),0)&gt;1,"Yes","No"))</f>
        <v>No</v>
      </c>
      <c r="G282" s="87" t="s">
        <v>1041</v>
      </c>
      <c r="H282" s="87" t="s">
        <v>489</v>
      </c>
      <c r="I282" s="87" t="s">
        <v>435</v>
      </c>
      <c r="J282" s="87" t="s">
        <v>436</v>
      </c>
      <c r="K282" s="87">
        <v>38.33925</v>
      </c>
      <c r="L282" s="87">
        <v>-91.761333333333297</v>
      </c>
      <c r="M282" s="87"/>
      <c r="N282" s="87" t="s">
        <v>1040</v>
      </c>
      <c r="O282" s="94">
        <v>770</v>
      </c>
      <c r="P282" s="87" t="s">
        <v>1042</v>
      </c>
      <c r="Q282" s="89"/>
    </row>
    <row r="283" spans="1:17" x14ac:dyDescent="0.25">
      <c r="A283" s="143"/>
      <c r="B283" s="84" t="str">
        <f>IF(A283&gt;"",IF(A283=E283,"No",(IF(IFERROR(VLOOKUP(A283,E:E,1,FALSE)=A283,FALSE),"Duplicate",IF(E283&gt;"","Mismatch","IT Only")))),"No")</f>
        <v>No</v>
      </c>
      <c r="C283" s="86" t="s">
        <v>430</v>
      </c>
      <c r="D283" s="84" t="s">
        <v>431</v>
      </c>
      <c r="E283" s="84" t="s">
        <v>1311</v>
      </c>
      <c r="F283" s="84" t="str">
        <f>IF(E283=0,"N/A",IF(IF(E283&gt;"",COUNTIF(E:E,E283),0)&gt;1,"Yes","No"))</f>
        <v>No</v>
      </c>
      <c r="G283" s="87" t="s">
        <v>1312</v>
      </c>
      <c r="H283" s="87" t="s">
        <v>444</v>
      </c>
      <c r="I283" s="87" t="s">
        <v>445</v>
      </c>
      <c r="J283" s="87" t="s">
        <v>436</v>
      </c>
      <c r="K283" s="87">
        <v>40.555799999999998</v>
      </c>
      <c r="L283" s="87">
        <v>-90.854849999999999</v>
      </c>
      <c r="M283" s="87"/>
      <c r="N283" s="87" t="s">
        <v>1313</v>
      </c>
      <c r="O283" s="87" t="s">
        <v>1314</v>
      </c>
      <c r="P283" s="87" t="s">
        <v>457</v>
      </c>
      <c r="Q283" s="87" t="s">
        <v>470</v>
      </c>
    </row>
    <row r="284" spans="1:17" x14ac:dyDescent="0.25">
      <c r="B284" s="84" t="str">
        <f>IF(A284&gt;"",IF(A284=E284,"No",(IF(IFERROR(VLOOKUP(A284,E:E,1,FALSE)=A284,FALSE),"Duplicate",IF(E284&gt;"","Mismatch","IT Only")))),"No")</f>
        <v>No</v>
      </c>
      <c r="C284" s="86" t="s">
        <v>430</v>
      </c>
      <c r="D284" s="84" t="s">
        <v>431</v>
      </c>
      <c r="E284" s="84" t="s">
        <v>1315</v>
      </c>
      <c r="F284" s="84" t="str">
        <f>IF(E284=0,"N/A",IF(IF(E284&gt;"",COUNTIF(E:E,E284),0)&gt;1,"Yes","No"))</f>
        <v>No</v>
      </c>
      <c r="G284" s="87" t="s">
        <v>1316</v>
      </c>
      <c r="H284" s="87" t="s">
        <v>692</v>
      </c>
      <c r="I284" s="87" t="s">
        <v>435</v>
      </c>
      <c r="J284" s="87" t="s">
        <v>436</v>
      </c>
      <c r="K284" s="87">
        <v>37.007750000000001</v>
      </c>
      <c r="L284" s="87">
        <v>-89.618016666666705</v>
      </c>
      <c r="M284" s="87"/>
      <c r="N284" s="87" t="s">
        <v>1315</v>
      </c>
      <c r="O284" s="94">
        <v>828</v>
      </c>
      <c r="P284" s="87" t="s">
        <v>693</v>
      </c>
      <c r="Q284" s="89"/>
    </row>
    <row r="285" spans="1:17" x14ac:dyDescent="0.25">
      <c r="A285" s="143" t="s">
        <v>1473</v>
      </c>
      <c r="B285" s="84" t="str">
        <f>IF(A285&gt;"",IF(A285=E285,"No",(IF(IFERROR(VLOOKUP(A285,E:E,1,FALSE)=A285,FALSE),"Duplicate",IF(E285&gt;"","Mismatch","IT Only")))),"No")</f>
        <v>No</v>
      </c>
      <c r="C285" s="86" t="s">
        <v>430</v>
      </c>
      <c r="D285" s="143" t="s">
        <v>431</v>
      </c>
      <c r="E285" s="84" t="s">
        <v>1473</v>
      </c>
      <c r="F285" s="84" t="str">
        <f>IF(E285=0,"N/A",IF(IF(E285&gt;"",COUNTIF(E:E,E285),0)&gt;1,"Yes","No"))</f>
        <v>No</v>
      </c>
      <c r="G285" s="87" t="s">
        <v>1474</v>
      </c>
      <c r="H285" s="87" t="s">
        <v>1475</v>
      </c>
      <c r="I285" s="87" t="s">
        <v>445</v>
      </c>
      <c r="J285" s="87" t="s">
        <v>580</v>
      </c>
      <c r="K285" s="87">
        <v>40.483049999999999</v>
      </c>
      <c r="L285" s="87">
        <v>-88.995255999999998</v>
      </c>
      <c r="M285" s="87" t="s">
        <v>1476</v>
      </c>
      <c r="N285" s="87"/>
      <c r="O285" s="88"/>
      <c r="P285" s="87"/>
      <c r="Q285" s="89"/>
    </row>
    <row r="286" spans="1:17" x14ac:dyDescent="0.25">
      <c r="B286" s="84" t="str">
        <f>IF(A286&gt;"",IF(A286=E286,"No",(IF(IFERROR(VLOOKUP(A286,E:E,1,FALSE)=A286,FALSE),"Duplicate",IF(E286&gt;"","Mismatch","IT Only")))),"No")</f>
        <v>No</v>
      </c>
      <c r="C286" s="86" t="s">
        <v>430</v>
      </c>
      <c r="D286" s="143" t="s">
        <v>431</v>
      </c>
      <c r="E286" s="84" t="s">
        <v>1486</v>
      </c>
      <c r="F286" s="84" t="str">
        <f>IF(E286=0,"N/A",IF(IF(E286&gt;"",COUNTIF(E:E,E286),0)&gt;1,"Yes","No"))</f>
        <v>No</v>
      </c>
      <c r="G286" s="87" t="s">
        <v>1487</v>
      </c>
      <c r="H286" s="87" t="s">
        <v>493</v>
      </c>
      <c r="I286" s="87" t="s">
        <v>445</v>
      </c>
      <c r="J286" s="87" t="s">
        <v>436</v>
      </c>
      <c r="K286" s="87">
        <v>40.481816670000001</v>
      </c>
      <c r="L286" s="87">
        <v>-89.007949999999994</v>
      </c>
      <c r="M286" s="87"/>
      <c r="N286" s="87" t="s">
        <v>1488</v>
      </c>
      <c r="O286" s="87" t="s">
        <v>1489</v>
      </c>
      <c r="P286" s="87" t="s">
        <v>1321</v>
      </c>
      <c r="Q286" s="87" t="s">
        <v>1322</v>
      </c>
    </row>
    <row r="287" spans="1:17" x14ac:dyDescent="0.25">
      <c r="A287" s="143"/>
      <c r="B287" s="84" t="str">
        <f>IF(A287&gt;"",IF(A287=E287,"No",(IF(IFERROR(VLOOKUP(A287,E:E,1,FALSE)=A287,FALSE),"Duplicate",IF(E287&gt;"","Mismatch","IT Only")))),"No")</f>
        <v>No</v>
      </c>
      <c r="C287" s="86" t="s">
        <v>430</v>
      </c>
      <c r="D287" s="84" t="s">
        <v>431</v>
      </c>
      <c r="E287" s="84" t="s">
        <v>1429</v>
      </c>
      <c r="F287" s="84" t="str">
        <f>IF(E287=0,"N/A",IF(IF(E287&gt;"",COUNTIF(E:E,E287),0)&gt;1,"Yes","No"))</f>
        <v>No</v>
      </c>
      <c r="G287" s="87" t="s">
        <v>1430</v>
      </c>
      <c r="H287" s="87" t="s">
        <v>493</v>
      </c>
      <c r="I287" s="87" t="s">
        <v>445</v>
      </c>
      <c r="J287" s="87" t="s">
        <v>436</v>
      </c>
      <c r="K287" s="87">
        <v>40.474533333333298</v>
      </c>
      <c r="L287" s="87">
        <v>-88.996250000000003</v>
      </c>
      <c r="M287" s="87"/>
      <c r="N287" s="87" t="s">
        <v>1431</v>
      </c>
      <c r="O287" s="87" t="s">
        <v>1432</v>
      </c>
      <c r="P287" s="87" t="s">
        <v>1321</v>
      </c>
      <c r="Q287" s="87" t="s">
        <v>1322</v>
      </c>
    </row>
    <row r="288" spans="1:17" s="90" customFormat="1" x14ac:dyDescent="0.25">
      <c r="A288" s="84"/>
      <c r="B288" s="84" t="s">
        <v>10076</v>
      </c>
      <c r="C288" s="86" t="s">
        <v>430</v>
      </c>
      <c r="D288" s="84" t="s">
        <v>431</v>
      </c>
      <c r="E288" s="84" t="s">
        <v>10947</v>
      </c>
      <c r="F288" s="84" t="str">
        <f>IF(E288=0,"N/A",IF(IF(E288&gt;"",COUNTIF(E:E,E288),0)&gt;1,"Yes","No"))</f>
        <v>No</v>
      </c>
      <c r="G288" s="166" t="s">
        <v>10987</v>
      </c>
      <c r="H288" s="87" t="s">
        <v>558</v>
      </c>
      <c r="I288" s="87" t="s">
        <v>445</v>
      </c>
      <c r="J288" s="87" t="s">
        <v>10517</v>
      </c>
      <c r="K288" s="87">
        <v>-89.970862999999994</v>
      </c>
      <c r="L288" s="87">
        <v>38.691090000000003</v>
      </c>
      <c r="M288" s="87"/>
      <c r="N288" s="87"/>
      <c r="O288" s="87"/>
      <c r="P288" s="87"/>
      <c r="Q288" s="87"/>
    </row>
    <row r="289" spans="1:17" x14ac:dyDescent="0.25">
      <c r="A289" s="203"/>
      <c r="B289" s="203" t="s">
        <v>10076</v>
      </c>
      <c r="C289" s="203" t="s">
        <v>430</v>
      </c>
      <c r="D289" s="203"/>
      <c r="E289" s="203" t="s">
        <v>11207</v>
      </c>
      <c r="F289" s="203" t="s">
        <v>10076</v>
      </c>
      <c r="G289" s="130" t="s">
        <v>11208</v>
      </c>
      <c r="H289" s="130" t="s">
        <v>479</v>
      </c>
      <c r="I289" s="130" t="s">
        <v>445</v>
      </c>
      <c r="J289" s="130" t="s">
        <v>500</v>
      </c>
      <c r="K289" s="165">
        <v>39.569637</v>
      </c>
      <c r="L289" s="206">
        <v>-90.438277999999997</v>
      </c>
      <c r="M289" s="118"/>
      <c r="N289" s="152"/>
      <c r="O289" s="152"/>
      <c r="P289" s="152"/>
      <c r="Q289" s="152"/>
    </row>
    <row r="290" spans="1:17" x14ac:dyDescent="0.25">
      <c r="A290" s="143"/>
      <c r="B290" s="84" t="str">
        <f>IF(A290&gt;"",IF(A290=E290,"No",(IF(IFERROR(VLOOKUP(A290,E:E,1,FALSE)=A290,FALSE),"Duplicate",IF(E290&gt;"","Mismatch","IT Only")))),"No")</f>
        <v>No</v>
      </c>
      <c r="C290" s="86" t="s">
        <v>430</v>
      </c>
      <c r="D290" s="84" t="s">
        <v>431</v>
      </c>
      <c r="E290" s="143" t="s">
        <v>1449</v>
      </c>
      <c r="F290" s="84" t="str">
        <f>IF(E290=0,"N/A",IF(IF(E290&gt;"",COUNTIF(E:E,E290),0)&gt;1,"Yes","No"))</f>
        <v>No</v>
      </c>
      <c r="G290" s="87" t="s">
        <v>1450</v>
      </c>
      <c r="H290" s="87" t="s">
        <v>493</v>
      </c>
      <c r="I290" s="87" t="s">
        <v>445</v>
      </c>
      <c r="J290" s="87" t="s">
        <v>552</v>
      </c>
      <c r="K290" s="87">
        <v>40.452783333333301</v>
      </c>
      <c r="L290" s="87">
        <v>-88.961483333333305</v>
      </c>
      <c r="M290" s="87"/>
      <c r="N290" s="87" t="s">
        <v>1451</v>
      </c>
      <c r="O290" s="87" t="s">
        <v>1452</v>
      </c>
      <c r="P290" s="87" t="s">
        <v>1321</v>
      </c>
      <c r="Q290" s="87" t="s">
        <v>1322</v>
      </c>
    </row>
    <row r="291" spans="1:17" x14ac:dyDescent="0.25">
      <c r="A291" s="143"/>
      <c r="B291" s="143" t="str">
        <f>IF(A291&gt;"",IF(A291=E291,"No",(IF(IFERROR(VLOOKUP(A291,E:E,1,FALSE)=A291,FALSE),"Duplicate",IF(E291&gt;"","Mismatch","IT Only")))),"No")</f>
        <v>No</v>
      </c>
      <c r="C291" s="86" t="s">
        <v>430</v>
      </c>
      <c r="D291" s="143" t="s">
        <v>431</v>
      </c>
      <c r="E291" s="143" t="s">
        <v>1503</v>
      </c>
      <c r="F291" s="84" t="str">
        <f>IF(E291=0,"N/A",IF(IF(E291&gt;"",COUNTIF(E:E,E291),0)&gt;1,"Yes","No"))</f>
        <v>No</v>
      </c>
      <c r="G291" s="87" t="s">
        <v>1504</v>
      </c>
      <c r="H291" s="87" t="s">
        <v>489</v>
      </c>
      <c r="I291" s="87" t="s">
        <v>435</v>
      </c>
      <c r="J291" s="87" t="s">
        <v>436</v>
      </c>
      <c r="K291" s="87">
        <v>38.253533333333301</v>
      </c>
      <c r="L291" s="87">
        <v>-92.671899999999994</v>
      </c>
      <c r="M291" s="87"/>
      <c r="N291" s="87" t="s">
        <v>1503</v>
      </c>
      <c r="O291" s="94">
        <v>570</v>
      </c>
      <c r="P291" s="87" t="s">
        <v>1505</v>
      </c>
      <c r="Q291" s="89"/>
    </row>
    <row r="292" spans="1:17" x14ac:dyDescent="0.25">
      <c r="A292" s="143"/>
      <c r="B292" s="143" t="str">
        <f>IF(A292&gt;"",IF(A292=E292,"No",(IF(IFERROR(VLOOKUP(A292,E:E,1,FALSE)=A292,FALSE),"Duplicate",IF(E292&gt;"","Mismatch","IT Only")))),"No")</f>
        <v>No</v>
      </c>
      <c r="C292" s="86" t="s">
        <v>430</v>
      </c>
      <c r="D292" s="143" t="s">
        <v>431</v>
      </c>
      <c r="E292" s="143" t="s">
        <v>1309</v>
      </c>
      <c r="F292" s="84" t="str">
        <f>IF(E292=0,"N/A",IF(IF(E292&gt;"",COUNTIF(E:E,E292),0)&gt;1,"Yes","No"))</f>
        <v>No</v>
      </c>
      <c r="G292" s="87" t="s">
        <v>1310</v>
      </c>
      <c r="H292" s="87" t="s">
        <v>644</v>
      </c>
      <c r="I292" s="87" t="s">
        <v>435</v>
      </c>
      <c r="J292" s="87" t="s">
        <v>436</v>
      </c>
      <c r="K292" s="106"/>
      <c r="L292" s="106"/>
      <c r="M292" s="87"/>
      <c r="N292" s="87" t="s">
        <v>1309</v>
      </c>
      <c r="O292" s="94">
        <v>353</v>
      </c>
      <c r="P292" s="87" t="s">
        <v>1306</v>
      </c>
      <c r="Q292" s="89"/>
    </row>
    <row r="293" spans="1:17" x14ac:dyDescent="0.25">
      <c r="A293" s="143"/>
      <c r="B293" s="84" t="str">
        <f>IF(A293&gt;"",IF(A293=E293,"No",(IF(IFERROR(VLOOKUP(A293,E:E,1,FALSE)=A293,FALSE),"Duplicate",IF(E293&gt;"","Mismatch","IT Only")))),"No")</f>
        <v>No</v>
      </c>
      <c r="C293" s="86" t="s">
        <v>430</v>
      </c>
      <c r="D293" s="84" t="s">
        <v>431</v>
      </c>
      <c r="E293" s="84" t="s">
        <v>2809</v>
      </c>
      <c r="F293" s="84" t="str">
        <f>IF(E293=0,"N/A",IF(IF(E293&gt;"",COUNTIF(E:E,E293),0)&gt;1,"Yes","No"))</f>
        <v>No</v>
      </c>
      <c r="G293" s="87" t="s">
        <v>2810</v>
      </c>
      <c r="H293" s="87" t="s">
        <v>493</v>
      </c>
      <c r="I293" s="87" t="s">
        <v>445</v>
      </c>
      <c r="J293" s="87" t="s">
        <v>436</v>
      </c>
      <c r="K293" s="87">
        <v>39.81763333</v>
      </c>
      <c r="L293" s="87">
        <v>-88.892233329999996</v>
      </c>
      <c r="M293" s="87"/>
      <c r="N293" s="87" t="s">
        <v>2811</v>
      </c>
      <c r="O293" s="87" t="s">
        <v>2812</v>
      </c>
      <c r="P293" s="87" t="s">
        <v>496</v>
      </c>
      <c r="Q293" s="87" t="s">
        <v>497</v>
      </c>
    </row>
    <row r="294" spans="1:17" ht="30" x14ac:dyDescent="0.25">
      <c r="A294" s="93" t="s">
        <v>1513</v>
      </c>
      <c r="B294" s="84" t="str">
        <f>IF(A294&gt;"",IF(A294=E294,"No",(IF(IFERROR(VLOOKUP(A294,E:E,1,FALSE)=A294,FALSE),"Duplicate",IF(E294&gt;"","Mismatch","IT Only")))),"No")</f>
        <v>Mismatch</v>
      </c>
      <c r="C294" s="86" t="s">
        <v>582</v>
      </c>
      <c r="D294" s="84" t="s">
        <v>464</v>
      </c>
      <c r="E294" s="143" t="s">
        <v>1514</v>
      </c>
      <c r="F294" s="84" t="str">
        <f>IF(E294=0,"N/A",IF(IF(E294&gt;"",COUNTIF(E:E,E294),0)&gt;1,"Yes","No"))</f>
        <v>No</v>
      </c>
      <c r="G294" s="87" t="s">
        <v>1515</v>
      </c>
      <c r="H294" s="87" t="s">
        <v>479</v>
      </c>
      <c r="I294" s="87" t="s">
        <v>445</v>
      </c>
      <c r="J294" s="87" t="s">
        <v>467</v>
      </c>
      <c r="K294" s="87">
        <v>39.750666666666703</v>
      </c>
      <c r="L294" s="87">
        <v>-90.537300000000002</v>
      </c>
      <c r="M294" s="87"/>
      <c r="N294" s="87" t="s">
        <v>1514</v>
      </c>
      <c r="O294" s="87" t="s">
        <v>1516</v>
      </c>
      <c r="P294" s="87" t="s">
        <v>482</v>
      </c>
      <c r="Q294" s="87" t="s">
        <v>483</v>
      </c>
    </row>
    <row r="295" spans="1:17" x14ac:dyDescent="0.25">
      <c r="A295" s="93" t="s">
        <v>924</v>
      </c>
      <c r="B295" s="84" t="str">
        <f>IF(A295&gt;"",IF(A295=E295,"No",(IF(IFERROR(VLOOKUP(A295,E:E,1,FALSE)=A295,FALSE),"Duplicate",IF(E295&gt;"","Mismatch","IT Only")))),"No")</f>
        <v>Mismatch</v>
      </c>
      <c r="C295" s="86" t="s">
        <v>463</v>
      </c>
      <c r="D295" s="84" t="s">
        <v>10066</v>
      </c>
      <c r="E295" s="84" t="s">
        <v>926</v>
      </c>
      <c r="F295" s="84" t="str">
        <f>IF(E295=0,"N/A",IF(IF(E295&gt;"",COUNTIF(E:E,E295),0)&gt;1,"Yes","No"))</f>
        <v>Yes</v>
      </c>
      <c r="G295" s="87" t="s">
        <v>927</v>
      </c>
      <c r="H295" s="87" t="s">
        <v>624</v>
      </c>
      <c r="I295" s="87" t="s">
        <v>445</v>
      </c>
      <c r="J295" s="87" t="s">
        <v>552</v>
      </c>
      <c r="K295" s="87">
        <v>38.20538333333333</v>
      </c>
      <c r="L295" s="87">
        <v>-89.84793333333333</v>
      </c>
      <c r="M295" s="87"/>
      <c r="N295" s="87"/>
      <c r="O295" s="94"/>
      <c r="P295" s="87"/>
      <c r="Q295" s="89"/>
    </row>
    <row r="296" spans="1:17" x14ac:dyDescent="0.25">
      <c r="A296" s="93" t="s">
        <v>928</v>
      </c>
      <c r="B296" s="84" t="str">
        <f>IF(A296&gt;"",IF(A296=E296,"No",(IF(IFERROR(VLOOKUP(A296,E:E,1,FALSE)=A296,FALSE),"Duplicate",IF(E296&gt;"","Mismatch","IT Only")))),"No")</f>
        <v>Mismatch</v>
      </c>
      <c r="C296" s="86" t="s">
        <v>463</v>
      </c>
      <c r="D296" s="84" t="s">
        <v>10066</v>
      </c>
      <c r="E296" s="84" t="s">
        <v>929</v>
      </c>
      <c r="F296" s="84" t="str">
        <f>IF(E296=0,"N/A",IF(IF(E296&gt;"",COUNTIF(E:E,E296),0)&gt;1,"Yes","No"))</f>
        <v>Yes</v>
      </c>
      <c r="G296" s="87" t="s">
        <v>927</v>
      </c>
      <c r="H296" s="87" t="s">
        <v>516</v>
      </c>
      <c r="I296" s="87" t="s">
        <v>445</v>
      </c>
      <c r="J296" s="87" t="s">
        <v>552</v>
      </c>
      <c r="K296" s="87">
        <v>38.20538333333333</v>
      </c>
      <c r="L296" s="87">
        <v>-89.84793333333333</v>
      </c>
      <c r="M296" s="87"/>
      <c r="N296" s="87" t="s">
        <v>930</v>
      </c>
      <c r="O296" s="87" t="s">
        <v>931</v>
      </c>
      <c r="P296" s="87" t="s">
        <v>898</v>
      </c>
      <c r="Q296" s="87" t="s">
        <v>899</v>
      </c>
    </row>
    <row r="297" spans="1:17" x14ac:dyDescent="0.25">
      <c r="A297" s="143"/>
      <c r="B297" s="84" t="str">
        <f>IF(A297&gt;"",IF(A297=E297,"No",(IF(IFERROR(VLOOKUP(A297,E:E,1,FALSE)=A297,FALSE),"Duplicate",IF(E297&gt;"","Mismatch","IT Only")))),"No")</f>
        <v>No</v>
      </c>
      <c r="C297" s="86" t="s">
        <v>430</v>
      </c>
      <c r="D297" s="84" t="s">
        <v>431</v>
      </c>
      <c r="E297" s="84" t="s">
        <v>1298</v>
      </c>
      <c r="F297" s="84" t="str">
        <f>IF(E297=0,"N/A",IF(IF(E297&gt;"",COUNTIF(E:E,E297),0)&gt;1,"Yes","No"))</f>
        <v>No</v>
      </c>
      <c r="G297" s="87" t="s">
        <v>1299</v>
      </c>
      <c r="H297" s="87" t="s">
        <v>440</v>
      </c>
      <c r="I297" s="87" t="s">
        <v>435</v>
      </c>
      <c r="J297" s="87" t="s">
        <v>436</v>
      </c>
      <c r="K297" s="87">
        <v>38.656500000000001</v>
      </c>
      <c r="L297" s="87">
        <v>-90.198049999999995</v>
      </c>
      <c r="M297" s="87"/>
      <c r="N297" s="87" t="s">
        <v>1300</v>
      </c>
      <c r="O297" s="88">
        <v>26</v>
      </c>
      <c r="P297" s="87" t="s">
        <v>564</v>
      </c>
      <c r="Q297" s="89"/>
    </row>
    <row r="298" spans="1:17" x14ac:dyDescent="0.25">
      <c r="A298" s="143"/>
      <c r="B298" s="143" t="str">
        <f>IF(A298&gt;"",IF(A298=E298,"No",(IF(IFERROR(VLOOKUP(A298,E:E,1,FALSE)=A298,FALSE),"Duplicate",IF(E298&gt;"","Mismatch","IT Only")))),"No")</f>
        <v>No</v>
      </c>
      <c r="C298" s="86" t="s">
        <v>430</v>
      </c>
      <c r="D298" s="143" t="s">
        <v>431</v>
      </c>
      <c r="E298" s="143" t="s">
        <v>1500</v>
      </c>
      <c r="F298" s="143" t="str">
        <f>IF(E298=0,"N/A",IF(IF(E298&gt;"",COUNTIF(E:E,E298),0)&gt;1,"Yes","No"))</f>
        <v>No</v>
      </c>
      <c r="G298" s="87" t="s">
        <v>1501</v>
      </c>
      <c r="H298" s="87" t="s">
        <v>528</v>
      </c>
      <c r="I298" s="87" t="s">
        <v>445</v>
      </c>
      <c r="J298" s="87" t="s">
        <v>436</v>
      </c>
      <c r="K298" s="87">
        <v>39.707000000000001</v>
      </c>
      <c r="L298" s="87">
        <v>-89.17765</v>
      </c>
      <c r="M298" s="87"/>
      <c r="N298" s="87" t="s">
        <v>1500</v>
      </c>
      <c r="O298" s="87" t="s">
        <v>1502</v>
      </c>
      <c r="P298" s="87" t="s">
        <v>714</v>
      </c>
      <c r="Q298" s="87" t="s">
        <v>715</v>
      </c>
    </row>
    <row r="299" spans="1:17" x14ac:dyDescent="0.25">
      <c r="A299" s="143"/>
      <c r="B299" s="143" t="str">
        <f>IF(A299&gt;"",IF(A299=E299,"No",(IF(IFERROR(VLOOKUP(A299,E:E,1,FALSE)=A299,FALSE),"Duplicate",IF(E299&gt;"","Mismatch","IT Only")))),"No")</f>
        <v>No</v>
      </c>
      <c r="C299" s="86" t="s">
        <v>430</v>
      </c>
      <c r="D299" s="143" t="s">
        <v>431</v>
      </c>
      <c r="E299" s="143" t="s">
        <v>1496</v>
      </c>
      <c r="F299" s="143" t="str">
        <f>IF(E299=0,"N/A",IF(IF(E299&gt;"",COUNTIF(E:E,E299),0)&gt;1,"Yes","No"))</f>
        <v>No</v>
      </c>
      <c r="G299" s="87" t="s">
        <v>1497</v>
      </c>
      <c r="H299" s="87" t="s">
        <v>528</v>
      </c>
      <c r="I299" s="87" t="s">
        <v>445</v>
      </c>
      <c r="J299" s="87" t="s">
        <v>436</v>
      </c>
      <c r="K299" s="87">
        <v>39.6935</v>
      </c>
      <c r="L299" s="87">
        <v>-89.120949999999993</v>
      </c>
      <c r="M299" s="87"/>
      <c r="N299" s="87" t="s">
        <v>1498</v>
      </c>
      <c r="O299" s="87" t="s">
        <v>1499</v>
      </c>
      <c r="P299" s="87" t="s">
        <v>714</v>
      </c>
      <c r="Q299" s="87" t="s">
        <v>715</v>
      </c>
    </row>
    <row r="300" spans="1:17" x14ac:dyDescent="0.25">
      <c r="A300" s="143"/>
      <c r="B300" s="143" t="str">
        <f>IF(A300&gt;"",IF(A300=E300,"No",(IF(IFERROR(VLOOKUP(A300,E:E,1,FALSE)=A300,FALSE),"Duplicate",IF(E300&gt;"","Mismatch","IT Only")))),"No")</f>
        <v>No</v>
      </c>
      <c r="C300" s="86" t="s">
        <v>430</v>
      </c>
      <c r="D300" s="143" t="s">
        <v>431</v>
      </c>
      <c r="E300" s="143" t="s">
        <v>1679</v>
      </c>
      <c r="F300" s="143" t="str">
        <f>IF(E300=0,"N/A",IF(IF(E300&gt;"",COUNTIF(E:E,E300),0)&gt;1,"Yes","No"))</f>
        <v>No</v>
      </c>
      <c r="G300" s="106" t="s">
        <v>1680</v>
      </c>
      <c r="H300" s="87" t="s">
        <v>692</v>
      </c>
      <c r="I300" s="87" t="s">
        <v>435</v>
      </c>
      <c r="J300" s="87" t="s">
        <v>436</v>
      </c>
      <c r="K300" s="106">
        <v>37.605849999999997</v>
      </c>
      <c r="L300" s="106">
        <v>-91.122583333333296</v>
      </c>
      <c r="M300" s="87"/>
      <c r="N300" s="87" t="s">
        <v>1679</v>
      </c>
      <c r="O300" s="88">
        <v>48</v>
      </c>
      <c r="P300" s="87" t="s">
        <v>1039</v>
      </c>
      <c r="Q300" s="89"/>
    </row>
    <row r="301" spans="1:17" x14ac:dyDescent="0.25">
      <c r="A301" s="143"/>
      <c r="B301" s="84" t="str">
        <f>IF(A301&gt;"",IF(A301=E301,"No",(IF(IFERROR(VLOOKUP(A301,E:E,1,FALSE)=A301,FALSE),"Duplicate",IF(E301&gt;"","Mismatch","IT Only")))),"No")</f>
        <v>No</v>
      </c>
      <c r="C301" s="86" t="s">
        <v>430</v>
      </c>
      <c r="D301" s="84" t="s">
        <v>431</v>
      </c>
      <c r="E301" s="84" t="s">
        <v>1181</v>
      </c>
      <c r="F301" s="84" t="str">
        <f>IF(E301=0,"N/A",IF(IF(E301&gt;"",COUNTIF(E:E,E301),0)&gt;1,"Yes","No"))</f>
        <v>No</v>
      </c>
      <c r="G301" s="87" t="s">
        <v>1182</v>
      </c>
      <c r="H301" s="87" t="s">
        <v>528</v>
      </c>
      <c r="I301" s="87" t="s">
        <v>445</v>
      </c>
      <c r="J301" s="87" t="s">
        <v>436</v>
      </c>
      <c r="K301" s="87">
        <v>39.925166666666669</v>
      </c>
      <c r="L301" s="87">
        <v>-88.575633333333329</v>
      </c>
      <c r="M301" s="87"/>
      <c r="N301" s="87" t="s">
        <v>1181</v>
      </c>
      <c r="O301" s="87" t="s">
        <v>1183</v>
      </c>
      <c r="P301" s="87" t="s">
        <v>714</v>
      </c>
      <c r="Q301" s="87" t="s">
        <v>715</v>
      </c>
    </row>
    <row r="302" spans="1:17" x14ac:dyDescent="0.25">
      <c r="A302" s="143"/>
      <c r="B302" s="84" t="str">
        <f>IF(A302&gt;"",IF(A302=E302,"No",(IF(IFERROR(VLOOKUP(A302,E:E,1,FALSE)=A302,FALSE),"Duplicate",IF(E302&gt;"","Mismatch","IT Only")))),"No")</f>
        <v>No</v>
      </c>
      <c r="C302" s="86" t="s">
        <v>430</v>
      </c>
      <c r="D302" s="84" t="s">
        <v>431</v>
      </c>
      <c r="E302" s="84" t="s">
        <v>1188</v>
      </c>
      <c r="F302" s="84" t="str">
        <f>IF(E302=0,"N/A",IF(IF(E302&gt;"",COUNTIF(E:E,E302),0)&gt;1,"Yes","No"))</f>
        <v>No</v>
      </c>
      <c r="G302" s="87" t="s">
        <v>1189</v>
      </c>
      <c r="H302" s="87" t="s">
        <v>493</v>
      </c>
      <c r="I302" s="87" t="s">
        <v>445</v>
      </c>
      <c r="J302" s="87" t="s">
        <v>436</v>
      </c>
      <c r="K302" s="87">
        <v>39.893816666666702</v>
      </c>
      <c r="L302" s="87">
        <v>-88.602083333333297</v>
      </c>
      <c r="M302" s="87"/>
      <c r="N302" s="87" t="s">
        <v>1190</v>
      </c>
      <c r="O302" s="87" t="s">
        <v>1191</v>
      </c>
      <c r="P302" s="87" t="s">
        <v>496</v>
      </c>
      <c r="Q302" s="87" t="s">
        <v>497</v>
      </c>
    </row>
    <row r="303" spans="1:17" x14ac:dyDescent="0.25">
      <c r="A303" s="143"/>
      <c r="B303" s="84" t="str">
        <f>IF(A303&gt;"",IF(A303=E303,"No",(IF(IFERROR(VLOOKUP(A303,E:E,1,FALSE)=A303,FALSE),"Duplicate",IF(E303&gt;"","Mismatch","IT Only")))),"No")</f>
        <v>No</v>
      </c>
      <c r="C303" s="86" t="s">
        <v>430</v>
      </c>
      <c r="D303" s="84" t="s">
        <v>431</v>
      </c>
      <c r="E303" s="143" t="s">
        <v>1184</v>
      </c>
      <c r="F303" s="84" t="str">
        <f>IF(E303=0,"N/A",IF(IF(E303&gt;"",COUNTIF(E:E,E303),0)&gt;1,"Yes","No"))</f>
        <v>No</v>
      </c>
      <c r="G303" s="87" t="s">
        <v>1185</v>
      </c>
      <c r="H303" s="87" t="s">
        <v>493</v>
      </c>
      <c r="I303" s="87" t="s">
        <v>445</v>
      </c>
      <c r="J303" s="87" t="s">
        <v>436</v>
      </c>
      <c r="K303" s="87">
        <v>39.908266666666698</v>
      </c>
      <c r="L303" s="87">
        <v>-88.577016666666694</v>
      </c>
      <c r="M303" s="87"/>
      <c r="N303" s="87" t="s">
        <v>1186</v>
      </c>
      <c r="O303" s="87" t="s">
        <v>1187</v>
      </c>
      <c r="P303" s="87" t="s">
        <v>496</v>
      </c>
      <c r="Q303" s="87" t="s">
        <v>497</v>
      </c>
    </row>
    <row r="304" spans="1:17" x14ac:dyDescent="0.25">
      <c r="A304" s="143"/>
      <c r="C304" s="86" t="s">
        <v>430</v>
      </c>
      <c r="D304" s="84" t="s">
        <v>431</v>
      </c>
      <c r="E304" s="84" t="s">
        <v>10763</v>
      </c>
      <c r="F304" s="84" t="s">
        <v>10076</v>
      </c>
      <c r="G304" s="110" t="s">
        <v>10717</v>
      </c>
      <c r="H304" s="110"/>
      <c r="I304" s="110" t="s">
        <v>445</v>
      </c>
      <c r="J304" s="110" t="s">
        <v>10517</v>
      </c>
      <c r="K304" s="110">
        <v>38.506999999999998</v>
      </c>
      <c r="L304" s="110">
        <v>-89.9636</v>
      </c>
      <c r="M304" s="110" t="s">
        <v>10809</v>
      </c>
      <c r="N304" s="110"/>
      <c r="O304" s="110"/>
      <c r="P304" s="110"/>
      <c r="Q304" s="110"/>
    </row>
    <row r="305" spans="1:17" x14ac:dyDescent="0.25">
      <c r="A305" s="143"/>
      <c r="B305" s="84" t="str">
        <f>IF(A305&gt;"",IF(A305=E305,"No",(IF(IFERROR(VLOOKUP(A305,E:E,1,FALSE)=A305,FALSE),"Duplicate",IF(E305&gt;"","Mismatch","IT Only")))),"No")</f>
        <v>No</v>
      </c>
      <c r="C305" s="86" t="s">
        <v>430</v>
      </c>
      <c r="D305" s="84" t="s">
        <v>431</v>
      </c>
      <c r="E305" s="84" t="s">
        <v>1207</v>
      </c>
      <c r="F305" s="84" t="str">
        <f>IF(E305=0,"N/A",IF(IF(E305&gt;"",COUNTIF(E:E,E305),0)&gt;1,"Yes","No"))</f>
        <v>No</v>
      </c>
      <c r="G305" s="87" t="s">
        <v>1208</v>
      </c>
      <c r="H305" s="87" t="s">
        <v>680</v>
      </c>
      <c r="I305" s="87" t="s">
        <v>445</v>
      </c>
      <c r="J305" s="87" t="s">
        <v>436</v>
      </c>
      <c r="K305" s="87">
        <v>37.9941666666667</v>
      </c>
      <c r="L305" s="87">
        <v>-88.900983333333301</v>
      </c>
      <c r="M305" s="87"/>
      <c r="N305" s="87" t="s">
        <v>1209</v>
      </c>
      <c r="O305" s="87" t="s">
        <v>1210</v>
      </c>
      <c r="P305" s="87" t="s">
        <v>684</v>
      </c>
      <c r="Q305" s="87" t="s">
        <v>685</v>
      </c>
    </row>
    <row r="306" spans="1:17" x14ac:dyDescent="0.25">
      <c r="A306" s="143"/>
      <c r="C306" s="86" t="s">
        <v>430</v>
      </c>
      <c r="D306" s="84" t="s">
        <v>431</v>
      </c>
      <c r="E306" s="84" t="s">
        <v>10767</v>
      </c>
      <c r="F306" s="84" t="s">
        <v>10076</v>
      </c>
      <c r="G306" s="110" t="s">
        <v>10721</v>
      </c>
      <c r="H306" s="110"/>
      <c r="I306" s="110" t="s">
        <v>445</v>
      </c>
      <c r="J306" s="110" t="s">
        <v>10517</v>
      </c>
      <c r="K306" s="110">
        <v>38.520800000000001</v>
      </c>
      <c r="L306" s="110">
        <v>-89.962900000000005</v>
      </c>
      <c r="M306" s="110" t="s">
        <v>10813</v>
      </c>
      <c r="N306" s="110"/>
      <c r="O306" s="110"/>
      <c r="P306" s="110"/>
      <c r="Q306" s="110"/>
    </row>
    <row r="307" spans="1:17" x14ac:dyDescent="0.25">
      <c r="A307" s="143"/>
      <c r="B307" s="143" t="str">
        <f>IF(A307&gt;"",IF(A307=E307,"No",(IF(IFERROR(VLOOKUP(A307,E:E,1,FALSE)=A307,FALSE),"Duplicate",IF(E307&gt;"","Mismatch","IT Only")))),"No")</f>
        <v>No</v>
      </c>
      <c r="C307" s="86" t="s">
        <v>430</v>
      </c>
      <c r="D307" s="143" t="s">
        <v>431</v>
      </c>
      <c r="E307" s="143" t="s">
        <v>949</v>
      </c>
      <c r="F307" s="143" t="str">
        <f>IF(E307=0,"N/A",IF(IF(E307&gt;"",COUNTIF(E:E,E307),0)&gt;1,"Yes","No"))</f>
        <v>No</v>
      </c>
      <c r="G307" s="87" t="s">
        <v>950</v>
      </c>
      <c r="H307" s="87" t="s">
        <v>444</v>
      </c>
      <c r="I307" s="87" t="s">
        <v>445</v>
      </c>
      <c r="J307" s="87" t="s">
        <v>436</v>
      </c>
      <c r="K307" s="87"/>
      <c r="L307" s="87"/>
      <c r="M307" s="87"/>
      <c r="N307" s="87" t="s">
        <v>949</v>
      </c>
      <c r="O307" s="87" t="s">
        <v>951</v>
      </c>
      <c r="P307" s="87" t="s">
        <v>447</v>
      </c>
      <c r="Q307" s="87" t="s">
        <v>448</v>
      </c>
    </row>
    <row r="308" spans="1:17" x14ac:dyDescent="0.25">
      <c r="A308" s="143" t="s">
        <v>1224</v>
      </c>
      <c r="B308" s="143" t="str">
        <f>IF(A308&gt;"",IF(A308=E308,"No",(IF(IFERROR(VLOOKUP(A308,E:E,1,FALSE)=A308,FALSE),"Duplicate",IF(E308&gt;"","Mismatch","IT Only")))),"No")</f>
        <v>No</v>
      </c>
      <c r="C308" s="86" t="s">
        <v>430</v>
      </c>
      <c r="D308" s="143" t="s">
        <v>431</v>
      </c>
      <c r="E308" s="143" t="s">
        <v>1224</v>
      </c>
      <c r="F308" s="143" t="str">
        <f>IF(E308=0,"N/A",IF(IF(E308&gt;"",COUNTIF(E:E,E308),0)&gt;1,"Yes","No"))</f>
        <v>No</v>
      </c>
      <c r="G308" s="87" t="s">
        <v>1225</v>
      </c>
      <c r="H308" s="87" t="s">
        <v>1226</v>
      </c>
      <c r="I308" s="87" t="s">
        <v>435</v>
      </c>
      <c r="J308" s="87" t="s">
        <v>580</v>
      </c>
      <c r="K308" s="87">
        <v>37.100453000000002</v>
      </c>
      <c r="L308" s="87">
        <v>-89.584039000000004</v>
      </c>
      <c r="M308" s="87"/>
      <c r="N308" s="87"/>
      <c r="O308" s="87"/>
      <c r="P308" s="87"/>
      <c r="Q308" s="87"/>
    </row>
    <row r="309" spans="1:17" x14ac:dyDescent="0.25">
      <c r="A309" s="143" t="s">
        <v>1217</v>
      </c>
      <c r="B309" s="84" t="str">
        <f>IF(A309&gt;"",IF(A309=E309,"No",(IF(IFERROR(VLOOKUP(A309,E:E,1,FALSE)=A309,FALSE),"Duplicate",IF(E309&gt;"","Mismatch","IT Only")))),"No")</f>
        <v>No</v>
      </c>
      <c r="C309" s="86" t="s">
        <v>430</v>
      </c>
      <c r="D309" s="84" t="s">
        <v>472</v>
      </c>
      <c r="E309" s="84" t="s">
        <v>1218</v>
      </c>
      <c r="F309" s="84" t="str">
        <f>IF(E309=0,"N/A",IF(IF(E309&gt;"",COUNTIF(E:E,E309),0)&gt;1,"Yes","No"))</f>
        <v>No</v>
      </c>
      <c r="G309" s="87" t="s">
        <v>1219</v>
      </c>
      <c r="H309" s="87" t="s">
        <v>680</v>
      </c>
      <c r="I309" s="87" t="s">
        <v>445</v>
      </c>
      <c r="J309" s="87" t="s">
        <v>552</v>
      </c>
      <c r="K309" s="87">
        <v>38.014499999999998</v>
      </c>
      <c r="L309" s="87">
        <v>-88.948466666666704</v>
      </c>
      <c r="M309" s="87"/>
      <c r="N309" s="87" t="s">
        <v>1218</v>
      </c>
      <c r="O309" s="87" t="s">
        <v>1220</v>
      </c>
      <c r="P309" s="87" t="s">
        <v>684</v>
      </c>
      <c r="Q309" s="87" t="s">
        <v>685</v>
      </c>
    </row>
    <row r="310" spans="1:17" x14ac:dyDescent="0.25">
      <c r="A310" s="143"/>
      <c r="B310" s="84" t="str">
        <f>IF(A310&gt;"",IF(A310=E310,"No",(IF(IFERROR(VLOOKUP(A310,E:E,1,FALSE)=A310,FALSE),"Duplicate",IF(E310&gt;"","Mismatch","IT Only")))),"No")</f>
        <v>No</v>
      </c>
      <c r="C310" s="86" t="s">
        <v>430</v>
      </c>
      <c r="D310" s="143" t="s">
        <v>431</v>
      </c>
      <c r="E310" s="84" t="s">
        <v>1213</v>
      </c>
      <c r="F310" s="84" t="str">
        <f>IF(E310=0,"N/A",IF(IF(E310&gt;"",COUNTIF(E:E,E310),0)&gt;1,"Yes","No"))</f>
        <v>No</v>
      </c>
      <c r="G310" s="87" t="s">
        <v>1214</v>
      </c>
      <c r="H310" s="87" t="s">
        <v>680</v>
      </c>
      <c r="I310" s="87" t="s">
        <v>445</v>
      </c>
      <c r="J310" s="87" t="s">
        <v>436</v>
      </c>
      <c r="K310" s="87">
        <v>38.016166666666699</v>
      </c>
      <c r="L310" s="87">
        <v>-88.919166666666698</v>
      </c>
      <c r="M310" s="87"/>
      <c r="N310" s="87" t="s">
        <v>1215</v>
      </c>
      <c r="O310" s="87" t="s">
        <v>1216</v>
      </c>
      <c r="P310" s="87" t="s">
        <v>684</v>
      </c>
      <c r="Q310" s="87" t="s">
        <v>685</v>
      </c>
    </row>
    <row r="311" spans="1:17" x14ac:dyDescent="0.25">
      <c r="A311" s="143"/>
      <c r="B311" s="84" t="str">
        <f>IF(A311&gt;"",IF(A311=E311,"No",(IF(IFERROR(VLOOKUP(A311,E:E,1,FALSE)=A311,FALSE),"Duplicate",IF(E311&gt;"","Mismatch","IT Only")))),"No")</f>
        <v>No</v>
      </c>
      <c r="C311" s="86" t="s">
        <v>430</v>
      </c>
      <c r="D311" s="84" t="s">
        <v>431</v>
      </c>
      <c r="E311" s="84" t="s">
        <v>1221</v>
      </c>
      <c r="F311" s="84" t="str">
        <f>IF(E311=0,"N/A",IF(IF(E311&gt;"",COUNTIF(E:E,E311),0)&gt;1,"Yes","No"))</f>
        <v>No</v>
      </c>
      <c r="G311" s="87" t="s">
        <v>1222</v>
      </c>
      <c r="H311" s="87" t="s">
        <v>680</v>
      </c>
      <c r="I311" s="87" t="s">
        <v>445</v>
      </c>
      <c r="J311" s="87" t="s">
        <v>436</v>
      </c>
      <c r="K311" s="87">
        <v>37.978999999999999</v>
      </c>
      <c r="L311" s="87">
        <v>-88.937583333333293</v>
      </c>
      <c r="M311" s="87"/>
      <c r="N311" s="87" t="s">
        <v>1221</v>
      </c>
      <c r="O311" s="87" t="s">
        <v>1223</v>
      </c>
      <c r="P311" s="87" t="s">
        <v>684</v>
      </c>
      <c r="Q311" s="87" t="s">
        <v>685</v>
      </c>
    </row>
    <row r="312" spans="1:17" x14ac:dyDescent="0.25">
      <c r="A312" s="143" t="s">
        <v>1699</v>
      </c>
      <c r="B312" s="84" t="str">
        <f>IF(A312&gt;"",IF(A312=E312,"No",(IF(IFERROR(VLOOKUP(A312,E:E,1,FALSE)=A312,FALSE),"Duplicate",IF(E312&gt;"","Mismatch","IT Only")))),"No")</f>
        <v>No</v>
      </c>
      <c r="C312" s="86" t="s">
        <v>430</v>
      </c>
      <c r="D312" s="84" t="s">
        <v>472</v>
      </c>
      <c r="E312" s="84" t="s">
        <v>1700</v>
      </c>
      <c r="F312" s="84" t="str">
        <f>IF(E312=0,"N/A",IF(IF(E312&gt;"",COUNTIF(E:E,E312),0)&gt;1,"Yes","No"))</f>
        <v>No</v>
      </c>
      <c r="G312" s="87" t="s">
        <v>1701</v>
      </c>
      <c r="H312" s="87" t="s">
        <v>672</v>
      </c>
      <c r="I312" s="87" t="s">
        <v>445</v>
      </c>
      <c r="J312" s="87" t="s">
        <v>500</v>
      </c>
      <c r="K312" s="87">
        <v>39.9921333333333</v>
      </c>
      <c r="L312" s="87">
        <v>-87.699316666666704</v>
      </c>
      <c r="M312" s="87"/>
      <c r="N312" s="87" t="s">
        <v>1702</v>
      </c>
      <c r="O312" s="87" t="s">
        <v>1703</v>
      </c>
      <c r="P312" s="87" t="s">
        <v>1704</v>
      </c>
      <c r="Q312" s="87" t="s">
        <v>1705</v>
      </c>
    </row>
    <row r="313" spans="1:17" x14ac:dyDescent="0.25">
      <c r="A313" s="143"/>
      <c r="B313" s="84" t="str">
        <f>IF(A313&gt;"",IF(A313=E313,"No",(IF(IFERROR(VLOOKUP(A313,E:E,1,FALSE)=A313,FALSE),"Duplicate",IF(E313&gt;"","Mismatch","IT Only")))),"No")</f>
        <v>No</v>
      </c>
      <c r="C313" s="86" t="s">
        <v>430</v>
      </c>
      <c r="D313" s="84" t="s">
        <v>431</v>
      </c>
      <c r="E313" s="84" t="s">
        <v>1205</v>
      </c>
      <c r="F313" s="84" t="str">
        <f>IF(E313=0,"N/A",IF(IF(E313&gt;"",COUNTIF(E:E,E313),0)&gt;1,"Yes","No"))</f>
        <v>No</v>
      </c>
      <c r="G313" s="87" t="s">
        <v>1206</v>
      </c>
      <c r="H313" s="87" t="s">
        <v>434</v>
      </c>
      <c r="I313" s="87" t="s">
        <v>435</v>
      </c>
      <c r="J313" s="87" t="s">
        <v>436</v>
      </c>
      <c r="K313" s="87">
        <v>39.134650000000001</v>
      </c>
      <c r="L313" s="87">
        <v>-91.766833333333295</v>
      </c>
      <c r="M313" s="87"/>
      <c r="N313" s="87" t="s">
        <v>1205</v>
      </c>
      <c r="O313" s="94">
        <v>800</v>
      </c>
      <c r="P313" s="87" t="s">
        <v>437</v>
      </c>
      <c r="Q313" s="89"/>
    </row>
    <row r="314" spans="1:17" x14ac:dyDescent="0.25">
      <c r="A314" s="143"/>
      <c r="C314" s="86" t="s">
        <v>430</v>
      </c>
      <c r="D314" s="84" t="s">
        <v>431</v>
      </c>
      <c r="E314" s="84" t="s">
        <v>10761</v>
      </c>
      <c r="F314" s="84" t="s">
        <v>10076</v>
      </c>
      <c r="G314" s="110" t="s">
        <v>10715</v>
      </c>
      <c r="H314" s="110"/>
      <c r="I314" s="110" t="s">
        <v>445</v>
      </c>
      <c r="J314" s="110" t="s">
        <v>10517</v>
      </c>
      <c r="K314" s="110">
        <v>38.514400000000002</v>
      </c>
      <c r="L314" s="110">
        <v>-89.968800000000002</v>
      </c>
      <c r="M314" s="110" t="s">
        <v>10807</v>
      </c>
      <c r="N314" s="110"/>
      <c r="O314" s="110"/>
      <c r="P314" s="110"/>
      <c r="Q314" s="110"/>
    </row>
    <row r="315" spans="1:17" x14ac:dyDescent="0.25">
      <c r="A315" s="93" t="s">
        <v>1198</v>
      </c>
      <c r="B315" s="84" t="str">
        <f>IF(A315&gt;"",IF(A315=E315,"No",(IF(IFERROR(VLOOKUP(A315,E:E,1,FALSE)=A315,FALSE),"Duplicate",IF(E315&gt;"","Mismatch","IT Only")))),"No")</f>
        <v>Mismatch</v>
      </c>
      <c r="C315" s="86" t="s">
        <v>463</v>
      </c>
      <c r="D315" s="84" t="s">
        <v>464</v>
      </c>
      <c r="E315" s="84" t="s">
        <v>1199</v>
      </c>
      <c r="F315" s="84" t="str">
        <f>IF(E315=0,"N/A",IF(IF(E315&gt;"",COUNTIF(E:E,E315),0)&gt;1,"Yes","No"))</f>
        <v>No</v>
      </c>
      <c r="G315" s="87" t="s">
        <v>1200</v>
      </c>
      <c r="H315" s="87" t="s">
        <v>680</v>
      </c>
      <c r="I315" s="87" t="s">
        <v>445</v>
      </c>
      <c r="J315" s="87" t="s">
        <v>467</v>
      </c>
      <c r="K315" s="87">
        <v>38.0058333333333</v>
      </c>
      <c r="L315" s="87">
        <v>-88.914866666666697</v>
      </c>
      <c r="M315" s="87"/>
      <c r="N315" s="87" t="s">
        <v>1201</v>
      </c>
      <c r="O315" s="87" t="s">
        <v>1202</v>
      </c>
      <c r="P315" s="87" t="s">
        <v>684</v>
      </c>
      <c r="Q315" s="87" t="s">
        <v>685</v>
      </c>
    </row>
    <row r="316" spans="1:17" x14ac:dyDescent="0.25">
      <c r="A316" s="143"/>
      <c r="B316" s="143" t="str">
        <f>IF(A316&gt;"",IF(A316=E316,"No",(IF(IFERROR(VLOOKUP(A316,E:E,1,FALSE)=A316,FALSE),"Duplicate",IF(E316&gt;"","Mismatch","IT Only")))),"No")</f>
        <v>No</v>
      </c>
      <c r="C316" s="86" t="s">
        <v>430</v>
      </c>
      <c r="D316" s="143" t="s">
        <v>431</v>
      </c>
      <c r="E316" s="143" t="s">
        <v>1556</v>
      </c>
      <c r="F316" s="143" t="str">
        <f>IF(E316=0,"N/A",IF(IF(E316&gt;"",COUNTIF(E:E,E316),0)&gt;1,"Yes","No"))</f>
        <v>No</v>
      </c>
      <c r="G316" s="87" t="s">
        <v>1557</v>
      </c>
      <c r="H316" s="87" t="s">
        <v>593</v>
      </c>
      <c r="I316" s="87" t="s">
        <v>435</v>
      </c>
      <c r="J316" s="87" t="s">
        <v>436</v>
      </c>
      <c r="K316" s="87">
        <v>38.833083333333299</v>
      </c>
      <c r="L316" s="87">
        <v>-90.470183333333296</v>
      </c>
      <c r="M316" s="87"/>
      <c r="N316" s="87" t="s">
        <v>1556</v>
      </c>
      <c r="O316" s="94">
        <v>565</v>
      </c>
      <c r="P316" s="87" t="s">
        <v>1054</v>
      </c>
      <c r="Q316" s="89"/>
    </row>
    <row r="317" spans="1:17" x14ac:dyDescent="0.25">
      <c r="A317" s="143"/>
      <c r="B317" s="143" t="str">
        <f>IF(A317&gt;"",IF(A317=E317,"No",(IF(IFERROR(VLOOKUP(A317,E:E,1,FALSE)=A317,FALSE),"Duplicate",IF(E317&gt;"","Mismatch","IT Only")))),"No")</f>
        <v>No</v>
      </c>
      <c r="C317" s="86" t="s">
        <v>430</v>
      </c>
      <c r="D317" s="143" t="s">
        <v>431</v>
      </c>
      <c r="E317" s="143" t="s">
        <v>1566</v>
      </c>
      <c r="F317" s="143" t="str">
        <f>IF(E317=0,"N/A",IF(IF(E317&gt;"",COUNTIF(E:E,E317),0)&gt;1,"Yes","No"))</f>
        <v>No</v>
      </c>
      <c r="G317" s="87" t="s">
        <v>1567</v>
      </c>
      <c r="H317" s="87" t="s">
        <v>440</v>
      </c>
      <c r="I317" s="87" t="s">
        <v>435</v>
      </c>
      <c r="J317" s="87" t="s">
        <v>436</v>
      </c>
      <c r="K317" s="87">
        <v>38.522483333333298</v>
      </c>
      <c r="L317" s="87">
        <v>-90.473533333333293</v>
      </c>
      <c r="M317" s="87"/>
      <c r="N317" s="87" t="s">
        <v>1566</v>
      </c>
      <c r="O317" s="94">
        <v>271</v>
      </c>
      <c r="P317" s="87" t="s">
        <v>881</v>
      </c>
      <c r="Q317" s="89"/>
    </row>
    <row r="318" spans="1:17" x14ac:dyDescent="0.25">
      <c r="A318" s="143" t="s">
        <v>1543</v>
      </c>
      <c r="B318" s="143" t="str">
        <f>IF(A318&gt;"",IF(A318=E318,"No",(IF(IFERROR(VLOOKUP(A318,E:E,1,FALSE)=A318,FALSE),"Duplicate",IF(E318&gt;"","Mismatch","IT Only")))),"No")</f>
        <v>No</v>
      </c>
      <c r="C318" s="86" t="s">
        <v>430</v>
      </c>
      <c r="D318" s="143" t="s">
        <v>431</v>
      </c>
      <c r="E318" s="143" t="s">
        <v>1543</v>
      </c>
      <c r="F318" s="143" t="str">
        <f>IF(E318=0,"N/A",IF(IF(E318&gt;"",COUNTIF(E:E,E318),0)&gt;1,"Yes","No"))</f>
        <v>No</v>
      </c>
      <c r="G318" s="87" t="s">
        <v>1544</v>
      </c>
      <c r="H318" s="87" t="s">
        <v>801</v>
      </c>
      <c r="I318" s="87" t="s">
        <v>435</v>
      </c>
      <c r="J318" s="87" t="s">
        <v>580</v>
      </c>
      <c r="K318" s="87">
        <v>38.926940000000002</v>
      </c>
      <c r="L318" s="87">
        <v>-92.780829999999995</v>
      </c>
      <c r="M318" s="87"/>
      <c r="N318" s="87"/>
      <c r="O318" s="94"/>
      <c r="P318" s="87"/>
      <c r="Q318" s="89"/>
    </row>
    <row r="319" spans="1:17" x14ac:dyDescent="0.25">
      <c r="A319" s="143"/>
      <c r="B319" s="143" t="str">
        <f>IF(A319&gt;"",IF(A319=E319,"No",(IF(IFERROR(VLOOKUP(A319,E:E,1,FALSE)=A319,FALSE),"Duplicate",IF(E319&gt;"","Mismatch","IT Only")))),"No")</f>
        <v>No</v>
      </c>
      <c r="C319" s="86" t="s">
        <v>541</v>
      </c>
      <c r="D319" s="143" t="s">
        <v>464</v>
      </c>
      <c r="E319" s="143" t="s">
        <v>1525</v>
      </c>
      <c r="F319" s="143" t="str">
        <f>IF(E319=0,"N/A",IF(IF(E319&gt;"",COUNTIF(E:E,E319),0)&gt;1,"Yes","No"))</f>
        <v>No</v>
      </c>
      <c r="G319" s="87" t="s">
        <v>1526</v>
      </c>
      <c r="H319" s="87" t="s">
        <v>516</v>
      </c>
      <c r="I319" s="87" t="s">
        <v>445</v>
      </c>
      <c r="J319" s="87" t="s">
        <v>436</v>
      </c>
      <c r="K319" s="87">
        <v>38.605233333333302</v>
      </c>
      <c r="L319" s="87">
        <v>-90.145383333333299</v>
      </c>
      <c r="M319" s="87"/>
      <c r="N319" s="87" t="s">
        <v>1525</v>
      </c>
      <c r="O319" s="94">
        <v>334</v>
      </c>
      <c r="P319" s="87" t="s">
        <v>518</v>
      </c>
      <c r="Q319" s="87" t="s">
        <v>519</v>
      </c>
    </row>
    <row r="320" spans="1:17" x14ac:dyDescent="0.25">
      <c r="A320" s="143"/>
      <c r="B320" s="143" t="str">
        <f>IF(A320&gt;"",IF(A320=E320,"No",(IF(IFERROR(VLOOKUP(A320,E:E,1,FALSE)=A320,FALSE),"Duplicate",IF(E320&gt;"","Mismatch","IT Only")))),"No")</f>
        <v>No</v>
      </c>
      <c r="C320" s="86" t="s">
        <v>430</v>
      </c>
      <c r="D320" s="143" t="s">
        <v>431</v>
      </c>
      <c r="E320" s="143" t="s">
        <v>1537</v>
      </c>
      <c r="F320" s="143" t="str">
        <f>IF(E320=0,"N/A",IF(IF(E320&gt;"",COUNTIF(E:E,E320),0)&gt;1,"Yes","No"))</f>
        <v>No</v>
      </c>
      <c r="G320" s="87" t="s">
        <v>1538</v>
      </c>
      <c r="H320" s="87" t="s">
        <v>489</v>
      </c>
      <c r="I320" s="87" t="s">
        <v>435</v>
      </c>
      <c r="J320" s="87" t="s">
        <v>436</v>
      </c>
      <c r="K320" s="87">
        <v>38.543183333333303</v>
      </c>
      <c r="L320" s="87">
        <v>-91.963716666666699</v>
      </c>
      <c r="M320" s="87"/>
      <c r="N320" s="87" t="s">
        <v>1537</v>
      </c>
      <c r="O320" s="94">
        <v>845</v>
      </c>
      <c r="P320" s="87" t="s">
        <v>1042</v>
      </c>
      <c r="Q320" s="89"/>
    </row>
    <row r="321" spans="1:17" s="90" customFormat="1" x14ac:dyDescent="0.25">
      <c r="A321" s="143" t="s">
        <v>1535</v>
      </c>
      <c r="B321" s="143" t="str">
        <f>IF(A321&gt;"",IF(A321=E321,"No",(IF(IFERROR(VLOOKUP(A321,E:E,1,FALSE)=A321,FALSE),"Duplicate",IF(E321&gt;"","Mismatch","IT Only")))),"No")</f>
        <v>No</v>
      </c>
      <c r="C321" s="86" t="s">
        <v>430</v>
      </c>
      <c r="D321" s="143" t="s">
        <v>431</v>
      </c>
      <c r="E321" s="143" t="s">
        <v>1535</v>
      </c>
      <c r="F321" s="143" t="str">
        <f>IF(E321=0,"N/A",IF(IF(E321&gt;"",COUNTIF(E:E,E321),0)&gt;1,"Yes","No"))</f>
        <v>No</v>
      </c>
      <c r="G321" s="87" t="s">
        <v>1536</v>
      </c>
      <c r="H321" s="87" t="s">
        <v>567</v>
      </c>
      <c r="I321" s="87" t="s">
        <v>445</v>
      </c>
      <c r="J321" s="87" t="s">
        <v>536</v>
      </c>
      <c r="K321" s="87">
        <v>38.202810280000001</v>
      </c>
      <c r="L321" s="87">
        <v>-88.904886110000007</v>
      </c>
      <c r="M321" s="87"/>
      <c r="N321" s="87"/>
      <c r="O321" s="94"/>
      <c r="P321" s="87"/>
      <c r="Q321" s="89"/>
    </row>
    <row r="322" spans="1:17" x14ac:dyDescent="0.25">
      <c r="A322" s="93" t="s">
        <v>1527</v>
      </c>
      <c r="B322" s="143" t="str">
        <f>IF(A322&gt;"",IF(A322=E322,"No",(IF(IFERROR(VLOOKUP(A322,E:E,1,FALSE)=A322,FALSE),"Duplicate",IF(E322&gt;"","Mismatch","IT Only")))),"No")</f>
        <v>Duplicate</v>
      </c>
      <c r="C322" s="86" t="s">
        <v>463</v>
      </c>
      <c r="D322" s="143" t="s">
        <v>549</v>
      </c>
      <c r="E322" s="143" t="s">
        <v>1528</v>
      </c>
      <c r="F322" s="143" t="str">
        <f>IF(E322=0,"N/A",IF(IF(E322&gt;"",COUNTIF(E:E,E322),0)&gt;1,"Yes","No"))</f>
        <v>No</v>
      </c>
      <c r="G322" s="87" t="s">
        <v>1529</v>
      </c>
      <c r="H322" s="87" t="s">
        <v>672</v>
      </c>
      <c r="I322" s="87" t="s">
        <v>445</v>
      </c>
      <c r="J322" s="87" t="s">
        <v>552</v>
      </c>
      <c r="K322" s="87">
        <v>40.112366666666702</v>
      </c>
      <c r="L322" s="87">
        <v>-88.339166666666699</v>
      </c>
      <c r="M322" s="87"/>
      <c r="N322" s="87" t="s">
        <v>1530</v>
      </c>
      <c r="O322" s="87" t="s">
        <v>1531</v>
      </c>
      <c r="P322" s="87" t="s">
        <v>675</v>
      </c>
      <c r="Q322" s="87" t="s">
        <v>676</v>
      </c>
    </row>
    <row r="323" spans="1:17" x14ac:dyDescent="0.25">
      <c r="A323" s="143"/>
      <c r="B323" s="84" t="str">
        <f>IF(A323&gt;"",IF(A323=E323,"No",(IF(IFERROR(VLOOKUP(A323,E:E,1,FALSE)=A323,FALSE),"Duplicate",IF(E323&gt;"","Mismatch","IT Only")))),"No")</f>
        <v>No</v>
      </c>
      <c r="C323" s="86" t="s">
        <v>541</v>
      </c>
      <c r="D323" s="84" t="s">
        <v>464</v>
      </c>
      <c r="E323" s="84" t="s">
        <v>1545</v>
      </c>
      <c r="F323" s="84" t="str">
        <f>IF(E323=0,"N/A",IF(IF(E323&gt;"",COUNTIF(E:E,E323),0)&gt;1,"Yes","No"))</f>
        <v>No</v>
      </c>
      <c r="G323" s="87" t="s">
        <v>1546</v>
      </c>
      <c r="H323" s="87" t="s">
        <v>593</v>
      </c>
      <c r="I323" s="87" t="s">
        <v>435</v>
      </c>
      <c r="J323" s="87" t="s">
        <v>436</v>
      </c>
      <c r="K323" s="87">
        <v>38.776716666666701</v>
      </c>
      <c r="L323" s="87">
        <v>-90.505816666666703</v>
      </c>
      <c r="M323" s="87"/>
      <c r="N323" s="87" t="s">
        <v>1545</v>
      </c>
      <c r="O323" s="94">
        <v>126</v>
      </c>
      <c r="P323" s="87" t="s">
        <v>1054</v>
      </c>
      <c r="Q323" s="89"/>
    </row>
    <row r="324" spans="1:17" x14ac:dyDescent="0.25">
      <c r="A324" s="103" t="s">
        <v>1539</v>
      </c>
      <c r="B324" s="143" t="str">
        <f>IF(A324&gt;"",IF(A324=E324,"No",(IF(IFERROR(VLOOKUP(A324,E:E,1,FALSE)=A324,FALSE),"Duplicate",IF(E324&gt;"","Mismatch","IT Only")))),"No")</f>
        <v>Duplicate</v>
      </c>
      <c r="C324" s="86" t="s">
        <v>463</v>
      </c>
      <c r="D324" s="143" t="s">
        <v>464</v>
      </c>
      <c r="E324" s="143" t="s">
        <v>1540</v>
      </c>
      <c r="F324" s="143" t="str">
        <f>IF(E324=0,"N/A",IF(IF(E324&gt;"",COUNTIF(E:E,E324),0)&gt;1,"Yes","No"))</f>
        <v>No</v>
      </c>
      <c r="G324" s="87" t="s">
        <v>1541</v>
      </c>
      <c r="H324" s="87" t="s">
        <v>434</v>
      </c>
      <c r="I324" s="87" t="s">
        <v>435</v>
      </c>
      <c r="J324" s="87" t="s">
        <v>580</v>
      </c>
      <c r="K324" s="87">
        <v>38.975199000000003</v>
      </c>
      <c r="L324" s="87">
        <v>-92.748821000000007</v>
      </c>
      <c r="M324" s="87" t="s">
        <v>1542</v>
      </c>
      <c r="N324" s="87"/>
      <c r="O324" s="94"/>
      <c r="P324" s="87"/>
      <c r="Q324" s="89"/>
    </row>
    <row r="325" spans="1:17" x14ac:dyDescent="0.25">
      <c r="A325" s="143"/>
      <c r="B325" s="84" t="str">
        <f>IF(A325&gt;"",IF(A325=E325,"No",(IF(IFERROR(VLOOKUP(A325,E:E,1,FALSE)=A325,FALSE),"Duplicate",IF(E325&gt;"","Mismatch","IT Only")))),"No")</f>
        <v>No</v>
      </c>
      <c r="C325" s="86" t="s">
        <v>430</v>
      </c>
      <c r="D325" s="143" t="s">
        <v>431</v>
      </c>
      <c r="E325" s="84" t="s">
        <v>1560</v>
      </c>
      <c r="F325" s="84" t="str">
        <f>IF(E325=0,"N/A",IF(IF(E325&gt;"",COUNTIF(E:E,E325),0)&gt;1,"Yes","No"))</f>
        <v>No</v>
      </c>
      <c r="G325" s="87" t="s">
        <v>1561</v>
      </c>
      <c r="H325" s="87" t="s">
        <v>644</v>
      </c>
      <c r="I325" s="87" t="s">
        <v>435</v>
      </c>
      <c r="J325" s="87" t="s">
        <v>436</v>
      </c>
      <c r="K325" s="87">
        <v>38.441400000000002</v>
      </c>
      <c r="L325" s="87">
        <v>-90.9887333333333</v>
      </c>
      <c r="M325" s="87"/>
      <c r="N325" s="87" t="s">
        <v>1560</v>
      </c>
      <c r="O325" s="94">
        <v>503</v>
      </c>
      <c r="P325" s="87" t="s">
        <v>1562</v>
      </c>
      <c r="Q325" s="89"/>
    </row>
    <row r="326" spans="1:17" x14ac:dyDescent="0.25">
      <c r="A326" s="103" t="s">
        <v>1568</v>
      </c>
      <c r="B326" s="84" t="str">
        <f>IF(A326&gt;"",IF(A326=E326,"No",(IF(IFERROR(VLOOKUP(A326,E:E,1,FALSE)=A326,FALSE),"Duplicate",IF(E326&gt;"","Mismatch","IT Only")))),"No")</f>
        <v>Mismatch</v>
      </c>
      <c r="C326" s="86" t="s">
        <v>463</v>
      </c>
      <c r="D326" s="84" t="s">
        <v>464</v>
      </c>
      <c r="E326" s="84" t="s">
        <v>1569</v>
      </c>
      <c r="F326" s="84" t="str">
        <f>IF(E326=0,"N/A",IF(IF(E326&gt;"",COUNTIF(E:E,E326),0)&gt;1,"Yes","No"))</f>
        <v>No</v>
      </c>
      <c r="G326" s="87" t="s">
        <v>1570</v>
      </c>
      <c r="H326" s="87" t="s">
        <v>434</v>
      </c>
      <c r="I326" s="87" t="s">
        <v>435</v>
      </c>
      <c r="J326" s="87" t="s">
        <v>436</v>
      </c>
      <c r="K326" s="87">
        <v>39.345116666666698</v>
      </c>
      <c r="L326" s="87">
        <v>-91.203583333333299</v>
      </c>
      <c r="M326" s="87"/>
      <c r="N326" s="87" t="s">
        <v>1569</v>
      </c>
      <c r="O326" s="94">
        <v>612</v>
      </c>
      <c r="P326" s="87" t="s">
        <v>461</v>
      </c>
      <c r="Q326" s="89"/>
    </row>
    <row r="327" spans="1:17" x14ac:dyDescent="0.25">
      <c r="A327" s="143"/>
      <c r="B327" s="84" t="str">
        <f>IF(A327&gt;"",IF(A327=E327,"No",(IF(IFERROR(VLOOKUP(A327,E:E,1,FALSE)=A327,FALSE),"Duplicate",IF(E327&gt;"","Mismatch","IT Only")))),"No")</f>
        <v>No</v>
      </c>
      <c r="C327" s="86" t="s">
        <v>430</v>
      </c>
      <c r="D327" s="84" t="s">
        <v>431</v>
      </c>
      <c r="E327" s="84" t="s">
        <v>2688</v>
      </c>
      <c r="F327" s="84" t="str">
        <f>IF(E327=0,"N/A",IF(IF(E327&gt;"",COUNTIF(E:E,E327),0)&gt;1,"Yes","No"))</f>
        <v>No</v>
      </c>
      <c r="G327" s="87" t="s">
        <v>2689</v>
      </c>
      <c r="H327" s="87" t="s">
        <v>672</v>
      </c>
      <c r="I327" s="87" t="s">
        <v>445</v>
      </c>
      <c r="J327" s="87" t="s">
        <v>10373</v>
      </c>
      <c r="K327" s="87">
        <v>40.136516669999999</v>
      </c>
      <c r="L327" s="87">
        <v>-87.612350000000006</v>
      </c>
      <c r="M327" s="87"/>
      <c r="N327" s="87" t="s">
        <v>2690</v>
      </c>
      <c r="O327" s="87" t="s">
        <v>2691</v>
      </c>
      <c r="P327" s="87" t="s">
        <v>1704</v>
      </c>
      <c r="Q327" s="87" t="s">
        <v>1705</v>
      </c>
    </row>
    <row r="328" spans="1:17" x14ac:dyDescent="0.25">
      <c r="A328" s="143"/>
      <c r="B328" s="84" t="str">
        <f>IF(A328&gt;"",IF(A328=E328,"No",(IF(IFERROR(VLOOKUP(A328,E:E,1,FALSE)=A328,FALSE),"Duplicate",IF(E328&gt;"","Mismatch","IT Only")))),"No")</f>
        <v>No</v>
      </c>
      <c r="C328" s="86" t="s">
        <v>430</v>
      </c>
      <c r="D328" s="84" t="s">
        <v>431</v>
      </c>
      <c r="E328" s="84" t="s">
        <v>1563</v>
      </c>
      <c r="F328" s="84" t="str">
        <f>IF(E328=0,"N/A",IF(IF(E328&gt;"",COUNTIF(E:E,E328),0)&gt;1,"Yes","No"))</f>
        <v>No</v>
      </c>
      <c r="G328" s="87" t="s">
        <v>1564</v>
      </c>
      <c r="H328" s="87" t="s">
        <v>479</v>
      </c>
      <c r="I328" s="87" t="s">
        <v>445</v>
      </c>
      <c r="J328" s="87" t="s">
        <v>436</v>
      </c>
      <c r="K328" s="87">
        <v>40.232380999999997</v>
      </c>
      <c r="L328" s="87">
        <v>-91.057715999999999</v>
      </c>
      <c r="M328" s="87"/>
      <c r="N328" s="87" t="s">
        <v>1563</v>
      </c>
      <c r="O328" s="87" t="s">
        <v>1565</v>
      </c>
      <c r="P328" s="87" t="s">
        <v>482</v>
      </c>
      <c r="Q328" s="87" t="s">
        <v>483</v>
      </c>
    </row>
    <row r="329" spans="1:17" x14ac:dyDescent="0.25">
      <c r="A329" s="143"/>
      <c r="B329" s="143" t="str">
        <f>IF(A329&gt;"",IF(A329=E329,"No",(IF(IFERROR(VLOOKUP(A329,E:E,1,FALSE)=A329,FALSE),"Duplicate",IF(E329&gt;"","Mismatch","IT Only")))),"No")</f>
        <v>No</v>
      </c>
      <c r="C329" s="86" t="s">
        <v>430</v>
      </c>
      <c r="D329" s="143" t="s">
        <v>431</v>
      </c>
      <c r="E329" s="143" t="s">
        <v>2813</v>
      </c>
      <c r="F329" s="84" t="str">
        <f>IF(E329=0,"N/A",IF(IF(E329&gt;"",COUNTIF(E:E,E329),0)&gt;1,"Yes","No"))</f>
        <v>No</v>
      </c>
      <c r="G329" s="87" t="s">
        <v>2814</v>
      </c>
      <c r="H329" s="87" t="s">
        <v>493</v>
      </c>
      <c r="I329" s="87" t="s">
        <v>445</v>
      </c>
      <c r="J329" s="87" t="s">
        <v>436</v>
      </c>
      <c r="K329" s="87">
        <v>39.833145000000002</v>
      </c>
      <c r="L329" s="87">
        <v>-88.977062000000004</v>
      </c>
      <c r="M329" s="87"/>
      <c r="N329" s="87" t="s">
        <v>2815</v>
      </c>
      <c r="O329" s="87" t="s">
        <v>2816</v>
      </c>
      <c r="P329" s="87" t="s">
        <v>496</v>
      </c>
      <c r="Q329" s="87" t="s">
        <v>497</v>
      </c>
    </row>
    <row r="330" spans="1:17" x14ac:dyDescent="0.25">
      <c r="A330" s="143"/>
      <c r="B330" s="84" t="str">
        <f>IF(A330&gt;"",IF(A330=E330,"No",(IF(IFERROR(VLOOKUP(A330,E:E,1,FALSE)=A330,FALSE),"Duplicate",IF(E330&gt;"","Mismatch","IT Only")))),"No")</f>
        <v>No</v>
      </c>
      <c r="C330" s="86" t="s">
        <v>430</v>
      </c>
      <c r="D330" s="84" t="s">
        <v>431</v>
      </c>
      <c r="E330" s="84" t="s">
        <v>1574</v>
      </c>
      <c r="F330" s="84" t="str">
        <f>IF(E330=0,"N/A",IF(IF(E330&gt;"",COUNTIF(E:E,E330),0)&gt;1,"Yes","No"))</f>
        <v>No</v>
      </c>
      <c r="G330" s="87" t="s">
        <v>1575</v>
      </c>
      <c r="H330" s="87" t="s">
        <v>440</v>
      </c>
      <c r="I330" s="87" t="s">
        <v>435</v>
      </c>
      <c r="J330" s="87" t="s">
        <v>436</v>
      </c>
      <c r="K330" s="87">
        <v>38.632502000000002</v>
      </c>
      <c r="L330" s="87">
        <v>-90.254630000000006</v>
      </c>
      <c r="M330" s="87"/>
      <c r="N330" s="87" t="s">
        <v>1574</v>
      </c>
      <c r="O330" s="94">
        <v>963</v>
      </c>
      <c r="P330" s="87" t="s">
        <v>513</v>
      </c>
      <c r="Q330" s="89"/>
    </row>
    <row r="331" spans="1:17" x14ac:dyDescent="0.25">
      <c r="A331" s="143"/>
      <c r="B331" s="84" t="str">
        <f>IF(A331&gt;"",IF(A331=E331,"No",(IF(IFERROR(VLOOKUP(A331,E:E,1,FALSE)=A331,FALSE),"Duplicate",IF(E331&gt;"","Mismatch","IT Only")))),"No")</f>
        <v>No</v>
      </c>
      <c r="C331" s="86" t="s">
        <v>430</v>
      </c>
      <c r="D331" s="84" t="s">
        <v>431</v>
      </c>
      <c r="E331" s="84" t="s">
        <v>1580</v>
      </c>
      <c r="F331" s="84" t="str">
        <f>IF(E331=0,"N/A",IF(IF(E331&gt;"",COUNTIF(E:E,E331),0)&gt;1,"Yes","No"))</f>
        <v>No</v>
      </c>
      <c r="G331" s="87" t="s">
        <v>1581</v>
      </c>
      <c r="H331" s="87" t="s">
        <v>444</v>
      </c>
      <c r="I331" s="87" t="s">
        <v>445</v>
      </c>
      <c r="J331" s="87" t="s">
        <v>436</v>
      </c>
      <c r="K331" s="87">
        <v>40.691916666666664</v>
      </c>
      <c r="L331" s="87">
        <v>-89.614883333333339</v>
      </c>
      <c r="M331" s="87"/>
      <c r="N331" s="87" t="s">
        <v>1580</v>
      </c>
      <c r="O331" s="87" t="s">
        <v>1582</v>
      </c>
      <c r="P331" s="87" t="s">
        <v>447</v>
      </c>
      <c r="Q331" s="87" t="s">
        <v>448</v>
      </c>
    </row>
    <row r="332" spans="1:17" x14ac:dyDescent="0.25">
      <c r="A332" s="143"/>
      <c r="B332" s="84" t="str">
        <f>IF(A332&gt;"",IF(A332=E332,"No",(IF(IFERROR(VLOOKUP(A332,E:E,1,FALSE)=A332,FALSE),"Duplicate",IF(E332&gt;"","Mismatch","IT Only")))),"No")</f>
        <v>No</v>
      </c>
      <c r="C332" s="86" t="s">
        <v>430</v>
      </c>
      <c r="D332" s="84" t="s">
        <v>431</v>
      </c>
      <c r="E332" s="84" t="s">
        <v>1583</v>
      </c>
      <c r="F332" s="84" t="str">
        <f>IF(E332=0,"N/A",IF(IF(E332&gt;"",COUNTIF(E:E,E332),0)&gt;1,"Yes","No"))</f>
        <v>No</v>
      </c>
      <c r="G332" s="87" t="s">
        <v>1584</v>
      </c>
      <c r="H332" s="87" t="s">
        <v>692</v>
      </c>
      <c r="I332" s="87" t="s">
        <v>435</v>
      </c>
      <c r="J332" s="87" t="s">
        <v>436</v>
      </c>
      <c r="K332" s="87">
        <v>36.1757833333333</v>
      </c>
      <c r="L332" s="87">
        <v>-89.745066666666702</v>
      </c>
      <c r="M332" s="87"/>
      <c r="N332" s="87" t="s">
        <v>1583</v>
      </c>
      <c r="O332" s="94">
        <v>452</v>
      </c>
      <c r="P332" s="87" t="s">
        <v>693</v>
      </c>
      <c r="Q332" s="89"/>
    </row>
    <row r="333" spans="1:17" x14ac:dyDescent="0.25">
      <c r="A333" s="84" t="s">
        <v>1585</v>
      </c>
      <c r="B333" s="84" t="str">
        <f>IF(A333&gt;"",IF(A333=E333,"No",(IF(IFERROR(VLOOKUP(A333,E:E,1,FALSE)=A333,FALSE),"Duplicate",IF(E333&gt;"","Mismatch","IT Only")))),"No")</f>
        <v>No</v>
      </c>
      <c r="C333" s="86" t="s">
        <v>430</v>
      </c>
      <c r="D333" s="84" t="s">
        <v>431</v>
      </c>
      <c r="E333" s="84" t="s">
        <v>1585</v>
      </c>
      <c r="F333" s="84" t="str">
        <f>IF(E333=0,"N/A",IF(IF(E333&gt;"",COUNTIF(E:E,E333),0)&gt;1,"Yes","No"))</f>
        <v>No</v>
      </c>
      <c r="G333" s="87" t="s">
        <v>1586</v>
      </c>
      <c r="H333" s="87" t="s">
        <v>567</v>
      </c>
      <c r="I333" s="87" t="s">
        <v>445</v>
      </c>
      <c r="J333" s="87" t="s">
        <v>536</v>
      </c>
      <c r="K333" s="87">
        <v>38.013896940000002</v>
      </c>
      <c r="L333" s="87">
        <v>-89.908161109999995</v>
      </c>
      <c r="M333" s="87"/>
      <c r="N333" s="87"/>
      <c r="O333" s="94"/>
      <c r="P333" s="87"/>
      <c r="Q333" s="89"/>
    </row>
    <row r="334" spans="1:17" x14ac:dyDescent="0.25">
      <c r="A334" s="143"/>
      <c r="B334" s="84" t="str">
        <f>IF(A334&gt;"",IF(A334=E334,"No",(IF(IFERROR(VLOOKUP(A334,E:E,1,FALSE)=A334,FALSE),"Duplicate",IF(E334&gt;"","Mismatch","IT Only")))),"No")</f>
        <v>No</v>
      </c>
      <c r="C334" s="86" t="s">
        <v>430</v>
      </c>
      <c r="D334" s="84" t="s">
        <v>431</v>
      </c>
      <c r="E334" s="84" t="s">
        <v>1587</v>
      </c>
      <c r="F334" s="84" t="str">
        <f>IF(E334=0,"N/A",IF(IF(E334&gt;"",COUNTIF(E:E,E334),0)&gt;1,"Yes","No"))</f>
        <v>No</v>
      </c>
      <c r="G334" s="87" t="s">
        <v>1588</v>
      </c>
      <c r="H334" s="87" t="s">
        <v>434</v>
      </c>
      <c r="I334" s="87" t="s">
        <v>435</v>
      </c>
      <c r="J334" s="87" t="s">
        <v>436</v>
      </c>
      <c r="K334" s="87">
        <v>40.145716666666701</v>
      </c>
      <c r="L334" s="87">
        <v>-92.378016666666696</v>
      </c>
      <c r="M334" s="87"/>
      <c r="N334" s="87" t="s">
        <v>1587</v>
      </c>
      <c r="O334" s="94">
        <v>746</v>
      </c>
      <c r="P334" s="87" t="s">
        <v>475</v>
      </c>
      <c r="Q334" s="89"/>
    </row>
    <row r="335" spans="1:17" x14ac:dyDescent="0.25">
      <c r="A335" s="143"/>
      <c r="B335" s="143" t="s">
        <v>10076</v>
      </c>
      <c r="C335" s="86" t="s">
        <v>430</v>
      </c>
      <c r="D335" s="143" t="s">
        <v>431</v>
      </c>
      <c r="E335" s="143" t="s">
        <v>10946</v>
      </c>
      <c r="F335" s="143" t="str">
        <f>IF(E335=0,"N/A",IF(IF(E335&gt;"",COUNTIF(E:E,E335),0)&gt;1,"Yes","No"))</f>
        <v>No</v>
      </c>
      <c r="G335" s="166" t="s">
        <v>10988</v>
      </c>
      <c r="H335" s="87" t="s">
        <v>558</v>
      </c>
      <c r="I335" s="87" t="s">
        <v>445</v>
      </c>
      <c r="J335" s="87" t="s">
        <v>10517</v>
      </c>
      <c r="K335" s="87">
        <v>-89.991744999999995</v>
      </c>
      <c r="L335" s="87">
        <v>38.690739000000001</v>
      </c>
      <c r="M335" s="87" t="s">
        <v>11005</v>
      </c>
      <c r="N335" s="87"/>
      <c r="O335" s="87"/>
      <c r="P335" s="87"/>
      <c r="Q335" s="87"/>
    </row>
    <row r="336" spans="1:17" x14ac:dyDescent="0.25">
      <c r="A336" s="93" t="s">
        <v>1576</v>
      </c>
      <c r="B336" s="84" t="str">
        <f>IF(A336&gt;"",IF(A336=E336,"No",(IF(IFERROR(VLOOKUP(A336,E:E,1,FALSE)=A336,FALSE),"Duplicate",IF(E336&gt;"","Mismatch","IT Only")))),"No")</f>
        <v>Duplicate</v>
      </c>
      <c r="C336" s="86" t="s">
        <v>463</v>
      </c>
      <c r="D336" s="84" t="s">
        <v>464</v>
      </c>
      <c r="E336" s="84" t="s">
        <v>1577</v>
      </c>
      <c r="F336" s="84" t="str">
        <f>IF(E336=0,"N/A",IF(IF(E336&gt;"",COUNTIF(E:E,E336),0)&gt;1,"Yes","No"))</f>
        <v>No</v>
      </c>
      <c r="G336" s="87" t="s">
        <v>1578</v>
      </c>
      <c r="H336" s="87" t="s">
        <v>444</v>
      </c>
      <c r="I336" s="87" t="s">
        <v>445</v>
      </c>
      <c r="J336" s="87" t="s">
        <v>436</v>
      </c>
      <c r="K336" s="87">
        <v>41.162849999999999</v>
      </c>
      <c r="L336" s="87">
        <v>-89.637883333333335</v>
      </c>
      <c r="M336" s="87"/>
      <c r="N336" s="87" t="s">
        <v>1577</v>
      </c>
      <c r="O336" s="87" t="s">
        <v>1579</v>
      </c>
      <c r="P336" s="87" t="s">
        <v>447</v>
      </c>
      <c r="Q336" s="87" t="s">
        <v>448</v>
      </c>
    </row>
    <row r="337" spans="1:17" x14ac:dyDescent="0.25">
      <c r="A337" s="143"/>
      <c r="C337" s="86" t="s">
        <v>430</v>
      </c>
      <c r="D337" s="84" t="s">
        <v>464</v>
      </c>
      <c r="E337" s="84" t="s">
        <v>10286</v>
      </c>
      <c r="F337" s="84" t="s">
        <v>32</v>
      </c>
      <c r="G337" s="134" t="s">
        <v>10287</v>
      </c>
      <c r="H337" s="87" t="s">
        <v>493</v>
      </c>
      <c r="I337" s="87" t="s">
        <v>445</v>
      </c>
      <c r="J337" s="87"/>
      <c r="K337" s="134">
        <v>40.531199999999998</v>
      </c>
      <c r="L337" s="134">
        <v>-88.993300000000005</v>
      </c>
      <c r="M337" s="134" t="s">
        <v>10288</v>
      </c>
      <c r="N337" s="87"/>
      <c r="O337" s="87"/>
      <c r="P337" s="87"/>
      <c r="Q337" s="87"/>
    </row>
    <row r="338" spans="1:17" x14ac:dyDescent="0.25">
      <c r="A338" s="143"/>
      <c r="B338" s="143" t="str">
        <f>IF(A338&gt;"",IF(A338=E338,"No",(IF(IFERROR(VLOOKUP(A338,E:E,1,FALSE)=A338,FALSE),"Duplicate",IF(E338&gt;"","Mismatch","IT Only")))),"No")</f>
        <v>No</v>
      </c>
      <c r="C338" s="86" t="s">
        <v>430</v>
      </c>
      <c r="D338" s="143" t="s">
        <v>431</v>
      </c>
      <c r="E338" s="143" t="s">
        <v>1629</v>
      </c>
      <c r="F338" s="84" t="str">
        <f>IF(E338=0,"N/A",IF(IF(E338&gt;"",COUNTIF(E:E,E338),0)&gt;1,"Yes","No"))</f>
        <v>No</v>
      </c>
      <c r="G338" s="87" t="s">
        <v>1630</v>
      </c>
      <c r="H338" s="87" t="s">
        <v>493</v>
      </c>
      <c r="I338" s="87" t="s">
        <v>445</v>
      </c>
      <c r="J338" s="87" t="s">
        <v>436</v>
      </c>
      <c r="K338" s="87">
        <v>40.068333333333335</v>
      </c>
      <c r="L338" s="87">
        <v>-89.442049999999995</v>
      </c>
      <c r="M338" s="87"/>
      <c r="N338" s="87" t="s">
        <v>1629</v>
      </c>
      <c r="O338" s="87" t="s">
        <v>1631</v>
      </c>
      <c r="P338" s="87" t="s">
        <v>806</v>
      </c>
      <c r="Q338" s="87" t="s">
        <v>807</v>
      </c>
    </row>
    <row r="339" spans="1:17" x14ac:dyDescent="0.25">
      <c r="A339" s="143"/>
      <c r="B339" s="143" t="str">
        <f>IF(A339&gt;"",IF(A339=E339,"No",(IF(IFERROR(VLOOKUP(A339,E:E,1,FALSE)=A339,FALSE),"Duplicate",IF(E339&gt;"","Mismatch","IT Only")))),"No")</f>
        <v>No</v>
      </c>
      <c r="C339" s="86" t="s">
        <v>430</v>
      </c>
      <c r="D339" s="143" t="s">
        <v>431</v>
      </c>
      <c r="E339" s="143" t="s">
        <v>1620</v>
      </c>
      <c r="F339" s="84" t="str">
        <f>IF(E339=0,"N/A",IF(IF(E339&gt;"",COUNTIF(E:E,E339),0)&gt;1,"Yes","No"))</f>
        <v>No</v>
      </c>
      <c r="G339" s="87" t="s">
        <v>1621</v>
      </c>
      <c r="H339" s="87" t="s">
        <v>672</v>
      </c>
      <c r="I339" s="87" t="s">
        <v>445</v>
      </c>
      <c r="J339" s="87" t="s">
        <v>436</v>
      </c>
      <c r="K339" s="87"/>
      <c r="L339" s="87"/>
      <c r="M339" s="87"/>
      <c r="N339" s="87" t="s">
        <v>1622</v>
      </c>
      <c r="O339" s="87" t="s">
        <v>1623</v>
      </c>
      <c r="P339" s="87" t="s">
        <v>1026</v>
      </c>
      <c r="Q339" s="87" t="s">
        <v>1027</v>
      </c>
    </row>
    <row r="340" spans="1:17" x14ac:dyDescent="0.25">
      <c r="A340" s="143"/>
      <c r="B340" s="84" t="str">
        <f>IF(A340&gt;"",IF(A340=E340,"No",(IF(IFERROR(VLOOKUP(A340,E:E,1,FALSE)=A340,FALSE),"Duplicate",IF(E340&gt;"","Mismatch","IT Only")))),"No")</f>
        <v>No</v>
      </c>
      <c r="C340" s="86" t="s">
        <v>430</v>
      </c>
      <c r="D340" s="84" t="s">
        <v>431</v>
      </c>
      <c r="E340" s="84" t="s">
        <v>1626</v>
      </c>
      <c r="F340" s="84" t="str">
        <f>IF(E340=0,"N/A",IF(IF(E340&gt;"",COUNTIF(E:E,E340),0)&gt;1,"Yes","No"))</f>
        <v>No</v>
      </c>
      <c r="G340" s="87" t="s">
        <v>1627</v>
      </c>
      <c r="H340" s="87" t="s">
        <v>444</v>
      </c>
      <c r="I340" s="87" t="s">
        <v>445</v>
      </c>
      <c r="J340" s="87" t="s">
        <v>436</v>
      </c>
      <c r="K340" s="87">
        <v>40.568133333333336</v>
      </c>
      <c r="L340" s="87">
        <v>-89.63218333333333</v>
      </c>
      <c r="M340" s="87"/>
      <c r="N340" s="87" t="s">
        <v>1626</v>
      </c>
      <c r="O340" s="87" t="s">
        <v>1628</v>
      </c>
      <c r="P340" s="87" t="s">
        <v>447</v>
      </c>
      <c r="Q340" s="87" t="s">
        <v>448</v>
      </c>
    </row>
    <row r="341" spans="1:17" x14ac:dyDescent="0.25">
      <c r="A341" s="143"/>
      <c r="B341" s="84" t="str">
        <f>IF(A341&gt;"",IF(A341=E341,"No",(IF(IFERROR(VLOOKUP(A341,E:E,1,FALSE)=A341,FALSE),"Duplicate",IF(E341&gt;"","Mismatch","IT Only")))),"No")</f>
        <v>No</v>
      </c>
      <c r="C341" s="86" t="s">
        <v>430</v>
      </c>
      <c r="D341" s="84" t="s">
        <v>431</v>
      </c>
      <c r="E341" s="84" t="s">
        <v>1589</v>
      </c>
      <c r="F341" s="84" t="str">
        <f>IF(E341=0,"N/A",IF(IF(E341&gt;"",COUNTIF(E:E,E341),0)&gt;1,"Yes","No"))</f>
        <v>No</v>
      </c>
      <c r="G341" s="87" t="s">
        <v>1590</v>
      </c>
      <c r="H341" s="87" t="s">
        <v>489</v>
      </c>
      <c r="I341" s="87" t="s">
        <v>435</v>
      </c>
      <c r="J341" s="87" t="s">
        <v>436</v>
      </c>
      <c r="K341" s="87">
        <v>39.763583333333301</v>
      </c>
      <c r="L341" s="87">
        <v>-93.815183333333295</v>
      </c>
      <c r="M341" s="87"/>
      <c r="N341" s="87" t="s">
        <v>1589</v>
      </c>
      <c r="O341" s="94">
        <v>761</v>
      </c>
      <c r="P341" s="87" t="s">
        <v>657</v>
      </c>
      <c r="Q341" s="89"/>
    </row>
    <row r="342" spans="1:17" x14ac:dyDescent="0.25">
      <c r="A342" s="143"/>
      <c r="B342" s="84" t="str">
        <f>IF(A342&gt;"",IF(A342=E342,"No",(IF(IFERROR(VLOOKUP(A342,E:E,1,FALSE)=A342,FALSE),"Duplicate",IF(E342&gt;"","Mismatch","IT Only")))),"No")</f>
        <v>No</v>
      </c>
      <c r="C342" s="86" t="s">
        <v>430</v>
      </c>
      <c r="D342" s="84" t="s">
        <v>431</v>
      </c>
      <c r="E342" s="84" t="s">
        <v>1594</v>
      </c>
      <c r="F342" s="84" t="str">
        <f>IF(E342=0,"N/A",IF(IF(E342&gt;"",COUNTIF(E:E,E342),0)&gt;1,"Yes","No"))</f>
        <v>No</v>
      </c>
      <c r="G342" s="87" t="s">
        <v>1595</v>
      </c>
      <c r="H342" s="87" t="s">
        <v>440</v>
      </c>
      <c r="I342" s="87" t="s">
        <v>435</v>
      </c>
      <c r="J342" s="87" t="s">
        <v>436</v>
      </c>
      <c r="K342" s="87">
        <v>38.637416666666702</v>
      </c>
      <c r="L342" s="87">
        <v>-90.345200000000006</v>
      </c>
      <c r="M342" s="87"/>
      <c r="N342" s="87" t="s">
        <v>1594</v>
      </c>
      <c r="O342" s="94">
        <v>121</v>
      </c>
      <c r="P342" s="87" t="s">
        <v>513</v>
      </c>
      <c r="Q342" s="89"/>
    </row>
    <row r="343" spans="1:17" ht="30" x14ac:dyDescent="0.25">
      <c r="A343" s="93" t="s">
        <v>1635</v>
      </c>
      <c r="B343" s="143" t="str">
        <f>IF(A343&gt;"",IF(A343=E343,"No",(IF(IFERROR(VLOOKUP(A343,E:E,1,FALSE)=A343,FALSE),"Duplicate",IF(E343&gt;"","Mismatch","IT Only")))),"No")</f>
        <v>Mismatch</v>
      </c>
      <c r="C343" s="86" t="s">
        <v>582</v>
      </c>
      <c r="D343" s="143" t="s">
        <v>464</v>
      </c>
      <c r="E343" s="143" t="s">
        <v>1636</v>
      </c>
      <c r="F343" s="143" t="str">
        <f>IF(E343=0,"N/A",IF(IF(E343&gt;"",COUNTIF(E:E,E343),0)&gt;1,"Yes","No"))</f>
        <v>No</v>
      </c>
      <c r="G343" s="87" t="s">
        <v>1637</v>
      </c>
      <c r="H343" s="87" t="s">
        <v>434</v>
      </c>
      <c r="I343" s="87" t="s">
        <v>435</v>
      </c>
      <c r="J343" s="87" t="s">
        <v>830</v>
      </c>
      <c r="K343" s="87">
        <v>39.787583333333302</v>
      </c>
      <c r="L343" s="87">
        <v>-93.063616666666704</v>
      </c>
      <c r="M343" s="87"/>
      <c r="N343" s="87" t="s">
        <v>1636</v>
      </c>
      <c r="O343" s="100" t="s">
        <v>1638</v>
      </c>
      <c r="P343" s="87" t="s">
        <v>475</v>
      </c>
      <c r="Q343" s="89"/>
    </row>
    <row r="344" spans="1:17" x14ac:dyDescent="0.25">
      <c r="A344" s="103" t="s">
        <v>1043</v>
      </c>
      <c r="B344" s="84" t="str">
        <f>IF(A344&gt;"",IF(A344=E344,"No",(IF(IFERROR(VLOOKUP(A344,E:E,1,FALSE)=A344,FALSE),"Duplicate",IF(E344&gt;"","Mismatch","IT Only")))),"No")</f>
        <v>Mismatch</v>
      </c>
      <c r="C344" s="86" t="s">
        <v>463</v>
      </c>
      <c r="D344" s="84" t="s">
        <v>464</v>
      </c>
      <c r="E344" s="84" t="s">
        <v>1044</v>
      </c>
      <c r="F344" s="84" t="str">
        <f>IF(E344=0,"N/A",IF(IF(E344&gt;"",COUNTIF(E:E,E344),0)&gt;1,"Yes","No"))</f>
        <v>No</v>
      </c>
      <c r="G344" s="87" t="s">
        <v>1045</v>
      </c>
      <c r="H344" s="87" t="s">
        <v>680</v>
      </c>
      <c r="I344" s="87" t="s">
        <v>445</v>
      </c>
      <c r="J344" s="87" t="s">
        <v>467</v>
      </c>
      <c r="K344" s="87">
        <v>38.210166666666701</v>
      </c>
      <c r="L344" s="87">
        <v>-88.741483333333306</v>
      </c>
      <c r="M344" s="87"/>
      <c r="N344" s="87" t="s">
        <v>1044</v>
      </c>
      <c r="O344" s="87" t="s">
        <v>1046</v>
      </c>
      <c r="P344" s="87" t="s">
        <v>684</v>
      </c>
      <c r="Q344" s="87" t="s">
        <v>685</v>
      </c>
    </row>
    <row r="345" spans="1:17" x14ac:dyDescent="0.25">
      <c r="A345" s="143" t="s">
        <v>1596</v>
      </c>
      <c r="B345" s="84" t="str">
        <f>IF(A345&gt;"",IF(A345=E345,"No",(IF(IFERROR(VLOOKUP(A345,E:E,1,FALSE)=A345,FALSE),"Duplicate",IF(E345&gt;"","Mismatch","IT Only")))),"No")</f>
        <v>No</v>
      </c>
      <c r="C345" s="86" t="s">
        <v>430</v>
      </c>
      <c r="D345" s="84" t="s">
        <v>472</v>
      </c>
      <c r="E345" s="84" t="s">
        <v>1597</v>
      </c>
      <c r="F345" s="84" t="str">
        <f>IF(E345=0,"N/A",IF(IF(E345&gt;"",COUNTIF(E:E,E345),0)&gt;1,"Yes","No"))</f>
        <v>No</v>
      </c>
      <c r="G345" s="87" t="s">
        <v>1598</v>
      </c>
      <c r="H345" s="87" t="s">
        <v>593</v>
      </c>
      <c r="I345" s="87" t="s">
        <v>435</v>
      </c>
      <c r="J345" s="87" t="s">
        <v>500</v>
      </c>
      <c r="K345" s="87">
        <v>38.916817000000002</v>
      </c>
      <c r="L345" s="87">
        <v>-90.286137999999994</v>
      </c>
      <c r="M345" s="87" t="s">
        <v>1599</v>
      </c>
      <c r="N345" s="87" t="s">
        <v>1597</v>
      </c>
      <c r="O345" s="94">
        <v>881</v>
      </c>
      <c r="P345" s="87" t="s">
        <v>1054</v>
      </c>
      <c r="Q345" s="89"/>
    </row>
    <row r="346" spans="1:17" x14ac:dyDescent="0.25">
      <c r="A346" s="143"/>
      <c r="B346" s="84" t="str">
        <f>IF(A346&gt;"",IF(A346=E346,"No",(IF(IFERROR(VLOOKUP(A346,E:E,1,FALSE)=A346,FALSE),"Duplicate",IF(E346&gt;"","Mismatch","IT Only")))),"No")</f>
        <v>No</v>
      </c>
      <c r="C346" s="86" t="s">
        <v>430</v>
      </c>
      <c r="D346" s="84" t="s">
        <v>431</v>
      </c>
      <c r="E346" s="84" t="s">
        <v>1641</v>
      </c>
      <c r="F346" s="84" t="str">
        <f>IF(E346=0,"N/A",IF(IF(E346&gt;"",COUNTIF(E:E,E346),0)&gt;1,"Yes","No"))</f>
        <v>No</v>
      </c>
      <c r="G346" s="87" t="s">
        <v>1642</v>
      </c>
      <c r="H346" s="87" t="s">
        <v>434</v>
      </c>
      <c r="I346" s="87" t="s">
        <v>435</v>
      </c>
      <c r="J346" s="87" t="s">
        <v>436</v>
      </c>
      <c r="K346" s="87">
        <v>39.784999999999997</v>
      </c>
      <c r="L346" s="87">
        <v>-93.0781833333333</v>
      </c>
      <c r="M346" s="87"/>
      <c r="N346" s="87" t="s">
        <v>1641</v>
      </c>
      <c r="O346" s="94">
        <v>703</v>
      </c>
      <c r="P346" s="87" t="s">
        <v>475</v>
      </c>
      <c r="Q346" s="89"/>
    </row>
    <row r="347" spans="1:17" x14ac:dyDescent="0.25">
      <c r="A347" s="143" t="s">
        <v>1614</v>
      </c>
      <c r="B347" s="84" t="str">
        <f>IF(A347&gt;"",IF(A347=E347,"No",(IF(IFERROR(VLOOKUP(A347,E:E,1,FALSE)=A347,FALSE),"Duplicate",IF(E347&gt;"","Mismatch","IT Only")))),"No")</f>
        <v>No</v>
      </c>
      <c r="C347" s="86" t="s">
        <v>430</v>
      </c>
      <c r="D347" s="84" t="s">
        <v>431</v>
      </c>
      <c r="E347" s="84" t="s">
        <v>1615</v>
      </c>
      <c r="F347" s="84" t="str">
        <f>IF(E347=0,"N/A",IF(IF(E347&gt;"",COUNTIF(E:E,E347),0)&gt;1,"Yes","No"))</f>
        <v>No</v>
      </c>
      <c r="G347" s="87" t="s">
        <v>1616</v>
      </c>
      <c r="H347" s="87" t="s">
        <v>444</v>
      </c>
      <c r="I347" s="87" t="s">
        <v>445</v>
      </c>
      <c r="J347" s="87" t="s">
        <v>467</v>
      </c>
      <c r="K347" s="87">
        <v>40.828800000000001</v>
      </c>
      <c r="L347" s="87">
        <v>-89.899133333333339</v>
      </c>
      <c r="M347" s="87"/>
      <c r="N347" s="87" t="s">
        <v>1615</v>
      </c>
      <c r="O347" s="87" t="s">
        <v>1617</v>
      </c>
      <c r="P347" s="87" t="s">
        <v>447</v>
      </c>
      <c r="Q347" s="87" t="s">
        <v>448</v>
      </c>
    </row>
    <row r="348" spans="1:17" x14ac:dyDescent="0.25">
      <c r="A348" s="143"/>
      <c r="B348" s="84" t="str">
        <f>IF(A348&gt;"",IF(A348=E348,"No",(IF(IFERROR(VLOOKUP(A348,E:E,1,FALSE)=A348,FALSE),"Duplicate",IF(E348&gt;"","Mismatch","IT Only")))),"No")</f>
        <v>No</v>
      </c>
      <c r="C348" s="86" t="s">
        <v>430</v>
      </c>
      <c r="D348" s="84" t="s">
        <v>431</v>
      </c>
      <c r="E348" s="84" t="s">
        <v>1654</v>
      </c>
      <c r="F348" s="84" t="str">
        <f>IF(E348=0,"N/A",IF(IF(E348&gt;"",COUNTIF(E:E,E348),0)&gt;1,"Yes","No"))</f>
        <v>No</v>
      </c>
      <c r="G348" s="87" t="s">
        <v>1655</v>
      </c>
      <c r="H348" s="87" t="s">
        <v>558</v>
      </c>
      <c r="I348" s="87" t="s">
        <v>445</v>
      </c>
      <c r="J348" s="87" t="s">
        <v>436</v>
      </c>
      <c r="K348" s="87">
        <v>39.001964000000001</v>
      </c>
      <c r="L348" s="87">
        <v>-88.937759</v>
      </c>
      <c r="M348" s="87"/>
      <c r="N348" s="87" t="s">
        <v>1656</v>
      </c>
      <c r="O348" s="87" t="s">
        <v>1657</v>
      </c>
      <c r="P348" s="87" t="s">
        <v>1196</v>
      </c>
      <c r="Q348" s="87" t="s">
        <v>1197</v>
      </c>
    </row>
    <row r="349" spans="1:17" x14ac:dyDescent="0.25">
      <c r="A349" s="143"/>
      <c r="B349" s="84" t="str">
        <f>IF(A349&gt;"",IF(A349=E349,"No",(IF(IFERROR(VLOOKUP(A349,E:E,1,FALSE)=A349,FALSE),"Duplicate",IF(E349&gt;"","Mismatch","IT Only")))),"No")</f>
        <v>No</v>
      </c>
      <c r="C349" s="86" t="s">
        <v>430</v>
      </c>
      <c r="D349" s="84" t="s">
        <v>431</v>
      </c>
      <c r="E349" s="84" t="s">
        <v>1233</v>
      </c>
      <c r="F349" s="84" t="str">
        <f>IF(E349=0,"N/A",IF(IF(E349&gt;"",COUNTIF(E:E,E349),0)&gt;1,"Yes","No"))</f>
        <v>No</v>
      </c>
      <c r="G349" s="87" t="s">
        <v>1234</v>
      </c>
      <c r="H349" s="87" t="s">
        <v>692</v>
      </c>
      <c r="I349" s="87" t="s">
        <v>435</v>
      </c>
      <c r="J349" s="87" t="s">
        <v>436</v>
      </c>
      <c r="K349" s="87">
        <v>36.671266666666703</v>
      </c>
      <c r="L349" s="87">
        <v>-89.970383333333302</v>
      </c>
      <c r="M349" s="87"/>
      <c r="N349" s="87" t="s">
        <v>1233</v>
      </c>
      <c r="O349" s="94">
        <v>824</v>
      </c>
      <c r="P349" s="87" t="s">
        <v>693</v>
      </c>
      <c r="Q349" s="89"/>
    </row>
    <row r="350" spans="1:17" x14ac:dyDescent="0.25">
      <c r="A350" s="143"/>
      <c r="B350" s="84" t="str">
        <f>IF(A350&gt;"",IF(A350=E350,"No",(IF(IFERROR(VLOOKUP(A350,E:E,1,FALSE)=A350,FALSE),"Duplicate",IF(E350&gt;"","Mismatch","IT Only")))),"No")</f>
        <v>No</v>
      </c>
      <c r="C350" s="86" t="s">
        <v>430</v>
      </c>
      <c r="D350" s="84" t="s">
        <v>431</v>
      </c>
      <c r="E350" s="84" t="s">
        <v>1591</v>
      </c>
      <c r="F350" s="84" t="str">
        <f>IF(E350=0,"N/A",IF(IF(E350&gt;"",COUNTIF(E:E,E350),0)&gt;1,"Yes","No"))</f>
        <v>No</v>
      </c>
      <c r="G350" s="87" t="s">
        <v>1592</v>
      </c>
      <c r="H350" s="87" t="s">
        <v>644</v>
      </c>
      <c r="I350" s="87" t="s">
        <v>435</v>
      </c>
      <c r="J350" s="87" t="s">
        <v>436</v>
      </c>
      <c r="K350" s="87">
        <v>38.485900000000001</v>
      </c>
      <c r="L350" s="87">
        <v>-90.500133333333295</v>
      </c>
      <c r="M350" s="87"/>
      <c r="N350" s="87" t="s">
        <v>1593</v>
      </c>
      <c r="O350" s="94">
        <v>560</v>
      </c>
      <c r="P350" s="87" t="s">
        <v>645</v>
      </c>
      <c r="Q350" s="89"/>
    </row>
    <row r="351" spans="1:17" x14ac:dyDescent="0.25">
      <c r="A351" s="143"/>
      <c r="B351" s="84" t="str">
        <f>IF(A351&gt;"",IF(A351=E351,"No",(IF(IFERROR(VLOOKUP(A351,E:E,1,FALSE)=A351,FALSE),"Duplicate",IF(E351&gt;"","Mismatch","IT Only")))),"No")</f>
        <v>No</v>
      </c>
      <c r="C351" s="86" t="s">
        <v>430</v>
      </c>
      <c r="D351" s="84" t="s">
        <v>431</v>
      </c>
      <c r="E351" s="84" t="s">
        <v>1624</v>
      </c>
      <c r="F351" s="84" t="str">
        <f>IF(E351=0,"N/A",IF(IF(E351&gt;"",COUNTIF(E:E,E351),0)&gt;1,"Yes","No"))</f>
        <v>No</v>
      </c>
      <c r="G351" s="87" t="s">
        <v>1625</v>
      </c>
      <c r="H351" s="87" t="s">
        <v>516</v>
      </c>
      <c r="I351" s="87" t="s">
        <v>445</v>
      </c>
      <c r="J351" s="87" t="s">
        <v>436</v>
      </c>
      <c r="K351" s="87">
        <v>38.624299999999998</v>
      </c>
      <c r="L351" s="87">
        <v>-90.161749999999998</v>
      </c>
      <c r="M351" s="87"/>
      <c r="N351" s="87" t="s">
        <v>1624</v>
      </c>
      <c r="O351" s="94">
        <v>338</v>
      </c>
      <c r="P351" s="87" t="s">
        <v>518</v>
      </c>
      <c r="Q351" s="87" t="s">
        <v>519</v>
      </c>
    </row>
    <row r="352" spans="1:17" s="143" customFormat="1" x14ac:dyDescent="0.25">
      <c r="A352" s="143" t="s">
        <v>1335</v>
      </c>
      <c r="B352" s="143" t="str">
        <f>IF(A352&gt;"",IF(A352=E352,"No",(IF(IFERROR(VLOOKUP(A352,E:E,1,FALSE)=A352,FALSE),"Duplicate",IF(E352&gt;"","Mismatch","IT Only")))),"No")</f>
        <v>No</v>
      </c>
      <c r="C352" s="86" t="s">
        <v>430</v>
      </c>
      <c r="D352" s="143" t="s">
        <v>431</v>
      </c>
      <c r="E352" s="143" t="s">
        <v>1336</v>
      </c>
      <c r="F352" s="143" t="str">
        <f>IF(E352=0,"N/A",IF(IF(E352&gt;"",COUNTIF(E:E,E352),0)&gt;1,"Yes","No"))</f>
        <v>No</v>
      </c>
      <c r="G352" s="87" t="s">
        <v>1337</v>
      </c>
      <c r="H352" s="87" t="s">
        <v>493</v>
      </c>
      <c r="I352" s="87" t="s">
        <v>445</v>
      </c>
      <c r="J352" s="87" t="s">
        <v>500</v>
      </c>
      <c r="K352" s="87">
        <v>40.4524166666667</v>
      </c>
      <c r="L352" s="87">
        <v>-88.903300000000002</v>
      </c>
      <c r="M352" s="87"/>
      <c r="N352" s="87" t="s">
        <v>1338</v>
      </c>
      <c r="O352" s="87" t="s">
        <v>1339</v>
      </c>
      <c r="P352" s="87" t="s">
        <v>1321</v>
      </c>
      <c r="Q352" s="87" t="s">
        <v>1322</v>
      </c>
    </row>
    <row r="353" spans="1:17" x14ac:dyDescent="0.25">
      <c r="A353" s="143"/>
      <c r="B353" s="143" t="str">
        <f>IF(A353&gt;"",IF(A353=E353,"No",(IF(IFERROR(VLOOKUP(A353,E:E,1,FALSE)=A353,FALSE),"Duplicate",IF(E353&gt;"","Mismatch","IT Only")))),"No")</f>
        <v>No</v>
      </c>
      <c r="C353" s="86" t="s">
        <v>430</v>
      </c>
      <c r="D353" s="143" t="s">
        <v>431</v>
      </c>
      <c r="E353" s="143" t="s">
        <v>1604</v>
      </c>
      <c r="F353" s="143" t="str">
        <f>IF(E353=0,"N/A",IF(IF(E353&gt;"",COUNTIF(E:E,E353),0)&gt;1,"Yes","No"))</f>
        <v>No</v>
      </c>
      <c r="G353" s="87" t="s">
        <v>1605</v>
      </c>
      <c r="H353" s="87" t="s">
        <v>528</v>
      </c>
      <c r="I353" s="87" t="s">
        <v>445</v>
      </c>
      <c r="J353" s="87" t="s">
        <v>436</v>
      </c>
      <c r="K353" s="87">
        <v>38.703666666666699</v>
      </c>
      <c r="L353" s="87">
        <v>-87.778566666666705</v>
      </c>
      <c r="M353" s="87"/>
      <c r="N353" s="87" t="s">
        <v>1604</v>
      </c>
      <c r="O353" s="87" t="s">
        <v>1606</v>
      </c>
      <c r="P353" s="87" t="s">
        <v>530</v>
      </c>
      <c r="Q353" s="87" t="s">
        <v>531</v>
      </c>
    </row>
    <row r="354" spans="1:17" x14ac:dyDescent="0.25">
      <c r="A354" s="143"/>
      <c r="B354" s="84" t="str">
        <f>IF(A354&gt;"",IF(A354=E354,"No",(IF(IFERROR(VLOOKUP(A354,E:E,1,FALSE)=A354,FALSE),"Duplicate",IF(E354&gt;"","Mismatch","IT Only")))),"No")</f>
        <v>No</v>
      </c>
      <c r="C354" s="86" t="s">
        <v>430</v>
      </c>
      <c r="D354" s="143" t="s">
        <v>431</v>
      </c>
      <c r="E354" s="84" t="s">
        <v>1607</v>
      </c>
      <c r="F354" s="84" t="str">
        <f>IF(E354=0,"N/A",IF(IF(E354&gt;"",COUNTIF(E:E,E354),0)&gt;1,"Yes","No"))</f>
        <v>No</v>
      </c>
      <c r="G354" s="87" t="s">
        <v>1608</v>
      </c>
      <c r="H354" s="87" t="s">
        <v>528</v>
      </c>
      <c r="I354" s="87" t="s">
        <v>445</v>
      </c>
      <c r="J354" s="87" t="s">
        <v>436</v>
      </c>
      <c r="K354" s="87">
        <v>38.716833333333298</v>
      </c>
      <c r="L354" s="87">
        <v>-87.764916666666693</v>
      </c>
      <c r="M354" s="87"/>
      <c r="N354" s="87" t="s">
        <v>1607</v>
      </c>
      <c r="O354" s="87" t="s">
        <v>1609</v>
      </c>
      <c r="P354" s="87" t="s">
        <v>530</v>
      </c>
      <c r="Q354" s="87" t="s">
        <v>531</v>
      </c>
    </row>
    <row r="355" spans="1:17" x14ac:dyDescent="0.25">
      <c r="A355" s="143"/>
      <c r="B355" s="84" t="str">
        <f>IF(A355&gt;"",IF(A355=E355,"No",(IF(IFERROR(VLOOKUP(A355,E:E,1,FALSE)=A355,FALSE),"Duplicate",IF(E355&gt;"","Mismatch","IT Only")))),"No")</f>
        <v>No</v>
      </c>
      <c r="C355" s="86" t="s">
        <v>430</v>
      </c>
      <c r="D355" s="84" t="s">
        <v>431</v>
      </c>
      <c r="E355" s="84" t="s">
        <v>1600</v>
      </c>
      <c r="F355" s="84" t="str">
        <f>IF(E355=0,"N/A",IF(IF(E355&gt;"",COUNTIF(E:E,E355),0)&gt;1,"Yes","No"))</f>
        <v>No</v>
      </c>
      <c r="G355" s="87" t="s">
        <v>1601</v>
      </c>
      <c r="H355" s="87" t="s">
        <v>528</v>
      </c>
      <c r="I355" s="87" t="s">
        <v>445</v>
      </c>
      <c r="J355" s="87" t="s">
        <v>436</v>
      </c>
      <c r="K355" s="87">
        <v>38.705166666666699</v>
      </c>
      <c r="L355" s="87">
        <v>-87.761983333333305</v>
      </c>
      <c r="M355" s="87"/>
      <c r="N355" s="87" t="s">
        <v>1602</v>
      </c>
      <c r="O355" s="87" t="s">
        <v>1603</v>
      </c>
      <c r="P355" s="87" t="s">
        <v>530</v>
      </c>
      <c r="Q355" s="87" t="s">
        <v>531</v>
      </c>
    </row>
    <row r="356" spans="1:17" x14ac:dyDescent="0.25">
      <c r="A356" s="143"/>
      <c r="B356" s="143" t="str">
        <f>IF(A356&gt;"",IF(A356=E356,"No",(IF(IFERROR(VLOOKUP(A356,E:E,1,FALSE)=A356,FALSE),"Duplicate",IF(E356&gt;"","Mismatch","IT Only")))),"No")</f>
        <v>No</v>
      </c>
      <c r="C356" s="86" t="s">
        <v>430</v>
      </c>
      <c r="D356" s="143" t="s">
        <v>431</v>
      </c>
      <c r="E356" s="143" t="s">
        <v>2817</v>
      </c>
      <c r="F356" s="143" t="str">
        <f>IF(E356=0,"N/A",IF(IF(E356&gt;"",COUNTIF(E:E,E356),0)&gt;1,"Yes","No"))</f>
        <v>No</v>
      </c>
      <c r="G356" s="87" t="s">
        <v>2818</v>
      </c>
      <c r="H356" s="87" t="s">
        <v>493</v>
      </c>
      <c r="I356" s="87" t="s">
        <v>445</v>
      </c>
      <c r="J356" s="87" t="s">
        <v>436</v>
      </c>
      <c r="K356" s="87">
        <v>39.861016669999998</v>
      </c>
      <c r="L356" s="87">
        <v>-88.893433329999993</v>
      </c>
      <c r="M356" s="87"/>
      <c r="N356" s="87" t="s">
        <v>2819</v>
      </c>
      <c r="O356" s="87" t="s">
        <v>2820</v>
      </c>
      <c r="P356" s="87" t="s">
        <v>496</v>
      </c>
      <c r="Q356" s="87" t="s">
        <v>497</v>
      </c>
    </row>
    <row r="357" spans="1:17" x14ac:dyDescent="0.25">
      <c r="A357" s="143"/>
      <c r="B357" s="84" t="str">
        <f>IF(A357&gt;"",IF(A357=E357,"No",(IF(IFERROR(VLOOKUP(A357,E:E,1,FALSE)=A357,FALSE),"Duplicate",IF(E357&gt;"","Mismatch","IT Only")))),"No")</f>
        <v>No</v>
      </c>
      <c r="C357" s="86" t="s">
        <v>430</v>
      </c>
      <c r="D357" s="84" t="s">
        <v>431</v>
      </c>
      <c r="E357" s="84" t="s">
        <v>2821</v>
      </c>
      <c r="F357" s="84" t="str">
        <f>IF(E357=0,"N/A",IF(IF(E357&gt;"",COUNTIF(E:E,E357),0)&gt;1,"Yes","No"))</f>
        <v>No</v>
      </c>
      <c r="G357" s="87" t="s">
        <v>2822</v>
      </c>
      <c r="H357" s="87" t="s">
        <v>493</v>
      </c>
      <c r="I357" s="87" t="s">
        <v>445</v>
      </c>
      <c r="J357" s="87" t="s">
        <v>436</v>
      </c>
      <c r="K357" s="87">
        <v>39.861161000000003</v>
      </c>
      <c r="L357" s="87">
        <v>-88.897687000000005</v>
      </c>
      <c r="M357" s="87"/>
      <c r="N357" s="87" t="s">
        <v>2823</v>
      </c>
      <c r="O357" s="87" t="s">
        <v>2824</v>
      </c>
      <c r="P357" s="87" t="s">
        <v>496</v>
      </c>
      <c r="Q357" s="87" t="s">
        <v>497</v>
      </c>
    </row>
    <row r="358" spans="1:17" x14ac:dyDescent="0.25">
      <c r="A358" s="143"/>
      <c r="B358" s="84" t="str">
        <f>IF(A358&gt;"",IF(A358=E358,"No",(IF(IFERROR(VLOOKUP(A358,E:E,1,FALSE)=A358,FALSE),"Duplicate",IF(E358&gt;"","Mismatch","IT Only")))),"No")</f>
        <v>No</v>
      </c>
      <c r="C358" s="86" t="s">
        <v>430</v>
      </c>
      <c r="D358" s="84" t="s">
        <v>431</v>
      </c>
      <c r="E358" s="84" t="s">
        <v>962</v>
      </c>
      <c r="F358" s="84" t="str">
        <f>IF(E358=0,"N/A",IF(IF(E358&gt;"",COUNTIF(E:E,E358),0)&gt;1,"Yes","No"))</f>
        <v>No</v>
      </c>
      <c r="G358" s="87" t="s">
        <v>963</v>
      </c>
      <c r="H358" s="87" t="s">
        <v>593</v>
      </c>
      <c r="I358" s="87" t="s">
        <v>435</v>
      </c>
      <c r="J358" s="87" t="s">
        <v>436</v>
      </c>
      <c r="K358" s="87">
        <v>38.597266666666698</v>
      </c>
      <c r="L358" s="87">
        <v>-90.474050000000005</v>
      </c>
      <c r="M358" s="87"/>
      <c r="N358" s="87" t="s">
        <v>962</v>
      </c>
      <c r="O358" s="94">
        <v>318</v>
      </c>
      <c r="P358" s="87" t="s">
        <v>881</v>
      </c>
      <c r="Q358" s="89"/>
    </row>
    <row r="359" spans="1:17" x14ac:dyDescent="0.25">
      <c r="A359" s="93" t="s">
        <v>1006</v>
      </c>
      <c r="B359" s="84" t="str">
        <f>IF(A359&gt;"",IF(A359=E359,"No",(IF(IFERROR(VLOOKUP(A359,E:E,1,FALSE)=A359,FALSE),"Duplicate",IF(E359&gt;"","Mismatch","IT Only")))),"No")</f>
        <v>Mismatch</v>
      </c>
      <c r="C359" s="91" t="s">
        <v>1007</v>
      </c>
      <c r="D359" s="84" t="s">
        <v>464</v>
      </c>
      <c r="E359" s="84" t="s">
        <v>1008</v>
      </c>
      <c r="F359" s="84" t="str">
        <f>IF(E359=0,"N/A",IF(IF(E359&gt;"",COUNTIF(E:E,E359),0)&gt;1,"Yes","No"))</f>
        <v>Yes</v>
      </c>
      <c r="G359" s="87" t="s">
        <v>1009</v>
      </c>
      <c r="H359" s="87" t="s">
        <v>479</v>
      </c>
      <c r="I359" s="87" t="s">
        <v>445</v>
      </c>
      <c r="J359" s="87" t="s">
        <v>467</v>
      </c>
      <c r="K359" s="87">
        <v>40.020499999999998</v>
      </c>
      <c r="L359" s="87">
        <v>-90.429766666666694</v>
      </c>
      <c r="M359" s="87"/>
      <c r="N359" s="87" t="s">
        <v>1008</v>
      </c>
      <c r="O359" s="87" t="s">
        <v>1010</v>
      </c>
      <c r="P359" s="87" t="s">
        <v>482</v>
      </c>
      <c r="Q359" s="87" t="s">
        <v>483</v>
      </c>
    </row>
    <row r="360" spans="1:17" x14ac:dyDescent="0.25">
      <c r="A360" s="93" t="s">
        <v>1011</v>
      </c>
      <c r="B360" s="84" t="str">
        <f>IF(A360&gt;"",IF(A360=E360,"No",(IF(IFERROR(VLOOKUP(A360,E:E,1,FALSE)=A360,FALSE),"Duplicate",IF(E360&gt;"","Mismatch","IT Only")))),"No")</f>
        <v>Mismatch</v>
      </c>
      <c r="C360" s="91" t="s">
        <v>1007</v>
      </c>
      <c r="D360" s="84" t="s">
        <v>464</v>
      </c>
      <c r="E360" s="84" t="s">
        <v>1012</v>
      </c>
      <c r="F360" s="84" t="str">
        <f>IF(E360=0,"N/A",IF(IF(E360&gt;"",COUNTIF(E:E,E360),0)&gt;1,"Yes","No"))</f>
        <v>Yes</v>
      </c>
      <c r="G360" s="87" t="s">
        <v>1013</v>
      </c>
      <c r="H360" s="87" t="s">
        <v>579</v>
      </c>
      <c r="I360" s="87" t="s">
        <v>445</v>
      </c>
      <c r="J360" s="87" t="s">
        <v>580</v>
      </c>
      <c r="K360" s="87">
        <v>40.020499999999998</v>
      </c>
      <c r="L360" s="87">
        <v>-90.429766666666694</v>
      </c>
      <c r="M360" s="87"/>
      <c r="N360" s="87"/>
      <c r="O360" s="87"/>
      <c r="P360" s="87"/>
      <c r="Q360" s="87"/>
    </row>
    <row r="361" spans="1:17" x14ac:dyDescent="0.25">
      <c r="A361" s="93" t="s">
        <v>1014</v>
      </c>
      <c r="B361" s="84" t="str">
        <f>IF(A361&gt;"",IF(A361=E361,"No",(IF(IFERROR(VLOOKUP(A361,E:E,1,FALSE)=A361,FALSE),"Duplicate",IF(E361&gt;"","Mismatch","IT Only")))),"No")</f>
        <v>Mismatch</v>
      </c>
      <c r="C361" s="91" t="s">
        <v>1007</v>
      </c>
      <c r="D361" s="84" t="s">
        <v>464</v>
      </c>
      <c r="E361" s="84" t="s">
        <v>1012</v>
      </c>
      <c r="F361" s="84" t="str">
        <f>IF(E361=0,"N/A",IF(IF(E361&gt;"",COUNTIF(E:E,E361),0)&gt;1,"Yes","No"))</f>
        <v>Yes</v>
      </c>
      <c r="G361" s="87" t="s">
        <v>1015</v>
      </c>
      <c r="H361" s="87" t="s">
        <v>579</v>
      </c>
      <c r="I361" s="87" t="s">
        <v>445</v>
      </c>
      <c r="J361" s="87" t="s">
        <v>580</v>
      </c>
      <c r="K361" s="87">
        <v>40.020499999999998</v>
      </c>
      <c r="L361" s="87">
        <v>-90.429766666666694</v>
      </c>
      <c r="M361" s="87"/>
      <c r="N361" s="87"/>
      <c r="O361" s="87"/>
      <c r="P361" s="87"/>
      <c r="Q361" s="87"/>
    </row>
    <row r="362" spans="1:17" x14ac:dyDescent="0.25">
      <c r="A362" s="93" t="s">
        <v>1016</v>
      </c>
      <c r="B362" s="84" t="str">
        <f>IF(A362&gt;"",IF(A362=E362,"No",(IF(IFERROR(VLOOKUP(A362,E:E,1,FALSE)=A362,FALSE),"Duplicate",IF(E362&gt;"","Mismatch","IT Only")))),"No")</f>
        <v>Mismatch</v>
      </c>
      <c r="C362" s="91" t="s">
        <v>1007</v>
      </c>
      <c r="D362" s="84" t="s">
        <v>464</v>
      </c>
      <c r="E362" s="84" t="s">
        <v>1012</v>
      </c>
      <c r="F362" s="84" t="str">
        <f>IF(E362=0,"N/A",IF(IF(E362&gt;"",COUNTIF(E:E,E362),0)&gt;1,"Yes","No"))</f>
        <v>Yes</v>
      </c>
      <c r="G362" s="87" t="s">
        <v>1017</v>
      </c>
      <c r="H362" s="87" t="s">
        <v>579</v>
      </c>
      <c r="I362" s="87" t="s">
        <v>445</v>
      </c>
      <c r="J362" s="87" t="s">
        <v>580</v>
      </c>
      <c r="K362" s="87">
        <v>40.020499999999998</v>
      </c>
      <c r="L362" s="87">
        <v>-90.429766666666694</v>
      </c>
      <c r="M362" s="87"/>
      <c r="N362" s="87"/>
      <c r="O362" s="87"/>
      <c r="P362" s="87"/>
      <c r="Q362" s="87"/>
    </row>
    <row r="363" spans="1:17" x14ac:dyDescent="0.25">
      <c r="A363" s="93" t="s">
        <v>1018</v>
      </c>
      <c r="B363" s="84" t="str">
        <f>IF(A363&gt;"",IF(A363=E363,"No",(IF(IFERROR(VLOOKUP(A363,E:E,1,FALSE)=A363,FALSE),"Duplicate",IF(E363&gt;"","Mismatch","IT Only")))),"No")</f>
        <v>Mismatch</v>
      </c>
      <c r="C363" s="91" t="s">
        <v>1007</v>
      </c>
      <c r="D363" s="84" t="s">
        <v>464</v>
      </c>
      <c r="E363" s="84" t="s">
        <v>1012</v>
      </c>
      <c r="F363" s="84" t="str">
        <f>IF(E363=0,"N/A",IF(IF(E363&gt;"",COUNTIF(E:E,E363),0)&gt;1,"Yes","No"))</f>
        <v>Yes</v>
      </c>
      <c r="G363" s="87" t="s">
        <v>1019</v>
      </c>
      <c r="H363" s="87" t="s">
        <v>579</v>
      </c>
      <c r="I363" s="87" t="s">
        <v>445</v>
      </c>
      <c r="J363" s="87" t="s">
        <v>580</v>
      </c>
      <c r="K363" s="87">
        <v>40.020499999999998</v>
      </c>
      <c r="L363" s="87">
        <v>-90.429766666666694</v>
      </c>
      <c r="M363" s="87"/>
      <c r="N363" s="87"/>
      <c r="O363" s="87"/>
      <c r="P363" s="87"/>
      <c r="Q363" s="87"/>
    </row>
    <row r="364" spans="1:17" x14ac:dyDescent="0.25">
      <c r="A364" s="103" t="s">
        <v>1610</v>
      </c>
      <c r="B364" s="143" t="str">
        <f>IF(A364&gt;"",IF(A364=E364,"No",(IF(IFERROR(VLOOKUP(A364,E:E,1,FALSE)=A364,FALSE),"Duplicate",IF(E364&gt;"","Mismatch","IT Only")))),"No")</f>
        <v>Mismatch</v>
      </c>
      <c r="C364" s="91" t="s">
        <v>1007</v>
      </c>
      <c r="D364" s="143" t="s">
        <v>464</v>
      </c>
      <c r="E364" s="143" t="s">
        <v>1008</v>
      </c>
      <c r="F364" s="143" t="str">
        <f>IF(E364=0,"N/A",IF(IF(E364&gt;"",COUNTIF(E:E,E364),0)&gt;1,"Yes","No"))</f>
        <v>Yes</v>
      </c>
      <c r="G364" s="87" t="s">
        <v>1611</v>
      </c>
      <c r="H364" s="87" t="s">
        <v>558</v>
      </c>
      <c r="I364" s="87" t="s">
        <v>445</v>
      </c>
      <c r="J364" s="87" t="s">
        <v>467</v>
      </c>
      <c r="K364" s="87">
        <v>39.072516666666665</v>
      </c>
      <c r="L364" s="87">
        <v>-90.140916666666669</v>
      </c>
      <c r="M364" s="87"/>
      <c r="N364" s="87" t="s">
        <v>1612</v>
      </c>
      <c r="O364" s="87" t="s">
        <v>1613</v>
      </c>
      <c r="P364" s="87" t="s">
        <v>653</v>
      </c>
      <c r="Q364" s="87" t="s">
        <v>654</v>
      </c>
    </row>
    <row r="365" spans="1:17" x14ac:dyDescent="0.25">
      <c r="A365" s="143"/>
      <c r="B365" s="84" t="str">
        <f>IF(A365&gt;"",IF(A365=E365,"No",(IF(IFERROR(VLOOKUP(A365,E:E,1,FALSE)=A365,FALSE),"Duplicate",IF(E365&gt;"","Mismatch","IT Only")))),"No")</f>
        <v>No</v>
      </c>
      <c r="C365" s="86" t="s">
        <v>430</v>
      </c>
      <c r="D365" s="84" t="s">
        <v>431</v>
      </c>
      <c r="E365" s="84" t="s">
        <v>1650</v>
      </c>
      <c r="F365" s="84" t="str">
        <f>IF(E365=0,"N/A",IF(IF(E365&gt;"",COUNTIF(E:E,E365),0)&gt;1,"Yes","No"))</f>
        <v>No</v>
      </c>
      <c r="G365" s="87" t="s">
        <v>1651</v>
      </c>
      <c r="H365" s="87" t="s">
        <v>558</v>
      </c>
      <c r="I365" s="87" t="s">
        <v>445</v>
      </c>
      <c r="J365" s="87" t="s">
        <v>436</v>
      </c>
      <c r="K365" s="87">
        <v>38.98995</v>
      </c>
      <c r="L365" s="87">
        <v>-89.009066666666669</v>
      </c>
      <c r="M365" s="87"/>
      <c r="N365" s="87" t="s">
        <v>1652</v>
      </c>
      <c r="O365" s="87" t="s">
        <v>1653</v>
      </c>
      <c r="P365" s="87" t="s">
        <v>1196</v>
      </c>
      <c r="Q365" s="87" t="s">
        <v>1197</v>
      </c>
    </row>
    <row r="366" spans="1:17" x14ac:dyDescent="0.25">
      <c r="A366" s="143"/>
      <c r="B366" s="143" t="str">
        <f>IF(A366&gt;"",IF(A366=E366,"No",(IF(IFERROR(VLOOKUP(A366,E:E,1,FALSE)=A366,FALSE),"Duplicate",IF(E366&gt;"","Mismatch","IT Only")))),"No")</f>
        <v>No</v>
      </c>
      <c r="C366" s="86" t="s">
        <v>430</v>
      </c>
      <c r="D366" s="143" t="s">
        <v>431</v>
      </c>
      <c r="E366" s="143" t="s">
        <v>971</v>
      </c>
      <c r="F366" s="84" t="str">
        <f>IF(E366=0,"N/A",IF(IF(E366&gt;"",COUNTIF(E:E,E366),0)&gt;1,"Yes","No"))</f>
        <v>No</v>
      </c>
      <c r="G366" s="87" t="s">
        <v>972</v>
      </c>
      <c r="H366" s="87" t="s">
        <v>444</v>
      </c>
      <c r="I366" s="87" t="s">
        <v>445</v>
      </c>
      <c r="J366" s="87" t="s">
        <v>436</v>
      </c>
      <c r="K366" s="87">
        <v>40.657266666666665</v>
      </c>
      <c r="L366" s="87">
        <v>-89.640616666666673</v>
      </c>
      <c r="M366" s="87"/>
      <c r="N366" s="87" t="s">
        <v>971</v>
      </c>
      <c r="O366" s="87" t="s">
        <v>973</v>
      </c>
      <c r="P366" s="87" t="s">
        <v>447</v>
      </c>
      <c r="Q366" s="87" t="s">
        <v>448</v>
      </c>
    </row>
    <row r="367" spans="1:17" x14ac:dyDescent="0.25">
      <c r="A367" s="90"/>
      <c r="B367" s="90" t="str">
        <f>IF(A367&gt;"",IF(A367=E367,"No",(IF(IFERROR(VLOOKUP(A367,E:E,1,FALSE)=A367,FALSE),"Duplicate",IF(E367&gt;"","Mismatch","IT Only")))),"No")</f>
        <v>No</v>
      </c>
      <c r="C367" s="91" t="s">
        <v>451</v>
      </c>
      <c r="D367" s="90" t="s">
        <v>431</v>
      </c>
      <c r="E367" s="90" t="s">
        <v>1658</v>
      </c>
      <c r="F367" s="84" t="str">
        <f>IF(E367=0,"N/A",IF(IF(E367&gt;"",COUNTIF(E:E,E367),0)&gt;1,"Yes","No"))</f>
        <v>No</v>
      </c>
      <c r="G367" s="92" t="s">
        <v>1659</v>
      </c>
      <c r="H367" s="92" t="s">
        <v>489</v>
      </c>
      <c r="I367" s="92" t="s">
        <v>648</v>
      </c>
      <c r="J367" s="92" t="s">
        <v>436</v>
      </c>
      <c r="K367" s="92"/>
      <c r="L367" s="92"/>
      <c r="M367" s="92"/>
      <c r="N367" s="92" t="s">
        <v>1658</v>
      </c>
      <c r="O367" s="96">
        <v>129</v>
      </c>
      <c r="P367" s="92" t="s">
        <v>1505</v>
      </c>
      <c r="Q367" s="97"/>
    </row>
    <row r="368" spans="1:17" x14ac:dyDescent="0.25">
      <c r="A368" s="143"/>
      <c r="B368" s="143" t="str">
        <f>IF(A368&gt;"",IF(A368=E368,"No",(IF(IFERROR(VLOOKUP(A368,E:E,1,FALSE)=A368,FALSE),"Duplicate",IF(E368&gt;"","Mismatch","IT Only")))),"No")</f>
        <v>No</v>
      </c>
      <c r="C368" s="86" t="s">
        <v>430</v>
      </c>
      <c r="D368" s="143" t="s">
        <v>431</v>
      </c>
      <c r="E368" s="143" t="s">
        <v>1645</v>
      </c>
      <c r="F368" s="84" t="str">
        <f>IF(E368=0,"N/A",IF(IF(E368&gt;"",COUNTIF(E:E,E368),0)&gt;1,"Yes","No"))</f>
        <v>No</v>
      </c>
      <c r="G368" s="87" t="s">
        <v>1646</v>
      </c>
      <c r="H368" s="87" t="s">
        <v>593</v>
      </c>
      <c r="I368" s="87" t="s">
        <v>435</v>
      </c>
      <c r="J368" s="87" t="s">
        <v>436</v>
      </c>
      <c r="K368" s="87">
        <v>38.726100000000002</v>
      </c>
      <c r="L368" s="87">
        <v>-90.340716666666694</v>
      </c>
      <c r="M368" s="87"/>
      <c r="N368" s="87" t="s">
        <v>1645</v>
      </c>
      <c r="O368" s="94">
        <v>156</v>
      </c>
      <c r="P368" s="87" t="s">
        <v>1232</v>
      </c>
      <c r="Q368" s="89"/>
    </row>
    <row r="369" spans="1:17" x14ac:dyDescent="0.25">
      <c r="A369" s="143"/>
      <c r="B369" s="143"/>
      <c r="C369" s="86" t="s">
        <v>430</v>
      </c>
      <c r="D369" s="143" t="s">
        <v>431</v>
      </c>
      <c r="E369" s="143" t="s">
        <v>10757</v>
      </c>
      <c r="F369" s="84" t="s">
        <v>10076</v>
      </c>
      <c r="G369" s="110" t="s">
        <v>10711</v>
      </c>
      <c r="H369" s="110"/>
      <c r="I369" s="110" t="s">
        <v>445</v>
      </c>
      <c r="J369" s="110" t="s">
        <v>10517</v>
      </c>
      <c r="K369" s="110">
        <v>38.528399999999998</v>
      </c>
      <c r="L369" s="110">
        <v>-90.012</v>
      </c>
      <c r="M369" s="110" t="s">
        <v>10803</v>
      </c>
      <c r="N369" s="110"/>
      <c r="O369" s="110"/>
      <c r="P369" s="110"/>
      <c r="Q369" s="110"/>
    </row>
    <row r="370" spans="1:17" x14ac:dyDescent="0.25">
      <c r="A370" s="143"/>
      <c r="B370" s="143"/>
      <c r="C370" s="86" t="s">
        <v>430</v>
      </c>
      <c r="D370" s="143" t="s">
        <v>431</v>
      </c>
      <c r="E370" s="143" t="s">
        <v>10755</v>
      </c>
      <c r="F370" s="84" t="s">
        <v>10076</v>
      </c>
      <c r="G370" s="110" t="s">
        <v>10709</v>
      </c>
      <c r="H370" s="110"/>
      <c r="I370" s="110" t="s">
        <v>445</v>
      </c>
      <c r="J370" s="110" t="s">
        <v>10517</v>
      </c>
      <c r="K370" s="110">
        <v>38.544899999999998</v>
      </c>
      <c r="L370" s="110">
        <v>-90.031000000000006</v>
      </c>
      <c r="M370" s="110" t="s">
        <v>10801</v>
      </c>
      <c r="N370" s="110"/>
      <c r="O370" s="110"/>
      <c r="P370" s="110"/>
      <c r="Q370" s="110"/>
    </row>
    <row r="371" spans="1:17" x14ac:dyDescent="0.25">
      <c r="A371" s="143"/>
      <c r="C371" s="86" t="s">
        <v>430</v>
      </c>
      <c r="D371" s="84" t="s">
        <v>431</v>
      </c>
      <c r="E371" s="84" t="s">
        <v>10750</v>
      </c>
      <c r="F371" s="84" t="s">
        <v>10076</v>
      </c>
      <c r="G371" s="110" t="s">
        <v>10704</v>
      </c>
      <c r="H371" s="110"/>
      <c r="I371" s="110" t="s">
        <v>445</v>
      </c>
      <c r="J371" s="110" t="s">
        <v>10517</v>
      </c>
      <c r="K371" s="110">
        <v>38.559600000000003</v>
      </c>
      <c r="L371" s="110">
        <v>-90.0458</v>
      </c>
      <c r="M371" s="110" t="s">
        <v>10796</v>
      </c>
      <c r="N371" s="110"/>
      <c r="O371" s="110"/>
      <c r="P371" s="110"/>
      <c r="Q371" s="110"/>
    </row>
    <row r="372" spans="1:17" x14ac:dyDescent="0.25">
      <c r="A372" s="143"/>
      <c r="C372" s="86" t="s">
        <v>430</v>
      </c>
      <c r="D372" s="84" t="s">
        <v>431</v>
      </c>
      <c r="E372" s="84" t="s">
        <v>10771</v>
      </c>
      <c r="F372" s="84" t="s">
        <v>10076</v>
      </c>
      <c r="G372" s="110" t="s">
        <v>10725</v>
      </c>
      <c r="H372" s="110"/>
      <c r="I372" s="110" t="s">
        <v>445</v>
      </c>
      <c r="J372" s="110" t="s">
        <v>10517</v>
      </c>
      <c r="K372" s="110">
        <v>38.589199999999998</v>
      </c>
      <c r="L372" s="110">
        <v>-89.892799999999994</v>
      </c>
      <c r="M372" s="110" t="s">
        <v>10817</v>
      </c>
      <c r="N372" s="110"/>
      <c r="O372" s="110"/>
      <c r="P372" s="110"/>
      <c r="Q372" s="110"/>
    </row>
    <row r="373" spans="1:17" x14ac:dyDescent="0.25">
      <c r="A373" s="143"/>
      <c r="B373" s="143" t="str">
        <f>IF(A373&gt;"",IF(A373=E373,"No",(IF(IFERROR(VLOOKUP(A373,E:E,1,FALSE)=A373,FALSE),"Duplicate",IF(E373&gt;"","Mismatch","IT Only")))),"No")</f>
        <v>No</v>
      </c>
      <c r="C373" s="86" t="s">
        <v>430</v>
      </c>
      <c r="D373" s="143" t="s">
        <v>431</v>
      </c>
      <c r="E373" s="143" t="s">
        <v>1708</v>
      </c>
      <c r="F373" s="143" t="str">
        <f>IF(E373=0,"N/A",IF(IF(E373&gt;"",COUNTIF(E:E,E373),0)&gt;1,"Yes","No"))</f>
        <v>No</v>
      </c>
      <c r="G373" s="87" t="s">
        <v>1709</v>
      </c>
      <c r="H373" s="87" t="s">
        <v>444</v>
      </c>
      <c r="I373" s="87" t="s">
        <v>445</v>
      </c>
      <c r="J373" s="87" t="s">
        <v>436</v>
      </c>
      <c r="K373" s="87">
        <v>40.617533333333334</v>
      </c>
      <c r="L373" s="87">
        <v>-89.469650000000001</v>
      </c>
      <c r="M373" s="87"/>
      <c r="N373" s="87" t="s">
        <v>1710</v>
      </c>
      <c r="O373" s="87" t="s">
        <v>1711</v>
      </c>
      <c r="P373" s="87" t="s">
        <v>447</v>
      </c>
      <c r="Q373" s="87" t="s">
        <v>448</v>
      </c>
    </row>
    <row r="374" spans="1:17" x14ac:dyDescent="0.25">
      <c r="A374" s="203"/>
      <c r="B374" s="203" t="s">
        <v>10076</v>
      </c>
      <c r="C374" s="203" t="s">
        <v>430</v>
      </c>
      <c r="D374" s="203" t="s">
        <v>431</v>
      </c>
      <c r="E374" s="203" t="s">
        <v>10940</v>
      </c>
      <c r="F374" s="203" t="s">
        <v>10076</v>
      </c>
      <c r="G374" s="130" t="s">
        <v>10941</v>
      </c>
      <c r="H374" s="130" t="s">
        <v>10942</v>
      </c>
      <c r="I374" s="130" t="s">
        <v>445</v>
      </c>
      <c r="J374" s="130" t="s">
        <v>10517</v>
      </c>
      <c r="K374" s="165">
        <v>38.607900000000001</v>
      </c>
      <c r="L374" s="165">
        <v>-89.911100000000005</v>
      </c>
      <c r="M374" s="130" t="s">
        <v>10943</v>
      </c>
      <c r="N374" s="152"/>
      <c r="O374" s="152"/>
      <c r="P374" s="152"/>
      <c r="Q374" s="152"/>
    </row>
    <row r="375" spans="1:17" x14ac:dyDescent="0.25">
      <c r="A375" s="143"/>
      <c r="B375" s="143" t="str">
        <f>IF(A375&gt;"",IF(A375=E375,"No",(IF(IFERROR(VLOOKUP(A375,E:E,1,FALSE)=A375,FALSE),"Duplicate",IF(E375&gt;"","Mismatch","IT Only")))),"No")</f>
        <v>No</v>
      </c>
      <c r="C375" s="86" t="s">
        <v>430</v>
      </c>
      <c r="D375" s="143" t="s">
        <v>431</v>
      </c>
      <c r="E375" s="143" t="s">
        <v>1273</v>
      </c>
      <c r="F375" s="143" t="str">
        <f>IF(E375=0,"N/A",IF(IF(E375&gt;"",COUNTIF(E:E,E375),0)&gt;1,"Yes","No"))</f>
        <v>No</v>
      </c>
      <c r="G375" s="87" t="s">
        <v>1274</v>
      </c>
      <c r="H375" s="87" t="s">
        <v>672</v>
      </c>
      <c r="I375" s="87" t="s">
        <v>445</v>
      </c>
      <c r="J375" s="87" t="s">
        <v>436</v>
      </c>
      <c r="K375" s="87">
        <v>40.249666666666698</v>
      </c>
      <c r="L375" s="87">
        <v>-87.594783333333297</v>
      </c>
      <c r="M375" s="87"/>
      <c r="N375" s="87" t="s">
        <v>1273</v>
      </c>
      <c r="O375" s="87" t="s">
        <v>1275</v>
      </c>
      <c r="P375" s="87" t="s">
        <v>1026</v>
      </c>
      <c r="Q375" s="87" t="s">
        <v>1027</v>
      </c>
    </row>
    <row r="376" spans="1:17" x14ac:dyDescent="0.25">
      <c r="A376" s="143"/>
      <c r="B376" s="143" t="str">
        <f>IF(A376&gt;"",IF(A376=E376,"No",(IF(IFERROR(VLOOKUP(A376,E:E,1,FALSE)=A376,FALSE),"Duplicate",IF(E376&gt;"","Mismatch","IT Only")))),"No")</f>
        <v>No</v>
      </c>
      <c r="C376" s="86" t="s">
        <v>430</v>
      </c>
      <c r="D376" s="143" t="s">
        <v>431</v>
      </c>
      <c r="E376" s="143" t="s">
        <v>1683</v>
      </c>
      <c r="F376" s="143" t="str">
        <f>IF(E376=0,"N/A",IF(IF(E376&gt;"",COUNTIF(E:E,E376),0)&gt;1,"Yes","No"))</f>
        <v>No</v>
      </c>
      <c r="G376" s="87" t="s">
        <v>1684</v>
      </c>
      <c r="H376" s="87" t="s">
        <v>692</v>
      </c>
      <c r="I376" s="87" t="s">
        <v>435</v>
      </c>
      <c r="J376" s="87" t="s">
        <v>436</v>
      </c>
      <c r="K376" s="87"/>
      <c r="L376" s="87"/>
      <c r="M376" s="87"/>
      <c r="N376" s="87" t="s">
        <v>1683</v>
      </c>
      <c r="O376" s="88">
        <v>48</v>
      </c>
      <c r="P376" s="87" t="s">
        <v>1039</v>
      </c>
      <c r="Q376" s="89"/>
    </row>
    <row r="377" spans="1:17" x14ac:dyDescent="0.25">
      <c r="A377" s="143"/>
      <c r="B377" s="143" t="str">
        <f>IF(A377&gt;"",IF(A377=E377,"No",(IF(IFERROR(VLOOKUP(A377,E:E,1,FALSE)=A377,FALSE),"Duplicate",IF(E377&gt;"","Mismatch","IT Only")))),"No")</f>
        <v>No</v>
      </c>
      <c r="C377" s="86" t="s">
        <v>430</v>
      </c>
      <c r="D377" s="143" t="s">
        <v>431</v>
      </c>
      <c r="E377" s="203" t="s">
        <v>11153</v>
      </c>
      <c r="F377" s="143" t="s">
        <v>10076</v>
      </c>
      <c r="G377" s="130" t="s">
        <v>11173</v>
      </c>
      <c r="H377" s="87" t="s">
        <v>558</v>
      </c>
      <c r="I377" s="87" t="s">
        <v>445</v>
      </c>
      <c r="J377" s="87" t="s">
        <v>10517</v>
      </c>
      <c r="K377" s="196">
        <v>-90.154182000000006</v>
      </c>
      <c r="L377" s="196">
        <v>38.898440999999998</v>
      </c>
      <c r="M377" s="199" t="s">
        <v>11163</v>
      </c>
      <c r="N377" s="87"/>
      <c r="O377" s="88"/>
      <c r="P377" s="87"/>
      <c r="Q377" s="87"/>
    </row>
    <row r="378" spans="1:17" x14ac:dyDescent="0.25">
      <c r="A378" s="143"/>
      <c r="B378" s="84" t="str">
        <f>IF(A378&gt;"",IF(A378=E378,"No",(IF(IFERROR(VLOOKUP(A378,E:E,1,FALSE)=A378,FALSE),"Duplicate",IF(E378&gt;"","Mismatch","IT Only")))),"No")</f>
        <v>No</v>
      </c>
      <c r="C378" s="86" t="s">
        <v>430</v>
      </c>
      <c r="D378" s="84" t="s">
        <v>431</v>
      </c>
      <c r="E378" s="143" t="s">
        <v>993</v>
      </c>
      <c r="F378" s="84" t="str">
        <f>IF(E378=0,"N/A",IF(IF(E378&gt;"",COUNTIF(E:E,E378),0)&gt;1,"Yes","No"))</f>
        <v>No</v>
      </c>
      <c r="G378" s="87" t="s">
        <v>994</v>
      </c>
      <c r="H378" s="87" t="s">
        <v>479</v>
      </c>
      <c r="I378" s="87" t="s">
        <v>445</v>
      </c>
      <c r="J378" s="87" t="s">
        <v>436</v>
      </c>
      <c r="K378" s="87">
        <v>40.010166666666699</v>
      </c>
      <c r="L378" s="87">
        <v>-90.420333333333303</v>
      </c>
      <c r="M378" s="87"/>
      <c r="N378" s="87" t="s">
        <v>993</v>
      </c>
      <c r="O378" s="87" t="s">
        <v>995</v>
      </c>
      <c r="P378" s="87" t="s">
        <v>482</v>
      </c>
      <c r="Q378" s="87" t="s">
        <v>483</v>
      </c>
    </row>
    <row r="379" spans="1:17" x14ac:dyDescent="0.25">
      <c r="A379" s="143"/>
      <c r="B379" s="84" t="str">
        <f>IF(A379&gt;"",IF(A379=E379,"No",(IF(IFERROR(VLOOKUP(A379,E:E,1,FALSE)=A379,FALSE),"Duplicate",IF(E379&gt;"","Mismatch","IT Only")))),"No")</f>
        <v>No</v>
      </c>
      <c r="C379" s="86" t="s">
        <v>430</v>
      </c>
      <c r="D379" s="84" t="s">
        <v>431</v>
      </c>
      <c r="E379" s="143" t="s">
        <v>1456</v>
      </c>
      <c r="F379" s="84" t="str">
        <f>IF(E379=0,"N/A",IF(IF(E379&gt;"",COUNTIF(E:E,E379),0)&gt;1,"Yes","No"))</f>
        <v>No</v>
      </c>
      <c r="G379" s="87" t="s">
        <v>1457</v>
      </c>
      <c r="H379" s="87" t="s">
        <v>493</v>
      </c>
      <c r="I379" s="87" t="s">
        <v>445</v>
      </c>
      <c r="J379" s="87" t="s">
        <v>436</v>
      </c>
      <c r="K379" s="87">
        <v>40.476300000000002</v>
      </c>
      <c r="L379" s="87">
        <v>-88.981899999999996</v>
      </c>
      <c r="M379" s="87"/>
      <c r="N379" s="87" t="s">
        <v>1458</v>
      </c>
      <c r="O379" s="87" t="s">
        <v>1459</v>
      </c>
      <c r="P379" s="87" t="s">
        <v>1321</v>
      </c>
      <c r="Q379" s="87" t="s">
        <v>1322</v>
      </c>
    </row>
    <row r="380" spans="1:17" x14ac:dyDescent="0.25">
      <c r="A380" s="143"/>
      <c r="B380" s="143"/>
      <c r="C380" s="86" t="s">
        <v>430</v>
      </c>
      <c r="D380" s="143" t="s">
        <v>431</v>
      </c>
      <c r="E380" s="143" t="s">
        <v>10769</v>
      </c>
      <c r="F380" s="84" t="s">
        <v>10076</v>
      </c>
      <c r="G380" s="110" t="s">
        <v>10723</v>
      </c>
      <c r="H380" s="110"/>
      <c r="I380" s="110" t="s">
        <v>445</v>
      </c>
      <c r="J380" s="110" t="s">
        <v>10517</v>
      </c>
      <c r="K380" s="110">
        <v>38.542400000000001</v>
      </c>
      <c r="L380" s="110">
        <v>-89.943299999999994</v>
      </c>
      <c r="M380" s="110" t="s">
        <v>10815</v>
      </c>
      <c r="N380" s="110"/>
      <c r="O380" s="110"/>
      <c r="P380" s="110"/>
      <c r="Q380" s="110"/>
    </row>
    <row r="381" spans="1:17" x14ac:dyDescent="0.25">
      <c r="A381" s="143" t="s">
        <v>996</v>
      </c>
      <c r="B381" s="84" t="str">
        <f>IF(A381&gt;"",IF(A381=E381,"No",(IF(IFERROR(VLOOKUP(A381,E:E,1,FALSE)=A381,FALSE),"Duplicate",IF(E381&gt;"","Mismatch","IT Only")))),"No")</f>
        <v>No</v>
      </c>
      <c r="C381" s="86" t="s">
        <v>430</v>
      </c>
      <c r="D381" s="84" t="s">
        <v>431</v>
      </c>
      <c r="E381" s="84" t="s">
        <v>996</v>
      </c>
      <c r="F381" s="84" t="str">
        <f>IF(E381=0,"N/A",IF(IF(E381&gt;"",COUNTIF(E:E,E381),0)&gt;1,"Yes","No"))</f>
        <v>No</v>
      </c>
      <c r="G381" s="87" t="s">
        <v>997</v>
      </c>
      <c r="H381" s="87" t="s">
        <v>479</v>
      </c>
      <c r="I381" s="87" t="s">
        <v>445</v>
      </c>
      <c r="J381" s="87" t="s">
        <v>580</v>
      </c>
      <c r="K381" s="87">
        <v>40.017288000000001</v>
      </c>
      <c r="L381" s="87">
        <v>-90.434292999999997</v>
      </c>
      <c r="M381" s="87" t="s">
        <v>998</v>
      </c>
      <c r="N381" s="87"/>
      <c r="O381" s="87"/>
      <c r="P381" s="87"/>
      <c r="Q381" s="87"/>
    </row>
    <row r="382" spans="1:17" x14ac:dyDescent="0.25">
      <c r="A382" s="143"/>
      <c r="B382" s="84" t="str">
        <f>IF(A382&gt;"",IF(A382=E382,"No",(IF(IFERROR(VLOOKUP(A382,E:E,1,FALSE)=A382,FALSE),"Duplicate",IF(E382&gt;"","Mismatch","IT Only")))),"No")</f>
        <v>No</v>
      </c>
      <c r="C382" s="86" t="s">
        <v>430</v>
      </c>
      <c r="D382" s="84" t="s">
        <v>431</v>
      </c>
      <c r="E382" s="84" t="s">
        <v>1958</v>
      </c>
      <c r="F382" s="84" t="str">
        <f>IF(E382=0,"N/A",IF(IF(E382&gt;"",COUNTIF(E:E,E382),0)&gt;1,"Yes","No"))</f>
        <v>No</v>
      </c>
      <c r="G382" s="87" t="s">
        <v>1959</v>
      </c>
      <c r="H382" s="87" t="s">
        <v>558</v>
      </c>
      <c r="I382" s="87" t="s">
        <v>445</v>
      </c>
      <c r="J382" s="87" t="s">
        <v>436</v>
      </c>
      <c r="K382" s="87">
        <v>38.637445999999997</v>
      </c>
      <c r="L382" s="87">
        <v>-89.979737</v>
      </c>
      <c r="M382" s="87"/>
      <c r="N382" s="87" t="s">
        <v>1958</v>
      </c>
      <c r="O382" s="87" t="s">
        <v>1960</v>
      </c>
      <c r="P382" s="87" t="s">
        <v>1961</v>
      </c>
      <c r="Q382" s="87" t="s">
        <v>1962</v>
      </c>
    </row>
    <row r="383" spans="1:17" x14ac:dyDescent="0.25">
      <c r="A383" s="143"/>
      <c r="B383" s="84" t="str">
        <f>IF(A383&gt;"",IF(A383=E383,"No",(IF(IFERROR(VLOOKUP(A383,E:E,1,FALSE)=A383,FALSE),"Duplicate",IF(E383&gt;"","Mismatch","IT Only")))),"No")</f>
        <v>No</v>
      </c>
      <c r="C383" s="86" t="s">
        <v>430</v>
      </c>
      <c r="D383" s="143" t="s">
        <v>431</v>
      </c>
      <c r="E383" s="84" t="s">
        <v>999</v>
      </c>
      <c r="F383" s="84" t="str">
        <f>IF(E383=0,"N/A",IF(IF(E383&gt;"",COUNTIF(E:E,E383),0)&gt;1,"Yes","No"))</f>
        <v>No</v>
      </c>
      <c r="G383" s="87" t="s">
        <v>1000</v>
      </c>
      <c r="H383" s="87" t="s">
        <v>479</v>
      </c>
      <c r="I383" s="87" t="s">
        <v>445</v>
      </c>
      <c r="J383" s="87" t="s">
        <v>436</v>
      </c>
      <c r="K383" s="87">
        <v>39.995833333333302</v>
      </c>
      <c r="L383" s="87">
        <v>-90.404183333333293</v>
      </c>
      <c r="M383" s="87"/>
      <c r="N383" s="87" t="s">
        <v>999</v>
      </c>
      <c r="O383" s="87" t="s">
        <v>1001</v>
      </c>
      <c r="P383" s="87" t="s">
        <v>482</v>
      </c>
      <c r="Q383" s="87" t="s">
        <v>483</v>
      </c>
    </row>
    <row r="384" spans="1:17" x14ac:dyDescent="0.25">
      <c r="A384" s="143"/>
      <c r="B384" s="84" t="str">
        <f>IF(A384&gt;"",IF(A384=E384,"No",(IF(IFERROR(VLOOKUP(A384,E:E,1,FALSE)=A384,FALSE),"Duplicate",IF(E384&gt;"","Mismatch","IT Only")))),"No")</f>
        <v>No</v>
      </c>
      <c r="C384" s="86" t="s">
        <v>430</v>
      </c>
      <c r="D384" s="84" t="s">
        <v>431</v>
      </c>
      <c r="E384" s="84" t="s">
        <v>1239</v>
      </c>
      <c r="F384" s="84" t="str">
        <f>IF(E384=0,"N/A",IF(IF(E384&gt;"",COUNTIF(E:E,E384),0)&gt;1,"Yes","No"))</f>
        <v>No</v>
      </c>
      <c r="G384" s="87" t="s">
        <v>1240</v>
      </c>
      <c r="H384" s="87" t="s">
        <v>692</v>
      </c>
      <c r="I384" s="87" t="s">
        <v>435</v>
      </c>
      <c r="J384" s="87" t="s">
        <v>436</v>
      </c>
      <c r="K384" s="87">
        <v>36.908733333333302</v>
      </c>
      <c r="L384" s="87">
        <v>-89.451983333333303</v>
      </c>
      <c r="M384" s="87"/>
      <c r="N384" s="87" t="s">
        <v>1239</v>
      </c>
      <c r="O384" s="94">
        <v>698</v>
      </c>
      <c r="P384" s="87" t="s">
        <v>693</v>
      </c>
      <c r="Q384" s="89"/>
    </row>
    <row r="385" spans="1:17" x14ac:dyDescent="0.25">
      <c r="A385" s="143"/>
      <c r="B385" s="84" t="str">
        <f>IF(A385&gt;"",IF(A385=E385,"No",(IF(IFERROR(VLOOKUP(A385,E:E,1,FALSE)=A385,FALSE),"Duplicate",IF(E385&gt;"","Mismatch","IT Only")))),"No")</f>
        <v>No</v>
      </c>
      <c r="C385" s="86" t="s">
        <v>430</v>
      </c>
      <c r="D385" s="84" t="s">
        <v>431</v>
      </c>
      <c r="E385" s="84" t="s">
        <v>1002</v>
      </c>
      <c r="F385" s="84" t="str">
        <f>IF(E385=0,"N/A",IF(IF(E385&gt;"",COUNTIF(E:E,E385),0)&gt;1,"Yes","No"))</f>
        <v>No</v>
      </c>
      <c r="G385" s="87" t="s">
        <v>1003</v>
      </c>
      <c r="H385" s="87" t="s">
        <v>479</v>
      </c>
      <c r="I385" s="87" t="s">
        <v>445</v>
      </c>
      <c r="J385" s="87" t="s">
        <v>436</v>
      </c>
      <c r="K385" s="87">
        <v>39.941499999999998</v>
      </c>
      <c r="L385" s="87">
        <v>-90.488833333333304</v>
      </c>
      <c r="M385" s="87"/>
      <c r="N385" s="87" t="s">
        <v>1004</v>
      </c>
      <c r="O385" s="87" t="s">
        <v>1005</v>
      </c>
      <c r="P385" s="87" t="s">
        <v>482</v>
      </c>
      <c r="Q385" s="87" t="s">
        <v>483</v>
      </c>
    </row>
    <row r="386" spans="1:17" x14ac:dyDescent="0.25">
      <c r="A386" s="143"/>
      <c r="B386" s="143" t="str">
        <f>IF(A386&gt;"",IF(A386=E386,"No",(IF(IFERROR(VLOOKUP(A386,E:E,1,FALSE)=A386,FALSE),"Duplicate",IF(E386&gt;"","Mismatch","IT Only")))),"No")</f>
        <v>No</v>
      </c>
      <c r="C386" s="86" t="s">
        <v>430</v>
      </c>
      <c r="D386" s="143" t="s">
        <v>431</v>
      </c>
      <c r="E386" s="143" t="s">
        <v>1532</v>
      </c>
      <c r="F386" s="143" t="str">
        <f>IF(E386=0,"N/A",IF(IF(E386&gt;"",COUNTIF(E:E,E386),0)&gt;1,"Yes","No"))</f>
        <v>No</v>
      </c>
      <c r="G386" s="87" t="s">
        <v>1533</v>
      </c>
      <c r="H386" s="87" t="s">
        <v>692</v>
      </c>
      <c r="I386" s="87" t="s">
        <v>435</v>
      </c>
      <c r="J386" s="87" t="s">
        <v>436</v>
      </c>
      <c r="K386" s="87">
        <v>37.923050000000003</v>
      </c>
      <c r="L386" s="87">
        <v>-90.541266666666701</v>
      </c>
      <c r="M386" s="87"/>
      <c r="N386" s="87" t="s">
        <v>1534</v>
      </c>
      <c r="O386" s="94">
        <v>563</v>
      </c>
      <c r="P386" s="87" t="s">
        <v>1039</v>
      </c>
      <c r="Q386" s="89"/>
    </row>
    <row r="387" spans="1:17" x14ac:dyDescent="0.25">
      <c r="A387" s="143"/>
      <c r="B387" s="143" t="str">
        <f>IF(A387&gt;"",IF(A387=E387,"No",(IF(IFERROR(VLOOKUP(A387,E:E,1,FALSE)=A387,FALSE),"Duplicate",IF(E387&gt;"","Mismatch","IT Only")))),"No")</f>
        <v>No</v>
      </c>
      <c r="C387" s="86" t="s">
        <v>430</v>
      </c>
      <c r="D387" s="143" t="s">
        <v>431</v>
      </c>
      <c r="E387" s="143" t="s">
        <v>1718</v>
      </c>
      <c r="F387" s="143" t="str">
        <f>IF(E387=0,"N/A",IF(IF(E387&gt;"",COUNTIF(E:E,E387),0)&gt;1,"Yes","No"))</f>
        <v>No</v>
      </c>
      <c r="G387" s="87" t="s">
        <v>1719</v>
      </c>
      <c r="H387" s="87" t="s">
        <v>644</v>
      </c>
      <c r="I387" s="87" t="s">
        <v>435</v>
      </c>
      <c r="J387" s="87" t="s">
        <v>436</v>
      </c>
      <c r="K387" s="87">
        <v>38.225050000000003</v>
      </c>
      <c r="L387" s="87">
        <v>-90.600116666666693</v>
      </c>
      <c r="M387" s="87"/>
      <c r="N387" s="87" t="s">
        <v>1718</v>
      </c>
      <c r="O387" s="94">
        <v>517</v>
      </c>
      <c r="P387" s="87" t="s">
        <v>645</v>
      </c>
      <c r="Q387" s="89"/>
    </row>
    <row r="388" spans="1:17" x14ac:dyDescent="0.25">
      <c r="A388" s="143"/>
      <c r="B388" s="84" t="str">
        <f>IF(A388&gt;"",IF(A388=E388,"No",(IF(IFERROR(VLOOKUP(A388,E:E,1,FALSE)=A388,FALSE),"Duplicate",IF(E388&gt;"","Mismatch","IT Only")))),"No")</f>
        <v>No</v>
      </c>
      <c r="C388" s="86" t="s">
        <v>430</v>
      </c>
      <c r="D388" s="84" t="s">
        <v>431</v>
      </c>
      <c r="E388" s="84" t="s">
        <v>1670</v>
      </c>
      <c r="F388" s="84" t="str">
        <f>IF(E388=0,"N/A",IF(IF(E388&gt;"",COUNTIF(E:E,E388),0)&gt;1,"Yes","No"))</f>
        <v>No</v>
      </c>
      <c r="G388" s="87" t="s">
        <v>1671</v>
      </c>
      <c r="H388" s="87" t="s">
        <v>672</v>
      </c>
      <c r="I388" s="87" t="s">
        <v>445</v>
      </c>
      <c r="J388" s="87" t="s">
        <v>436</v>
      </c>
      <c r="K388" s="87">
        <v>40.575000000000003</v>
      </c>
      <c r="L388" s="87">
        <v>-88.076149999999998</v>
      </c>
      <c r="M388" s="87"/>
      <c r="N388" s="87" t="s">
        <v>1670</v>
      </c>
      <c r="O388" s="87" t="s">
        <v>1672</v>
      </c>
      <c r="P388" s="87" t="s">
        <v>1026</v>
      </c>
      <c r="Q388" s="87" t="s">
        <v>1027</v>
      </c>
    </row>
    <row r="389" spans="1:17" x14ac:dyDescent="0.25">
      <c r="A389" s="143"/>
      <c r="B389" s="84" t="str">
        <f>IF(A389&gt;"",IF(A389=E389,"No",(IF(IFERROR(VLOOKUP(A389,E:E,1,FALSE)=A389,FALSE),"Duplicate",IF(E389&gt;"","Mismatch","IT Only")))),"No")</f>
        <v>No</v>
      </c>
      <c r="C389" s="86" t="s">
        <v>430</v>
      </c>
      <c r="D389" s="84" t="s">
        <v>431</v>
      </c>
      <c r="E389" s="84" t="s">
        <v>1673</v>
      </c>
      <c r="F389" s="84" t="str">
        <f>IF(E389=0,"N/A",IF(IF(E389&gt;"",COUNTIF(E:E,E389),0)&gt;1,"Yes","No"))</f>
        <v>No</v>
      </c>
      <c r="G389" s="87" t="s">
        <v>1673</v>
      </c>
      <c r="H389" s="87" t="s">
        <v>444</v>
      </c>
      <c r="I389" s="87" t="s">
        <v>445</v>
      </c>
      <c r="J389" s="87" t="s">
        <v>436</v>
      </c>
      <c r="K389" s="87">
        <v>41.365533333333332</v>
      </c>
      <c r="L389" s="87">
        <v>-89.689633333333333</v>
      </c>
      <c r="M389" s="87"/>
      <c r="N389" s="87" t="s">
        <v>1674</v>
      </c>
      <c r="O389" s="87" t="s">
        <v>1675</v>
      </c>
      <c r="P389" s="87" t="s">
        <v>636</v>
      </c>
      <c r="Q389" s="87" t="s">
        <v>637</v>
      </c>
    </row>
    <row r="390" spans="1:17" x14ac:dyDescent="0.25">
      <c r="A390" s="143"/>
      <c r="B390" s="143" t="str">
        <f>IF(A390&gt;"",IF(A390=E390,"No",(IF(IFERROR(VLOOKUP(A390,E:E,1,FALSE)=A390,FALSE),"Duplicate",IF(E390&gt;"","Mismatch","IT Only")))),"No")</f>
        <v>No</v>
      </c>
      <c r="C390" s="86" t="s">
        <v>430</v>
      </c>
      <c r="D390" s="143" t="s">
        <v>431</v>
      </c>
      <c r="E390" s="143" t="s">
        <v>1676</v>
      </c>
      <c r="F390" s="84" t="str">
        <f>IF(E390=0,"N/A",IF(IF(E390&gt;"",COUNTIF(E:E,E390),0)&gt;1,"Yes","No"))</f>
        <v>No</v>
      </c>
      <c r="G390" s="87" t="s">
        <v>1677</v>
      </c>
      <c r="H390" s="87" t="s">
        <v>434</v>
      </c>
      <c r="I390" s="87" t="s">
        <v>435</v>
      </c>
      <c r="J390" s="87" t="s">
        <v>436</v>
      </c>
      <c r="K390" s="87">
        <v>39.416116666666703</v>
      </c>
      <c r="L390" s="87">
        <v>-91.033533333333295</v>
      </c>
      <c r="M390" s="87"/>
      <c r="N390" s="87" t="s">
        <v>1676</v>
      </c>
      <c r="O390" s="100" t="s">
        <v>1678</v>
      </c>
      <c r="P390" s="87" t="s">
        <v>461</v>
      </c>
      <c r="Q390" s="89"/>
    </row>
    <row r="391" spans="1:17" x14ac:dyDescent="0.25">
      <c r="A391" s="143"/>
      <c r="B391" s="143" t="str">
        <f>IF(A391&gt;"",IF(A391=E391,"No",(IF(IFERROR(VLOOKUP(A391,E:E,1,FALSE)=A391,FALSE),"Duplicate",IF(E391&gt;"","Mismatch","IT Only")))),"No")</f>
        <v>No</v>
      </c>
      <c r="C391" s="86" t="s">
        <v>430</v>
      </c>
      <c r="D391" s="143" t="s">
        <v>431</v>
      </c>
      <c r="E391" s="143" t="s">
        <v>1695</v>
      </c>
      <c r="F391" s="84" t="str">
        <f>IF(E391=0,"N/A",IF(IF(E391&gt;"",COUNTIF(E:E,E391),0)&gt;1,"Yes","No"))</f>
        <v>No</v>
      </c>
      <c r="G391" s="87" t="s">
        <v>1696</v>
      </c>
      <c r="H391" s="87" t="s">
        <v>558</v>
      </c>
      <c r="I391" s="87" t="s">
        <v>445</v>
      </c>
      <c r="J391" s="87" t="s">
        <v>436</v>
      </c>
      <c r="K391" s="87">
        <v>39.071483333333333</v>
      </c>
      <c r="L391" s="87">
        <v>-89.946200000000005</v>
      </c>
      <c r="M391" s="87"/>
      <c r="N391" s="87" t="s">
        <v>1697</v>
      </c>
      <c r="O391" s="87" t="s">
        <v>1698</v>
      </c>
      <c r="P391" s="87" t="s">
        <v>1196</v>
      </c>
      <c r="Q391" s="87" t="s">
        <v>1197</v>
      </c>
    </row>
    <row r="392" spans="1:17" x14ac:dyDescent="0.25">
      <c r="A392" s="143"/>
      <c r="B392" s="143" t="str">
        <f>IF(A392&gt;"",IF(A392=E392,"No",(IF(IFERROR(VLOOKUP(A392,E:E,1,FALSE)=A392,FALSE),"Duplicate",IF(E392&gt;"","Mismatch","IT Only")))),"No")</f>
        <v>No</v>
      </c>
      <c r="C392" s="86" t="s">
        <v>430</v>
      </c>
      <c r="D392" s="143" t="s">
        <v>431</v>
      </c>
      <c r="E392" s="143" t="s">
        <v>1691</v>
      </c>
      <c r="F392" s="84" t="str">
        <f>IF(E392=0,"N/A",IF(IF(E392&gt;"",COUNTIF(E:E,E392),0)&gt;1,"Yes","No"))</f>
        <v>No</v>
      </c>
      <c r="G392" s="87" t="s">
        <v>1692</v>
      </c>
      <c r="H392" s="87" t="s">
        <v>680</v>
      </c>
      <c r="I392" s="87" t="s">
        <v>445</v>
      </c>
      <c r="J392" s="87" t="s">
        <v>436</v>
      </c>
      <c r="K392" s="87">
        <v>37.472333333333303</v>
      </c>
      <c r="L392" s="87">
        <v>-88.970433333333304</v>
      </c>
      <c r="M392" s="87"/>
      <c r="N392" s="87" t="s">
        <v>1693</v>
      </c>
      <c r="O392" s="87" t="s">
        <v>1694</v>
      </c>
      <c r="P392" s="87" t="s">
        <v>684</v>
      </c>
      <c r="Q392" s="87" t="s">
        <v>685</v>
      </c>
    </row>
    <row r="393" spans="1:17" x14ac:dyDescent="0.25">
      <c r="A393" s="143"/>
      <c r="B393" s="143" t="str">
        <f>IF(A393&gt;"",IF(A393=E393,"No",(IF(IFERROR(VLOOKUP(A393,E:E,1,FALSE)=A393,FALSE),"Duplicate",IF(E393&gt;"","Mismatch","IT Only")))),"No")</f>
        <v>No</v>
      </c>
      <c r="C393" s="86" t="s">
        <v>430</v>
      </c>
      <c r="D393" s="143" t="s">
        <v>431</v>
      </c>
      <c r="E393" s="143" t="s">
        <v>1706</v>
      </c>
      <c r="F393" s="84" t="str">
        <f>IF(E393=0,"N/A",IF(IF(E393&gt;"",COUNTIF(E:E,E393),0)&gt;1,"Yes","No"))</f>
        <v>No</v>
      </c>
      <c r="G393" s="87" t="s">
        <v>1706</v>
      </c>
      <c r="H393" s="87" t="s">
        <v>493</v>
      </c>
      <c r="I393" s="87" t="s">
        <v>445</v>
      </c>
      <c r="J393" s="87" t="s">
        <v>436</v>
      </c>
      <c r="K393" s="87">
        <v>40.338349999999998</v>
      </c>
      <c r="L393" s="87">
        <v>-89.367566666666661</v>
      </c>
      <c r="M393" s="87"/>
      <c r="N393" s="87" t="s">
        <v>1706</v>
      </c>
      <c r="O393" s="87" t="s">
        <v>1707</v>
      </c>
      <c r="P393" s="87" t="s">
        <v>806</v>
      </c>
      <c r="Q393" s="87" t="s">
        <v>807</v>
      </c>
    </row>
    <row r="394" spans="1:17" x14ac:dyDescent="0.25">
      <c r="A394" s="143"/>
      <c r="B394" s="84" t="str">
        <f>IF(A394&gt;"",IF(A394=E394,"No",(IF(IFERROR(VLOOKUP(A394,E:E,1,FALSE)=A394,FALSE),"Duplicate",IF(E394&gt;"","Mismatch","IT Only")))),"No")</f>
        <v>No</v>
      </c>
      <c r="C394" s="86" t="s">
        <v>430</v>
      </c>
      <c r="D394" s="84" t="s">
        <v>431</v>
      </c>
      <c r="E394" s="84" t="s">
        <v>1709</v>
      </c>
      <c r="F394" s="84" t="str">
        <f>IF(E394=0,"N/A",IF(IF(E394&gt;"",COUNTIF(E:E,E394),0)&gt;1,"Yes","No"))</f>
        <v>No</v>
      </c>
      <c r="G394" s="87" t="s">
        <v>1712</v>
      </c>
      <c r="H394" s="87" t="s">
        <v>479</v>
      </c>
      <c r="I394" s="87" t="s">
        <v>445</v>
      </c>
      <c r="J394" s="87" t="s">
        <v>436</v>
      </c>
      <c r="K394" s="87">
        <v>40.548833333333299</v>
      </c>
      <c r="L394" s="87">
        <v>-90.512366666666694</v>
      </c>
      <c r="M394" s="87"/>
      <c r="N394" s="87" t="s">
        <v>1709</v>
      </c>
      <c r="O394" s="87" t="s">
        <v>1713</v>
      </c>
      <c r="P394" s="87" t="s">
        <v>482</v>
      </c>
      <c r="Q394" s="87" t="s">
        <v>483</v>
      </c>
    </row>
    <row r="395" spans="1:17" x14ac:dyDescent="0.25">
      <c r="A395" s="143"/>
      <c r="B395" s="84" t="str">
        <f>IF(A395&gt;"",IF(A395=E395,"No",(IF(IFERROR(VLOOKUP(A395,E:E,1,FALSE)=A395,FALSE),"Duplicate",IF(E395&gt;"","Mismatch","IT Only")))),"No")</f>
        <v>No</v>
      </c>
      <c r="C395" s="86" t="s">
        <v>430</v>
      </c>
      <c r="D395" s="84" t="s">
        <v>431</v>
      </c>
      <c r="E395" s="84" t="s">
        <v>1093</v>
      </c>
      <c r="F395" s="84" t="str">
        <f>IF(E395=0,"N/A",IF(IF(E395&gt;"",COUNTIF(E:E,E395),0)&gt;1,"Yes","No"))</f>
        <v>No</v>
      </c>
      <c r="G395" s="87" t="s">
        <v>1094</v>
      </c>
      <c r="H395" s="87" t="s">
        <v>516</v>
      </c>
      <c r="I395" s="87" t="s">
        <v>445</v>
      </c>
      <c r="J395" s="87" t="s">
        <v>436</v>
      </c>
      <c r="K395" s="87">
        <v>38.506036000000002</v>
      </c>
      <c r="L395" s="87">
        <v>-89.979958999999994</v>
      </c>
      <c r="M395" s="87"/>
      <c r="N395" s="87" t="s">
        <v>1095</v>
      </c>
      <c r="O395" s="87" t="s">
        <v>1096</v>
      </c>
      <c r="P395" s="87" t="s">
        <v>524</v>
      </c>
      <c r="Q395" s="87" t="s">
        <v>525</v>
      </c>
    </row>
    <row r="396" spans="1:17" x14ac:dyDescent="0.25">
      <c r="A396" s="143"/>
      <c r="B396" s="84" t="str">
        <f>IF(A396&gt;"",IF(A396=E396,"No",(IF(IFERROR(VLOOKUP(A396,E:E,1,FALSE)=A396,FALSE),"Duplicate",IF(E396&gt;"","Mismatch","IT Only")))),"No")</f>
        <v>No</v>
      </c>
      <c r="C396" s="86" t="s">
        <v>430</v>
      </c>
      <c r="D396" s="84" t="s">
        <v>431</v>
      </c>
      <c r="E396" s="143" t="s">
        <v>1109</v>
      </c>
      <c r="F396" s="84" t="str">
        <f>IF(E396=0,"N/A",IF(IF(E396&gt;"",COUNTIF(E:E,E396),0)&gt;1,"Yes","No"))</f>
        <v>No</v>
      </c>
      <c r="G396" s="87" t="s">
        <v>1110</v>
      </c>
      <c r="H396" s="87" t="s">
        <v>516</v>
      </c>
      <c r="I396" s="87" t="s">
        <v>445</v>
      </c>
      <c r="J396" s="87" t="s">
        <v>436</v>
      </c>
      <c r="K396" s="87">
        <v>38.555999999999997</v>
      </c>
      <c r="L396" s="87">
        <v>-90.09108333333333</v>
      </c>
      <c r="M396" s="87"/>
      <c r="N396" s="87" t="s">
        <v>1111</v>
      </c>
      <c r="O396" s="87" t="s">
        <v>1112</v>
      </c>
      <c r="P396" s="87" t="s">
        <v>524</v>
      </c>
      <c r="Q396" s="87" t="s">
        <v>525</v>
      </c>
    </row>
    <row r="397" spans="1:17" x14ac:dyDescent="0.25">
      <c r="A397" s="143"/>
      <c r="B397" s="84" t="str">
        <f>IF(A397&gt;"",IF(A397=E397,"No",(IF(IFERROR(VLOOKUP(A397,E:E,1,FALSE)=A397,FALSE),"Duplicate",IF(E397&gt;"","Mismatch","IT Only")))),"No")</f>
        <v>No</v>
      </c>
      <c r="C397" s="86" t="s">
        <v>430</v>
      </c>
      <c r="D397" s="143" t="s">
        <v>431</v>
      </c>
      <c r="E397" s="84" t="s">
        <v>1101</v>
      </c>
      <c r="F397" s="84" t="str">
        <f>IF(E397=0,"N/A",IF(IF(E397&gt;"",COUNTIF(E:E,E397),0)&gt;1,"Yes","No"))</f>
        <v>No</v>
      </c>
      <c r="G397" s="87" t="s">
        <v>1102</v>
      </c>
      <c r="H397" s="87" t="s">
        <v>516</v>
      </c>
      <c r="I397" s="87" t="s">
        <v>445</v>
      </c>
      <c r="J397" s="87" t="s">
        <v>436</v>
      </c>
      <c r="K397" s="87"/>
      <c r="L397" s="87"/>
      <c r="M397" s="87"/>
      <c r="N397" s="87" t="s">
        <v>1103</v>
      </c>
      <c r="O397" s="87" t="s">
        <v>1104</v>
      </c>
      <c r="P397" s="87" t="s">
        <v>524</v>
      </c>
      <c r="Q397" s="87" t="s">
        <v>525</v>
      </c>
    </row>
    <row r="398" spans="1:17" x14ac:dyDescent="0.25">
      <c r="A398" s="143"/>
      <c r="B398" s="143" t="str">
        <f>IF(A398&gt;"",IF(A398=E398,"No",(IF(IFERROR(VLOOKUP(A398,E:E,1,FALSE)=A398,FALSE),"Duplicate",IF(E398&gt;"","Mismatch","IT Only")))),"No")</f>
        <v>No</v>
      </c>
      <c r="C398" s="86" t="s">
        <v>430</v>
      </c>
      <c r="D398" s="143" t="s">
        <v>431</v>
      </c>
      <c r="E398" s="143" t="s">
        <v>1097</v>
      </c>
      <c r="F398" s="84" t="str">
        <f>IF(E398=0,"N/A",IF(IF(E398&gt;"",COUNTIF(E:E,E398),0)&gt;1,"Yes","No"))</f>
        <v>No</v>
      </c>
      <c r="G398" s="87" t="s">
        <v>1098</v>
      </c>
      <c r="H398" s="87" t="s">
        <v>516</v>
      </c>
      <c r="I398" s="87" t="s">
        <v>445</v>
      </c>
      <c r="J398" s="87" t="s">
        <v>436</v>
      </c>
      <c r="K398" s="87"/>
      <c r="L398" s="87"/>
      <c r="M398" s="87"/>
      <c r="N398" s="87" t="s">
        <v>1099</v>
      </c>
      <c r="O398" s="87" t="s">
        <v>1100</v>
      </c>
      <c r="P398" s="87" t="s">
        <v>524</v>
      </c>
      <c r="Q398" s="87" t="s">
        <v>525</v>
      </c>
    </row>
    <row r="399" spans="1:17" x14ac:dyDescent="0.25">
      <c r="A399" s="143"/>
      <c r="B399" s="143" t="str">
        <f>IF(A399&gt;"",IF(A399=E399,"No",(IF(IFERROR(VLOOKUP(A399,E:E,1,FALSE)=A399,FALSE),"Duplicate",IF(E399&gt;"","Mismatch","IT Only")))),"No")</f>
        <v>No</v>
      </c>
      <c r="C399" s="86" t="s">
        <v>430</v>
      </c>
      <c r="D399" s="143" t="s">
        <v>431</v>
      </c>
      <c r="E399" s="143" t="s">
        <v>1105</v>
      </c>
      <c r="F399" s="143" t="str">
        <f>IF(E399=0,"N/A",IF(IF(E399&gt;"",COUNTIF(E:E,E399),0)&gt;1,"Yes","No"))</f>
        <v>No</v>
      </c>
      <c r="G399" s="87" t="s">
        <v>1106</v>
      </c>
      <c r="H399" s="87" t="s">
        <v>516</v>
      </c>
      <c r="I399" s="87" t="s">
        <v>445</v>
      </c>
      <c r="J399" s="87" t="s">
        <v>436</v>
      </c>
      <c r="K399" s="87">
        <v>38.51636666666667</v>
      </c>
      <c r="L399" s="87">
        <v>-89.921800000000005</v>
      </c>
      <c r="M399" s="87"/>
      <c r="N399" s="87" t="s">
        <v>1107</v>
      </c>
      <c r="O399" s="87" t="s">
        <v>1108</v>
      </c>
      <c r="P399" s="87" t="s">
        <v>524</v>
      </c>
      <c r="Q399" s="87" t="s">
        <v>525</v>
      </c>
    </row>
    <row r="400" spans="1:17" x14ac:dyDescent="0.25">
      <c r="A400" s="143"/>
      <c r="B400" s="84" t="str">
        <f>IF(A400&gt;"",IF(A400=E400,"No",(IF(IFERROR(VLOOKUP(A400,E:E,1,FALSE)=A400,FALSE),"Duplicate",IF(E400&gt;"","Mismatch","IT Only")))),"No")</f>
        <v>No</v>
      </c>
      <c r="C400" s="86" t="s">
        <v>430</v>
      </c>
      <c r="D400" s="84" t="s">
        <v>431</v>
      </c>
      <c r="E400" s="84" t="s">
        <v>1140</v>
      </c>
      <c r="F400" s="84" t="str">
        <f>IF(E400=0,"N/A",IF(IF(E400&gt;"",COUNTIF(E:E,E400),0)&gt;1,"Yes","No"))</f>
        <v>No</v>
      </c>
      <c r="G400" s="87" t="s">
        <v>1141</v>
      </c>
      <c r="H400" s="87" t="s">
        <v>516</v>
      </c>
      <c r="I400" s="87" t="s">
        <v>445</v>
      </c>
      <c r="J400" s="87" t="s">
        <v>436</v>
      </c>
      <c r="K400" s="87">
        <v>38.524496999999997</v>
      </c>
      <c r="L400" s="87">
        <v>-90.008849999999995</v>
      </c>
      <c r="M400" s="87"/>
      <c r="N400" s="87" t="s">
        <v>1142</v>
      </c>
      <c r="O400" s="87" t="s">
        <v>1143</v>
      </c>
      <c r="P400" s="87" t="s">
        <v>524</v>
      </c>
      <c r="Q400" s="87" t="s">
        <v>525</v>
      </c>
    </row>
    <row r="401" spans="1:17" x14ac:dyDescent="0.25">
      <c r="A401" s="143"/>
      <c r="B401" s="84" t="str">
        <f>IF(A401&gt;"",IF(A401=E401,"No",(IF(IFERROR(VLOOKUP(A401,E:E,1,FALSE)=A401,FALSE),"Duplicate",IF(E401&gt;"","Mismatch","IT Only")))),"No")</f>
        <v>No</v>
      </c>
      <c r="C401" s="86" t="s">
        <v>430</v>
      </c>
      <c r="D401" s="143" t="s">
        <v>431</v>
      </c>
      <c r="E401" s="84" t="s">
        <v>1144</v>
      </c>
      <c r="F401" s="84" t="str">
        <f>IF(E401=0,"N/A",IF(IF(E401&gt;"",COUNTIF(E:E,E401),0)&gt;1,"Yes","No"))</f>
        <v>No</v>
      </c>
      <c r="G401" s="87" t="s">
        <v>1145</v>
      </c>
      <c r="H401" s="87" t="s">
        <v>516</v>
      </c>
      <c r="I401" s="87" t="s">
        <v>445</v>
      </c>
      <c r="J401" s="87" t="s">
        <v>436</v>
      </c>
      <c r="K401" s="87">
        <v>38.509349999999998</v>
      </c>
      <c r="L401" s="87">
        <v>-89.989433333333338</v>
      </c>
      <c r="M401" s="87"/>
      <c r="N401" s="87" t="s">
        <v>1146</v>
      </c>
      <c r="O401" s="87" t="s">
        <v>1147</v>
      </c>
      <c r="P401" s="87" t="s">
        <v>524</v>
      </c>
      <c r="Q401" s="87" t="s">
        <v>525</v>
      </c>
    </row>
    <row r="402" spans="1:17" x14ac:dyDescent="0.25">
      <c r="A402" s="143"/>
      <c r="B402" s="143" t="str">
        <f>IF(A402&gt;"",IF(A402=E402,"No",(IF(IFERROR(VLOOKUP(A402,E:E,1,FALSE)=A402,FALSE),"Duplicate",IF(E402&gt;"","Mismatch","IT Only")))),"No")</f>
        <v>No</v>
      </c>
      <c r="C402" s="86" t="s">
        <v>430</v>
      </c>
      <c r="D402" s="143" t="s">
        <v>431</v>
      </c>
      <c r="E402" s="143" t="s">
        <v>1089</v>
      </c>
      <c r="F402" s="143" t="str">
        <f>IF(E402=0,"N/A",IF(IF(E402&gt;"",COUNTIF(E:E,E402),0)&gt;1,"Yes","No"))</f>
        <v>No</v>
      </c>
      <c r="G402" s="87" t="s">
        <v>1090</v>
      </c>
      <c r="H402" s="87" t="s">
        <v>516</v>
      </c>
      <c r="I402" s="87" t="s">
        <v>445</v>
      </c>
      <c r="J402" s="87" t="s">
        <v>436</v>
      </c>
      <c r="K402" s="87">
        <v>38.513437000000003</v>
      </c>
      <c r="L402" s="87">
        <v>-89.954599999999999</v>
      </c>
      <c r="M402" s="87"/>
      <c r="N402" s="87" t="s">
        <v>1091</v>
      </c>
      <c r="O402" s="87" t="s">
        <v>1092</v>
      </c>
      <c r="P402" s="87" t="s">
        <v>524</v>
      </c>
      <c r="Q402" s="87" t="s">
        <v>525</v>
      </c>
    </row>
    <row r="403" spans="1:17" x14ac:dyDescent="0.25">
      <c r="B403" s="84" t="str">
        <f>IF(A403&gt;"",IF(A403=E403,"No",(IF(IFERROR(VLOOKUP(A403,E:E,1,FALSE)=A403,FALSE),"Duplicate",IF(E403&gt;"","Mismatch","IT Only")))),"No")</f>
        <v>No</v>
      </c>
      <c r="C403" s="86" t="s">
        <v>430</v>
      </c>
      <c r="D403" s="84" t="s">
        <v>431</v>
      </c>
      <c r="E403" s="84" t="s">
        <v>1157</v>
      </c>
      <c r="F403" s="84" t="str">
        <f>IF(E403=0,"N/A",IF(IF(E403&gt;"",COUNTIF(E:E,E403),0)&gt;1,"Yes","No"))</f>
        <v>No</v>
      </c>
      <c r="G403" s="87" t="s">
        <v>1158</v>
      </c>
      <c r="H403" s="87" t="s">
        <v>516</v>
      </c>
      <c r="I403" s="87" t="s">
        <v>445</v>
      </c>
      <c r="J403" s="87" t="s">
        <v>436</v>
      </c>
      <c r="K403" s="87">
        <v>38.528857000000002</v>
      </c>
      <c r="L403" s="87">
        <v>-90.018244999999993</v>
      </c>
      <c r="M403" s="87"/>
      <c r="N403" s="87" t="s">
        <v>1159</v>
      </c>
      <c r="O403" s="87" t="s">
        <v>1160</v>
      </c>
      <c r="P403" s="87" t="s">
        <v>524</v>
      </c>
      <c r="Q403" s="87" t="s">
        <v>525</v>
      </c>
    </row>
    <row r="404" spans="1:17" x14ac:dyDescent="0.25">
      <c r="A404" s="143"/>
      <c r="B404" s="84" t="str">
        <f>IF(A404&gt;"",IF(A404=E404,"No",(IF(IFERROR(VLOOKUP(A404,E:E,1,FALSE)=A404,FALSE),"Duplicate",IF(E404&gt;"","Mismatch","IT Only")))),"No")</f>
        <v>No</v>
      </c>
      <c r="C404" s="86" t="s">
        <v>430</v>
      </c>
      <c r="D404" s="84" t="s">
        <v>431</v>
      </c>
      <c r="E404" s="84" t="s">
        <v>1129</v>
      </c>
      <c r="F404" s="84" t="str">
        <f>IF(E404=0,"N/A",IF(IF(E404&gt;"",COUNTIF(E:E,E404),0)&gt;1,"Yes","No"))</f>
        <v>No</v>
      </c>
      <c r="G404" s="87" t="s">
        <v>1130</v>
      </c>
      <c r="H404" s="87" t="s">
        <v>516</v>
      </c>
      <c r="I404" s="87" t="s">
        <v>445</v>
      </c>
      <c r="J404" s="87" t="s">
        <v>436</v>
      </c>
      <c r="K404" s="87">
        <v>38.549566666666664</v>
      </c>
      <c r="L404" s="87">
        <v>-90.029750000000007</v>
      </c>
      <c r="M404" s="87"/>
      <c r="N404" s="87" t="s">
        <v>1131</v>
      </c>
      <c r="O404" s="87" t="s">
        <v>1132</v>
      </c>
      <c r="P404" s="87" t="s">
        <v>524</v>
      </c>
      <c r="Q404" s="87" t="s">
        <v>525</v>
      </c>
    </row>
    <row r="405" spans="1:17" x14ac:dyDescent="0.25">
      <c r="A405" s="143"/>
      <c r="B405" s="143" t="str">
        <f>IF(A405&gt;"",IF(A405=E405,"No",(IF(IFERROR(VLOOKUP(A405,E:E,1,FALSE)=A405,FALSE),"Duplicate",IF(E405&gt;"","Mismatch","IT Only")))),"No")</f>
        <v>No</v>
      </c>
      <c r="C405" s="86" t="s">
        <v>430</v>
      </c>
      <c r="D405" s="143" t="s">
        <v>431</v>
      </c>
      <c r="E405" s="143" t="s">
        <v>3259</v>
      </c>
      <c r="F405" s="143" t="str">
        <f>IF(E405=0,"N/A",IF(IF(E405&gt;"",COUNTIF(E:E,E405),0)&gt;1,"Yes","No"))</f>
        <v>No</v>
      </c>
      <c r="G405" s="87" t="s">
        <v>3260</v>
      </c>
      <c r="H405" s="87" t="s">
        <v>516</v>
      </c>
      <c r="I405" s="87" t="s">
        <v>445</v>
      </c>
      <c r="J405" s="87" t="s">
        <v>436</v>
      </c>
      <c r="K405" s="87">
        <v>38.535767999999997</v>
      </c>
      <c r="L405" s="87">
        <v>-90.178335000000004</v>
      </c>
      <c r="M405" s="87"/>
      <c r="N405" s="87" t="s">
        <v>3261</v>
      </c>
      <c r="O405" s="87" t="s">
        <v>3262</v>
      </c>
      <c r="P405" s="87" t="s">
        <v>524</v>
      </c>
      <c r="Q405" s="87" t="s">
        <v>525</v>
      </c>
    </row>
    <row r="406" spans="1:17" x14ac:dyDescent="0.25">
      <c r="A406" s="143"/>
      <c r="B406" s="84" t="str">
        <f>IF(A406&gt;"",IF(A406=E406,"No",(IF(IFERROR(VLOOKUP(A406,E:E,1,FALSE)=A406,FALSE),"Duplicate",IF(E406&gt;"","Mismatch","IT Only")))),"No")</f>
        <v>No</v>
      </c>
      <c r="C406" s="86" t="s">
        <v>430</v>
      </c>
      <c r="D406" s="84" t="s">
        <v>431</v>
      </c>
      <c r="E406" s="143" t="s">
        <v>3235</v>
      </c>
      <c r="F406" s="84" t="str">
        <f>IF(E406=0,"N/A",IF(IF(E406&gt;"",COUNTIF(E:E,E406),0)&gt;1,"Yes","No"))</f>
        <v>No</v>
      </c>
      <c r="G406" s="87" t="s">
        <v>3236</v>
      </c>
      <c r="H406" s="87" t="s">
        <v>516</v>
      </c>
      <c r="I406" s="87" t="s">
        <v>445</v>
      </c>
      <c r="J406" s="87" t="s">
        <v>436</v>
      </c>
      <c r="K406" s="87">
        <v>38.535724000000002</v>
      </c>
      <c r="L406" s="87">
        <v>-90.178424000000007</v>
      </c>
      <c r="M406" s="87"/>
      <c r="N406" s="87" t="s">
        <v>3237</v>
      </c>
      <c r="O406" s="87" t="s">
        <v>3238</v>
      </c>
      <c r="P406" s="87" t="s">
        <v>524</v>
      </c>
      <c r="Q406" s="87" t="s">
        <v>525</v>
      </c>
    </row>
    <row r="407" spans="1:17" x14ac:dyDescent="0.25">
      <c r="A407" s="143"/>
      <c r="B407" s="143"/>
      <c r="C407" s="86" t="s">
        <v>430</v>
      </c>
      <c r="D407" s="143" t="s">
        <v>431</v>
      </c>
      <c r="E407" s="143" t="s">
        <v>10785</v>
      </c>
      <c r="F407" s="84" t="s">
        <v>10076</v>
      </c>
      <c r="G407" s="110" t="s">
        <v>10739</v>
      </c>
      <c r="H407" s="110"/>
      <c r="I407" s="110" t="s">
        <v>445</v>
      </c>
      <c r="J407" s="110" t="s">
        <v>10517</v>
      </c>
      <c r="K407" s="110">
        <v>38.518999999999998</v>
      </c>
      <c r="L407" s="110">
        <v>-89.942499999999995</v>
      </c>
      <c r="M407" s="110" t="s">
        <v>10831</v>
      </c>
      <c r="N407" s="110"/>
      <c r="O407" s="110"/>
      <c r="P407" s="110"/>
      <c r="Q407" s="110"/>
    </row>
    <row r="408" spans="1:17" x14ac:dyDescent="0.25">
      <c r="A408" s="143"/>
      <c r="C408" s="86" t="s">
        <v>430</v>
      </c>
      <c r="D408" s="84" t="s">
        <v>431</v>
      </c>
      <c r="E408" s="84" t="s">
        <v>10773</v>
      </c>
      <c r="F408" s="84" t="s">
        <v>10076</v>
      </c>
      <c r="G408" s="110" t="s">
        <v>10727</v>
      </c>
      <c r="H408" s="110"/>
      <c r="I408" s="110" t="s">
        <v>445</v>
      </c>
      <c r="J408" s="110" t="s">
        <v>10517</v>
      </c>
      <c r="K408" s="110">
        <v>38.577800000000003</v>
      </c>
      <c r="L408" s="110">
        <v>-89.907799999999995</v>
      </c>
      <c r="M408" s="110" t="s">
        <v>10819</v>
      </c>
      <c r="N408" s="110"/>
      <c r="O408" s="110"/>
      <c r="P408" s="110"/>
      <c r="Q408" s="110"/>
    </row>
    <row r="409" spans="1:17" x14ac:dyDescent="0.25">
      <c r="A409" s="143"/>
      <c r="B409" s="143"/>
      <c r="C409" s="86" t="s">
        <v>430</v>
      </c>
      <c r="D409" s="143" t="s">
        <v>431</v>
      </c>
      <c r="E409" s="143" t="s">
        <v>10760</v>
      </c>
      <c r="F409" s="143" t="s">
        <v>10076</v>
      </c>
      <c r="G409" s="110" t="s">
        <v>10714</v>
      </c>
      <c r="H409" s="110"/>
      <c r="I409" s="110" t="s">
        <v>445</v>
      </c>
      <c r="J409" s="110" t="s">
        <v>10517</v>
      </c>
      <c r="K409" s="110">
        <v>38.509399999999999</v>
      </c>
      <c r="L409" s="110">
        <v>-90.004599999999996</v>
      </c>
      <c r="M409" s="110" t="s">
        <v>10806</v>
      </c>
      <c r="N409" s="110"/>
      <c r="O409" s="110"/>
      <c r="P409" s="110"/>
      <c r="Q409" s="110"/>
    </row>
    <row r="410" spans="1:17" x14ac:dyDescent="0.25">
      <c r="A410" s="143"/>
      <c r="B410" s="143"/>
      <c r="C410" s="86" t="s">
        <v>430</v>
      </c>
      <c r="D410" s="143" t="s">
        <v>431</v>
      </c>
      <c r="E410" s="143" t="s">
        <v>10778</v>
      </c>
      <c r="F410" s="84" t="s">
        <v>10076</v>
      </c>
      <c r="G410" s="110" t="s">
        <v>10732</v>
      </c>
      <c r="H410" s="110"/>
      <c r="I410" s="110" t="s">
        <v>445</v>
      </c>
      <c r="J410" s="110" t="s">
        <v>10517</v>
      </c>
      <c r="K410" s="110">
        <v>38.552100000000003</v>
      </c>
      <c r="L410" s="110">
        <v>-90.015900000000002</v>
      </c>
      <c r="M410" s="110" t="s">
        <v>10824</v>
      </c>
      <c r="N410" s="110"/>
      <c r="O410" s="110"/>
      <c r="P410" s="110"/>
      <c r="Q410" s="110"/>
    </row>
    <row r="411" spans="1:17" x14ac:dyDescent="0.25">
      <c r="A411" s="90"/>
      <c r="B411" s="90" t="str">
        <f>IF(A411&gt;"",IF(A411=E411,"No",(IF(IFERROR(VLOOKUP(A411,E:E,1,FALSE)=A411,FALSE),"Duplicate",IF(E411&gt;"","Mismatch","IT Only")))),"No")</f>
        <v>No</v>
      </c>
      <c r="C411" s="91" t="s">
        <v>451</v>
      </c>
      <c r="D411" s="90" t="s">
        <v>431</v>
      </c>
      <c r="E411" s="90" t="s">
        <v>1028</v>
      </c>
      <c r="F411" s="84" t="str">
        <f>IF(E411=0,"N/A",IF(IF(E411&gt;"",COUNTIF(E:E,E411),0)&gt;1,"Yes","No"))</f>
        <v>No</v>
      </c>
      <c r="G411" s="92" t="s">
        <v>1029</v>
      </c>
      <c r="H411" s="92" t="s">
        <v>1030</v>
      </c>
      <c r="I411" s="92" t="s">
        <v>445</v>
      </c>
      <c r="J411" s="92" t="s">
        <v>436</v>
      </c>
      <c r="K411" s="92"/>
      <c r="L411" s="92"/>
      <c r="M411" s="92"/>
      <c r="N411" s="92" t="s">
        <v>1028</v>
      </c>
      <c r="O411" s="92" t="s">
        <v>1031</v>
      </c>
      <c r="P411" s="92" t="s">
        <v>1026</v>
      </c>
      <c r="Q411" s="92" t="s">
        <v>1032</v>
      </c>
    </row>
    <row r="412" spans="1:17" x14ac:dyDescent="0.25">
      <c r="A412" s="143"/>
      <c r="B412" s="143" t="str">
        <f>IF(A412&gt;"",IF(A412=E412,"No",(IF(IFERROR(VLOOKUP(A412,E:E,1,FALSE)=A412,FALSE),"Duplicate",IF(E412&gt;"","Mismatch","IT Only")))),"No")</f>
        <v>No</v>
      </c>
      <c r="C412" s="86" t="s">
        <v>430</v>
      </c>
      <c r="D412" s="143" t="s">
        <v>431</v>
      </c>
      <c r="E412" s="143" t="s">
        <v>1023</v>
      </c>
      <c r="F412" s="84" t="str">
        <f>IF(E412=0,"N/A",IF(IF(E412&gt;"",COUNTIF(E:E,E412),0)&gt;1,"Yes","No"))</f>
        <v>No</v>
      </c>
      <c r="G412" s="87" t="s">
        <v>1024</v>
      </c>
      <c r="H412" s="87" t="s">
        <v>672</v>
      </c>
      <c r="I412" s="87" t="s">
        <v>445</v>
      </c>
      <c r="J412" s="87" t="s">
        <v>467</v>
      </c>
      <c r="K412" s="87">
        <v>40.959429999999998</v>
      </c>
      <c r="L412" s="87">
        <v>-87.655428000000001</v>
      </c>
      <c r="M412" s="87"/>
      <c r="N412" s="87" t="s">
        <v>1023</v>
      </c>
      <c r="O412" s="87" t="s">
        <v>1025</v>
      </c>
      <c r="P412" s="87" t="s">
        <v>1026</v>
      </c>
      <c r="Q412" s="87" t="s">
        <v>1027</v>
      </c>
    </row>
    <row r="413" spans="1:17" x14ac:dyDescent="0.25">
      <c r="A413" s="143"/>
      <c r="B413" s="143" t="str">
        <f>IF(A413&gt;"",IF(A413=E413,"No",(IF(IFERROR(VLOOKUP(A413,E:E,1,FALSE)=A413,FALSE),"Duplicate",IF(E413&gt;"","Mismatch","IT Only")))),"No")</f>
        <v>No</v>
      </c>
      <c r="C413" s="86" t="s">
        <v>430</v>
      </c>
      <c r="D413" s="143" t="s">
        <v>431</v>
      </c>
      <c r="E413" s="143" t="s">
        <v>1253</v>
      </c>
      <c r="F413" s="84" t="str">
        <f>IF(E413=0,"N/A",IF(IF(E413&gt;"",COUNTIF(E:E,E413),0)&gt;1,"Yes","No"))</f>
        <v>No</v>
      </c>
      <c r="G413" s="87" t="s">
        <v>1254</v>
      </c>
      <c r="H413" s="87" t="s">
        <v>444</v>
      </c>
      <c r="I413" s="87" t="s">
        <v>445</v>
      </c>
      <c r="J413" s="87" t="s">
        <v>10374</v>
      </c>
      <c r="K413" s="87">
        <v>40.694266666666664</v>
      </c>
      <c r="L413" s="87">
        <v>-89.484716666666671</v>
      </c>
      <c r="M413" s="87"/>
      <c r="N413" s="87" t="s">
        <v>1253</v>
      </c>
      <c r="O413" s="87" t="s">
        <v>1255</v>
      </c>
      <c r="P413" s="87" t="s">
        <v>447</v>
      </c>
      <c r="Q413" s="87" t="s">
        <v>448</v>
      </c>
    </row>
    <row r="414" spans="1:17" x14ac:dyDescent="0.25">
      <c r="A414" s="143"/>
      <c r="B414" s="143"/>
      <c r="C414" s="86" t="s">
        <v>430</v>
      </c>
      <c r="D414" s="143" t="s">
        <v>431</v>
      </c>
      <c r="E414" s="143" t="s">
        <v>10772</v>
      </c>
      <c r="F414" s="143" t="s">
        <v>10076</v>
      </c>
      <c r="G414" s="110" t="s">
        <v>10726</v>
      </c>
      <c r="H414" s="110"/>
      <c r="I414" s="110" t="s">
        <v>445</v>
      </c>
      <c r="J414" s="110" t="s">
        <v>10517</v>
      </c>
      <c r="K414" s="110">
        <v>38.5486</v>
      </c>
      <c r="L414" s="110">
        <v>-89.918499999999995</v>
      </c>
      <c r="M414" s="110" t="s">
        <v>10818</v>
      </c>
      <c r="N414" s="110"/>
      <c r="O414" s="110"/>
      <c r="P414" s="110"/>
      <c r="Q414" s="110"/>
    </row>
    <row r="415" spans="1:17" x14ac:dyDescent="0.25">
      <c r="A415" s="84" t="s">
        <v>1020</v>
      </c>
      <c r="B415" s="84" t="str">
        <f>IF(A415&gt;"",IF(A415=E415,"No",(IF(IFERROR(VLOOKUP(A415,E:E,1,FALSE)=A415,FALSE),"Duplicate",IF(E415&gt;"","Mismatch","IT Only")))),"No")</f>
        <v>No</v>
      </c>
      <c r="C415" s="86" t="s">
        <v>430</v>
      </c>
      <c r="D415" s="84" t="s">
        <v>431</v>
      </c>
      <c r="E415" s="84" t="s">
        <v>1020</v>
      </c>
      <c r="F415" s="84" t="str">
        <f>IF(E415=0,"N/A",IF(IF(E415&gt;"",COUNTIF(E:E,E415),0)&gt;1,"Yes","No"))</f>
        <v>No</v>
      </c>
      <c r="G415" s="87" t="s">
        <v>1021</v>
      </c>
      <c r="H415" s="87" t="s">
        <v>1022</v>
      </c>
      <c r="I415" s="87" t="s">
        <v>445</v>
      </c>
      <c r="J415" s="87" t="s">
        <v>536</v>
      </c>
      <c r="K415" s="87">
        <v>38.767661940000004</v>
      </c>
      <c r="L415" s="87">
        <v>-89.393606109999993</v>
      </c>
      <c r="M415" s="87"/>
      <c r="N415" s="87"/>
      <c r="O415" s="87"/>
      <c r="P415" s="87"/>
      <c r="Q415" s="87"/>
    </row>
    <row r="416" spans="1:17" x14ac:dyDescent="0.25">
      <c r="C416" s="86" t="s">
        <v>430</v>
      </c>
      <c r="D416" s="84" t="s">
        <v>431</v>
      </c>
      <c r="E416" s="84" t="s">
        <v>10749</v>
      </c>
      <c r="F416" s="84" t="s">
        <v>10076</v>
      </c>
      <c r="G416" s="110" t="s">
        <v>10703</v>
      </c>
      <c r="H416" s="110"/>
      <c r="I416" s="110" t="s">
        <v>445</v>
      </c>
      <c r="J416" s="110" t="s">
        <v>10517</v>
      </c>
      <c r="K416" s="110">
        <v>38.549300000000002</v>
      </c>
      <c r="L416" s="110">
        <v>-90.049499999999995</v>
      </c>
      <c r="M416" s="110" t="s">
        <v>10795</v>
      </c>
      <c r="N416" s="110"/>
      <c r="O416" s="110"/>
      <c r="P416" s="110"/>
      <c r="Q416" s="110"/>
    </row>
    <row r="417" spans="1:17" x14ac:dyDescent="0.25">
      <c r="C417" s="86" t="s">
        <v>430</v>
      </c>
      <c r="D417" s="84" t="s">
        <v>431</v>
      </c>
      <c r="E417" s="143" t="s">
        <v>10762</v>
      </c>
      <c r="F417" s="84" t="s">
        <v>10076</v>
      </c>
      <c r="G417" s="110" t="s">
        <v>10716</v>
      </c>
      <c r="H417" s="110"/>
      <c r="I417" s="110" t="s">
        <v>445</v>
      </c>
      <c r="J417" s="110" t="s">
        <v>10517</v>
      </c>
      <c r="K417" s="110">
        <v>38.530500000000004</v>
      </c>
      <c r="L417" s="110">
        <v>-89.957999999999998</v>
      </c>
      <c r="M417" s="110" t="s">
        <v>10808</v>
      </c>
      <c r="N417" s="110"/>
      <c r="O417" s="110"/>
      <c r="P417" s="110"/>
      <c r="Q417" s="110"/>
    </row>
    <row r="418" spans="1:17" x14ac:dyDescent="0.25">
      <c r="A418" s="143"/>
      <c r="C418" s="86" t="s">
        <v>430</v>
      </c>
      <c r="D418" s="84" t="s">
        <v>431</v>
      </c>
      <c r="E418" s="84" t="s">
        <v>10756</v>
      </c>
      <c r="F418" s="84" t="s">
        <v>10076</v>
      </c>
      <c r="G418" s="110" t="s">
        <v>10710</v>
      </c>
      <c r="H418" s="110"/>
      <c r="I418" s="110" t="s">
        <v>445</v>
      </c>
      <c r="J418" s="110" t="s">
        <v>10517</v>
      </c>
      <c r="K418" s="110">
        <v>38.519399999999997</v>
      </c>
      <c r="L418" s="110">
        <v>-89.998199999999997</v>
      </c>
      <c r="M418" s="110" t="s">
        <v>10802</v>
      </c>
      <c r="N418" s="110"/>
      <c r="O418" s="110"/>
      <c r="P418" s="110"/>
      <c r="Q418" s="110"/>
    </row>
    <row r="419" spans="1:17" x14ac:dyDescent="0.25">
      <c r="A419" s="143"/>
      <c r="B419" s="84" t="str">
        <f>IF(A419&gt;"",IF(A419=E419,"No",(IF(IFERROR(VLOOKUP(A419,E:E,1,FALSE)=A419,FALSE),"Duplicate",IF(E419&gt;"","Mismatch","IT Only")))),"No")</f>
        <v>No</v>
      </c>
      <c r="C419" s="86" t="s">
        <v>430</v>
      </c>
      <c r="D419" s="84" t="s">
        <v>431</v>
      </c>
      <c r="E419" s="84" t="s">
        <v>1153</v>
      </c>
      <c r="F419" s="84" t="str">
        <f>IF(E419=0,"N/A",IF(IF(E419&gt;"",COUNTIF(E:E,E419),0)&gt;1,"Yes","No"))</f>
        <v>No</v>
      </c>
      <c r="G419" s="87" t="s">
        <v>1154</v>
      </c>
      <c r="H419" s="87" t="s">
        <v>516</v>
      </c>
      <c r="I419" s="87" t="s">
        <v>445</v>
      </c>
      <c r="J419" s="87" t="s">
        <v>436</v>
      </c>
      <c r="K419" s="87">
        <v>38.49646666666667</v>
      </c>
      <c r="L419" s="87">
        <v>-89.98396666666666</v>
      </c>
      <c r="M419" s="87"/>
      <c r="N419" s="87" t="s">
        <v>1155</v>
      </c>
      <c r="O419" s="87" t="s">
        <v>1156</v>
      </c>
      <c r="P419" s="87" t="s">
        <v>524</v>
      </c>
      <c r="Q419" s="87" t="s">
        <v>525</v>
      </c>
    </row>
    <row r="420" spans="1:17" x14ac:dyDescent="0.25">
      <c r="A420" s="143"/>
      <c r="B420" s="84" t="str">
        <f>IF(A420&gt;"",IF(A420=E420,"No",(IF(IFERROR(VLOOKUP(A420,E:E,1,FALSE)=A420,FALSE),"Duplicate",IF(E420&gt;"","Mismatch","IT Only")))),"No")</f>
        <v>No</v>
      </c>
      <c r="C420" s="86" t="s">
        <v>430</v>
      </c>
      <c r="D420" s="84" t="s">
        <v>431</v>
      </c>
      <c r="E420" s="84" t="s">
        <v>1663</v>
      </c>
      <c r="F420" s="84" t="str">
        <f>IF(E420=0,"N/A",IF(IF(E420&gt;"",COUNTIF(E:E,E420),0)&gt;1,"Yes","No"))</f>
        <v>No</v>
      </c>
      <c r="G420" s="87" t="s">
        <v>1664</v>
      </c>
      <c r="H420" s="87" t="s">
        <v>692</v>
      </c>
      <c r="I420" s="87" t="s">
        <v>435</v>
      </c>
      <c r="J420" s="87" t="s">
        <v>436</v>
      </c>
      <c r="K420" s="87">
        <v>37.551949999999998</v>
      </c>
      <c r="L420" s="87">
        <v>-91.097983333333303</v>
      </c>
      <c r="M420" s="87"/>
      <c r="N420" s="87" t="s">
        <v>1663</v>
      </c>
      <c r="O420" s="94">
        <v>400</v>
      </c>
      <c r="P420" s="87" t="s">
        <v>1039</v>
      </c>
      <c r="Q420" s="89"/>
    </row>
    <row r="421" spans="1:17" x14ac:dyDescent="0.25">
      <c r="A421" s="143"/>
      <c r="B421" s="84" t="str">
        <f>IF(A421&gt;"",IF(A421=E421,"No",(IF(IFERROR(VLOOKUP(A421,E:E,1,FALSE)=A421,FALSE),"Duplicate",IF(E421&gt;"","Mismatch","IT Only")))),"No")</f>
        <v>No</v>
      </c>
      <c r="C421" s="86" t="s">
        <v>430</v>
      </c>
      <c r="D421" s="84" t="s">
        <v>431</v>
      </c>
      <c r="E421" s="84" t="s">
        <v>1720</v>
      </c>
      <c r="F421" s="84" t="str">
        <f>IF(E421=0,"N/A",IF(IF(E421&gt;"",COUNTIF(E:E,E421),0)&gt;1,"Yes","No"))</f>
        <v>No</v>
      </c>
      <c r="G421" s="87" t="s">
        <v>1721</v>
      </c>
      <c r="H421" s="87" t="s">
        <v>644</v>
      </c>
      <c r="I421" s="87" t="s">
        <v>435</v>
      </c>
      <c r="J421" s="87" t="s">
        <v>436</v>
      </c>
      <c r="K421" s="87">
        <v>38.3776333333333</v>
      </c>
      <c r="L421" s="87">
        <v>-90.621333333333297</v>
      </c>
      <c r="M421" s="87"/>
      <c r="N421" s="87" t="s">
        <v>1720</v>
      </c>
      <c r="O421" s="94">
        <v>516</v>
      </c>
      <c r="P421" s="87" t="s">
        <v>645</v>
      </c>
      <c r="Q421" s="89"/>
    </row>
    <row r="422" spans="1:17" x14ac:dyDescent="0.25">
      <c r="A422" s="143"/>
      <c r="C422" s="86" t="s">
        <v>430</v>
      </c>
      <c r="D422" s="84" t="s">
        <v>431</v>
      </c>
      <c r="E422" s="84" t="s">
        <v>10789</v>
      </c>
      <c r="F422" s="84" t="s">
        <v>10076</v>
      </c>
      <c r="G422" s="110" t="s">
        <v>10743</v>
      </c>
      <c r="H422" s="110"/>
      <c r="I422" s="110" t="s">
        <v>445</v>
      </c>
      <c r="J422" s="110" t="s">
        <v>10517</v>
      </c>
      <c r="K422" s="110">
        <v>38.608800000000002</v>
      </c>
      <c r="L422" s="110">
        <v>-89.382199999999997</v>
      </c>
      <c r="M422" s="110" t="s">
        <v>10835</v>
      </c>
      <c r="N422" s="110"/>
      <c r="O422" s="110"/>
      <c r="P422" s="110"/>
      <c r="Q422" s="110"/>
    </row>
    <row r="423" spans="1:17" x14ac:dyDescent="0.25">
      <c r="A423" s="143"/>
      <c r="B423" s="143" t="str">
        <f>IF(A423&gt;"",IF(A423=E423,"No",(IF(IFERROR(VLOOKUP(A423,E:E,1,FALSE)=A423,FALSE),"Duplicate",IF(E423&gt;"","Mismatch","IT Only")))),"No")</f>
        <v>No</v>
      </c>
      <c r="C423" s="86" t="s">
        <v>430</v>
      </c>
      <c r="D423" s="143" t="s">
        <v>431</v>
      </c>
      <c r="E423" s="143" t="s">
        <v>2073</v>
      </c>
      <c r="F423" s="84" t="str">
        <f>IF(E423=0,"N/A",IF(IF(E423&gt;"",COUNTIF(E:E,E423),0)&gt;1,"Yes","No"))</f>
        <v>No</v>
      </c>
      <c r="G423" s="87" t="s">
        <v>2074</v>
      </c>
      <c r="H423" s="87" t="s">
        <v>680</v>
      </c>
      <c r="I423" s="87" t="s">
        <v>445</v>
      </c>
      <c r="J423" s="87" t="s">
        <v>436</v>
      </c>
      <c r="K423" s="87">
        <v>38.523049999999998</v>
      </c>
      <c r="L423" s="87">
        <v>-89.140383330000006</v>
      </c>
      <c r="M423" s="87" t="s">
        <v>668</v>
      </c>
      <c r="N423" s="87" t="s">
        <v>2075</v>
      </c>
      <c r="O423" s="87" t="s">
        <v>2076</v>
      </c>
      <c r="P423" s="87" t="s">
        <v>2056</v>
      </c>
      <c r="Q423" s="87" t="s">
        <v>2057</v>
      </c>
    </row>
    <row r="424" spans="1:17" x14ac:dyDescent="0.25">
      <c r="A424" s="143"/>
      <c r="B424" s="143" t="str">
        <f>IF(A424&gt;"",IF(A424=E424,"No",(IF(IFERROR(VLOOKUP(A424,E:E,1,FALSE)=A424,FALSE),"Duplicate",IF(E424&gt;"","Mismatch","IT Only")))),"No")</f>
        <v>No</v>
      </c>
      <c r="C424" s="86" t="s">
        <v>430</v>
      </c>
      <c r="D424" s="143" t="s">
        <v>431</v>
      </c>
      <c r="E424" s="143" t="s">
        <v>2077</v>
      </c>
      <c r="F424" s="84" t="str">
        <f>IF(E424=0,"N/A",IF(IF(E424&gt;"",COUNTIF(E:E,E424),0)&gt;1,"Yes","No"))</f>
        <v>No</v>
      </c>
      <c r="G424" s="87" t="s">
        <v>2078</v>
      </c>
      <c r="H424" s="87" t="s">
        <v>680</v>
      </c>
      <c r="I424" s="87" t="s">
        <v>445</v>
      </c>
      <c r="J424" s="87" t="s">
        <v>436</v>
      </c>
      <c r="K424" s="87">
        <v>38.523433330000003</v>
      </c>
      <c r="L424" s="87">
        <v>-89.141099999999994</v>
      </c>
      <c r="M424" s="87" t="s">
        <v>668</v>
      </c>
      <c r="N424" s="87" t="s">
        <v>2079</v>
      </c>
      <c r="O424" s="87" t="s">
        <v>2080</v>
      </c>
      <c r="P424" s="87" t="s">
        <v>2056</v>
      </c>
      <c r="Q424" s="87" t="s">
        <v>2057</v>
      </c>
    </row>
    <row r="425" spans="1:17" x14ac:dyDescent="0.25">
      <c r="A425" s="143"/>
      <c r="B425" s="84" t="str">
        <f>IF(A425&gt;"",IF(A425=E425,"No",(IF(IFERROR(VLOOKUP(A425,E:E,1,FALSE)=A425,FALSE),"Duplicate",IF(E425&gt;"","Mismatch","IT Only")))),"No")</f>
        <v>No</v>
      </c>
      <c r="C425" s="86" t="s">
        <v>430</v>
      </c>
      <c r="D425" s="84" t="s">
        <v>431</v>
      </c>
      <c r="E425" s="84" t="s">
        <v>1722</v>
      </c>
      <c r="F425" s="84" t="str">
        <f>IF(E425=0,"N/A",IF(IF(E425&gt;"",COUNTIF(E:E,E425),0)&gt;1,"Yes","No"))</f>
        <v>No</v>
      </c>
      <c r="G425" s="87" t="s">
        <v>1723</v>
      </c>
      <c r="H425" s="87" t="s">
        <v>692</v>
      </c>
      <c r="I425" s="87" t="s">
        <v>435</v>
      </c>
      <c r="J425" s="87" t="s">
        <v>436</v>
      </c>
      <c r="K425" s="87">
        <v>37.987283333333302</v>
      </c>
      <c r="L425" s="87">
        <v>-90.688916666666699</v>
      </c>
      <c r="M425" s="87"/>
      <c r="N425" s="87" t="s">
        <v>1722</v>
      </c>
      <c r="O425" s="94">
        <v>474</v>
      </c>
      <c r="P425" s="87" t="s">
        <v>1039</v>
      </c>
      <c r="Q425" s="89"/>
    </row>
    <row r="426" spans="1:17" x14ac:dyDescent="0.25">
      <c r="A426" s="143"/>
      <c r="C426" s="86" t="s">
        <v>430</v>
      </c>
      <c r="D426" s="84" t="s">
        <v>431</v>
      </c>
      <c r="E426" s="84" t="s">
        <v>10777</v>
      </c>
      <c r="F426" s="84" t="s">
        <v>10076</v>
      </c>
      <c r="G426" s="110" t="s">
        <v>10731</v>
      </c>
      <c r="H426" s="110"/>
      <c r="I426" s="110" t="s">
        <v>445</v>
      </c>
      <c r="J426" s="110" t="s">
        <v>10517</v>
      </c>
      <c r="K426" s="110">
        <v>38.477200000000003</v>
      </c>
      <c r="L426" s="110">
        <v>-90.049400000000006</v>
      </c>
      <c r="M426" s="110" t="s">
        <v>10823</v>
      </c>
      <c r="N426" s="110"/>
      <c r="O426" s="110"/>
      <c r="P426" s="110"/>
      <c r="Q426" s="110"/>
    </row>
    <row r="427" spans="1:17" x14ac:dyDescent="0.25">
      <c r="A427" s="143" t="s">
        <v>1731</v>
      </c>
      <c r="B427" s="84" t="str">
        <f>IF(A427&gt;"",IF(A427=E427,"No",(IF(IFERROR(VLOOKUP(A427,E:E,1,FALSE)=A427,FALSE),"Duplicate",IF(E427&gt;"","Mismatch","IT Only")))),"No")</f>
        <v>No</v>
      </c>
      <c r="C427" s="86" t="s">
        <v>430</v>
      </c>
      <c r="D427" s="84" t="s">
        <v>472</v>
      </c>
      <c r="E427" s="84" t="s">
        <v>1732</v>
      </c>
      <c r="F427" s="84" t="str">
        <f>IF(E427=0,"N/A",IF(IF(E427&gt;"",COUNTIF(E:E,E427),0)&gt;1,"Yes","No"))</f>
        <v>No</v>
      </c>
      <c r="G427" s="87" t="s">
        <v>1733</v>
      </c>
      <c r="H427" s="87" t="s">
        <v>489</v>
      </c>
      <c r="I427" s="87" t="s">
        <v>435</v>
      </c>
      <c r="J427" s="87" t="s">
        <v>436</v>
      </c>
      <c r="K427" s="87">
        <v>38.631016670000001</v>
      </c>
      <c r="L427" s="87">
        <v>-92.582483330000002</v>
      </c>
      <c r="M427" s="87"/>
      <c r="N427" s="87" t="s">
        <v>1732</v>
      </c>
      <c r="O427" s="94">
        <v>604</v>
      </c>
      <c r="P427" s="87" t="s">
        <v>961</v>
      </c>
      <c r="Q427" s="89"/>
    </row>
    <row r="428" spans="1:17" x14ac:dyDescent="0.25">
      <c r="A428" s="84" t="s">
        <v>1744</v>
      </c>
      <c r="B428" s="84" t="str">
        <f>IF(A428&gt;"",IF(A428=E428,"No",(IF(IFERROR(VLOOKUP(A428,E:E,1,FALSE)=A428,FALSE),"Duplicate",IF(E428&gt;"","Mismatch","IT Only")))),"No")</f>
        <v>No</v>
      </c>
      <c r="C428" s="86" t="s">
        <v>430</v>
      </c>
      <c r="D428" s="84" t="s">
        <v>472</v>
      </c>
      <c r="E428" s="84" t="s">
        <v>1745</v>
      </c>
      <c r="F428" s="84" t="str">
        <f>IF(E428=0,"N/A",IF(IF(E428&gt;"",COUNTIF(E:E,E428),0)&gt;1,"Yes","No"))</f>
        <v>No</v>
      </c>
      <c r="G428" s="87" t="s">
        <v>1746</v>
      </c>
      <c r="H428" s="87" t="s">
        <v>434</v>
      </c>
      <c r="I428" s="87" t="s">
        <v>435</v>
      </c>
      <c r="J428" s="87" t="s">
        <v>436</v>
      </c>
      <c r="K428" s="87">
        <v>39.383499999999998</v>
      </c>
      <c r="L428" s="87">
        <v>-90.94626667</v>
      </c>
      <c r="M428" s="87"/>
      <c r="N428" s="87" t="s">
        <v>1745</v>
      </c>
      <c r="O428" s="94">
        <v>625</v>
      </c>
      <c r="P428" s="87" t="s">
        <v>461</v>
      </c>
      <c r="Q428" s="89"/>
    </row>
    <row r="429" spans="1:17" x14ac:dyDescent="0.25">
      <c r="A429" s="143"/>
      <c r="B429" s="143" t="str">
        <f>IF(A429&gt;"",IF(A429=E429,"No",(IF(IFERROR(VLOOKUP(A429,E:E,1,FALSE)=A429,FALSE),"Duplicate",IF(E429&gt;"","Mismatch","IT Only")))),"No")</f>
        <v>No</v>
      </c>
      <c r="C429" s="86" t="s">
        <v>430</v>
      </c>
      <c r="D429" s="143" t="s">
        <v>431</v>
      </c>
      <c r="E429" s="143" t="s">
        <v>1741</v>
      </c>
      <c r="F429" s="84" t="str">
        <f>IF(E429=0,"N/A",IF(IF(E429&gt;"",COUNTIF(E:E,E429),0)&gt;1,"Yes","No"))</f>
        <v>No</v>
      </c>
      <c r="G429" s="87" t="s">
        <v>1742</v>
      </c>
      <c r="H429" s="87" t="s">
        <v>489</v>
      </c>
      <c r="I429" s="87" t="s">
        <v>435</v>
      </c>
      <c r="J429" s="87" t="s">
        <v>500</v>
      </c>
      <c r="K429" s="87">
        <v>38.759321</v>
      </c>
      <c r="L429" s="87">
        <v>-91.784085000000005</v>
      </c>
      <c r="M429" s="87"/>
      <c r="N429" s="87" t="s">
        <v>1743</v>
      </c>
      <c r="O429" s="88">
        <v>65</v>
      </c>
      <c r="P429" s="87" t="s">
        <v>490</v>
      </c>
      <c r="Q429" s="89"/>
    </row>
    <row r="430" spans="1:17" x14ac:dyDescent="0.25">
      <c r="A430" s="143"/>
      <c r="B430" s="84" t="str">
        <f>IF(A430&gt;"",IF(A430=E430,"No",(IF(IFERROR(VLOOKUP(A430,E:E,1,FALSE)=A430,FALSE),"Duplicate",IF(E430&gt;"","Mismatch","IT Only")))),"No")</f>
        <v>No</v>
      </c>
      <c r="C430" s="86" t="s">
        <v>430</v>
      </c>
      <c r="D430" s="143" t="s">
        <v>431</v>
      </c>
      <c r="E430" s="84" t="s">
        <v>1747</v>
      </c>
      <c r="F430" s="84" t="str">
        <f>IF(E430=0,"N/A",IF(IF(E430&gt;"",COUNTIF(E:E,E430),0)&gt;1,"Yes","No"))</f>
        <v>No</v>
      </c>
      <c r="G430" s="87" t="s">
        <v>1748</v>
      </c>
      <c r="H430" s="87" t="s">
        <v>680</v>
      </c>
      <c r="I430" s="87" t="s">
        <v>445</v>
      </c>
      <c r="J430" s="87" t="s">
        <v>436</v>
      </c>
      <c r="K430" s="87">
        <v>37.769833329999997</v>
      </c>
      <c r="L430" s="87">
        <v>-89.119566669999998</v>
      </c>
      <c r="M430" s="87"/>
      <c r="N430" s="87" t="s">
        <v>1747</v>
      </c>
      <c r="O430" s="87" t="s">
        <v>1749</v>
      </c>
      <c r="P430" s="87" t="s">
        <v>684</v>
      </c>
      <c r="Q430" s="87" t="s">
        <v>685</v>
      </c>
    </row>
    <row r="431" spans="1:17" x14ac:dyDescent="0.25">
      <c r="A431" s="101" t="s">
        <v>1769</v>
      </c>
      <c r="B431" s="84" t="str">
        <f>IF(A431&gt;"",IF(A431=E431,"No",(IF(IFERROR(VLOOKUP(A431,E:E,1,FALSE)=A431,FALSE),"Duplicate",IF(E431&gt;"","Mismatch","IT Only")))),"No")</f>
        <v>No</v>
      </c>
      <c r="C431" s="86" t="s">
        <v>541</v>
      </c>
      <c r="D431" s="84" t="s">
        <v>549</v>
      </c>
      <c r="E431" s="84" t="s">
        <v>1770</v>
      </c>
      <c r="F431" s="84" t="str">
        <f>IF(E431=0,"N/A",IF(IF(E431&gt;"",COUNTIF(E:E,E431),0)&gt;1,"Yes","No"))</f>
        <v>No</v>
      </c>
      <c r="G431" s="87" t="s">
        <v>1771</v>
      </c>
      <c r="H431" s="87" t="s">
        <v>440</v>
      </c>
      <c r="I431" s="87" t="s">
        <v>435</v>
      </c>
      <c r="J431" s="87" t="s">
        <v>500</v>
      </c>
      <c r="K431" s="87">
        <v>38.693183329999997</v>
      </c>
      <c r="L431" s="87">
        <v>-90.213350000000005</v>
      </c>
      <c r="M431" s="87"/>
      <c r="N431" s="87" t="s">
        <v>1770</v>
      </c>
      <c r="O431" s="88">
        <v>38</v>
      </c>
      <c r="P431" s="87" t="s">
        <v>564</v>
      </c>
      <c r="Q431" s="89"/>
    </row>
    <row r="432" spans="1:17" x14ac:dyDescent="0.25">
      <c r="A432" s="143" t="s">
        <v>1940</v>
      </c>
      <c r="B432" s="84" t="str">
        <f>IF(A432&gt;"",IF(A432=E432,"No",(IF(IFERROR(VLOOKUP(A432,E:E,1,FALSE)=A432,FALSE),"Duplicate",IF(E432&gt;"","Mismatch","IT Only")))),"No")</f>
        <v>No</v>
      </c>
      <c r="C432" s="86" t="s">
        <v>430</v>
      </c>
      <c r="D432" s="84" t="s">
        <v>431</v>
      </c>
      <c r="E432" s="84" t="s">
        <v>1940</v>
      </c>
      <c r="F432" s="84" t="str">
        <f>IF(E432=0,"N/A",IF(IF(E432&gt;"",COUNTIF(E:E,E432),0)&gt;1,"Yes","No"))</f>
        <v>No</v>
      </c>
      <c r="G432" s="87" t="s">
        <v>1941</v>
      </c>
      <c r="H432" s="87" t="s">
        <v>479</v>
      </c>
      <c r="I432" s="87" t="s">
        <v>445</v>
      </c>
      <c r="J432" s="87" t="s">
        <v>580</v>
      </c>
      <c r="K432" s="87">
        <v>40.407283999999997</v>
      </c>
      <c r="L432" s="87">
        <v>-91.122307000000006</v>
      </c>
      <c r="M432" s="87"/>
      <c r="N432" s="87"/>
      <c r="O432" s="87"/>
      <c r="P432" s="87"/>
      <c r="Q432" s="87"/>
    </row>
    <row r="433" spans="1:17" x14ac:dyDescent="0.25">
      <c r="A433" s="143"/>
      <c r="B433" s="84" t="str">
        <f>IF(A433&gt;"",IF(A433=E433,"No",(IF(IFERROR(VLOOKUP(A433,E:E,1,FALSE)=A433,FALSE),"Duplicate",IF(E433&gt;"","Mismatch","IT Only")))),"No")</f>
        <v>No</v>
      </c>
      <c r="C433" s="86" t="s">
        <v>541</v>
      </c>
      <c r="D433" s="84" t="s">
        <v>464</v>
      </c>
      <c r="E433" s="84" t="s">
        <v>1803</v>
      </c>
      <c r="F433" s="84" t="str">
        <f>IF(E433=0,"N/A",IF(IF(E433&gt;"",COUNTIF(E:E,E433),0)&gt;1,"Yes","No"))</f>
        <v>No</v>
      </c>
      <c r="G433" s="87" t="s">
        <v>1804</v>
      </c>
      <c r="H433" s="87" t="s">
        <v>434</v>
      </c>
      <c r="I433" s="87" t="s">
        <v>435</v>
      </c>
      <c r="J433" s="87" t="s">
        <v>436</v>
      </c>
      <c r="K433" s="87">
        <v>40.127505999999997</v>
      </c>
      <c r="L433" s="87">
        <v>-91.533649999999994</v>
      </c>
      <c r="M433" s="87" t="s">
        <v>1805</v>
      </c>
      <c r="N433" s="87" t="s">
        <v>1803</v>
      </c>
      <c r="O433" s="94">
        <v>858</v>
      </c>
      <c r="P433" s="87" t="s">
        <v>475</v>
      </c>
      <c r="Q433" s="89"/>
    </row>
    <row r="434" spans="1:17" x14ac:dyDescent="0.25">
      <c r="A434" s="143"/>
      <c r="B434" s="84" t="str">
        <f>IF(A434&gt;"",IF(A434=E434,"No",(IF(IFERROR(VLOOKUP(A434,E:E,1,FALSE)=A434,FALSE),"Duplicate",IF(E434&gt;"","Mismatch","IT Only")))),"No")</f>
        <v>No</v>
      </c>
      <c r="C434" s="86" t="s">
        <v>430</v>
      </c>
      <c r="D434" s="84" t="s">
        <v>431</v>
      </c>
      <c r="E434" s="84" t="s">
        <v>1775</v>
      </c>
      <c r="F434" s="84" t="str">
        <f>IF(E434=0,"N/A",IF(IF(E434&gt;"",COUNTIF(E:E,E434),0)&gt;1,"Yes","No"))</f>
        <v>No</v>
      </c>
      <c r="G434" s="87" t="s">
        <v>1776</v>
      </c>
      <c r="H434" s="87" t="s">
        <v>516</v>
      </c>
      <c r="I434" s="87" t="s">
        <v>445</v>
      </c>
      <c r="J434" s="87" t="s">
        <v>436</v>
      </c>
      <c r="K434" s="87">
        <v>38.762099999999997</v>
      </c>
      <c r="L434" s="87">
        <v>-90.126366669999996</v>
      </c>
      <c r="M434" s="87"/>
      <c r="N434" s="87" t="s">
        <v>1777</v>
      </c>
      <c r="O434" s="94">
        <v>324</v>
      </c>
      <c r="P434" s="87" t="s">
        <v>518</v>
      </c>
      <c r="Q434" s="87" t="s">
        <v>519</v>
      </c>
    </row>
    <row r="435" spans="1:17" x14ac:dyDescent="0.25">
      <c r="A435" s="143" t="s">
        <v>1818</v>
      </c>
      <c r="B435" s="143" t="str">
        <f>IF(A435&gt;"",IF(A435=E435,"No",(IF(IFERROR(VLOOKUP(A435,E:E,1,FALSE)=A435,FALSE),"Duplicate",IF(E435&gt;"","Mismatch","IT Only")))),"No")</f>
        <v>No</v>
      </c>
      <c r="C435" s="86" t="s">
        <v>541</v>
      </c>
      <c r="D435" s="143" t="s">
        <v>549</v>
      </c>
      <c r="E435" s="143" t="s">
        <v>1819</v>
      </c>
      <c r="F435" s="143" t="str">
        <f>IF(E435=0,"N/A",IF(IF(E435&gt;"",COUNTIF(E:E,E435),0)&gt;1,"Yes","No"))</f>
        <v>No</v>
      </c>
      <c r="G435" s="87" t="s">
        <v>1820</v>
      </c>
      <c r="H435" s="87" t="s">
        <v>692</v>
      </c>
      <c r="I435" s="87" t="s">
        <v>435</v>
      </c>
      <c r="J435" s="87" t="s">
        <v>500</v>
      </c>
      <c r="K435" s="87">
        <v>37.259700000000002</v>
      </c>
      <c r="L435" s="87">
        <v>-89.565183329999996</v>
      </c>
      <c r="M435" s="87"/>
      <c r="N435" s="87" t="s">
        <v>1819</v>
      </c>
      <c r="O435" s="88">
        <v>10</v>
      </c>
      <c r="P435" s="87" t="s">
        <v>693</v>
      </c>
      <c r="Q435" s="89"/>
    </row>
    <row r="436" spans="1:17" s="143" customFormat="1" x14ac:dyDescent="0.25">
      <c r="A436" s="103" t="s">
        <v>1818</v>
      </c>
      <c r="B436" s="143" t="str">
        <f>IF(A436&gt;"",IF(A436=E436,"No",(IF(IFERROR(VLOOKUP(A436,E:E,1,FALSE)=A436,FALSE),"Duplicate",IF(E436&gt;"","Mismatch","IT Only")))),"No")</f>
        <v>Duplicate</v>
      </c>
      <c r="C436" s="86" t="s">
        <v>463</v>
      </c>
      <c r="D436" s="143" t="s">
        <v>549</v>
      </c>
      <c r="E436" s="143" t="s">
        <v>1828</v>
      </c>
      <c r="F436" s="143" t="str">
        <f>IF(E436=0,"N/A",IF(IF(E436&gt;"",COUNTIF(E:E,E436),0)&gt;1,"Yes","No"))</f>
        <v>No</v>
      </c>
      <c r="G436" s="106" t="s">
        <v>1829</v>
      </c>
      <c r="H436" s="106" t="s">
        <v>692</v>
      </c>
      <c r="I436" s="106" t="s">
        <v>435</v>
      </c>
      <c r="J436" s="106" t="s">
        <v>580</v>
      </c>
      <c r="K436" s="106">
        <v>37.304501000000002</v>
      </c>
      <c r="L436" s="106">
        <v>-89.540975000000003</v>
      </c>
      <c r="M436" s="106" t="s">
        <v>1830</v>
      </c>
      <c r="N436" s="106"/>
      <c r="O436" s="106"/>
      <c r="P436" s="106"/>
      <c r="Q436" s="106"/>
    </row>
    <row r="437" spans="1:17" x14ac:dyDescent="0.25">
      <c r="A437" s="143" t="s">
        <v>1839</v>
      </c>
      <c r="B437" s="143" t="str">
        <f>IF(A437&gt;"",IF(A437=E437,"No",(IF(IFERROR(VLOOKUP(A437,E:E,1,FALSE)=A437,FALSE),"Duplicate",IF(E437&gt;"","Mismatch","IT Only")))),"No")</f>
        <v>No</v>
      </c>
      <c r="C437" s="86" t="s">
        <v>430</v>
      </c>
      <c r="D437" s="143" t="s">
        <v>431</v>
      </c>
      <c r="E437" s="143" t="s">
        <v>1839</v>
      </c>
      <c r="F437" s="84" t="str">
        <f>IF(E437=0,"N/A",IF(IF(E437&gt;"",COUNTIF(E:E,E437),0)&gt;1,"Yes","No"))</f>
        <v>No</v>
      </c>
      <c r="G437" s="87" t="s">
        <v>1840</v>
      </c>
      <c r="H437" s="87" t="s">
        <v>893</v>
      </c>
      <c r="I437" s="87" t="s">
        <v>435</v>
      </c>
      <c r="J437" s="87" t="s">
        <v>580</v>
      </c>
      <c r="K437" s="87">
        <v>37.271574000000001</v>
      </c>
      <c r="L437" s="87">
        <v>-89.561795000000004</v>
      </c>
      <c r="M437" s="87" t="s">
        <v>1841</v>
      </c>
      <c r="N437" s="87"/>
      <c r="O437" s="87"/>
      <c r="P437" s="87"/>
      <c r="Q437" s="87"/>
    </row>
    <row r="438" spans="1:17" x14ac:dyDescent="0.25">
      <c r="A438" s="143" t="s">
        <v>1858</v>
      </c>
      <c r="B438" s="84" t="str">
        <f>IF(A438&gt;"",IF(A438=E438,"No",(IF(IFERROR(VLOOKUP(A438,E:E,1,FALSE)=A438,FALSE),"Duplicate",IF(E438&gt;"","Mismatch","IT Only")))),"No")</f>
        <v>No</v>
      </c>
      <c r="C438" s="86" t="s">
        <v>430</v>
      </c>
      <c r="D438" s="84" t="s">
        <v>431</v>
      </c>
      <c r="E438" s="84" t="s">
        <v>1858</v>
      </c>
      <c r="F438" s="84" t="str">
        <f>IF(E438=0,"N/A",IF(IF(E438&gt;"",COUNTIF(E:E,E438),0)&gt;1,"Yes","No"))</f>
        <v>Yes</v>
      </c>
      <c r="G438" s="87" t="s">
        <v>1859</v>
      </c>
      <c r="H438" s="87" t="s">
        <v>680</v>
      </c>
      <c r="I438" s="87" t="s">
        <v>445</v>
      </c>
      <c r="J438" s="87" t="s">
        <v>580</v>
      </c>
      <c r="K438" s="87">
        <v>37.732418000000003</v>
      </c>
      <c r="L438" s="87">
        <v>-89.217596999999998</v>
      </c>
      <c r="M438" s="87" t="s">
        <v>1860</v>
      </c>
      <c r="N438" s="87"/>
      <c r="O438" s="94"/>
      <c r="P438" s="87"/>
      <c r="Q438" s="89"/>
    </row>
    <row r="439" spans="1:17" s="90" customFormat="1" ht="30" x14ac:dyDescent="0.25">
      <c r="A439" s="93" t="s">
        <v>1861</v>
      </c>
      <c r="B439" s="143" t="str">
        <f>IF(A439&gt;"",IF(A439=E439,"No",(IF(IFERROR(VLOOKUP(A439,E:E,1,FALSE)=A439,FALSE),"Duplicate",IF(E439&gt;"","Mismatch","IT Only")))),"No")</f>
        <v>Mismatch</v>
      </c>
      <c r="C439" s="86" t="s">
        <v>463</v>
      </c>
      <c r="D439" s="143" t="s">
        <v>464</v>
      </c>
      <c r="E439" s="143" t="s">
        <v>1858</v>
      </c>
      <c r="F439" s="84" t="str">
        <f>IF(E439=0,"N/A",IF(IF(E439&gt;"",COUNTIF(E:E,E439),0)&gt;1,"Yes","No"))</f>
        <v>Yes</v>
      </c>
      <c r="G439" s="87" t="s">
        <v>1862</v>
      </c>
      <c r="H439" s="87" t="s">
        <v>624</v>
      </c>
      <c r="I439" s="87" t="s">
        <v>445</v>
      </c>
      <c r="J439" s="87" t="s">
        <v>580</v>
      </c>
      <c r="K439" s="87">
        <v>37.732418000000003</v>
      </c>
      <c r="L439" s="87">
        <v>-89.217596999999998</v>
      </c>
      <c r="M439" s="87" t="s">
        <v>1860</v>
      </c>
      <c r="N439" s="87"/>
      <c r="O439" s="94"/>
      <c r="P439" s="87"/>
      <c r="Q439" s="89"/>
    </row>
    <row r="440" spans="1:17" x14ac:dyDescent="0.25">
      <c r="A440" s="143"/>
      <c r="B440" s="143" t="str">
        <f>IF(A440&gt;"",IF(A440=E440,"No",(IF(IFERROR(VLOOKUP(A440,E:E,1,FALSE)=A440,FALSE),"Duplicate",IF(E440&gt;"","Mismatch","IT Only")))),"No")</f>
        <v>No</v>
      </c>
      <c r="C440" s="86" t="s">
        <v>541</v>
      </c>
      <c r="D440" s="143" t="s">
        <v>464</v>
      </c>
      <c r="E440" s="143" t="s">
        <v>1884</v>
      </c>
      <c r="F440" s="84" t="str">
        <f>IF(E440=0,"N/A",IF(IF(E440&gt;"",COUNTIF(E:E,E440),0)&gt;1,"Yes","No"))</f>
        <v>No</v>
      </c>
      <c r="G440" s="87" t="s">
        <v>1885</v>
      </c>
      <c r="H440" s="87" t="s">
        <v>434</v>
      </c>
      <c r="I440" s="87" t="s">
        <v>435</v>
      </c>
      <c r="J440" s="87" t="s">
        <v>436</v>
      </c>
      <c r="K440" s="87">
        <v>39.002066669999998</v>
      </c>
      <c r="L440" s="87">
        <v>-90.744050000000001</v>
      </c>
      <c r="M440" s="87"/>
      <c r="N440" s="87" t="s">
        <v>1884</v>
      </c>
      <c r="O440" s="94">
        <v>649</v>
      </c>
      <c r="P440" s="87" t="s">
        <v>699</v>
      </c>
      <c r="Q440" s="89"/>
    </row>
    <row r="441" spans="1:17" x14ac:dyDescent="0.25">
      <c r="A441" s="143"/>
      <c r="B441" s="143" t="str">
        <f>IF(A441&gt;"",IF(A441=E441,"No",(IF(IFERROR(VLOOKUP(A441,E:E,1,FALSE)=A441,FALSE),"Duplicate",IF(E441&gt;"","Mismatch","IT Only")))),"No")</f>
        <v>No</v>
      </c>
      <c r="C441" s="86" t="s">
        <v>430</v>
      </c>
      <c r="D441" s="143" t="s">
        <v>431</v>
      </c>
      <c r="E441" s="143" t="s">
        <v>1920</v>
      </c>
      <c r="F441" s="84" t="str">
        <f>IF(E441=0,"N/A",IF(IF(E441&gt;"",COUNTIF(E:E,E441),0)&gt;1,"Yes","No"))</f>
        <v>No</v>
      </c>
      <c r="G441" s="87" t="s">
        <v>1921</v>
      </c>
      <c r="H441" s="87" t="s">
        <v>479</v>
      </c>
      <c r="I441" s="87" t="s">
        <v>445</v>
      </c>
      <c r="J441" s="87" t="s">
        <v>436</v>
      </c>
      <c r="K441" s="87"/>
      <c r="L441" s="87"/>
      <c r="M441" s="87"/>
      <c r="N441" s="87" t="s">
        <v>1920</v>
      </c>
      <c r="O441" s="87" t="s">
        <v>1922</v>
      </c>
      <c r="P441" s="87" t="s">
        <v>482</v>
      </c>
      <c r="Q441" s="87" t="s">
        <v>483</v>
      </c>
    </row>
    <row r="442" spans="1:17" s="90" customFormat="1" x14ac:dyDescent="0.25">
      <c r="A442" s="93" t="s">
        <v>1923</v>
      </c>
      <c r="B442" s="143" t="str">
        <f>IF(A442&gt;"",IF(A442=E442,"No",(IF(IFERROR(VLOOKUP(A442,E:E,1,FALSE)=A442,FALSE),"Duplicate",IF(E442&gt;"","Mismatch","IT Only")))),"No")</f>
        <v>Mismatch</v>
      </c>
      <c r="C442" s="86" t="s">
        <v>463</v>
      </c>
      <c r="D442" s="143" t="s">
        <v>464</v>
      </c>
      <c r="E442" s="143" t="s">
        <v>1924</v>
      </c>
      <c r="F442" s="84" t="str">
        <f>IF(E442=0,"N/A",IF(IF(E442&gt;"",COUNTIF(E:E,E442),0)&gt;1,"Yes","No"))</f>
        <v>No</v>
      </c>
      <c r="G442" s="87" t="s">
        <v>1925</v>
      </c>
      <c r="H442" s="87" t="s">
        <v>479</v>
      </c>
      <c r="I442" s="87" t="s">
        <v>445</v>
      </c>
      <c r="J442" s="87" t="s">
        <v>467</v>
      </c>
      <c r="K442" s="87">
        <v>39.302166669999998</v>
      </c>
      <c r="L442" s="87">
        <v>-90.398366670000001</v>
      </c>
      <c r="M442" s="87"/>
      <c r="N442" s="87" t="s">
        <v>1924</v>
      </c>
      <c r="O442" s="87" t="s">
        <v>1926</v>
      </c>
      <c r="P442" s="87" t="s">
        <v>482</v>
      </c>
      <c r="Q442" s="87" t="s">
        <v>483</v>
      </c>
    </row>
    <row r="443" spans="1:17" x14ac:dyDescent="0.25">
      <c r="A443" s="90"/>
      <c r="B443" s="90" t="str">
        <f>IF(A443&gt;"",IF(A443=E443,"No",(IF(IFERROR(VLOOKUP(A443,E:E,1,FALSE)=A443,FALSE),"Duplicate",IF(E443&gt;"","Mismatch","IT Only")))),"No")</f>
        <v>No</v>
      </c>
      <c r="C443" s="91" t="s">
        <v>451</v>
      </c>
      <c r="D443" s="90" t="s">
        <v>431</v>
      </c>
      <c r="E443" s="90" t="s">
        <v>1728</v>
      </c>
      <c r="F443" s="84" t="str">
        <f>IF(E443=0,"N/A",IF(IF(E443&gt;"",COUNTIF(E:E,E443),0)&gt;1,"Yes","No"))</f>
        <v>No</v>
      </c>
      <c r="G443" s="92" t="s">
        <v>1729</v>
      </c>
      <c r="H443" s="92" t="s">
        <v>1730</v>
      </c>
      <c r="I443" s="92" t="s">
        <v>435</v>
      </c>
      <c r="J443" s="92" t="s">
        <v>436</v>
      </c>
      <c r="K443" s="92"/>
      <c r="L443" s="92"/>
      <c r="M443" s="92"/>
      <c r="N443" s="92" t="s">
        <v>1728</v>
      </c>
      <c r="O443" s="96">
        <v>807</v>
      </c>
      <c r="P443" s="92" t="s">
        <v>1306</v>
      </c>
      <c r="Q443" s="97"/>
    </row>
    <row r="444" spans="1:17" x14ac:dyDescent="0.25">
      <c r="A444" s="143"/>
      <c r="B444" s="143" t="str">
        <f>IF(A444&gt;"",IF(A444=E444,"No",(IF(IFERROR(VLOOKUP(A444,E:E,1,FALSE)=A444,FALSE),"Duplicate",IF(E444&gt;"","Mismatch","IT Only")))),"No")</f>
        <v>No</v>
      </c>
      <c r="C444" s="86" t="s">
        <v>430</v>
      </c>
      <c r="D444" s="143" t="s">
        <v>431</v>
      </c>
      <c r="E444" s="143" t="s">
        <v>1944</v>
      </c>
      <c r="F444" s="84" t="str">
        <f>IF(E444=0,"N/A",IF(IF(E444&gt;"",COUNTIF(E:E,E444),0)&gt;1,"Yes","No"))</f>
        <v>No</v>
      </c>
      <c r="G444" s="87" t="s">
        <v>1945</v>
      </c>
      <c r="H444" s="87" t="s">
        <v>692</v>
      </c>
      <c r="I444" s="87" t="s">
        <v>435</v>
      </c>
      <c r="J444" s="87" t="s">
        <v>436</v>
      </c>
      <c r="K444" s="87">
        <v>36.194200000000002</v>
      </c>
      <c r="L444" s="87">
        <v>-89.657883330000004</v>
      </c>
      <c r="M444" s="87"/>
      <c r="N444" s="87" t="s">
        <v>1944</v>
      </c>
      <c r="O444" s="94">
        <v>453</v>
      </c>
      <c r="P444" s="87" t="s">
        <v>693</v>
      </c>
      <c r="Q444" s="89"/>
    </row>
    <row r="445" spans="1:17" x14ac:dyDescent="0.25">
      <c r="A445" s="93" t="s">
        <v>1886</v>
      </c>
      <c r="B445" s="143" t="str">
        <f>IF(A445&gt;"",IF(A445=E445,"No",(IF(IFERROR(VLOOKUP(A445,E:E,1,FALSE)=A445,FALSE),"Duplicate",IF(E445&gt;"","Mismatch","IT Only")))),"No")</f>
        <v>Duplicate</v>
      </c>
      <c r="C445" s="86" t="s">
        <v>463</v>
      </c>
      <c r="D445" s="143" t="s">
        <v>464</v>
      </c>
      <c r="E445" s="143" t="s">
        <v>1887</v>
      </c>
      <c r="F445" s="143" t="str">
        <f>IF(E445=0,"N/A",IF(IF(E445&gt;"",COUNTIF(E:E,E445),0)&gt;1,"Yes","No"))</f>
        <v>No</v>
      </c>
      <c r="G445" s="87" t="s">
        <v>1888</v>
      </c>
      <c r="H445" s="87" t="s">
        <v>567</v>
      </c>
      <c r="I445" s="87" t="s">
        <v>445</v>
      </c>
      <c r="J445" s="87" t="s">
        <v>536</v>
      </c>
      <c r="K445" s="87">
        <v>38.111143060000003</v>
      </c>
      <c r="L445" s="87">
        <v>-89.850998059999995</v>
      </c>
      <c r="M445" s="87"/>
      <c r="N445" s="87"/>
      <c r="O445" s="94"/>
      <c r="P445" s="87"/>
      <c r="Q445" s="89"/>
    </row>
    <row r="446" spans="1:17" x14ac:dyDescent="0.25">
      <c r="A446" s="143"/>
      <c r="B446" s="143" t="str">
        <f>IF(A446&gt;"",IF(A446=E446,"No",(IF(IFERROR(VLOOKUP(A446,E:E,1,FALSE)=A446,FALSE),"Duplicate",IF(E446&gt;"","Mismatch","IT Only")))),"No")</f>
        <v>No</v>
      </c>
      <c r="C446" s="86" t="s">
        <v>541</v>
      </c>
      <c r="D446" s="143" t="s">
        <v>464</v>
      </c>
      <c r="E446" s="143" t="s">
        <v>1942</v>
      </c>
      <c r="F446" s="84" t="str">
        <f>IF(E446=0,"N/A",IF(IF(E446&gt;"",COUNTIF(E:E,E446),0)&gt;1,"Yes","No"))</f>
        <v>No</v>
      </c>
      <c r="G446" s="87" t="s">
        <v>1943</v>
      </c>
      <c r="H446" s="87" t="s">
        <v>692</v>
      </c>
      <c r="I446" s="87" t="s">
        <v>435</v>
      </c>
      <c r="J446" s="87" t="s">
        <v>436</v>
      </c>
      <c r="K446" s="87">
        <v>36.196366670000003</v>
      </c>
      <c r="L446" s="87">
        <v>-89.663933330000006</v>
      </c>
      <c r="M446" s="87" t="s">
        <v>668</v>
      </c>
      <c r="N446" s="87" t="s">
        <v>1942</v>
      </c>
      <c r="O446" s="94">
        <v>454</v>
      </c>
      <c r="P446" s="87" t="s">
        <v>693</v>
      </c>
      <c r="Q446" s="89"/>
    </row>
    <row r="447" spans="1:17" x14ac:dyDescent="0.25">
      <c r="A447" s="143" t="s">
        <v>1933</v>
      </c>
      <c r="B447" s="84" t="str">
        <f>IF(A447&gt;"",IF(A447=E447,"No",(IF(IFERROR(VLOOKUP(A447,E:E,1,FALSE)=A447,FALSE),"Duplicate",IF(E447&gt;"","Mismatch","IT Only")))),"No")</f>
        <v>No</v>
      </c>
      <c r="C447" s="86" t="s">
        <v>430</v>
      </c>
      <c r="D447" s="84" t="s">
        <v>431</v>
      </c>
      <c r="E447" s="84" t="s">
        <v>1934</v>
      </c>
      <c r="F447" s="84" t="str">
        <f>IF(E447=0,"N/A",IF(IF(E447&gt;"",COUNTIF(E:E,E447),0)&gt;1,"Yes","No"))</f>
        <v>Yes</v>
      </c>
      <c r="G447" s="87" t="s">
        <v>1935</v>
      </c>
      <c r="H447" s="87" t="s">
        <v>479</v>
      </c>
      <c r="I447" s="87" t="s">
        <v>445</v>
      </c>
      <c r="J447" s="87" t="s">
        <v>1894</v>
      </c>
      <c r="K447" s="87">
        <v>40.415435000000002</v>
      </c>
      <c r="L447" s="87">
        <v>-91.137330000000006</v>
      </c>
      <c r="M447" s="87" t="s">
        <v>10041</v>
      </c>
      <c r="N447" s="87" t="s">
        <v>1934</v>
      </c>
      <c r="O447" s="87" t="s">
        <v>1936</v>
      </c>
      <c r="P447" s="87" t="s">
        <v>482</v>
      </c>
      <c r="Q447" s="87" t="s">
        <v>483</v>
      </c>
    </row>
    <row r="448" spans="1:17" ht="30" x14ac:dyDescent="0.25">
      <c r="A448" s="93" t="s">
        <v>1938</v>
      </c>
      <c r="B448" s="84" t="str">
        <f>IF(A448&gt;"",IF(A448=E448,"No",(IF(IFERROR(VLOOKUP(A448,E:E,1,FALSE)=A448,FALSE),"Duplicate",IF(E448&gt;"","Mismatch","IT Only")))),"No")</f>
        <v>Mismatch</v>
      </c>
      <c r="C448" s="86" t="s">
        <v>463</v>
      </c>
      <c r="D448" s="84" t="s">
        <v>464</v>
      </c>
      <c r="E448" s="84" t="s">
        <v>1933</v>
      </c>
      <c r="F448" s="84" t="str">
        <f>IF(E448=0,"N/A",IF(IF(E448&gt;"",COUNTIF(E:E,E448),0)&gt;1,"Yes","No"))</f>
        <v>Yes</v>
      </c>
      <c r="G448" s="87" t="s">
        <v>1939</v>
      </c>
      <c r="H448" s="87" t="s">
        <v>479</v>
      </c>
      <c r="I448" s="87" t="s">
        <v>445</v>
      </c>
      <c r="J448" s="87" t="s">
        <v>536</v>
      </c>
      <c r="K448" s="87">
        <v>40.414838889999999</v>
      </c>
      <c r="L448" s="87">
        <v>-91.136999169999996</v>
      </c>
      <c r="M448" s="87" t="s">
        <v>10041</v>
      </c>
      <c r="N448" s="87"/>
      <c r="O448" s="87"/>
      <c r="P448" s="87"/>
      <c r="Q448" s="87"/>
    </row>
    <row r="449" spans="1:17" x14ac:dyDescent="0.25">
      <c r="A449" s="93" t="s">
        <v>1891</v>
      </c>
      <c r="B449" s="84" t="str">
        <f>IF(A449&gt;"",IF(A449=E449,"No",(IF(IFERROR(VLOOKUP(A449,E:E,1,FALSE)=A449,FALSE),"Duplicate",IF(E449&gt;"","Mismatch","IT Only")))),"No")</f>
        <v>Mismatch</v>
      </c>
      <c r="C449" s="86" t="s">
        <v>463</v>
      </c>
      <c r="D449" s="84" t="s">
        <v>464</v>
      </c>
      <c r="E449" s="84" t="s">
        <v>1892</v>
      </c>
      <c r="F449" s="84" t="str">
        <f>IF(E449=0,"N/A",IF(IF(E449&gt;"",COUNTIF(E:E,E449),0)&gt;1,"Yes","No"))</f>
        <v>No</v>
      </c>
      <c r="G449" s="87" t="s">
        <v>1893</v>
      </c>
      <c r="H449" s="87" t="s">
        <v>558</v>
      </c>
      <c r="I449" s="87" t="s">
        <v>445</v>
      </c>
      <c r="J449" s="87" t="s">
        <v>1894</v>
      </c>
      <c r="K449" s="87">
        <v>39.281866669999999</v>
      </c>
      <c r="L449" s="87">
        <v>-89.882850000000005</v>
      </c>
      <c r="M449" s="87"/>
      <c r="N449" s="87" t="s">
        <v>1895</v>
      </c>
      <c r="O449" s="87" t="s">
        <v>1896</v>
      </c>
      <c r="P449" s="87" t="s">
        <v>1196</v>
      </c>
      <c r="Q449" s="87" t="s">
        <v>1197</v>
      </c>
    </row>
    <row r="450" spans="1:17" x14ac:dyDescent="0.25">
      <c r="A450" s="143"/>
      <c r="B450" s="143" t="str">
        <f>IF(A450&gt;"",IF(A450=E450,"No",(IF(IFERROR(VLOOKUP(A450,E:E,1,FALSE)=A450,FALSE),"Duplicate",IF(E450&gt;"","Mismatch","IT Only")))),"No")</f>
        <v>No</v>
      </c>
      <c r="C450" s="86" t="s">
        <v>430</v>
      </c>
      <c r="D450" s="143" t="s">
        <v>431</v>
      </c>
      <c r="E450" s="143" t="s">
        <v>1946</v>
      </c>
      <c r="F450" s="84" t="str">
        <f>IF(E450=0,"N/A",IF(IF(E450&gt;"",COUNTIF(E:E,E450),0)&gt;1,"Yes","No"))</f>
        <v>No</v>
      </c>
      <c r="G450" s="87" t="s">
        <v>1947</v>
      </c>
      <c r="H450" s="87" t="s">
        <v>692</v>
      </c>
      <c r="I450" s="87" t="s">
        <v>435</v>
      </c>
      <c r="J450" s="87" t="s">
        <v>436</v>
      </c>
      <c r="K450" s="87">
        <v>36.185000000000002</v>
      </c>
      <c r="L450" s="87">
        <v>-89.667716670000004</v>
      </c>
      <c r="M450" s="87"/>
      <c r="N450" s="87" t="s">
        <v>1946</v>
      </c>
      <c r="O450" s="94">
        <v>455</v>
      </c>
      <c r="P450" s="87" t="s">
        <v>693</v>
      </c>
      <c r="Q450" s="89"/>
    </row>
    <row r="451" spans="1:17" x14ac:dyDescent="0.25">
      <c r="A451" s="143"/>
      <c r="B451" s="143" t="str">
        <f>IF(A451&gt;"",IF(A451=E451,"No",(IF(IFERROR(VLOOKUP(A451,E:E,1,FALSE)=A451,FALSE),"Duplicate",IF(E451&gt;"","Mismatch","IT Only")))),"No")</f>
        <v>No</v>
      </c>
      <c r="C451" s="86" t="s">
        <v>430</v>
      </c>
      <c r="D451" s="143" t="s">
        <v>431</v>
      </c>
      <c r="E451" s="143" t="s">
        <v>1901</v>
      </c>
      <c r="F451" s="84" t="str">
        <f>IF(E451=0,"N/A",IF(IF(E451&gt;"",COUNTIF(E:E,E451),0)&gt;1,"Yes","No"))</f>
        <v>No</v>
      </c>
      <c r="G451" s="87" t="s">
        <v>1902</v>
      </c>
      <c r="H451" s="87" t="s">
        <v>440</v>
      </c>
      <c r="I451" s="87" t="s">
        <v>435</v>
      </c>
      <c r="J451" s="87" t="s">
        <v>436</v>
      </c>
      <c r="K451" s="87">
        <v>38.55395</v>
      </c>
      <c r="L451" s="87">
        <v>-90.261650000000003</v>
      </c>
      <c r="M451" s="87"/>
      <c r="N451" s="87" t="s">
        <v>1903</v>
      </c>
      <c r="O451" s="88">
        <v>24</v>
      </c>
      <c r="P451" s="87" t="s">
        <v>441</v>
      </c>
      <c r="Q451" s="89"/>
    </row>
    <row r="452" spans="1:17" x14ac:dyDescent="0.25">
      <c r="A452" s="143"/>
      <c r="B452" s="143"/>
      <c r="D452" s="143"/>
      <c r="E452" s="153" t="s">
        <v>10543</v>
      </c>
      <c r="G452" s="141" t="s">
        <v>10544</v>
      </c>
      <c r="H452" s="141" t="s">
        <v>10196</v>
      </c>
      <c r="I452" s="141" t="s">
        <v>445</v>
      </c>
      <c r="J452" s="141" t="s">
        <v>10517</v>
      </c>
      <c r="K452" s="141">
        <v>39.532899999999998</v>
      </c>
      <c r="L452" s="141">
        <v>-88.022400000000005</v>
      </c>
      <c r="M452" s="141" t="s">
        <v>10545</v>
      </c>
      <c r="N452" s="87"/>
      <c r="O452" s="94"/>
      <c r="P452" s="87"/>
      <c r="Q452" s="130" t="s">
        <v>10521</v>
      </c>
    </row>
    <row r="453" spans="1:17" x14ac:dyDescent="0.25">
      <c r="A453" s="93" t="s">
        <v>1937</v>
      </c>
      <c r="B453" s="84" t="str">
        <f>IF(A453&gt;"",IF(A453=E453,"No",(IF(IFERROR(VLOOKUP(A453,E:E,1,FALSE)=A453,FALSE),"Duplicate",IF(E453&gt;"","Mismatch","IT Only")))),"No")</f>
        <v>Duplicate</v>
      </c>
      <c r="C453" s="86" t="s">
        <v>886</v>
      </c>
      <c r="D453" s="84" t="s">
        <v>464</v>
      </c>
      <c r="E453" s="143" t="s">
        <v>10043</v>
      </c>
      <c r="F453" s="84" t="str">
        <f>IF(E453=0,"N/A",IF(IF(E453&gt;"",COUNTIF(E:E,E453),0)&gt;1,"Yes","No"))</f>
        <v>No</v>
      </c>
      <c r="G453" s="87" t="s">
        <v>10042</v>
      </c>
      <c r="H453" s="87" t="s">
        <v>479</v>
      </c>
      <c r="I453" s="87" t="s">
        <v>445</v>
      </c>
      <c r="J453" s="87" t="s">
        <v>580</v>
      </c>
      <c r="K453" s="87"/>
      <c r="L453" s="87"/>
      <c r="M453" s="87"/>
      <c r="N453" s="87"/>
      <c r="O453" s="87"/>
      <c r="P453" s="87"/>
      <c r="Q453" s="87"/>
    </row>
    <row r="454" spans="1:17" x14ac:dyDescent="0.25">
      <c r="A454" s="143"/>
      <c r="B454" s="84" t="str">
        <f>IF(A454&gt;"",IF(A454=E454,"No",(IF(IFERROR(VLOOKUP(A454,E:E,1,FALSE)=A454,FALSE),"Duplicate",IF(E454&gt;"","Mismatch","IT Only")))),"No")</f>
        <v>No</v>
      </c>
      <c r="C454" s="86" t="s">
        <v>541</v>
      </c>
      <c r="D454" s="84" t="s">
        <v>464</v>
      </c>
      <c r="E454" s="143" t="s">
        <v>1980</v>
      </c>
      <c r="F454" s="84" t="str">
        <f>IF(E454=0,"N/A",IF(IF(E454&gt;"",COUNTIF(E:E,E454),0)&gt;1,"Yes","No"))</f>
        <v>No</v>
      </c>
      <c r="G454" s="87" t="s">
        <v>1980</v>
      </c>
      <c r="H454" s="87" t="s">
        <v>440</v>
      </c>
      <c r="I454" s="87" t="s">
        <v>435</v>
      </c>
      <c r="J454" s="87" t="s">
        <v>436</v>
      </c>
      <c r="K454" s="87">
        <v>38.642933329999998</v>
      </c>
      <c r="L454" s="87">
        <v>-90.210216669999994</v>
      </c>
      <c r="M454" s="87"/>
      <c r="N454" s="87" t="s">
        <v>1980</v>
      </c>
      <c r="O454" s="88">
        <v>86</v>
      </c>
      <c r="P454" s="87" t="s">
        <v>564</v>
      </c>
      <c r="Q454" s="89"/>
    </row>
    <row r="455" spans="1:17" x14ac:dyDescent="0.25">
      <c r="A455" s="143"/>
      <c r="B455" s="143" t="str">
        <f>IF(A455&gt;"",IF(A455=E455,"No",(IF(IFERROR(VLOOKUP(A455,E:E,1,FALSE)=A455,FALSE),"Duplicate",IF(E455&gt;"","Mismatch","IT Only")))),"No")</f>
        <v>No</v>
      </c>
      <c r="C455" s="91" t="s">
        <v>1007</v>
      </c>
      <c r="D455" s="143" t="s">
        <v>431</v>
      </c>
      <c r="E455" s="143" t="s">
        <v>1981</v>
      </c>
      <c r="F455" s="84" t="str">
        <f>IF(E455=0,"N/A",IF(IF(E455&gt;"",COUNTIF(E:E,E455),0)&gt;1,"Yes","No"))</f>
        <v>Yes</v>
      </c>
      <c r="G455" s="87" t="s">
        <v>1982</v>
      </c>
      <c r="H455" s="87" t="s">
        <v>444</v>
      </c>
      <c r="I455" s="87" t="s">
        <v>445</v>
      </c>
      <c r="J455" s="87" t="s">
        <v>436</v>
      </c>
      <c r="K455" s="87">
        <v>40.681666999999997</v>
      </c>
      <c r="L455" s="87">
        <v>-89.601933000000002</v>
      </c>
      <c r="M455" s="87"/>
      <c r="N455" s="87" t="s">
        <v>1981</v>
      </c>
      <c r="O455" s="87" t="s">
        <v>1983</v>
      </c>
      <c r="P455" s="87" t="s">
        <v>447</v>
      </c>
      <c r="Q455" s="87" t="s">
        <v>448</v>
      </c>
    </row>
    <row r="456" spans="1:17" x14ac:dyDescent="0.25">
      <c r="A456" s="143" t="s">
        <v>1989</v>
      </c>
      <c r="B456" s="84" t="str">
        <f>IF(A456&gt;"",IF(A456=E456,"No",(IF(IFERROR(VLOOKUP(A456,E:E,1,FALSE)=A456,FALSE),"Duplicate",IF(E456&gt;"","Mismatch","IT Only")))),"No")</f>
        <v>No</v>
      </c>
      <c r="C456" s="91" t="s">
        <v>1007</v>
      </c>
      <c r="D456" s="84" t="s">
        <v>472</v>
      </c>
      <c r="E456" s="84" t="s">
        <v>1981</v>
      </c>
      <c r="F456" s="84" t="str">
        <f>IF(E456=0,"N/A",IF(IF(E456&gt;"",COUNTIF(E:E,E456),0)&gt;1,"Yes","No"))</f>
        <v>Yes</v>
      </c>
      <c r="G456" s="87" t="s">
        <v>1990</v>
      </c>
      <c r="H456" s="87" t="s">
        <v>479</v>
      </c>
      <c r="I456" s="87" t="s">
        <v>445</v>
      </c>
      <c r="J456" s="87" t="s">
        <v>500</v>
      </c>
      <c r="K456" s="87">
        <v>40.515239999999999</v>
      </c>
      <c r="L456" s="87">
        <v>-90.244749999999996</v>
      </c>
      <c r="M456" s="87" t="s">
        <v>1991</v>
      </c>
      <c r="N456" s="87" t="s">
        <v>1981</v>
      </c>
      <c r="O456" s="87" t="s">
        <v>1992</v>
      </c>
      <c r="P456" s="87" t="s">
        <v>482</v>
      </c>
      <c r="Q456" s="87" t="s">
        <v>483</v>
      </c>
    </row>
    <row r="457" spans="1:17" x14ac:dyDescent="0.25">
      <c r="A457" s="143" t="s">
        <v>1967</v>
      </c>
      <c r="B457" s="143" t="str">
        <f>IF(A457&gt;"",IF(A457=E457,"No",(IF(IFERROR(VLOOKUP(A457,E:E,1,FALSE)=A457,FALSE),"Duplicate",IF(E457&gt;"","Mismatch","IT Only")))),"No")</f>
        <v>No</v>
      </c>
      <c r="C457" s="86" t="s">
        <v>430</v>
      </c>
      <c r="D457" s="143" t="s">
        <v>431</v>
      </c>
      <c r="E457" s="143" t="s">
        <v>1967</v>
      </c>
      <c r="F457" s="84" t="str">
        <f>IF(E457=0,"N/A",IF(IF(E457&gt;"",COUNTIF(E:E,E457),0)&gt;1,"Yes","No"))</f>
        <v>No</v>
      </c>
      <c r="G457" s="87" t="s">
        <v>1968</v>
      </c>
      <c r="H457" s="87" t="s">
        <v>624</v>
      </c>
      <c r="I457" s="87" t="s">
        <v>445</v>
      </c>
      <c r="J457" s="87" t="s">
        <v>580</v>
      </c>
      <c r="K457" s="87">
        <v>38.629931999999997</v>
      </c>
      <c r="L457" s="87">
        <v>-90.011723000000003</v>
      </c>
      <c r="M457" s="87"/>
      <c r="N457" s="87"/>
      <c r="O457" s="87"/>
      <c r="P457" s="87"/>
      <c r="Q457" s="87"/>
    </row>
    <row r="458" spans="1:17" x14ac:dyDescent="0.25">
      <c r="A458" s="143" t="s">
        <v>1997</v>
      </c>
      <c r="B458" s="143" t="str">
        <f>IF(A458&gt;"",IF(A458=E458,"No",(IF(IFERROR(VLOOKUP(A458,E:E,1,FALSE)=A458,FALSE),"Duplicate",IF(E458&gt;"","Mismatch","IT Only")))),"No")</f>
        <v>No</v>
      </c>
      <c r="C458" s="91" t="s">
        <v>1007</v>
      </c>
      <c r="D458" s="143" t="s">
        <v>472</v>
      </c>
      <c r="E458" s="143" t="s">
        <v>1998</v>
      </c>
      <c r="F458" s="84" t="str">
        <f>IF(E458=0,"N/A",IF(IF(E458&gt;"",COUNTIF(E:E,E458),0)&gt;1,"Yes","No"))</f>
        <v>Yes</v>
      </c>
      <c r="G458" s="87" t="s">
        <v>1999</v>
      </c>
      <c r="H458" s="87" t="s">
        <v>444</v>
      </c>
      <c r="I458" s="87" t="s">
        <v>445</v>
      </c>
      <c r="J458" s="87" t="s">
        <v>552</v>
      </c>
      <c r="K458" s="87">
        <v>40.675567000000001</v>
      </c>
      <c r="L458" s="87">
        <v>-89.591949999999997</v>
      </c>
      <c r="M458" s="87"/>
      <c r="N458" s="87" t="s">
        <v>1998</v>
      </c>
      <c r="O458" s="87" t="s">
        <v>2000</v>
      </c>
      <c r="P458" s="87" t="s">
        <v>447</v>
      </c>
      <c r="Q458" s="87" t="s">
        <v>448</v>
      </c>
    </row>
    <row r="459" spans="1:17" ht="30" x14ac:dyDescent="0.25">
      <c r="A459" s="90"/>
      <c r="B459" s="90" t="str">
        <f>IF(A459&gt;"",IF(A459=E459,"No",(IF(IFERROR(VLOOKUP(A459,E:E,1,FALSE)=A459,FALSE),"Duplicate",IF(E459&gt;"","Mismatch","IT Only")))),"No")</f>
        <v>No</v>
      </c>
      <c r="C459" s="91" t="s">
        <v>2001</v>
      </c>
      <c r="D459" s="90" t="s">
        <v>431</v>
      </c>
      <c r="E459" s="90" t="s">
        <v>1998</v>
      </c>
      <c r="F459" s="84" t="str">
        <f>IF(E459=0,"N/A",IF(IF(E459&gt;"",COUNTIF(E:E,E459),0)&gt;1,"Yes","No"))</f>
        <v>Yes</v>
      </c>
      <c r="G459" s="92" t="s">
        <v>2002</v>
      </c>
      <c r="H459" s="92" t="s">
        <v>444</v>
      </c>
      <c r="I459" s="92" t="s">
        <v>2003</v>
      </c>
      <c r="J459" s="92" t="s">
        <v>436</v>
      </c>
      <c r="K459" s="92"/>
      <c r="L459" s="92"/>
      <c r="M459" s="92"/>
      <c r="N459" s="92" t="s">
        <v>1998</v>
      </c>
      <c r="O459" s="92" t="s">
        <v>2004</v>
      </c>
      <c r="P459" s="92" t="s">
        <v>447</v>
      </c>
      <c r="Q459" s="97"/>
    </row>
    <row r="460" spans="1:17" x14ac:dyDescent="0.25">
      <c r="A460" s="143"/>
      <c r="B460" s="143" t="str">
        <f>IF(A460&gt;"",IF(A460=E460,"No",(IF(IFERROR(VLOOKUP(A460,E:E,1,FALSE)=A460,FALSE),"Duplicate",IF(E460&gt;"","Mismatch","IT Only")))),"No")</f>
        <v>No</v>
      </c>
      <c r="C460" s="86" t="s">
        <v>430</v>
      </c>
      <c r="D460" s="143" t="s">
        <v>431</v>
      </c>
      <c r="E460" s="143" t="s">
        <v>2005</v>
      </c>
      <c r="F460" s="84" t="str">
        <f>IF(E460=0,"N/A",IF(IF(E460&gt;"",COUNTIF(E:E,E460),0)&gt;1,"Yes","No"))</f>
        <v>No</v>
      </c>
      <c r="G460" s="87" t="s">
        <v>2006</v>
      </c>
      <c r="H460" s="87" t="s">
        <v>444</v>
      </c>
      <c r="I460" s="87" t="s">
        <v>445</v>
      </c>
      <c r="J460" s="87" t="s">
        <v>552</v>
      </c>
      <c r="K460" s="87">
        <v>40.668567000000003</v>
      </c>
      <c r="L460" s="87">
        <v>-89.601699999999994</v>
      </c>
      <c r="M460" s="87"/>
      <c r="N460" s="87" t="s">
        <v>2005</v>
      </c>
      <c r="O460" s="87" t="s">
        <v>2007</v>
      </c>
      <c r="P460" s="87" t="s">
        <v>447</v>
      </c>
      <c r="Q460" s="87" t="s">
        <v>448</v>
      </c>
    </row>
    <row r="461" spans="1:17" x14ac:dyDescent="0.25">
      <c r="A461" s="143"/>
      <c r="B461" s="143" t="str">
        <f>IF(A461&gt;"",IF(A461=E461,"No",(IF(IFERROR(VLOOKUP(A461,E:E,1,FALSE)=A461,FALSE),"Duplicate",IF(E461&gt;"","Mismatch","IT Only")))),"No")</f>
        <v>No</v>
      </c>
      <c r="C461" s="86" t="s">
        <v>430</v>
      </c>
      <c r="D461" s="143" t="s">
        <v>431</v>
      </c>
      <c r="E461" s="143" t="s">
        <v>2012</v>
      </c>
      <c r="F461" s="84" t="str">
        <f>IF(E461=0,"N/A",IF(IF(E461&gt;"",COUNTIF(E:E,E461),0)&gt;1,"Yes","No"))</f>
        <v>No</v>
      </c>
      <c r="G461" s="87" t="s">
        <v>2013</v>
      </c>
      <c r="H461" s="87" t="s">
        <v>444</v>
      </c>
      <c r="I461" s="87" t="s">
        <v>445</v>
      </c>
      <c r="J461" s="87" t="s">
        <v>436</v>
      </c>
      <c r="K461" s="87"/>
      <c r="L461" s="87"/>
      <c r="M461" s="87"/>
      <c r="N461" s="87" t="s">
        <v>2012</v>
      </c>
      <c r="O461" s="87" t="s">
        <v>2014</v>
      </c>
      <c r="P461" s="87" t="s">
        <v>447</v>
      </c>
      <c r="Q461" s="87" t="s">
        <v>448</v>
      </c>
    </row>
    <row r="462" spans="1:17" x14ac:dyDescent="0.25">
      <c r="A462" s="143"/>
      <c r="B462" s="143" t="str">
        <f>IF(A462&gt;"",IF(A462=E462,"No",(IF(IFERROR(VLOOKUP(A462,E:E,1,FALSE)=A462,FALSE),"Duplicate",IF(E462&gt;"","Mismatch","IT Only")))),"No")</f>
        <v>No</v>
      </c>
      <c r="C462" s="86" t="s">
        <v>430</v>
      </c>
      <c r="D462" s="143" t="s">
        <v>431</v>
      </c>
      <c r="E462" s="143" t="s">
        <v>2008</v>
      </c>
      <c r="F462" s="143" t="str">
        <f>IF(E462=0,"N/A",IF(IF(E462&gt;"",COUNTIF(E:E,E462),0)&gt;1,"Yes","No"))</f>
        <v>No</v>
      </c>
      <c r="G462" s="87" t="s">
        <v>2009</v>
      </c>
      <c r="H462" s="87" t="s">
        <v>493</v>
      </c>
      <c r="I462" s="87" t="s">
        <v>445</v>
      </c>
      <c r="J462" s="87" t="s">
        <v>552</v>
      </c>
      <c r="K462" s="147">
        <v>39.8784625917882</v>
      </c>
      <c r="L462" s="147">
        <v>-88.905848529244693</v>
      </c>
      <c r="M462" s="87"/>
      <c r="N462" s="87" t="s">
        <v>2010</v>
      </c>
      <c r="O462" s="87" t="s">
        <v>2011</v>
      </c>
      <c r="P462" s="87" t="s">
        <v>496</v>
      </c>
      <c r="Q462" s="87" t="s">
        <v>497</v>
      </c>
    </row>
    <row r="463" spans="1:17" ht="30" x14ac:dyDescent="0.25">
      <c r="A463" s="90"/>
      <c r="B463" s="90" t="str">
        <f>IF(A463&gt;"",IF(A463=E463,"No",(IF(IFERROR(VLOOKUP(A463,E:E,1,FALSE)=A463,FALSE),"Duplicate",IF(E463&gt;"","Mismatch","IT Only")))),"No")</f>
        <v>No</v>
      </c>
      <c r="C463" s="91" t="s">
        <v>2028</v>
      </c>
      <c r="D463" s="90" t="s">
        <v>464</v>
      </c>
      <c r="E463" s="90" t="s">
        <v>2029</v>
      </c>
      <c r="F463" s="84" t="str">
        <f>IF(E463=0,"N/A",IF(IF(E463&gt;"",COUNTIF(E:E,E463),0)&gt;1,"Yes","No"))</f>
        <v>No</v>
      </c>
      <c r="G463" s="92" t="s">
        <v>2030</v>
      </c>
      <c r="H463" s="92" t="s">
        <v>692</v>
      </c>
      <c r="I463" s="92" t="s">
        <v>435</v>
      </c>
      <c r="J463" s="92" t="s">
        <v>436</v>
      </c>
      <c r="K463" s="92"/>
      <c r="L463" s="92"/>
      <c r="M463" s="92"/>
      <c r="N463" s="92" t="s">
        <v>2029</v>
      </c>
      <c r="O463" s="96">
        <v>822</v>
      </c>
      <c r="P463" s="92" t="s">
        <v>1649</v>
      </c>
      <c r="Q463" s="97"/>
    </row>
    <row r="464" spans="1:17" x14ac:dyDescent="0.25">
      <c r="A464" s="143"/>
      <c r="B464" s="143" t="str">
        <f>IF(A464&gt;"",IF(A464=E464,"No",(IF(IFERROR(VLOOKUP(A464,E:E,1,FALSE)=A464,FALSE),"Duplicate",IF(E464&gt;"","Mismatch","IT Only")))),"No")</f>
        <v>No</v>
      </c>
      <c r="C464" s="86" t="s">
        <v>430</v>
      </c>
      <c r="D464" s="143" t="s">
        <v>431</v>
      </c>
      <c r="E464" s="143" t="s">
        <v>2025</v>
      </c>
      <c r="F464" s="84" t="str">
        <f>IF(E464=0,"N/A",IF(IF(E464&gt;"",COUNTIF(E:E,E464),0)&gt;1,"Yes","No"))</f>
        <v>No</v>
      </c>
      <c r="G464" s="87" t="s">
        <v>2026</v>
      </c>
      <c r="H464" s="87" t="s">
        <v>444</v>
      </c>
      <c r="I464" s="87" t="s">
        <v>445</v>
      </c>
      <c r="J464" s="87" t="s">
        <v>436</v>
      </c>
      <c r="K464" s="87">
        <v>40.671616999999998</v>
      </c>
      <c r="L464" s="87">
        <v>-89.616732999999996</v>
      </c>
      <c r="M464" s="87"/>
      <c r="N464" s="87" t="s">
        <v>2025</v>
      </c>
      <c r="O464" s="87" t="s">
        <v>2027</v>
      </c>
      <c r="P464" s="87" t="s">
        <v>447</v>
      </c>
      <c r="Q464" s="87" t="s">
        <v>448</v>
      </c>
    </row>
    <row r="465" spans="1:17" x14ac:dyDescent="0.25">
      <c r="A465" s="143"/>
      <c r="B465" s="143" t="str">
        <f>IF(A465&gt;"",IF(A465=E465,"No",(IF(IFERROR(VLOOKUP(A465,E:E,1,FALSE)=A465,FALSE),"Duplicate",IF(E465&gt;"","Mismatch","IT Only")))),"No")</f>
        <v>No</v>
      </c>
      <c r="C465" s="86" t="s">
        <v>430</v>
      </c>
      <c r="D465" s="143" t="s">
        <v>431</v>
      </c>
      <c r="E465" s="143" t="s">
        <v>1995</v>
      </c>
      <c r="F465" s="84" t="str">
        <f>IF(E465=0,"N/A",IF(IF(E465&gt;"",COUNTIF(E:E,E465),0)&gt;1,"Yes","No"))</f>
        <v>No</v>
      </c>
      <c r="G465" s="87" t="s">
        <v>1996</v>
      </c>
      <c r="H465" s="87" t="s">
        <v>644</v>
      </c>
      <c r="I465" s="87" t="s">
        <v>435</v>
      </c>
      <c r="J465" s="87" t="s">
        <v>436</v>
      </c>
      <c r="K465" s="87">
        <v>38.423900000000003</v>
      </c>
      <c r="L465" s="87">
        <v>-90.773799999999994</v>
      </c>
      <c r="M465" s="87"/>
      <c r="N465" s="87" t="s">
        <v>1995</v>
      </c>
      <c r="O465" s="94">
        <v>507</v>
      </c>
      <c r="P465" s="87" t="s">
        <v>1562</v>
      </c>
      <c r="Q465" s="89"/>
    </row>
    <row r="466" spans="1:17" x14ac:dyDescent="0.25">
      <c r="A466" s="143"/>
      <c r="B466" s="143" t="str">
        <f>IF(A466&gt;"",IF(A466=E466,"No",(IF(IFERROR(VLOOKUP(A466,E:E,1,FALSE)=A466,FALSE),"Duplicate",IF(E466&gt;"","Mismatch","IT Only")))),"No")</f>
        <v>No</v>
      </c>
      <c r="C466" s="86" t="s">
        <v>430</v>
      </c>
      <c r="D466" s="143" t="s">
        <v>431</v>
      </c>
      <c r="E466" s="143" t="s">
        <v>2031</v>
      </c>
      <c r="F466" s="84" t="str">
        <f>IF(E466=0,"N/A",IF(IF(E466&gt;"",COUNTIF(E:E,E466),0)&gt;1,"Yes","No"))</f>
        <v>No</v>
      </c>
      <c r="G466" s="87" t="s">
        <v>2032</v>
      </c>
      <c r="H466" s="87" t="s">
        <v>593</v>
      </c>
      <c r="I466" s="87" t="s">
        <v>435</v>
      </c>
      <c r="J466" s="87" t="s">
        <v>436</v>
      </c>
      <c r="K466" s="87">
        <v>38.79173333</v>
      </c>
      <c r="L466" s="87">
        <v>-90.584950000000006</v>
      </c>
      <c r="M466" s="87"/>
      <c r="N466" s="87" t="s">
        <v>2031</v>
      </c>
      <c r="O466" s="94">
        <v>577</v>
      </c>
      <c r="P466" s="87" t="s">
        <v>1054</v>
      </c>
      <c r="Q466" s="89"/>
    </row>
    <row r="467" spans="1:17" x14ac:dyDescent="0.25">
      <c r="A467" s="93" t="s">
        <v>1769</v>
      </c>
      <c r="B467" s="143" t="str">
        <f>IF(A467&gt;"",IF(A467=E467,"No",(IF(IFERROR(VLOOKUP(A467,E:E,1,FALSE)=A467,FALSE),"Duplicate",IF(E467&gt;"","Mismatch","IT Only")))),"No")</f>
        <v>Duplicate</v>
      </c>
      <c r="C467" s="86" t="s">
        <v>463</v>
      </c>
      <c r="D467" s="143" t="s">
        <v>464</v>
      </c>
      <c r="E467" s="143" t="s">
        <v>1772</v>
      </c>
      <c r="F467" s="84" t="str">
        <f>IF(E467=0,"N/A",IF(IF(E467&gt;"",COUNTIF(E:E,E467),0)&gt;1,"Yes","No"))</f>
        <v>No</v>
      </c>
      <c r="G467" s="87" t="s">
        <v>1773</v>
      </c>
      <c r="H467" s="87" t="s">
        <v>516</v>
      </c>
      <c r="I467" s="87" t="s">
        <v>445</v>
      </c>
      <c r="J467" s="87" t="s">
        <v>467</v>
      </c>
      <c r="K467" s="87">
        <v>37.948656</v>
      </c>
      <c r="L467" s="87">
        <v>-89.566811999999999</v>
      </c>
      <c r="M467" s="87"/>
      <c r="N467" s="87" t="s">
        <v>1772</v>
      </c>
      <c r="O467" s="87" t="s">
        <v>1774</v>
      </c>
      <c r="P467" s="87" t="s">
        <v>898</v>
      </c>
      <c r="Q467" s="87" t="s">
        <v>899</v>
      </c>
    </row>
    <row r="468" spans="1:17" x14ac:dyDescent="0.25">
      <c r="A468" s="143"/>
      <c r="B468" s="143" t="str">
        <f>IF(A468&gt;"",IF(A468=E468,"No",(IF(IFERROR(VLOOKUP(A468,E:E,1,FALSE)=A468,FALSE),"Duplicate",IF(E468&gt;"","Mismatch","IT Only")))),"No")</f>
        <v>No</v>
      </c>
      <c r="C468" s="86" t="s">
        <v>430</v>
      </c>
      <c r="D468" s="143" t="s">
        <v>431</v>
      </c>
      <c r="E468" s="143" t="s">
        <v>2143</v>
      </c>
      <c r="F468" s="143" t="str">
        <f>IF(E468=0,"N/A",IF(IF(E468&gt;"",COUNTIF(E:E,E468),0)&gt;1,"Yes","No"))</f>
        <v>No</v>
      </c>
      <c r="G468" s="87" t="s">
        <v>2144</v>
      </c>
      <c r="H468" s="87" t="s">
        <v>672</v>
      </c>
      <c r="I468" s="87" t="s">
        <v>445</v>
      </c>
      <c r="J468" s="87" t="s">
        <v>436</v>
      </c>
      <c r="K468" s="87">
        <v>40.128100000000003</v>
      </c>
      <c r="L468" s="87">
        <v>-88.295616670000001</v>
      </c>
      <c r="M468" s="87"/>
      <c r="N468" s="87" t="s">
        <v>2143</v>
      </c>
      <c r="O468" s="87" t="s">
        <v>2145</v>
      </c>
      <c r="P468" s="87" t="s">
        <v>675</v>
      </c>
      <c r="Q468" s="87" t="s">
        <v>676</v>
      </c>
    </row>
    <row r="469" spans="1:17" x14ac:dyDescent="0.25">
      <c r="A469" s="143"/>
      <c r="B469" s="143" t="str">
        <f>IF(A469&gt;"",IF(A469=E469,"No",(IF(IFERROR(VLOOKUP(A469,E:E,1,FALSE)=A469,FALSE),"Duplicate",IF(E469&gt;"","Mismatch","IT Only")))),"No")</f>
        <v>No</v>
      </c>
      <c r="C469" s="86" t="s">
        <v>430</v>
      </c>
      <c r="D469" s="143" t="s">
        <v>431</v>
      </c>
      <c r="E469" s="143" t="s">
        <v>1821</v>
      </c>
      <c r="F469" s="84" t="str">
        <f>IF(E469=0,"N/A",IF(IF(E469&gt;"",COUNTIF(E:E,E469),0)&gt;1,"Yes","No"))</f>
        <v>No</v>
      </c>
      <c r="G469" s="87" t="s">
        <v>1822</v>
      </c>
      <c r="H469" s="87" t="s">
        <v>692</v>
      </c>
      <c r="I469" s="87" t="s">
        <v>435</v>
      </c>
      <c r="J469" s="87" t="s">
        <v>436</v>
      </c>
      <c r="K469" s="87">
        <v>37.31808333</v>
      </c>
      <c r="L469" s="87">
        <v>-89.546400000000006</v>
      </c>
      <c r="M469" s="87"/>
      <c r="N469" s="87" t="s">
        <v>1821</v>
      </c>
      <c r="O469" s="100" t="s">
        <v>1823</v>
      </c>
      <c r="P469" s="87" t="s">
        <v>693</v>
      </c>
      <c r="Q469" s="89"/>
    </row>
    <row r="470" spans="1:17" x14ac:dyDescent="0.25">
      <c r="A470" s="143"/>
      <c r="B470" s="143"/>
      <c r="D470" s="143"/>
      <c r="E470" s="203" t="s">
        <v>10489</v>
      </c>
      <c r="G470" s="130" t="s">
        <v>10507</v>
      </c>
      <c r="H470" s="130" t="s">
        <v>10196</v>
      </c>
      <c r="I470" s="130" t="s">
        <v>445</v>
      </c>
      <c r="J470" s="130" t="s">
        <v>10517</v>
      </c>
      <c r="K470" s="148">
        <v>-88.3339</v>
      </c>
      <c r="L470" s="148">
        <v>39.476700000000001</v>
      </c>
      <c r="M470" s="130" t="s">
        <v>10507</v>
      </c>
      <c r="N470" s="87"/>
      <c r="O470" s="94"/>
      <c r="P470" s="87"/>
      <c r="Q470" s="89"/>
    </row>
    <row r="471" spans="1:17" x14ac:dyDescent="0.25">
      <c r="A471" s="143"/>
      <c r="B471" s="143" t="str">
        <f>IF(A471&gt;"",IF(A471=E471,"No",(IF(IFERROR(VLOOKUP(A471,E:E,1,FALSE)=A471,FALSE),"Duplicate",IF(E471&gt;"","Mismatch","IT Only")))),"No")</f>
        <v>No</v>
      </c>
      <c r="C471" s="86" t="s">
        <v>430</v>
      </c>
      <c r="D471" s="143" t="s">
        <v>431</v>
      </c>
      <c r="E471" s="143" t="s">
        <v>10145</v>
      </c>
      <c r="F471" s="84" t="s">
        <v>10188</v>
      </c>
      <c r="G471" s="87" t="s">
        <v>10144</v>
      </c>
      <c r="H471" s="87" t="s">
        <v>10083</v>
      </c>
      <c r="I471" s="87" t="s">
        <v>445</v>
      </c>
      <c r="J471" s="87" t="s">
        <v>536</v>
      </c>
      <c r="K471" s="87">
        <v>40.084000000000003</v>
      </c>
      <c r="L471" s="87">
        <v>-88.321600000000004</v>
      </c>
      <c r="M471" s="87"/>
      <c r="N471" s="87"/>
      <c r="O471" s="87"/>
      <c r="P471" s="87"/>
      <c r="Q471" s="87"/>
    </row>
    <row r="472" spans="1:17" x14ac:dyDescent="0.25">
      <c r="A472" s="143"/>
      <c r="B472" s="143" t="str">
        <f>IF(A472&gt;"",IF(A472=E472,"No",(IF(IFERROR(VLOOKUP(A472,E:E,1,FALSE)=A472,FALSE),"Duplicate",IF(E472&gt;"","Mismatch","IT Only")))),"No")</f>
        <v>No</v>
      </c>
      <c r="C472" s="86" t="s">
        <v>430</v>
      </c>
      <c r="D472" s="143" t="s">
        <v>431</v>
      </c>
      <c r="E472" s="143" t="s">
        <v>2351</v>
      </c>
      <c r="F472" s="84" t="str">
        <f>IF(E472=0,"N/A",IF(IF(E472&gt;"",COUNTIF(E:E,E472),0)&gt;1,"Yes","No"))</f>
        <v>No</v>
      </c>
      <c r="G472" s="87" t="s">
        <v>2352</v>
      </c>
      <c r="H472" s="87" t="s">
        <v>528</v>
      </c>
      <c r="I472" s="87" t="s">
        <v>445</v>
      </c>
      <c r="J472" s="87" t="s">
        <v>436</v>
      </c>
      <c r="K472" s="87">
        <v>38.664666670000003</v>
      </c>
      <c r="L472" s="87">
        <v>-88.322333330000006</v>
      </c>
      <c r="M472" s="87"/>
      <c r="N472" s="87" t="s">
        <v>2351</v>
      </c>
      <c r="O472" s="87" t="s">
        <v>2353</v>
      </c>
      <c r="P472" s="87" t="s">
        <v>530</v>
      </c>
      <c r="Q472" s="87" t="s">
        <v>531</v>
      </c>
    </row>
    <row r="473" spans="1:17" x14ac:dyDescent="0.25">
      <c r="A473" s="143"/>
      <c r="B473" s="143" t="str">
        <f>IF(A473&gt;"",IF(A473=E473,"No",(IF(IFERROR(VLOOKUP(A473,E:E,1,FALSE)=A473,FALSE),"Duplicate",IF(E473&gt;"","Mismatch","IT Only")))),"No")</f>
        <v>No</v>
      </c>
      <c r="C473" s="86" t="s">
        <v>430</v>
      </c>
      <c r="D473" s="143" t="s">
        <v>431</v>
      </c>
      <c r="E473" s="143" t="s">
        <v>2354</v>
      </c>
      <c r="F473" s="84" t="str">
        <f>IF(E473=0,"N/A",IF(IF(E473&gt;"",COUNTIF(E:E,E473),0)&gt;1,"Yes","No"))</f>
        <v>No</v>
      </c>
      <c r="G473" s="87" t="s">
        <v>2355</v>
      </c>
      <c r="H473" s="87" t="s">
        <v>528</v>
      </c>
      <c r="I473" s="87" t="s">
        <v>445</v>
      </c>
      <c r="J473" s="87" t="s">
        <v>436</v>
      </c>
      <c r="K473" s="147">
        <v>38.677169999566402</v>
      </c>
      <c r="L473" s="147">
        <v>-88.381699999697403</v>
      </c>
      <c r="M473" s="87"/>
      <c r="N473" s="87" t="s">
        <v>2354</v>
      </c>
      <c r="O473" s="87" t="s">
        <v>2356</v>
      </c>
      <c r="P473" s="87" t="s">
        <v>530</v>
      </c>
      <c r="Q473" s="87" t="s">
        <v>531</v>
      </c>
    </row>
    <row r="474" spans="1:17" x14ac:dyDescent="0.25">
      <c r="A474" s="143"/>
      <c r="B474" s="84" t="str">
        <f>IF(A474&gt;"",IF(A474=E474,"No",(IF(IFERROR(VLOOKUP(A474,E:E,1,FALSE)=A474,FALSE),"Duplicate",IF(E474&gt;"","Mismatch","IT Only")))),"No")</f>
        <v>No</v>
      </c>
      <c r="C474" s="86" t="s">
        <v>430</v>
      </c>
      <c r="D474" s="84" t="s">
        <v>431</v>
      </c>
      <c r="E474" s="84" t="s">
        <v>1847</v>
      </c>
      <c r="F474" s="84" t="str">
        <f>IF(E474=0,"N/A",IF(IF(E474&gt;"",COUNTIF(E:E,E474),0)&gt;1,"Yes","No"))</f>
        <v>No</v>
      </c>
      <c r="G474" s="87" t="s">
        <v>1848</v>
      </c>
      <c r="H474" s="87" t="s">
        <v>680</v>
      </c>
      <c r="I474" s="87" t="s">
        <v>445</v>
      </c>
      <c r="J474" s="87" t="s">
        <v>436</v>
      </c>
      <c r="K474" s="87">
        <v>37.731499999999997</v>
      </c>
      <c r="L474" s="87">
        <v>-89.217299999999994</v>
      </c>
      <c r="M474" s="87"/>
      <c r="N474" s="87" t="s">
        <v>1847</v>
      </c>
      <c r="O474" s="87" t="s">
        <v>1849</v>
      </c>
      <c r="P474" s="87" t="s">
        <v>684</v>
      </c>
      <c r="Q474" s="87" t="s">
        <v>685</v>
      </c>
    </row>
    <row r="475" spans="1:17" x14ac:dyDescent="0.25">
      <c r="A475" s="143" t="s">
        <v>1756</v>
      </c>
      <c r="B475" s="143" t="str">
        <f>IF(A475&gt;"",IF(A475=E475,"No",(IF(IFERROR(VLOOKUP(A475,E:E,1,FALSE)=A475,FALSE),"Duplicate",IF(E475&gt;"","Mismatch","IT Only")))),"No")</f>
        <v>No</v>
      </c>
      <c r="C475" s="86" t="s">
        <v>430</v>
      </c>
      <c r="D475" s="143" t="s">
        <v>431</v>
      </c>
      <c r="E475" s="143" t="s">
        <v>1756</v>
      </c>
      <c r="F475" s="84" t="str">
        <f>IF(E475=0,"N/A",IF(IF(E475&gt;"",COUNTIF(E:E,E475),0)&gt;1,"Yes","No"))</f>
        <v>No</v>
      </c>
      <c r="G475" s="87" t="s">
        <v>1757</v>
      </c>
      <c r="H475" s="87" t="s">
        <v>801</v>
      </c>
      <c r="I475" s="87" t="s">
        <v>435</v>
      </c>
      <c r="J475" s="87" t="s">
        <v>580</v>
      </c>
      <c r="K475" s="87">
        <v>38.020499999999998</v>
      </c>
      <c r="L475" s="87">
        <v>-92.756978000000004</v>
      </c>
      <c r="M475" s="87" t="s">
        <v>668</v>
      </c>
      <c r="N475" s="87"/>
      <c r="O475" s="94"/>
      <c r="P475" s="87"/>
      <c r="Q475" s="89"/>
    </row>
    <row r="476" spans="1:17" x14ac:dyDescent="0.25">
      <c r="A476" s="143" t="s">
        <v>1850</v>
      </c>
      <c r="B476" s="84" t="str">
        <f>IF(A476&gt;"",IF(A476=E476,"No",(IF(IFERROR(VLOOKUP(A476,E:E,1,FALSE)=A476,FALSE),"Duplicate",IF(E476&gt;"","Mismatch","IT Only")))),"No")</f>
        <v>No</v>
      </c>
      <c r="C476" s="86" t="s">
        <v>430</v>
      </c>
      <c r="D476" s="84" t="s">
        <v>472</v>
      </c>
      <c r="E476" s="143" t="s">
        <v>1851</v>
      </c>
      <c r="F476" s="84" t="str">
        <f>IF(E476=0,"N/A",IF(IF(E476&gt;"",COUNTIF(E:E,E476),0)&gt;1,"Yes","No"))</f>
        <v>No</v>
      </c>
      <c r="G476" s="87" t="s">
        <v>1852</v>
      </c>
      <c r="H476" s="87" t="s">
        <v>680</v>
      </c>
      <c r="I476" s="87" t="s">
        <v>445</v>
      </c>
      <c r="J476" s="87" t="s">
        <v>552</v>
      </c>
      <c r="K476" s="87">
        <v>37.744833329999999</v>
      </c>
      <c r="L476" s="87">
        <v>-89.20205</v>
      </c>
      <c r="M476" s="87"/>
      <c r="N476" s="87" t="s">
        <v>1851</v>
      </c>
      <c r="O476" s="87" t="s">
        <v>1853</v>
      </c>
      <c r="P476" s="87" t="s">
        <v>684</v>
      </c>
      <c r="Q476" s="87" t="s">
        <v>685</v>
      </c>
    </row>
    <row r="477" spans="1:17" x14ac:dyDescent="0.25">
      <c r="A477" s="143" t="s">
        <v>1854</v>
      </c>
      <c r="B477" s="143" t="str">
        <f>IF(A477&gt;"",IF(A477=E477,"No",(IF(IFERROR(VLOOKUP(A477,E:E,1,FALSE)=A477,FALSE),"Duplicate",IF(E477&gt;"","Mismatch","IT Only")))),"No")</f>
        <v>No</v>
      </c>
      <c r="C477" s="86" t="s">
        <v>430</v>
      </c>
      <c r="D477" s="143" t="s">
        <v>472</v>
      </c>
      <c r="E477" s="143" t="s">
        <v>1855</v>
      </c>
      <c r="F477" s="143" t="str">
        <f>IF(E477=0,"N/A",IF(IF(E477&gt;"",COUNTIF(E:E,E477),0)&gt;1,"Yes","No"))</f>
        <v>No</v>
      </c>
      <c r="G477" s="87" t="s">
        <v>1856</v>
      </c>
      <c r="H477" s="87" t="s">
        <v>680</v>
      </c>
      <c r="I477" s="87" t="s">
        <v>445</v>
      </c>
      <c r="J477" s="87" t="s">
        <v>552</v>
      </c>
      <c r="K477" s="87">
        <v>37.76583333</v>
      </c>
      <c r="L477" s="87">
        <v>-89.241316670000003</v>
      </c>
      <c r="M477" s="87"/>
      <c r="N477" s="87" t="s">
        <v>1855</v>
      </c>
      <c r="O477" s="87" t="s">
        <v>1857</v>
      </c>
      <c r="P477" s="87" t="s">
        <v>684</v>
      </c>
      <c r="Q477" s="87" t="s">
        <v>685</v>
      </c>
    </row>
    <row r="478" spans="1:17" x14ac:dyDescent="0.25">
      <c r="A478" s="143"/>
      <c r="B478" s="143" t="str">
        <f>IF(A478&gt;"",IF(A478=E478,"No",(IF(IFERROR(VLOOKUP(A478,E:E,1,FALSE)=A478,FALSE),"Duplicate",IF(E478&gt;"","Mismatch","IT Only")))),"No")</f>
        <v>No</v>
      </c>
      <c r="C478" s="86" t="s">
        <v>430</v>
      </c>
      <c r="D478" s="143" t="s">
        <v>431</v>
      </c>
      <c r="E478" s="143" t="s">
        <v>1863</v>
      </c>
      <c r="F478" s="84" t="str">
        <f>IF(E478=0,"N/A",IF(IF(E478&gt;"",COUNTIF(E:E,E478),0)&gt;1,"Yes","No"))</f>
        <v>No</v>
      </c>
      <c r="G478" s="87" t="s">
        <v>1864</v>
      </c>
      <c r="H478" s="87" t="s">
        <v>680</v>
      </c>
      <c r="I478" s="87" t="s">
        <v>445</v>
      </c>
      <c r="J478" s="87" t="s">
        <v>436</v>
      </c>
      <c r="K478" s="87">
        <v>37.701670999999997</v>
      </c>
      <c r="L478" s="87">
        <v>-89.204154000000003</v>
      </c>
      <c r="M478" s="87"/>
      <c r="N478" s="87" t="s">
        <v>1863</v>
      </c>
      <c r="O478" s="87" t="s">
        <v>1865</v>
      </c>
      <c r="P478" s="87" t="s">
        <v>684</v>
      </c>
      <c r="Q478" s="87" t="s">
        <v>685</v>
      </c>
    </row>
    <row r="479" spans="1:17" x14ac:dyDescent="0.25">
      <c r="A479" s="143"/>
      <c r="B479" s="84" t="str">
        <f>IF(A479&gt;"",IF(A479=E479,"No",(IF(IFERROR(VLOOKUP(A479,E:E,1,FALSE)=A479,FALSE),"Duplicate",IF(E479&gt;"","Mismatch","IT Only")))),"No")</f>
        <v>No</v>
      </c>
      <c r="C479" s="86" t="s">
        <v>430</v>
      </c>
      <c r="D479" s="84" t="s">
        <v>431</v>
      </c>
      <c r="E479" s="143" t="s">
        <v>1866</v>
      </c>
      <c r="F479" s="84" t="str">
        <f>IF(E479=0,"N/A",IF(IF(E479&gt;"",COUNTIF(E:E,E479),0)&gt;1,"Yes","No"))</f>
        <v>No</v>
      </c>
      <c r="G479" s="87" t="s">
        <v>1867</v>
      </c>
      <c r="H479" s="87" t="s">
        <v>680</v>
      </c>
      <c r="I479" s="87" t="s">
        <v>445</v>
      </c>
      <c r="J479" s="87" t="s">
        <v>436</v>
      </c>
      <c r="K479" s="87">
        <v>37.710999999999999</v>
      </c>
      <c r="L479" s="87">
        <v>-89.213533330000004</v>
      </c>
      <c r="M479" s="87"/>
      <c r="N479" s="87" t="s">
        <v>1866</v>
      </c>
      <c r="O479" s="87" t="s">
        <v>1868</v>
      </c>
      <c r="P479" s="87" t="s">
        <v>684</v>
      </c>
      <c r="Q479" s="87" t="s">
        <v>685</v>
      </c>
    </row>
    <row r="480" spans="1:17" x14ac:dyDescent="0.25">
      <c r="A480" s="143"/>
      <c r="B480" s="143" t="str">
        <f>IF(A480&gt;"",IF(A480=E480,"No",(IF(IFERROR(VLOOKUP(A480,E:E,1,FALSE)=A480,FALSE),"Duplicate",IF(E480&gt;"","Mismatch","IT Only")))),"No")</f>
        <v>No</v>
      </c>
      <c r="C480" s="86" t="s">
        <v>430</v>
      </c>
      <c r="D480" s="143" t="s">
        <v>431</v>
      </c>
      <c r="E480" s="143" t="s">
        <v>1869</v>
      </c>
      <c r="F480" s="84" t="str">
        <f>IF(E480=0,"N/A",IF(IF(E480&gt;"",COUNTIF(E:E,E480),0)&gt;1,"Yes","No"))</f>
        <v>No</v>
      </c>
      <c r="G480" s="87" t="s">
        <v>1870</v>
      </c>
      <c r="H480" s="87" t="s">
        <v>680</v>
      </c>
      <c r="I480" s="87" t="s">
        <v>445</v>
      </c>
      <c r="J480" s="87" t="s">
        <v>436</v>
      </c>
      <c r="K480" s="87">
        <v>37.707500000000003</v>
      </c>
      <c r="L480" s="87">
        <v>-89.242733329999993</v>
      </c>
      <c r="M480" s="87"/>
      <c r="N480" s="87" t="s">
        <v>1869</v>
      </c>
      <c r="O480" s="87" t="s">
        <v>1871</v>
      </c>
      <c r="P480" s="87" t="s">
        <v>684</v>
      </c>
      <c r="Q480" s="87" t="s">
        <v>685</v>
      </c>
    </row>
    <row r="481" spans="1:17" x14ac:dyDescent="0.25">
      <c r="A481" s="143"/>
      <c r="B481" s="84" t="str">
        <f>IF(A481&gt;"",IF(A481=E481,"No",(IF(IFERROR(VLOOKUP(A481,E:E,1,FALSE)=A481,FALSE),"Duplicate",IF(E481&gt;"","Mismatch","IT Only")))),"No")</f>
        <v>No</v>
      </c>
      <c r="C481" s="86" t="s">
        <v>430</v>
      </c>
      <c r="D481" s="84" t="s">
        <v>431</v>
      </c>
      <c r="E481" s="143" t="s">
        <v>1872</v>
      </c>
      <c r="F481" s="84" t="str">
        <f>IF(E481=0,"N/A",IF(IF(E481&gt;"",COUNTIF(E:E,E481),0)&gt;1,"Yes","No"))</f>
        <v>No</v>
      </c>
      <c r="G481" s="87" t="s">
        <v>1873</v>
      </c>
      <c r="H481" s="87" t="s">
        <v>680</v>
      </c>
      <c r="I481" s="87" t="s">
        <v>445</v>
      </c>
      <c r="J481" s="87" t="s">
        <v>436</v>
      </c>
      <c r="K481" s="87">
        <v>37.730499999999999</v>
      </c>
      <c r="L481" s="87">
        <v>-89.188283330000004</v>
      </c>
      <c r="M481" s="87"/>
      <c r="N481" s="87" t="s">
        <v>1872</v>
      </c>
      <c r="O481" s="87" t="s">
        <v>1874</v>
      </c>
      <c r="P481" s="87" t="s">
        <v>684</v>
      </c>
      <c r="Q481" s="87" t="s">
        <v>685</v>
      </c>
    </row>
    <row r="482" spans="1:17" x14ac:dyDescent="0.25">
      <c r="A482" s="143"/>
      <c r="B482" s="84" t="str">
        <f>IF(A482&gt;"",IF(A482=E482,"No",(IF(IFERROR(VLOOKUP(A482,E:E,1,FALSE)=A482,FALSE),"Duplicate",IF(E482&gt;"","Mismatch","IT Only")))),"No")</f>
        <v>No</v>
      </c>
      <c r="C482" s="86" t="s">
        <v>430</v>
      </c>
      <c r="D482" s="84" t="s">
        <v>431</v>
      </c>
      <c r="E482" s="143" t="s">
        <v>1879</v>
      </c>
      <c r="F482" s="84" t="str">
        <f>IF(E482=0,"N/A",IF(IF(E482&gt;"",COUNTIF(E:E,E482),0)&gt;1,"Yes","No"))</f>
        <v>No</v>
      </c>
      <c r="G482" s="87" t="s">
        <v>1880</v>
      </c>
      <c r="H482" s="87" t="s">
        <v>680</v>
      </c>
      <c r="I482" s="87" t="s">
        <v>445</v>
      </c>
      <c r="J482" s="87" t="s">
        <v>436</v>
      </c>
      <c r="K482" s="87">
        <v>37.735999999999997</v>
      </c>
      <c r="L482" s="87">
        <v>-89.209166670000002</v>
      </c>
      <c r="M482" s="87"/>
      <c r="N482" s="87" t="s">
        <v>1879</v>
      </c>
      <c r="O482" s="87" t="s">
        <v>1881</v>
      </c>
      <c r="P482" s="87" t="s">
        <v>684</v>
      </c>
      <c r="Q482" s="87" t="s">
        <v>685</v>
      </c>
    </row>
    <row r="483" spans="1:17" x14ac:dyDescent="0.25">
      <c r="A483" s="143"/>
      <c r="B483" s="143" t="str">
        <f>IF(A483&gt;"",IF(A483=E483,"No",(IF(IFERROR(VLOOKUP(A483,E:E,1,FALSE)=A483,FALSE),"Duplicate",IF(E483&gt;"","Mismatch","IT Only")))),"No")</f>
        <v>No</v>
      </c>
      <c r="C483" s="86" t="s">
        <v>430</v>
      </c>
      <c r="D483" s="143" t="s">
        <v>431</v>
      </c>
      <c r="E483" s="143" t="s">
        <v>1875</v>
      </c>
      <c r="F483" s="84" t="str">
        <f>IF(E483=0,"N/A",IF(IF(E483&gt;"",COUNTIF(E:E,E483),0)&gt;1,"Yes","No"))</f>
        <v>No</v>
      </c>
      <c r="G483" s="87" t="s">
        <v>1876</v>
      </c>
      <c r="H483" s="87" t="s">
        <v>680</v>
      </c>
      <c r="I483" s="87" t="s">
        <v>445</v>
      </c>
      <c r="J483" s="87" t="s">
        <v>436</v>
      </c>
      <c r="K483" s="87">
        <v>37.731216000000003</v>
      </c>
      <c r="L483" s="87">
        <v>-89.242193999999998</v>
      </c>
      <c r="M483" s="87"/>
      <c r="N483" s="87" t="s">
        <v>1877</v>
      </c>
      <c r="O483" s="87" t="s">
        <v>1878</v>
      </c>
      <c r="P483" s="87" t="s">
        <v>684</v>
      </c>
      <c r="Q483" s="87" t="s">
        <v>685</v>
      </c>
    </row>
    <row r="484" spans="1:17" x14ac:dyDescent="0.25">
      <c r="A484" s="143"/>
      <c r="B484" s="143"/>
      <c r="D484" s="143"/>
      <c r="E484" s="203" t="s">
        <v>10490</v>
      </c>
      <c r="G484" s="130" t="s">
        <v>10508</v>
      </c>
      <c r="H484" s="130" t="s">
        <v>10196</v>
      </c>
      <c r="I484" s="130" t="s">
        <v>445</v>
      </c>
      <c r="J484" s="130" t="s">
        <v>10517</v>
      </c>
      <c r="K484" s="148">
        <v>-88.369500000000002</v>
      </c>
      <c r="L484" s="148">
        <v>39.478400000000001</v>
      </c>
      <c r="M484" s="130" t="s">
        <v>10508</v>
      </c>
      <c r="N484" s="87"/>
      <c r="O484" s="94"/>
      <c r="P484" s="87"/>
      <c r="Q484" s="89"/>
    </row>
    <row r="485" spans="1:17" x14ac:dyDescent="0.25">
      <c r="A485" s="143" t="s">
        <v>2033</v>
      </c>
      <c r="B485" s="84" t="str">
        <f>IF(A485&gt;"",IF(A485=E485,"No",(IF(IFERROR(VLOOKUP(A485,E:E,1,FALSE)=A485,FALSE),"Duplicate",IF(E485&gt;"","Mismatch","IT Only")))),"No")</f>
        <v>No</v>
      </c>
      <c r="C485" s="86" t="s">
        <v>430</v>
      </c>
      <c r="D485" s="84" t="s">
        <v>431</v>
      </c>
      <c r="E485" s="143" t="s">
        <v>2033</v>
      </c>
      <c r="F485" s="84" t="str">
        <f>IF(E485=0,"N/A",IF(IF(E485&gt;"",COUNTIF(E:E,E485),0)&gt;1,"Yes","No"))</f>
        <v>No</v>
      </c>
      <c r="G485" s="87" t="s">
        <v>2034</v>
      </c>
      <c r="H485" s="87" t="s">
        <v>801</v>
      </c>
      <c r="I485" s="87" t="s">
        <v>435</v>
      </c>
      <c r="J485" s="87" t="s">
        <v>580</v>
      </c>
      <c r="K485" s="87">
        <v>38.669396999999996</v>
      </c>
      <c r="L485" s="87">
        <v>-92.208573000000001</v>
      </c>
      <c r="M485" s="87"/>
      <c r="N485" s="87"/>
      <c r="O485" s="87"/>
      <c r="P485" s="87"/>
      <c r="Q485" s="87"/>
    </row>
    <row r="486" spans="1:17" x14ac:dyDescent="0.25">
      <c r="A486" s="143"/>
      <c r="B486" s="143" t="str">
        <f>IF(A486&gt;"",IF(A486=E486,"No",(IF(IFERROR(VLOOKUP(A486,E:E,1,FALSE)=A486,FALSE),"Duplicate",IF(E486&gt;"","Mismatch","IT Only")))),"No")</f>
        <v>No</v>
      </c>
      <c r="C486" s="86" t="s">
        <v>430</v>
      </c>
      <c r="D486" s="143" t="s">
        <v>431</v>
      </c>
      <c r="E486" s="143" t="s">
        <v>5241</v>
      </c>
      <c r="F486" s="84" t="str">
        <f>IF(E486=0,"N/A",IF(IF(E486&gt;"",COUNTIF(E:E,E486),0)&gt;1,"Yes","No"))</f>
        <v>No</v>
      </c>
      <c r="G486" s="87" t="s">
        <v>5242</v>
      </c>
      <c r="H486" s="87" t="s">
        <v>444</v>
      </c>
      <c r="I486" s="87" t="s">
        <v>445</v>
      </c>
      <c r="J486" s="87" t="s">
        <v>436</v>
      </c>
      <c r="K486" s="87">
        <v>41.263838999999997</v>
      </c>
      <c r="L486" s="87">
        <v>-89.876249999999999</v>
      </c>
      <c r="M486" s="87"/>
      <c r="N486" s="87" t="s">
        <v>5243</v>
      </c>
      <c r="O486" s="87" t="s">
        <v>5244</v>
      </c>
      <c r="P486" s="87" t="s">
        <v>636</v>
      </c>
      <c r="Q486" s="87" t="s">
        <v>637</v>
      </c>
    </row>
    <row r="487" spans="1:17" x14ac:dyDescent="0.25">
      <c r="A487" s="143"/>
      <c r="B487" s="143" t="str">
        <f>IF(A487&gt;"",IF(A487=E487,"No",(IF(IFERROR(VLOOKUP(A487,E:E,1,FALSE)=A487,FALSE),"Duplicate",IF(E487&gt;"","Mismatch","IT Only")))),"No")</f>
        <v>No</v>
      </c>
      <c r="C487" s="86" t="s">
        <v>430</v>
      </c>
      <c r="D487" s="143" t="s">
        <v>431</v>
      </c>
      <c r="E487" s="143" t="s">
        <v>1824</v>
      </c>
      <c r="F487" s="84" t="str">
        <f>IF(E487=0,"N/A",IF(IF(E487&gt;"",COUNTIF(E:E,E487),0)&gt;1,"Yes","No"))</f>
        <v>No</v>
      </c>
      <c r="G487" s="87" t="s">
        <v>1825</v>
      </c>
      <c r="H487" s="87" t="s">
        <v>692</v>
      </c>
      <c r="I487" s="87" t="s">
        <v>435</v>
      </c>
      <c r="J487" s="87" t="s">
        <v>436</v>
      </c>
      <c r="K487" s="87">
        <v>37.291283329999999</v>
      </c>
      <c r="L487" s="87">
        <v>-89.525499999999994</v>
      </c>
      <c r="M487" s="87"/>
      <c r="N487" s="87" t="s">
        <v>1824</v>
      </c>
      <c r="O487" s="94">
        <v>602</v>
      </c>
      <c r="P487" s="87" t="s">
        <v>693</v>
      </c>
      <c r="Q487" s="89"/>
    </row>
    <row r="488" spans="1:17" x14ac:dyDescent="0.25">
      <c r="A488" s="143"/>
      <c r="B488" s="143" t="str">
        <f>IF(A488&gt;"",IF(A488=E488,"No",(IF(IFERROR(VLOOKUP(A488,E:E,1,FALSE)=A488,FALSE),"Duplicate",IF(E488&gt;"","Mismatch","IT Only")))),"No")</f>
        <v>No</v>
      </c>
      <c r="C488" s="86" t="s">
        <v>430</v>
      </c>
      <c r="D488" s="143" t="s">
        <v>431</v>
      </c>
      <c r="E488" s="143" t="s">
        <v>2040</v>
      </c>
      <c r="F488" s="84" t="str">
        <f>IF(E488=0,"N/A",IF(IF(E488&gt;"",COUNTIF(E:E,E488),0)&gt;1,"Yes","No"))</f>
        <v>No</v>
      </c>
      <c r="G488" s="87" t="s">
        <v>2041</v>
      </c>
      <c r="H488" s="87" t="s">
        <v>434</v>
      </c>
      <c r="I488" s="87" t="s">
        <v>435</v>
      </c>
      <c r="J488" s="87" t="s">
        <v>436</v>
      </c>
      <c r="K488" s="87">
        <v>39.50943333</v>
      </c>
      <c r="L488" s="87">
        <v>-91.527883329999995</v>
      </c>
      <c r="M488" s="87"/>
      <c r="N488" s="87" t="s">
        <v>2040</v>
      </c>
      <c r="O488" s="94">
        <v>728</v>
      </c>
      <c r="P488" s="87" t="s">
        <v>437</v>
      </c>
      <c r="Q488" s="89"/>
    </row>
    <row r="489" spans="1:17" x14ac:dyDescent="0.25">
      <c r="A489" s="143"/>
      <c r="B489" s="143" t="s">
        <v>10076</v>
      </c>
      <c r="C489" s="86" t="s">
        <v>430</v>
      </c>
      <c r="D489" s="143" t="s">
        <v>431</v>
      </c>
      <c r="E489" s="143" t="s">
        <v>10857</v>
      </c>
      <c r="F489" s="84" t="str">
        <f>IF(E489=0,"N/A",IF(IF(E489&gt;"",COUNTIF(E:E,E489),0)&gt;1,"Yes","No"))</f>
        <v>No</v>
      </c>
      <c r="G489" s="87" t="s">
        <v>10858</v>
      </c>
      <c r="H489" s="87"/>
      <c r="I489" s="87" t="s">
        <v>445</v>
      </c>
      <c r="J489" s="87" t="s">
        <v>10517</v>
      </c>
      <c r="K489" s="87">
        <v>-89.200299999999999</v>
      </c>
      <c r="L489" s="87">
        <v>39.782600000000002</v>
      </c>
      <c r="M489" s="87" t="s">
        <v>10859</v>
      </c>
      <c r="N489" s="87"/>
      <c r="O489" s="88"/>
      <c r="P489" s="87"/>
      <c r="Q489" s="89"/>
    </row>
    <row r="490" spans="1:17" x14ac:dyDescent="0.25">
      <c r="A490" s="143"/>
      <c r="B490" s="143" t="str">
        <f>IF(A490&gt;"",IF(A490=E490,"No",(IF(IFERROR(VLOOKUP(A490,E:E,1,FALSE)=A490,FALSE),"Duplicate",IF(E490&gt;"","Mismatch","IT Only")))),"No")</f>
        <v>No</v>
      </c>
      <c r="C490" s="86" t="s">
        <v>541</v>
      </c>
      <c r="D490" s="143" t="s">
        <v>464</v>
      </c>
      <c r="E490" s="143" t="s">
        <v>2038</v>
      </c>
      <c r="F490" s="84" t="str">
        <f>IF(E490=0,"N/A",IF(IF(E490&gt;"",COUNTIF(E:E,E490),0)&gt;1,"Yes","No"))</f>
        <v>No</v>
      </c>
      <c r="G490" s="87" t="s">
        <v>2039</v>
      </c>
      <c r="H490" s="87" t="s">
        <v>434</v>
      </c>
      <c r="I490" s="87" t="s">
        <v>435</v>
      </c>
      <c r="J490" s="87" t="s">
        <v>436</v>
      </c>
      <c r="K490" s="87">
        <v>39.503916670000002</v>
      </c>
      <c r="L490" s="87">
        <v>-91.52825</v>
      </c>
      <c r="M490" s="87"/>
      <c r="N490" s="87" t="s">
        <v>2038</v>
      </c>
      <c r="O490" s="94">
        <v>959</v>
      </c>
      <c r="P490" s="87" t="s">
        <v>437</v>
      </c>
      <c r="Q490" s="89"/>
    </row>
    <row r="491" spans="1:17" x14ac:dyDescent="0.25">
      <c r="A491" s="143"/>
      <c r="B491" s="143"/>
      <c r="D491" s="143"/>
      <c r="E491" s="150" t="s">
        <v>10485</v>
      </c>
      <c r="G491" s="130" t="s">
        <v>10503</v>
      </c>
      <c r="H491" s="130" t="s">
        <v>10196</v>
      </c>
      <c r="I491" s="130" t="s">
        <v>445</v>
      </c>
      <c r="J491" s="130" t="s">
        <v>10517</v>
      </c>
      <c r="K491" s="148">
        <v>-88.171199999999999</v>
      </c>
      <c r="L491" s="148">
        <v>39.5792</v>
      </c>
      <c r="M491" s="130" t="s">
        <v>10503</v>
      </c>
      <c r="N491" s="87"/>
      <c r="O491" s="94"/>
      <c r="P491" s="87"/>
      <c r="Q491" s="89"/>
    </row>
    <row r="492" spans="1:17" x14ac:dyDescent="0.25">
      <c r="A492" s="143"/>
      <c r="B492" s="143" t="str">
        <f>IF(A492&gt;"",IF(A492=E492,"No",(IF(IFERROR(VLOOKUP(A492,E:E,1,FALSE)=A492,FALSE),"Duplicate",IF(E492&gt;"","Mismatch","IT Only")))),"No")</f>
        <v>No</v>
      </c>
      <c r="C492" s="86" t="s">
        <v>430</v>
      </c>
      <c r="D492" s="143" t="s">
        <v>431</v>
      </c>
      <c r="E492" s="143" t="s">
        <v>2062</v>
      </c>
      <c r="F492" s="84" t="str">
        <f>IF(E492=0,"N/A",IF(IF(E492&gt;"",COUNTIF(E:E,E492),0)&gt;1,"Yes","No"))</f>
        <v>No</v>
      </c>
      <c r="G492" s="87" t="s">
        <v>2063</v>
      </c>
      <c r="H492" s="87" t="s">
        <v>444</v>
      </c>
      <c r="I492" s="87" t="s">
        <v>445</v>
      </c>
      <c r="J492" s="87" t="s">
        <v>436</v>
      </c>
      <c r="K492" s="87"/>
      <c r="L492" s="87"/>
      <c r="M492" s="87"/>
      <c r="N492" s="87" t="s">
        <v>2062</v>
      </c>
      <c r="O492" s="87" t="s">
        <v>2064</v>
      </c>
      <c r="P492" s="87" t="s">
        <v>447</v>
      </c>
      <c r="Q492" s="87" t="s">
        <v>448</v>
      </c>
    </row>
    <row r="493" spans="1:17" x14ac:dyDescent="0.25">
      <c r="A493" s="143"/>
      <c r="B493" s="143" t="str">
        <f>IF(A493&gt;"",IF(A493=E493,"No",(IF(IFERROR(VLOOKUP(A493,E:E,1,FALSE)=A493,FALSE),"Duplicate",IF(E493&gt;"","Mismatch","IT Only")))),"No")</f>
        <v>No</v>
      </c>
      <c r="C493" s="86" t="s">
        <v>430</v>
      </c>
      <c r="D493" s="143" t="s">
        <v>431</v>
      </c>
      <c r="E493" s="143" t="s">
        <v>2426</v>
      </c>
      <c r="F493" s="143" t="str">
        <f>IF(E493=0,"N/A",IF(IF(E493&gt;"",COUNTIF(E:E,E493),0)&gt;1,"Yes","No"))</f>
        <v>No</v>
      </c>
      <c r="G493" s="87" t="s">
        <v>2427</v>
      </c>
      <c r="H493" s="87" t="s">
        <v>528</v>
      </c>
      <c r="I493" s="87" t="s">
        <v>445</v>
      </c>
      <c r="J493" s="87" t="s">
        <v>436</v>
      </c>
      <c r="K493" s="87">
        <v>39.054666670000003</v>
      </c>
      <c r="L493" s="87">
        <v>-89.394333329999995</v>
      </c>
      <c r="M493" s="87"/>
      <c r="N493" s="87" t="s">
        <v>2426</v>
      </c>
      <c r="O493" s="87" t="s">
        <v>2428</v>
      </c>
      <c r="P493" s="87" t="s">
        <v>714</v>
      </c>
      <c r="Q493" s="87" t="s">
        <v>715</v>
      </c>
    </row>
    <row r="494" spans="1:17" x14ac:dyDescent="0.25">
      <c r="A494" s="143"/>
      <c r="B494" s="143" t="str">
        <f>IF(A494&gt;"",IF(A494=E494,"No",(IF(IFERROR(VLOOKUP(A494,E:E,1,FALSE)=A494,FALSE),"Duplicate",IF(E494&gt;"","Mismatch","IT Only")))),"No")</f>
        <v>No</v>
      </c>
      <c r="C494" s="86" t="s">
        <v>430</v>
      </c>
      <c r="D494" s="143" t="s">
        <v>431</v>
      </c>
      <c r="E494" s="143" t="s">
        <v>8906</v>
      </c>
      <c r="F494" s="143" t="str">
        <f>IF(E494=0,"N/A",IF(IF(E494&gt;"",COUNTIF(E:E,E494),0)&gt;1,"Yes","No"))</f>
        <v>No</v>
      </c>
      <c r="G494" s="87" t="s">
        <v>8907</v>
      </c>
      <c r="H494" s="87" t="s">
        <v>692</v>
      </c>
      <c r="I494" s="87" t="s">
        <v>435</v>
      </c>
      <c r="J494" s="87" t="s">
        <v>436</v>
      </c>
      <c r="K494" s="87"/>
      <c r="L494" s="87"/>
      <c r="M494" s="87"/>
      <c r="N494" s="87" t="s">
        <v>8906</v>
      </c>
      <c r="O494" s="88">
        <v>48</v>
      </c>
      <c r="P494" s="87" t="s">
        <v>693</v>
      </c>
      <c r="Q494" s="89"/>
    </row>
    <row r="495" spans="1:17" x14ac:dyDescent="0.25">
      <c r="A495" s="143"/>
      <c r="B495" s="143" t="str">
        <f>IF(A495&gt;"",IF(A495=E495,"No",(IF(IFERROR(VLOOKUP(A495,E:E,1,FALSE)=A495,FALSE),"Duplicate",IF(E495&gt;"","Mismatch","IT Only")))),"No")</f>
        <v>No</v>
      </c>
      <c r="C495" s="86" t="s">
        <v>430</v>
      </c>
      <c r="D495" s="143" t="s">
        <v>431</v>
      </c>
      <c r="E495" s="143" t="s">
        <v>5584</v>
      </c>
      <c r="F495" s="84" t="str">
        <f>IF(E495=0,"N/A",IF(IF(E495&gt;"",COUNTIF(E:E,E495),0)&gt;1,"Yes","No"))</f>
        <v>No</v>
      </c>
      <c r="G495" s="87" t="s">
        <v>5585</v>
      </c>
      <c r="H495" s="87" t="s">
        <v>692</v>
      </c>
      <c r="I495" s="87" t="s">
        <v>435</v>
      </c>
      <c r="J495" s="87" t="s">
        <v>436</v>
      </c>
      <c r="K495" s="87"/>
      <c r="L495" s="87"/>
      <c r="M495" s="87"/>
      <c r="N495" s="87" t="s">
        <v>5584</v>
      </c>
      <c r="O495" s="88">
        <v>48</v>
      </c>
      <c r="P495" s="87" t="s">
        <v>693</v>
      </c>
      <c r="Q495" s="89"/>
    </row>
    <row r="496" spans="1:17" x14ac:dyDescent="0.25">
      <c r="A496" s="143"/>
      <c r="B496" s="143" t="str">
        <f>IF(A496&gt;"",IF(A496=E496,"No",(IF(IFERROR(VLOOKUP(A496,E:E,1,FALSE)=A496,FALSE),"Duplicate",IF(E496&gt;"","Mismatch","IT Only")))),"No")</f>
        <v>No</v>
      </c>
      <c r="C496" s="86" t="s">
        <v>430</v>
      </c>
      <c r="D496" s="143" t="s">
        <v>431</v>
      </c>
      <c r="E496" s="143" t="s">
        <v>5704</v>
      </c>
      <c r="F496" s="84" t="str">
        <f>IF(E496=0,"N/A",IF(IF(E496&gt;"",COUNTIF(E:E,E496),0)&gt;1,"Yes","No"))</f>
        <v>No</v>
      </c>
      <c r="G496" s="87" t="s">
        <v>5705</v>
      </c>
      <c r="H496" s="87" t="s">
        <v>692</v>
      </c>
      <c r="I496" s="87" t="s">
        <v>435</v>
      </c>
      <c r="J496" s="87" t="s">
        <v>436</v>
      </c>
      <c r="K496" s="87"/>
      <c r="L496" s="87"/>
      <c r="M496" s="87"/>
      <c r="N496" s="87" t="s">
        <v>5704</v>
      </c>
      <c r="O496" s="88">
        <v>48</v>
      </c>
      <c r="P496" s="87" t="s">
        <v>693</v>
      </c>
      <c r="Q496" s="89"/>
    </row>
    <row r="497" spans="1:17" s="90" customFormat="1" x14ac:dyDescent="0.25">
      <c r="A497" s="143"/>
      <c r="B497" s="143" t="str">
        <f>IF(A497&gt;"",IF(A497=E497,"No",(IF(IFERROR(VLOOKUP(A497,E:E,1,FALSE)=A497,FALSE),"Duplicate",IF(E497&gt;"","Mismatch","IT Only")))),"No")</f>
        <v>No</v>
      </c>
      <c r="C497" s="86" t="s">
        <v>430</v>
      </c>
      <c r="D497" s="143" t="s">
        <v>431</v>
      </c>
      <c r="E497" s="143" t="s">
        <v>8040</v>
      </c>
      <c r="F497" s="84" t="str">
        <f>IF(E497=0,"N/A",IF(IF(E497&gt;"",COUNTIF(E:E,E497),0)&gt;1,"Yes","No"))</f>
        <v>No</v>
      </c>
      <c r="G497" s="87" t="s">
        <v>8041</v>
      </c>
      <c r="H497" s="87" t="s">
        <v>692</v>
      </c>
      <c r="I497" s="87" t="s">
        <v>435</v>
      </c>
      <c r="J497" s="87" t="s">
        <v>436</v>
      </c>
      <c r="K497" s="87"/>
      <c r="L497" s="87"/>
      <c r="M497" s="87"/>
      <c r="N497" s="87" t="s">
        <v>8040</v>
      </c>
      <c r="O497" s="88">
        <v>48</v>
      </c>
      <c r="P497" s="87" t="s">
        <v>693</v>
      </c>
      <c r="Q497" s="89"/>
    </row>
    <row r="498" spans="1:17" x14ac:dyDescent="0.25">
      <c r="A498" s="143"/>
      <c r="B498" s="84" t="str">
        <f>IF(A498&gt;"",IF(A498=E498,"No",(IF(IFERROR(VLOOKUP(A498,E:E,1,FALSE)=A498,FALSE),"Duplicate",IF(E498&gt;"","Mismatch","IT Only")))),"No")</f>
        <v>No</v>
      </c>
      <c r="C498" s="86" t="s">
        <v>430</v>
      </c>
      <c r="D498" s="84" t="s">
        <v>431</v>
      </c>
      <c r="E498" s="143" t="s">
        <v>8430</v>
      </c>
      <c r="F498" s="84" t="str">
        <f>IF(E498=0,"N/A",IF(IF(E498&gt;"",COUNTIF(E:E,E498),0)&gt;1,"Yes","No"))</f>
        <v>No</v>
      </c>
      <c r="G498" s="87" t="s">
        <v>8431</v>
      </c>
      <c r="H498" s="87" t="s">
        <v>692</v>
      </c>
      <c r="I498" s="87" t="s">
        <v>435</v>
      </c>
      <c r="J498" s="87" t="s">
        <v>436</v>
      </c>
      <c r="K498" s="87"/>
      <c r="L498" s="87"/>
      <c r="M498" s="87"/>
      <c r="N498" s="87" t="s">
        <v>8430</v>
      </c>
      <c r="O498" s="88">
        <v>48</v>
      </c>
      <c r="P498" s="87" t="s">
        <v>693</v>
      </c>
      <c r="Q498" s="89"/>
    </row>
    <row r="499" spans="1:17" x14ac:dyDescent="0.25">
      <c r="A499" s="143"/>
      <c r="B499" s="143" t="str">
        <f>IF(A499&gt;"",IF(A499=E499,"No",(IF(IFERROR(VLOOKUP(A499,E:E,1,FALSE)=A499,FALSE),"Duplicate",IF(E499&gt;"","Mismatch","IT Only")))),"No")</f>
        <v>No</v>
      </c>
      <c r="C499" s="86" t="s">
        <v>430</v>
      </c>
      <c r="D499" s="143" t="s">
        <v>431</v>
      </c>
      <c r="E499" s="143" t="s">
        <v>5735</v>
      </c>
      <c r="F499" s="84" t="str">
        <f>IF(E499=0,"N/A",IF(IF(E499&gt;"",COUNTIF(E:E,E499),0)&gt;1,"Yes","No"))</f>
        <v>No</v>
      </c>
      <c r="G499" s="87" t="s">
        <v>5736</v>
      </c>
      <c r="H499" s="87" t="s">
        <v>692</v>
      </c>
      <c r="I499" s="87" t="s">
        <v>435</v>
      </c>
      <c r="J499" s="87" t="s">
        <v>436</v>
      </c>
      <c r="K499" s="87"/>
      <c r="L499" s="87"/>
      <c r="M499" s="87"/>
      <c r="N499" s="87" t="s">
        <v>5735</v>
      </c>
      <c r="O499" s="88">
        <v>48</v>
      </c>
      <c r="P499" s="87" t="s">
        <v>693</v>
      </c>
      <c r="Q499" s="89"/>
    </row>
    <row r="500" spans="1:17" x14ac:dyDescent="0.25">
      <c r="B500" s="84" t="str">
        <f>IF(A500&gt;"",IF(A500=E500,"No",(IF(IFERROR(VLOOKUP(A500,E:E,1,FALSE)=A500,FALSE),"Duplicate",IF(E500&gt;"","Mismatch","IT Only")))),"No")</f>
        <v>No</v>
      </c>
      <c r="C500" s="91" t="s">
        <v>451</v>
      </c>
      <c r="D500" s="84" t="s">
        <v>431</v>
      </c>
      <c r="E500" s="143" t="s">
        <v>9709</v>
      </c>
      <c r="F500" s="84" t="str">
        <f>IF(E500=0,"N/A",IF(IF(E500&gt;"",COUNTIF(E:E,E500),0)&gt;1,"Yes","No"))</f>
        <v>No</v>
      </c>
      <c r="G500" s="87" t="s">
        <v>9710</v>
      </c>
      <c r="H500" s="87" t="s">
        <v>692</v>
      </c>
      <c r="I500" s="87" t="s">
        <v>648</v>
      </c>
      <c r="J500" s="87" t="s">
        <v>436</v>
      </c>
      <c r="K500" s="87"/>
      <c r="L500" s="87"/>
      <c r="M500" s="87"/>
      <c r="N500" s="87" t="s">
        <v>9709</v>
      </c>
      <c r="O500" s="88">
        <v>48</v>
      </c>
      <c r="P500" s="87" t="s">
        <v>693</v>
      </c>
      <c r="Q500" s="89"/>
    </row>
    <row r="501" spans="1:17" x14ac:dyDescent="0.25">
      <c r="A501" s="143"/>
      <c r="B501" s="84" t="str">
        <f>IF(A501&gt;"",IF(A501=E501,"No",(IF(IFERROR(VLOOKUP(A501,E:E,1,FALSE)=A501,FALSE),"Duplicate",IF(E501&gt;"","Mismatch","IT Only")))),"No")</f>
        <v>No</v>
      </c>
      <c r="C501" s="86" t="s">
        <v>430</v>
      </c>
      <c r="D501" s="84" t="s">
        <v>431</v>
      </c>
      <c r="E501" s="84" t="s">
        <v>1266</v>
      </c>
      <c r="F501" s="84" t="str">
        <f>IF(E501=0,"N/A",IF(IF(E501&gt;"",COUNTIF(E:E,E501),0)&gt;1,"Yes","No"))</f>
        <v>No</v>
      </c>
      <c r="G501" s="87" t="s">
        <v>1267</v>
      </c>
      <c r="H501" s="87" t="s">
        <v>692</v>
      </c>
      <c r="I501" s="87" t="s">
        <v>435</v>
      </c>
      <c r="J501" s="87" t="s">
        <v>436</v>
      </c>
      <c r="K501" s="87"/>
      <c r="L501" s="87"/>
      <c r="M501" s="87"/>
      <c r="N501" s="87" t="s">
        <v>1266</v>
      </c>
      <c r="O501" s="88">
        <v>48</v>
      </c>
      <c r="P501" s="87" t="s">
        <v>693</v>
      </c>
      <c r="Q501" s="89"/>
    </row>
    <row r="502" spans="1:17" x14ac:dyDescent="0.25">
      <c r="A502" s="143"/>
      <c r="B502" s="84" t="str">
        <f>IF(A502&gt;"",IF(A502=E502,"No",(IF(IFERROR(VLOOKUP(A502,E:E,1,FALSE)=A502,FALSE),"Duplicate",IF(E502&gt;"","Mismatch","IT Only")))),"No")</f>
        <v>No</v>
      </c>
      <c r="C502" s="86" t="s">
        <v>430</v>
      </c>
      <c r="D502" s="84" t="s">
        <v>431</v>
      </c>
      <c r="E502" s="84" t="s">
        <v>9071</v>
      </c>
      <c r="F502" s="84" t="str">
        <f>IF(E502=0,"N/A",IF(IF(E502&gt;"",COUNTIF(E:E,E502),0)&gt;1,"Yes","No"))</f>
        <v>No</v>
      </c>
      <c r="G502" s="87" t="s">
        <v>9072</v>
      </c>
      <c r="H502" s="87" t="s">
        <v>692</v>
      </c>
      <c r="I502" s="87" t="s">
        <v>435</v>
      </c>
      <c r="J502" s="87" t="s">
        <v>436</v>
      </c>
      <c r="K502" s="87"/>
      <c r="L502" s="87"/>
      <c r="M502" s="87"/>
      <c r="N502" s="87" t="s">
        <v>9071</v>
      </c>
      <c r="O502" s="88">
        <v>48</v>
      </c>
      <c r="P502" s="87" t="s">
        <v>693</v>
      </c>
      <c r="Q502" s="89"/>
    </row>
    <row r="503" spans="1:17" x14ac:dyDescent="0.25">
      <c r="A503" s="143"/>
      <c r="B503" s="143" t="str">
        <f>IF(A503&gt;"",IF(A503=E503,"No",(IF(IFERROR(VLOOKUP(A503,E:E,1,FALSE)=A503,FALSE),"Duplicate",IF(E503&gt;"","Mismatch","IT Only")))),"No")</f>
        <v>No</v>
      </c>
      <c r="C503" s="86" t="s">
        <v>430</v>
      </c>
      <c r="D503" s="143" t="s">
        <v>431</v>
      </c>
      <c r="E503" s="143" t="s">
        <v>8428</v>
      </c>
      <c r="F503" s="143" t="str">
        <f>IF(E503=0,"N/A",IF(IF(E503&gt;"",COUNTIF(E:E,E503),0)&gt;1,"Yes","No"))</f>
        <v>No</v>
      </c>
      <c r="G503" s="87" t="s">
        <v>8429</v>
      </c>
      <c r="H503" s="87" t="s">
        <v>692</v>
      </c>
      <c r="I503" s="87" t="s">
        <v>435</v>
      </c>
      <c r="J503" s="87" t="s">
        <v>436</v>
      </c>
      <c r="K503" s="87"/>
      <c r="L503" s="87"/>
      <c r="M503" s="87"/>
      <c r="N503" s="87" t="s">
        <v>8428</v>
      </c>
      <c r="O503" s="88">
        <v>48</v>
      </c>
      <c r="P503" s="87" t="s">
        <v>693</v>
      </c>
      <c r="Q503" s="89"/>
    </row>
    <row r="504" spans="1:17" x14ac:dyDescent="0.25">
      <c r="A504" s="90"/>
      <c r="B504" s="90" t="str">
        <f>IF(A504&gt;"",IF(A504=E504,"No",(IF(IFERROR(VLOOKUP(A504,E:E,1,FALSE)=A504,FALSE),"Duplicate",IF(E504&gt;"","Mismatch","IT Only")))),"No")</f>
        <v>No</v>
      </c>
      <c r="C504" s="91" t="s">
        <v>451</v>
      </c>
      <c r="D504" s="90" t="s">
        <v>431</v>
      </c>
      <c r="E504" s="90" t="s">
        <v>3566</v>
      </c>
      <c r="F504" s="90" t="str">
        <f>IF(E504=0,"N/A",IF(IF(E504&gt;"",COUNTIF(E:E,E504),0)&gt;1,"Yes","No"))</f>
        <v>No</v>
      </c>
      <c r="G504" s="92" t="s">
        <v>3567</v>
      </c>
      <c r="H504" s="92" t="s">
        <v>692</v>
      </c>
      <c r="I504" s="92" t="s">
        <v>648</v>
      </c>
      <c r="J504" s="92" t="s">
        <v>436</v>
      </c>
      <c r="K504" s="92"/>
      <c r="L504" s="92"/>
      <c r="M504" s="92"/>
      <c r="N504" s="92" t="s">
        <v>3566</v>
      </c>
      <c r="O504" s="98">
        <v>48</v>
      </c>
      <c r="P504" s="92" t="s">
        <v>693</v>
      </c>
      <c r="Q504" s="97"/>
    </row>
    <row r="505" spans="1:17" x14ac:dyDescent="0.25">
      <c r="A505" s="90"/>
      <c r="B505" s="90" t="str">
        <f>IF(A505&gt;"",IF(A505=E505,"No",(IF(IFERROR(VLOOKUP(A505,E:E,1,FALSE)=A505,FALSE),"Duplicate",IF(E505&gt;"","Mismatch","IT Only")))),"No")</f>
        <v>No</v>
      </c>
      <c r="C505" s="91" t="s">
        <v>451</v>
      </c>
      <c r="D505" s="90" t="s">
        <v>431</v>
      </c>
      <c r="E505" s="90" t="s">
        <v>5399</v>
      </c>
      <c r="F505" s="90" t="str">
        <f>IF(E505=0,"N/A",IF(IF(E505&gt;"",COUNTIF(E:E,E505),0)&gt;1,"Yes","No"))</f>
        <v>No</v>
      </c>
      <c r="G505" s="92" t="s">
        <v>5400</v>
      </c>
      <c r="H505" s="92" t="s">
        <v>692</v>
      </c>
      <c r="I505" s="92" t="s">
        <v>435</v>
      </c>
      <c r="J505" s="92" t="s">
        <v>436</v>
      </c>
      <c r="K505" s="92"/>
      <c r="L505" s="92"/>
      <c r="M505" s="92"/>
      <c r="N505" s="92" t="s">
        <v>5399</v>
      </c>
      <c r="O505" s="98">
        <v>48</v>
      </c>
      <c r="P505" s="92" t="s">
        <v>1649</v>
      </c>
      <c r="Q505" s="97"/>
    </row>
    <row r="506" spans="1:17" x14ac:dyDescent="0.25">
      <c r="A506" s="90"/>
      <c r="B506" s="90" t="str">
        <f>IF(A506&gt;"",IF(A506=E506,"No",(IF(IFERROR(VLOOKUP(A506,E:E,1,FALSE)=A506,FALSE),"Duplicate",IF(E506&gt;"","Mismatch","IT Only")))),"No")</f>
        <v>No</v>
      </c>
      <c r="C506" s="91" t="s">
        <v>451</v>
      </c>
      <c r="D506" s="90" t="s">
        <v>431</v>
      </c>
      <c r="E506" s="90" t="s">
        <v>8118</v>
      </c>
      <c r="F506" s="90" t="str">
        <f>IF(E506=0,"N/A",IF(IF(E506&gt;"",COUNTIF(E:E,E506),0)&gt;1,"Yes","No"))</f>
        <v>No</v>
      </c>
      <c r="G506" s="92" t="s">
        <v>8119</v>
      </c>
      <c r="H506" s="92" t="s">
        <v>692</v>
      </c>
      <c r="I506" s="92" t="s">
        <v>435</v>
      </c>
      <c r="J506" s="92" t="s">
        <v>436</v>
      </c>
      <c r="K506" s="92"/>
      <c r="L506" s="92"/>
      <c r="M506" s="92"/>
      <c r="N506" s="92" t="s">
        <v>8118</v>
      </c>
      <c r="O506" s="98">
        <v>48</v>
      </c>
      <c r="P506" s="92" t="s">
        <v>1649</v>
      </c>
      <c r="Q506" s="97"/>
    </row>
    <row r="507" spans="1:17" x14ac:dyDescent="0.25">
      <c r="A507" s="90"/>
      <c r="B507" s="90" t="str">
        <f>IF(A507&gt;"",IF(A507=E507,"No",(IF(IFERROR(VLOOKUP(A507,E:E,1,FALSE)=A507,FALSE),"Duplicate",IF(E507&gt;"","Mismatch","IT Only")))),"No")</f>
        <v>No</v>
      </c>
      <c r="C507" s="91" t="s">
        <v>451</v>
      </c>
      <c r="D507" s="90" t="s">
        <v>431</v>
      </c>
      <c r="E507" s="90" t="s">
        <v>9136</v>
      </c>
      <c r="F507" s="90" t="str">
        <f>IF(E507=0,"N/A",IF(IF(E507&gt;"",COUNTIF(E:E,E507),0)&gt;1,"Yes","No"))</f>
        <v>No</v>
      </c>
      <c r="G507" s="92" t="s">
        <v>9137</v>
      </c>
      <c r="H507" s="92" t="s">
        <v>692</v>
      </c>
      <c r="I507" s="92" t="s">
        <v>648</v>
      </c>
      <c r="J507" s="92" t="s">
        <v>436</v>
      </c>
      <c r="K507" s="92"/>
      <c r="L507" s="92"/>
      <c r="M507" s="92"/>
      <c r="N507" s="92" t="s">
        <v>9136</v>
      </c>
      <c r="O507" s="98">
        <v>48</v>
      </c>
      <c r="P507" s="92" t="s">
        <v>693</v>
      </c>
      <c r="Q507" s="97"/>
    </row>
    <row r="508" spans="1:17" x14ac:dyDescent="0.25">
      <c r="A508" s="90"/>
      <c r="B508" s="90" t="str">
        <f>IF(A508&gt;"",IF(A508=E508,"No",(IF(IFERROR(VLOOKUP(A508,E:E,1,FALSE)=A508,FALSE),"Duplicate",IF(E508&gt;"","Mismatch","IT Only")))),"No")</f>
        <v>No</v>
      </c>
      <c r="C508" s="91" t="s">
        <v>451</v>
      </c>
      <c r="D508" s="90" t="s">
        <v>431</v>
      </c>
      <c r="E508" s="90" t="s">
        <v>8402</v>
      </c>
      <c r="F508" s="90" t="str">
        <f>IF(E508=0,"N/A",IF(IF(E508&gt;"",COUNTIF(E:E,E508),0)&gt;1,"Yes","No"))</f>
        <v>No</v>
      </c>
      <c r="G508" s="92" t="s">
        <v>8403</v>
      </c>
      <c r="H508" s="92" t="s">
        <v>692</v>
      </c>
      <c r="I508" s="92" t="s">
        <v>648</v>
      </c>
      <c r="J508" s="92" t="s">
        <v>436</v>
      </c>
      <c r="K508" s="92"/>
      <c r="L508" s="92"/>
      <c r="M508" s="92"/>
      <c r="N508" s="92" t="s">
        <v>8402</v>
      </c>
      <c r="O508" s="98">
        <v>48</v>
      </c>
      <c r="P508" s="92" t="s">
        <v>693</v>
      </c>
      <c r="Q508" s="97"/>
    </row>
    <row r="509" spans="1:17" x14ac:dyDescent="0.25">
      <c r="A509" s="90"/>
      <c r="B509" s="90" t="str">
        <f>IF(A509&gt;"",IF(A509=E509,"No",(IF(IFERROR(VLOOKUP(A509,E:E,1,FALSE)=A509,FALSE),"Duplicate",IF(E509&gt;"","Mismatch","IT Only")))),"No")</f>
        <v>No</v>
      </c>
      <c r="C509" s="91" t="s">
        <v>451</v>
      </c>
      <c r="D509" s="90" t="s">
        <v>431</v>
      </c>
      <c r="E509" s="90" t="s">
        <v>8404</v>
      </c>
      <c r="F509" s="90" t="str">
        <f>IF(E509=0,"N/A",IF(IF(E509&gt;"",COUNTIF(E:E,E509),0)&gt;1,"Yes","No"))</f>
        <v>No</v>
      </c>
      <c r="G509" s="92" t="s">
        <v>8405</v>
      </c>
      <c r="H509" s="92" t="s">
        <v>692</v>
      </c>
      <c r="I509" s="92" t="s">
        <v>648</v>
      </c>
      <c r="J509" s="92" t="s">
        <v>436</v>
      </c>
      <c r="K509" s="92"/>
      <c r="L509" s="129"/>
      <c r="M509" s="92"/>
      <c r="N509" s="92" t="s">
        <v>8404</v>
      </c>
      <c r="O509" s="98">
        <v>48</v>
      </c>
      <c r="P509" s="92" t="s">
        <v>693</v>
      </c>
      <c r="Q509" s="97"/>
    </row>
    <row r="510" spans="1:17" x14ac:dyDescent="0.25">
      <c r="A510" s="90"/>
      <c r="B510" s="90" t="str">
        <f>IF(A510&gt;"",IF(A510=E510,"No",(IF(IFERROR(VLOOKUP(A510,E:E,1,FALSE)=A510,FALSE),"Duplicate",IF(E510&gt;"","Mismatch","IT Only")))),"No")</f>
        <v>No</v>
      </c>
      <c r="C510" s="91" t="s">
        <v>451</v>
      </c>
      <c r="D510" s="90" t="s">
        <v>431</v>
      </c>
      <c r="E510" s="90" t="s">
        <v>8406</v>
      </c>
      <c r="F510" s="90" t="str">
        <f>IF(E510=0,"N/A",IF(IF(E510&gt;"",COUNTIF(E:E,E510),0)&gt;1,"Yes","No"))</f>
        <v>No</v>
      </c>
      <c r="G510" s="92" t="s">
        <v>8407</v>
      </c>
      <c r="H510" s="92" t="s">
        <v>692</v>
      </c>
      <c r="I510" s="92" t="s">
        <v>648</v>
      </c>
      <c r="J510" s="92" t="s">
        <v>436</v>
      </c>
      <c r="K510" s="92"/>
      <c r="L510" s="92"/>
      <c r="M510" s="92"/>
      <c r="N510" s="92" t="s">
        <v>8406</v>
      </c>
      <c r="O510" s="98">
        <v>48</v>
      </c>
      <c r="P510" s="92" t="s">
        <v>693</v>
      </c>
      <c r="Q510" s="97"/>
    </row>
    <row r="511" spans="1:17" x14ac:dyDescent="0.25">
      <c r="A511" s="90"/>
      <c r="B511" s="90" t="str">
        <f>IF(A511&gt;"",IF(A511=E511,"No",(IF(IFERROR(VLOOKUP(A511,E:E,1,FALSE)=A511,FALSE),"Duplicate",IF(E511&gt;"","Mismatch","IT Only")))),"No")</f>
        <v>No</v>
      </c>
      <c r="C511" s="91" t="s">
        <v>451</v>
      </c>
      <c r="D511" s="90" t="s">
        <v>431</v>
      </c>
      <c r="E511" s="90" t="s">
        <v>8408</v>
      </c>
      <c r="F511" s="90" t="str">
        <f>IF(E511=0,"N/A",IF(IF(E511&gt;"",COUNTIF(E:E,E511),0)&gt;1,"Yes","No"))</f>
        <v>No</v>
      </c>
      <c r="G511" s="92" t="s">
        <v>8409</v>
      </c>
      <c r="H511" s="92" t="s">
        <v>692</v>
      </c>
      <c r="I511" s="92" t="s">
        <v>648</v>
      </c>
      <c r="J511" s="92" t="s">
        <v>436</v>
      </c>
      <c r="K511" s="92"/>
      <c r="L511" s="92"/>
      <c r="M511" s="92"/>
      <c r="N511" s="92" t="s">
        <v>8408</v>
      </c>
      <c r="O511" s="98">
        <v>48</v>
      </c>
      <c r="P511" s="92" t="s">
        <v>693</v>
      </c>
      <c r="Q511" s="97"/>
    </row>
    <row r="512" spans="1:17" x14ac:dyDescent="0.25">
      <c r="A512" s="90"/>
      <c r="B512" s="90" t="str">
        <f>IF(A512&gt;"",IF(A512=E512,"No",(IF(IFERROR(VLOOKUP(A512,E:E,1,FALSE)=A512,FALSE),"Duplicate",IF(E512&gt;"","Mismatch","IT Only")))),"No")</f>
        <v>No</v>
      </c>
      <c r="C512" s="91" t="s">
        <v>451</v>
      </c>
      <c r="D512" s="90" t="s">
        <v>431</v>
      </c>
      <c r="E512" s="90" t="s">
        <v>8817</v>
      </c>
      <c r="F512" s="90" t="str">
        <f>IF(E512=0,"N/A",IF(IF(E512&gt;"",COUNTIF(E:E,E512),0)&gt;1,"Yes","No"))</f>
        <v>No</v>
      </c>
      <c r="G512" s="92" t="s">
        <v>8818</v>
      </c>
      <c r="H512" s="92" t="s">
        <v>692</v>
      </c>
      <c r="I512" s="92" t="s">
        <v>648</v>
      </c>
      <c r="J512" s="92" t="s">
        <v>436</v>
      </c>
      <c r="K512" s="92"/>
      <c r="L512" s="92"/>
      <c r="M512" s="92"/>
      <c r="N512" s="92" t="s">
        <v>8817</v>
      </c>
      <c r="O512" s="98">
        <v>48</v>
      </c>
      <c r="P512" s="92" t="s">
        <v>693</v>
      </c>
      <c r="Q512" s="97"/>
    </row>
    <row r="513" spans="1:17" x14ac:dyDescent="0.25">
      <c r="A513" s="90"/>
      <c r="B513" s="90" t="str">
        <f>IF(A513&gt;"",IF(A513=E513,"No",(IF(IFERROR(VLOOKUP(A513,E:E,1,FALSE)=A513,FALSE),"Duplicate",IF(E513&gt;"","Mismatch","IT Only")))),"No")</f>
        <v>No</v>
      </c>
      <c r="C513" s="91" t="s">
        <v>451</v>
      </c>
      <c r="D513" s="90" t="s">
        <v>431</v>
      </c>
      <c r="E513" s="90" t="s">
        <v>8400</v>
      </c>
      <c r="F513" s="90" t="str">
        <f>IF(E513=0,"N/A",IF(IF(E513&gt;"",COUNTIF(E:E,E513),0)&gt;1,"Yes","No"))</f>
        <v>No</v>
      </c>
      <c r="G513" s="92" t="s">
        <v>8401</v>
      </c>
      <c r="H513" s="92" t="s">
        <v>692</v>
      </c>
      <c r="I513" s="92" t="s">
        <v>648</v>
      </c>
      <c r="J513" s="92" t="s">
        <v>436</v>
      </c>
      <c r="K513" s="92"/>
      <c r="L513" s="92"/>
      <c r="M513" s="92"/>
      <c r="N513" s="92" t="s">
        <v>8400</v>
      </c>
      <c r="O513" s="98">
        <v>48</v>
      </c>
      <c r="P513" s="92" t="s">
        <v>693</v>
      </c>
      <c r="Q513" s="97"/>
    </row>
    <row r="514" spans="1:17" x14ac:dyDescent="0.25">
      <c r="A514" s="90"/>
      <c r="B514" s="90" t="str">
        <f>IF(A514&gt;"",IF(A514=E514,"No",(IF(IFERROR(VLOOKUP(A514,E:E,1,FALSE)=A514,FALSE),"Duplicate",IF(E514&gt;"","Mismatch","IT Only")))),"No")</f>
        <v>No</v>
      </c>
      <c r="C514" s="91" t="s">
        <v>451</v>
      </c>
      <c r="D514" s="90" t="s">
        <v>431</v>
      </c>
      <c r="E514" s="90" t="s">
        <v>5971</v>
      </c>
      <c r="F514" s="90" t="str">
        <f>IF(E514=0,"N/A",IF(IF(E514&gt;"",COUNTIF(E:E,E514),0)&gt;1,"Yes","No"))</f>
        <v>No</v>
      </c>
      <c r="G514" s="92" t="s">
        <v>5972</v>
      </c>
      <c r="H514" s="92" t="s">
        <v>692</v>
      </c>
      <c r="I514" s="92" t="s">
        <v>648</v>
      </c>
      <c r="J514" s="92" t="s">
        <v>436</v>
      </c>
      <c r="K514" s="92"/>
      <c r="L514" s="92"/>
      <c r="M514" s="92"/>
      <c r="N514" s="92" t="s">
        <v>5971</v>
      </c>
      <c r="O514" s="98">
        <v>48</v>
      </c>
      <c r="P514" s="92" t="s">
        <v>693</v>
      </c>
      <c r="Q514" s="97"/>
    </row>
    <row r="515" spans="1:17" x14ac:dyDescent="0.25">
      <c r="A515" s="143"/>
      <c r="B515" s="143" t="str">
        <f>IF(A515&gt;"",IF(A515=E515,"No",(IF(IFERROR(VLOOKUP(A515,E:E,1,FALSE)=A515,FALSE),"Duplicate",IF(E515&gt;"","Mismatch","IT Only")))),"No")</f>
        <v>No</v>
      </c>
      <c r="C515" s="86" t="s">
        <v>430</v>
      </c>
      <c r="D515" s="143" t="s">
        <v>431</v>
      </c>
      <c r="E515" s="143" t="s">
        <v>1288</v>
      </c>
      <c r="F515" s="143" t="str">
        <f>IF(E515=0,"N/A",IF(IF(E515&gt;"",COUNTIF(E:E,E515),0)&gt;1,"Yes","No"))</f>
        <v>No</v>
      </c>
      <c r="G515" s="87" t="s">
        <v>1289</v>
      </c>
      <c r="H515" s="87" t="s">
        <v>692</v>
      </c>
      <c r="I515" s="87" t="s">
        <v>435</v>
      </c>
      <c r="J515" s="87" t="s">
        <v>436</v>
      </c>
      <c r="K515" s="87"/>
      <c r="L515" s="87"/>
      <c r="M515" s="87"/>
      <c r="N515" s="87" t="s">
        <v>1288</v>
      </c>
      <c r="O515" s="88">
        <v>48</v>
      </c>
      <c r="P515" s="87" t="s">
        <v>693</v>
      </c>
      <c r="Q515" s="89"/>
    </row>
    <row r="516" spans="1:17" x14ac:dyDescent="0.25">
      <c r="A516" s="90"/>
      <c r="B516" s="90" t="str">
        <f>IF(A516&gt;"",IF(A516=E516,"No",(IF(IFERROR(VLOOKUP(A516,E:E,1,FALSE)=A516,FALSE),"Duplicate",IF(E516&gt;"","Mismatch","IT Only")))),"No")</f>
        <v>No</v>
      </c>
      <c r="C516" s="91" t="s">
        <v>451</v>
      </c>
      <c r="D516" s="90" t="s">
        <v>431</v>
      </c>
      <c r="E516" s="90" t="s">
        <v>4944</v>
      </c>
      <c r="F516" s="90" t="str">
        <f>IF(E516=0,"N/A",IF(IF(E516&gt;"",COUNTIF(E:E,E516),0)&gt;1,"Yes","No"))</f>
        <v>No</v>
      </c>
      <c r="G516" s="92" t="s">
        <v>4945</v>
      </c>
      <c r="H516" s="92" t="s">
        <v>692</v>
      </c>
      <c r="I516" s="92" t="s">
        <v>648</v>
      </c>
      <c r="J516" s="92" t="s">
        <v>436</v>
      </c>
      <c r="K516" s="92"/>
      <c r="L516" s="92"/>
      <c r="M516" s="92"/>
      <c r="N516" s="92" t="s">
        <v>4944</v>
      </c>
      <c r="O516" s="98">
        <v>48</v>
      </c>
      <c r="P516" s="92" t="s">
        <v>693</v>
      </c>
      <c r="Q516" s="97"/>
    </row>
    <row r="517" spans="1:17" x14ac:dyDescent="0.25">
      <c r="A517" s="143"/>
      <c r="B517" s="143" t="str">
        <f>IF(A517&gt;"",IF(A517=E517,"No",(IF(IFERROR(VLOOKUP(A517,E:E,1,FALSE)=A517,FALSE),"Duplicate",IF(E517&gt;"","Mismatch","IT Only")))),"No")</f>
        <v>No</v>
      </c>
      <c r="C517" s="86" t="s">
        <v>430</v>
      </c>
      <c r="D517" s="143" t="s">
        <v>431</v>
      </c>
      <c r="E517" s="143" t="s">
        <v>9073</v>
      </c>
      <c r="F517" s="143" t="str">
        <f>IF(E517=0,"N/A",IF(IF(E517&gt;"",COUNTIF(E:E,E517),0)&gt;1,"Yes","No"))</f>
        <v>No</v>
      </c>
      <c r="G517" s="87" t="s">
        <v>9074</v>
      </c>
      <c r="H517" s="87" t="s">
        <v>692</v>
      </c>
      <c r="I517" s="87" t="s">
        <v>435</v>
      </c>
      <c r="J517" s="87" t="s">
        <v>436</v>
      </c>
      <c r="K517" s="87"/>
      <c r="L517" s="87"/>
      <c r="M517" s="87"/>
      <c r="N517" s="87" t="s">
        <v>9073</v>
      </c>
      <c r="O517" s="88">
        <v>48</v>
      </c>
      <c r="P517" s="87" t="s">
        <v>693</v>
      </c>
      <c r="Q517" s="89"/>
    </row>
    <row r="518" spans="1:17" x14ac:dyDescent="0.25">
      <c r="A518" s="143"/>
      <c r="B518" s="143" t="str">
        <f>IF(A518&gt;"",IF(A518=E518,"No",(IF(IFERROR(VLOOKUP(A518,E:E,1,FALSE)=A518,FALSE),"Duplicate",IF(E518&gt;"","Mismatch","IT Only")))),"No")</f>
        <v>No</v>
      </c>
      <c r="C518" s="86" t="s">
        <v>430</v>
      </c>
      <c r="D518" s="143" t="s">
        <v>431</v>
      </c>
      <c r="E518" s="143" t="s">
        <v>8424</v>
      </c>
      <c r="F518" s="143" t="str">
        <f>IF(E518=0,"N/A",IF(IF(E518&gt;"",COUNTIF(E:E,E518),0)&gt;1,"Yes","No"))</f>
        <v>No</v>
      </c>
      <c r="G518" s="87" t="s">
        <v>8425</v>
      </c>
      <c r="H518" s="87" t="s">
        <v>692</v>
      </c>
      <c r="I518" s="87" t="s">
        <v>435</v>
      </c>
      <c r="J518" s="87" t="s">
        <v>436</v>
      </c>
      <c r="K518" s="87"/>
      <c r="L518" s="87"/>
      <c r="M518" s="87"/>
      <c r="N518" s="87" t="s">
        <v>8424</v>
      </c>
      <c r="O518" s="88">
        <v>48</v>
      </c>
      <c r="P518" s="87" t="s">
        <v>693</v>
      </c>
      <c r="Q518" s="89"/>
    </row>
    <row r="519" spans="1:17" x14ac:dyDescent="0.25">
      <c r="A519" s="143"/>
      <c r="B519" s="143" t="str">
        <f>IF(A519&gt;"",IF(A519=E519,"No",(IF(IFERROR(VLOOKUP(A519,E:E,1,FALSE)=A519,FALSE),"Duplicate",IF(E519&gt;"","Mismatch","IT Only")))),"No")</f>
        <v>No</v>
      </c>
      <c r="C519" s="86" t="s">
        <v>430</v>
      </c>
      <c r="D519" s="143" t="s">
        <v>431</v>
      </c>
      <c r="E519" s="143" t="s">
        <v>4928</v>
      </c>
      <c r="F519" s="143" t="str">
        <f>IF(E519=0,"N/A",IF(IF(E519&gt;"",COUNTIF(E:E,E519),0)&gt;1,"Yes","No"))</f>
        <v>No</v>
      </c>
      <c r="G519" s="87" t="s">
        <v>4929</v>
      </c>
      <c r="H519" s="87" t="s">
        <v>692</v>
      </c>
      <c r="I519" s="87" t="s">
        <v>435</v>
      </c>
      <c r="J519" s="87" t="s">
        <v>436</v>
      </c>
      <c r="K519" s="87"/>
      <c r="L519" s="87"/>
      <c r="M519" s="87"/>
      <c r="N519" s="87" t="s">
        <v>4928</v>
      </c>
      <c r="O519" s="88">
        <v>48</v>
      </c>
      <c r="P519" s="87" t="s">
        <v>693</v>
      </c>
      <c r="Q519" s="89"/>
    </row>
    <row r="520" spans="1:17" x14ac:dyDescent="0.25">
      <c r="A520" s="90"/>
      <c r="B520" s="90" t="str">
        <f>IF(A520&gt;"",IF(A520=E520,"No",(IF(IFERROR(VLOOKUP(A520,E:E,1,FALSE)=A520,FALSE),"Duplicate",IF(E520&gt;"","Mismatch","IT Only")))),"No")</f>
        <v>No</v>
      </c>
      <c r="C520" s="91" t="s">
        <v>451</v>
      </c>
      <c r="D520" s="90" t="s">
        <v>431</v>
      </c>
      <c r="E520" s="90" t="s">
        <v>1647</v>
      </c>
      <c r="F520" s="143" t="str">
        <f>IF(E520=0,"N/A",IF(IF(E520&gt;"",COUNTIF(E:E,E520),0)&gt;1,"Yes","No"))</f>
        <v>No</v>
      </c>
      <c r="G520" s="92" t="s">
        <v>1648</v>
      </c>
      <c r="H520" s="92" t="s">
        <v>692</v>
      </c>
      <c r="I520" s="92" t="s">
        <v>435</v>
      </c>
      <c r="J520" s="92" t="s">
        <v>436</v>
      </c>
      <c r="K520" s="92"/>
      <c r="L520" s="92"/>
      <c r="M520" s="92"/>
      <c r="N520" s="92" t="s">
        <v>1647</v>
      </c>
      <c r="O520" s="98">
        <v>48</v>
      </c>
      <c r="P520" s="92" t="s">
        <v>1649</v>
      </c>
      <c r="Q520" s="97"/>
    </row>
    <row r="521" spans="1:17" x14ac:dyDescent="0.25">
      <c r="A521" s="143"/>
      <c r="B521" s="143" t="str">
        <f>IF(A521&gt;"",IF(A521=E521,"No",(IF(IFERROR(VLOOKUP(A521,E:E,1,FALSE)=A521,FALSE),"Duplicate",IF(E521&gt;"","Mismatch","IT Only")))),"No")</f>
        <v>No</v>
      </c>
      <c r="C521" s="86" t="s">
        <v>430</v>
      </c>
      <c r="D521" s="143" t="s">
        <v>431</v>
      </c>
      <c r="E521" s="143" t="s">
        <v>1948</v>
      </c>
      <c r="F521" s="143" t="str">
        <f>IF(E521=0,"N/A",IF(IF(E521&gt;"",COUNTIF(E:E,E521),0)&gt;1,"Yes","No"))</f>
        <v>No</v>
      </c>
      <c r="G521" s="87" t="s">
        <v>1949</v>
      </c>
      <c r="H521" s="87" t="s">
        <v>692</v>
      </c>
      <c r="I521" s="87" t="s">
        <v>435</v>
      </c>
      <c r="J521" s="87" t="s">
        <v>436</v>
      </c>
      <c r="K521" s="87">
        <v>36.206233330000003</v>
      </c>
      <c r="L521" s="87">
        <v>-89.671516670000003</v>
      </c>
      <c r="M521" s="87"/>
      <c r="N521" s="87" t="s">
        <v>1948</v>
      </c>
      <c r="O521" s="88">
        <v>48</v>
      </c>
      <c r="P521" s="87" t="s">
        <v>693</v>
      </c>
      <c r="Q521" s="89"/>
    </row>
    <row r="522" spans="1:17" x14ac:dyDescent="0.25">
      <c r="A522" s="90"/>
      <c r="B522" s="90" t="str">
        <f>IF(A522&gt;"",IF(A522=E522,"No",(IF(IFERROR(VLOOKUP(A522,E:E,1,FALSE)=A522,FALSE),"Duplicate",IF(E522&gt;"","Mismatch","IT Only")))),"No")</f>
        <v>No</v>
      </c>
      <c r="C522" s="91" t="s">
        <v>451</v>
      </c>
      <c r="D522" s="90" t="s">
        <v>431</v>
      </c>
      <c r="E522" s="90" t="s">
        <v>6408</v>
      </c>
      <c r="F522" s="90" t="str">
        <f>IF(E522=0,"N/A",IF(IF(E522&gt;"",COUNTIF(E:E,E522),0)&gt;1,"Yes","No"))</f>
        <v>No</v>
      </c>
      <c r="G522" s="92" t="s">
        <v>6409</v>
      </c>
      <c r="H522" s="92" t="s">
        <v>692</v>
      </c>
      <c r="I522" s="92" t="s">
        <v>648</v>
      </c>
      <c r="J522" s="92" t="s">
        <v>436</v>
      </c>
      <c r="K522" s="92"/>
      <c r="L522" s="92"/>
      <c r="M522" s="92"/>
      <c r="N522" s="92" t="s">
        <v>6408</v>
      </c>
      <c r="O522" s="98">
        <v>48</v>
      </c>
      <c r="P522" s="92" t="s">
        <v>693</v>
      </c>
      <c r="Q522" s="97"/>
    </row>
    <row r="523" spans="1:17" x14ac:dyDescent="0.25">
      <c r="A523" s="143"/>
      <c r="B523" s="143" t="str">
        <f>IF(A523&gt;"",IF(A523=E523,"No",(IF(IFERROR(VLOOKUP(A523,E:E,1,FALSE)=A523,FALSE),"Duplicate",IF(E523&gt;"","Mismatch","IT Only")))),"No")</f>
        <v>No</v>
      </c>
      <c r="C523" s="86" t="s">
        <v>430</v>
      </c>
      <c r="D523" s="143" t="s">
        <v>431</v>
      </c>
      <c r="E523" s="143" t="s">
        <v>1889</v>
      </c>
      <c r="F523" s="143" t="str">
        <f>IF(E523=0,"N/A",IF(IF(E523&gt;"",COUNTIF(E:E,E523),0)&gt;1,"Yes","No"))</f>
        <v>No</v>
      </c>
      <c r="G523" s="87" t="s">
        <v>1890</v>
      </c>
      <c r="H523" s="87" t="s">
        <v>692</v>
      </c>
      <c r="I523" s="87" t="s">
        <v>435</v>
      </c>
      <c r="J523" s="87" t="s">
        <v>436</v>
      </c>
      <c r="K523" s="87">
        <v>38.111143060000003</v>
      </c>
      <c r="L523" s="87">
        <v>-89.850998059999995</v>
      </c>
      <c r="M523" s="87"/>
      <c r="N523" s="87" t="s">
        <v>1889</v>
      </c>
      <c r="O523" s="94">
        <v>776</v>
      </c>
      <c r="P523" s="87" t="s">
        <v>693</v>
      </c>
      <c r="Q523" s="89"/>
    </row>
    <row r="524" spans="1:17" x14ac:dyDescent="0.25">
      <c r="A524" s="101" t="s">
        <v>1761</v>
      </c>
      <c r="B524" s="143" t="str">
        <f>IF(A524&gt;"",IF(A524=E524,"No",(IF(IFERROR(VLOOKUP(A524,E:E,1,FALSE)=A524,FALSE),"Duplicate",IF(E524&gt;"","Mismatch","IT Only")))),"No")</f>
        <v>Mismatch</v>
      </c>
      <c r="C524" s="86" t="s">
        <v>463</v>
      </c>
      <c r="D524" s="143" t="s">
        <v>464</v>
      </c>
      <c r="E524" s="143" t="s">
        <v>1764</v>
      </c>
      <c r="F524" s="143" t="str">
        <f>IF(E524=0,"N/A",IF(IF(E524&gt;"",COUNTIF(E:E,E524),0)&gt;1,"Yes","No"))</f>
        <v>Yes</v>
      </c>
      <c r="G524" s="87" t="s">
        <v>1762</v>
      </c>
      <c r="H524" s="87" t="s">
        <v>1763</v>
      </c>
      <c r="I524" s="87" t="s">
        <v>445</v>
      </c>
      <c r="J524" s="87" t="s">
        <v>580</v>
      </c>
      <c r="K524" s="87">
        <v>41.063046999999997</v>
      </c>
      <c r="L524" s="87">
        <v>-89.585566</v>
      </c>
      <c r="M524" s="87"/>
      <c r="N524" s="87"/>
      <c r="O524" s="87"/>
      <c r="P524" s="87"/>
      <c r="Q524" s="87"/>
    </row>
    <row r="525" spans="1:17" x14ac:dyDescent="0.25">
      <c r="A525" s="143" t="s">
        <v>1764</v>
      </c>
      <c r="B525" s="143" t="str">
        <f>IF(A525&gt;"",IF(A525=E525,"No",(IF(IFERROR(VLOOKUP(A525,E:E,1,FALSE)=A525,FALSE),"Duplicate",IF(E525&gt;"","Mismatch","IT Only")))),"No")</f>
        <v>No</v>
      </c>
      <c r="C525" s="86" t="s">
        <v>430</v>
      </c>
      <c r="D525" s="143" t="s">
        <v>431</v>
      </c>
      <c r="E525" s="143" t="s">
        <v>1764</v>
      </c>
      <c r="F525" s="143" t="str">
        <f>IF(E525=0,"N/A",IF(IF(E525&gt;"",COUNTIF(E:E,E525),0)&gt;1,"Yes","No"))</f>
        <v>Yes</v>
      </c>
      <c r="G525" s="87" t="s">
        <v>1765</v>
      </c>
      <c r="H525" s="87" t="s">
        <v>1763</v>
      </c>
      <c r="I525" s="87" t="s">
        <v>445</v>
      </c>
      <c r="J525" s="87" t="s">
        <v>580</v>
      </c>
      <c r="K525" s="87">
        <v>41.063046999999997</v>
      </c>
      <c r="L525" s="87">
        <v>-89.585566</v>
      </c>
      <c r="M525" s="87"/>
      <c r="N525" s="87"/>
      <c r="O525" s="87"/>
      <c r="P525" s="87"/>
      <c r="Q525" s="87"/>
    </row>
    <row r="526" spans="1:17" x14ac:dyDescent="0.25">
      <c r="A526" s="143"/>
      <c r="B526" s="143" t="str">
        <f>IF(A526&gt;"",IF(A526=E526,"No",(IF(IFERROR(VLOOKUP(A526,E:E,1,FALSE)=A526,FALSE),"Duplicate",IF(E526&gt;"","Mismatch","IT Only")))),"No")</f>
        <v>No</v>
      </c>
      <c r="C526" s="86" t="s">
        <v>430</v>
      </c>
      <c r="D526" s="143" t="s">
        <v>431</v>
      </c>
      <c r="E526" s="143" t="s">
        <v>2213</v>
      </c>
      <c r="F526" s="143" t="str">
        <f>IF(E526=0,"N/A",IF(IF(E526&gt;"",COUNTIF(E:E,E526),0)&gt;1,"Yes","No"))</f>
        <v>No</v>
      </c>
      <c r="G526" s="87" t="s">
        <v>2214</v>
      </c>
      <c r="H526" s="87" t="s">
        <v>528</v>
      </c>
      <c r="I526" s="87" t="s">
        <v>445</v>
      </c>
      <c r="J526" s="87" t="s">
        <v>436</v>
      </c>
      <c r="K526" s="87">
        <v>39.499666670000003</v>
      </c>
      <c r="L526" s="87">
        <v>-88.171133330000004</v>
      </c>
      <c r="M526" s="87"/>
      <c r="N526" s="87" t="s">
        <v>2213</v>
      </c>
      <c r="O526" s="87" t="s">
        <v>2215</v>
      </c>
      <c r="P526" s="87" t="s">
        <v>714</v>
      </c>
      <c r="Q526" s="87" t="s">
        <v>715</v>
      </c>
    </row>
    <row r="527" spans="1:17" s="90" customFormat="1" x14ac:dyDescent="0.25">
      <c r="A527" s="143"/>
      <c r="B527" s="143" t="str">
        <f>IF(A527&gt;"",IF(A527=E527,"No",(IF(IFERROR(VLOOKUP(A527,E:E,1,FALSE)=A527,FALSE),"Duplicate",IF(E527&gt;"","Mismatch","IT Only")))),"No")</f>
        <v>No</v>
      </c>
      <c r="C527" s="86" t="s">
        <v>430</v>
      </c>
      <c r="D527" s="143" t="s">
        <v>431</v>
      </c>
      <c r="E527" s="143" t="s">
        <v>2219</v>
      </c>
      <c r="F527" s="143" t="str">
        <f>IF(E527=0,"N/A",IF(IF(E527&gt;"",COUNTIF(E:E,E527),0)&gt;1,"Yes","No"))</f>
        <v>No</v>
      </c>
      <c r="G527" s="87" t="s">
        <v>2220</v>
      </c>
      <c r="H527" s="87" t="s">
        <v>528</v>
      </c>
      <c r="I527" s="87" t="s">
        <v>445</v>
      </c>
      <c r="J527" s="87" t="s">
        <v>436</v>
      </c>
      <c r="K527" s="87">
        <v>39.480333330000001</v>
      </c>
      <c r="L527" s="87">
        <v>-88.185000000000002</v>
      </c>
      <c r="M527" s="87"/>
      <c r="N527" s="87" t="s">
        <v>2219</v>
      </c>
      <c r="O527" s="87" t="s">
        <v>2221</v>
      </c>
      <c r="P527" s="87" t="s">
        <v>714</v>
      </c>
      <c r="Q527" s="87" t="s">
        <v>715</v>
      </c>
    </row>
    <row r="528" spans="1:17" x14ac:dyDescent="0.25">
      <c r="A528" s="143" t="s">
        <v>2196</v>
      </c>
      <c r="B528" s="143" t="str">
        <f>IF(A528&gt;"",IF(A528=E528,"No",(IF(IFERROR(VLOOKUP(A528,E:E,1,FALSE)=A528,FALSE),"Duplicate",IF(E528&gt;"","Mismatch","IT Only")))),"No")</f>
        <v>No</v>
      </c>
      <c r="C528" s="86" t="s">
        <v>430</v>
      </c>
      <c r="D528" s="143" t="s">
        <v>431</v>
      </c>
      <c r="E528" s="143" t="s">
        <v>2196</v>
      </c>
      <c r="F528" s="143" t="str">
        <f>IF(E528=0,"N/A",IF(IF(E528&gt;"",COUNTIF(E:E,E528),0)&gt;1,"Yes","No"))</f>
        <v>No</v>
      </c>
      <c r="G528" s="87" t="s">
        <v>2197</v>
      </c>
      <c r="H528" s="87" t="s">
        <v>672</v>
      </c>
      <c r="I528" s="87" t="s">
        <v>445</v>
      </c>
      <c r="J528" s="87" t="s">
        <v>580</v>
      </c>
      <c r="K528" s="87">
        <v>40.138196000000001</v>
      </c>
      <c r="L528" s="87">
        <v>-88.224564999999998</v>
      </c>
      <c r="M528" s="87" t="s">
        <v>2198</v>
      </c>
      <c r="N528" s="87"/>
      <c r="O528" s="87"/>
      <c r="P528" s="87"/>
      <c r="Q528" s="87"/>
    </row>
    <row r="529" spans="1:17" x14ac:dyDescent="0.25">
      <c r="A529" s="143" t="s">
        <v>2204</v>
      </c>
      <c r="B529" s="143" t="str">
        <f>IF(A529&gt;"",IF(A529=E529,"No",(IF(IFERROR(VLOOKUP(A529,E:E,1,FALSE)=A529,FALSE),"Duplicate",IF(E529&gt;"","Mismatch","IT Only")))),"No")</f>
        <v>No</v>
      </c>
      <c r="C529" s="86" t="s">
        <v>430</v>
      </c>
      <c r="D529" s="143" t="s">
        <v>431</v>
      </c>
      <c r="E529" s="143" t="s">
        <v>2204</v>
      </c>
      <c r="F529" s="143" t="str">
        <f>IF(E529=0,"N/A",IF(IF(E529&gt;"",COUNTIF(E:E,E529),0)&gt;1,"Yes","No"))</f>
        <v>No</v>
      </c>
      <c r="G529" s="87" t="s">
        <v>2205</v>
      </c>
      <c r="H529" s="87" t="s">
        <v>1813</v>
      </c>
      <c r="I529" s="87" t="s">
        <v>445</v>
      </c>
      <c r="J529" s="87" t="s">
        <v>580</v>
      </c>
      <c r="K529" s="87">
        <v>40.048625000000001</v>
      </c>
      <c r="L529" s="87">
        <v>-90.111097999999998</v>
      </c>
      <c r="M529" s="87"/>
      <c r="N529" s="87"/>
      <c r="O529" s="94"/>
      <c r="P529" s="87"/>
      <c r="Q529" s="89"/>
    </row>
    <row r="530" spans="1:17" x14ac:dyDescent="0.25">
      <c r="A530" s="143" t="s">
        <v>2206</v>
      </c>
      <c r="B530" s="143" t="str">
        <f>IF(A530&gt;"",IF(A530=E530,"No",(IF(IFERROR(VLOOKUP(A530,E:E,1,FALSE)=A530,FALSE),"Duplicate",IF(E530&gt;"","Mismatch","IT Only")))),"No")</f>
        <v>No</v>
      </c>
      <c r="C530" s="86" t="s">
        <v>430</v>
      </c>
      <c r="D530" s="143" t="s">
        <v>431</v>
      </c>
      <c r="E530" s="143" t="s">
        <v>2207</v>
      </c>
      <c r="F530" s="143" t="str">
        <f>IF(E530=0,"N/A",IF(IF(E530&gt;"",COUNTIF(E:E,E530),0)&gt;1,"Yes","No"))</f>
        <v>Yes</v>
      </c>
      <c r="G530" s="87" t="s">
        <v>2208</v>
      </c>
      <c r="H530" s="87" t="s">
        <v>692</v>
      </c>
      <c r="I530" s="87" t="s">
        <v>435</v>
      </c>
      <c r="J530" s="87" t="s">
        <v>1894</v>
      </c>
      <c r="K530" s="87">
        <v>36.921066000000003</v>
      </c>
      <c r="L530" s="87">
        <v>-89.357765999999998</v>
      </c>
      <c r="M530" s="87" t="s">
        <v>2209</v>
      </c>
      <c r="N530" s="87" t="s">
        <v>2207</v>
      </c>
      <c r="O530" s="100" t="s">
        <v>2210</v>
      </c>
      <c r="P530" s="87" t="s">
        <v>693</v>
      </c>
      <c r="Q530" s="89"/>
    </row>
    <row r="531" spans="1:17" ht="30" x14ac:dyDescent="0.25">
      <c r="A531" s="93" t="s">
        <v>2211</v>
      </c>
      <c r="B531" s="143" t="str">
        <f>IF(A531&gt;"",IF(A531=E531,"No",(IF(IFERROR(VLOOKUP(A531,E:E,1,FALSE)=A531,FALSE),"Duplicate",IF(E531&gt;"","Mismatch","IT Only")))),"No")</f>
        <v>Mismatch</v>
      </c>
      <c r="C531" s="86" t="s">
        <v>463</v>
      </c>
      <c r="D531" s="143" t="s">
        <v>464</v>
      </c>
      <c r="E531" s="143" t="s">
        <v>2206</v>
      </c>
      <c r="F531" s="143" t="str">
        <f>IF(E531=0,"N/A",IF(IF(E531&gt;"",COUNTIF(E:E,E531),0)&gt;1,"Yes","No"))</f>
        <v>Yes</v>
      </c>
      <c r="G531" s="87" t="s">
        <v>2212</v>
      </c>
      <c r="H531" s="87" t="s">
        <v>692</v>
      </c>
      <c r="I531" s="87" t="s">
        <v>435</v>
      </c>
      <c r="J531" s="87" t="s">
        <v>580</v>
      </c>
      <c r="K531" s="87">
        <v>36.921066000000003</v>
      </c>
      <c r="L531" s="87">
        <v>-89.357765999999998</v>
      </c>
      <c r="M531" s="87"/>
      <c r="N531" s="87"/>
      <c r="O531" s="87"/>
      <c r="P531" s="87"/>
      <c r="Q531" s="87"/>
    </row>
    <row r="532" spans="1:17" x14ac:dyDescent="0.25">
      <c r="A532" s="143"/>
      <c r="B532" s="143" t="str">
        <f>IF(A532&gt;"",IF(A532=E532,"No",(IF(IFERROR(VLOOKUP(A532,E:E,1,FALSE)=A532,FALSE),"Duplicate",IF(E532&gt;"","Mismatch","IT Only")))),"No")</f>
        <v>No</v>
      </c>
      <c r="C532" s="86" t="s">
        <v>541</v>
      </c>
      <c r="D532" s="143" t="s">
        <v>464</v>
      </c>
      <c r="E532" s="143" t="s">
        <v>2225</v>
      </c>
      <c r="F532" s="143" t="str">
        <f>IF(E532=0,"N/A",IF(IF(E532&gt;"",COUNTIF(E:E,E532),0)&gt;1,"Yes","No"))</f>
        <v>No</v>
      </c>
      <c r="G532" s="87" t="s">
        <v>2226</v>
      </c>
      <c r="H532" s="87" t="s">
        <v>528</v>
      </c>
      <c r="I532" s="87" t="s">
        <v>445</v>
      </c>
      <c r="J532" s="87" t="s">
        <v>436</v>
      </c>
      <c r="K532" s="87">
        <v>39.47733333</v>
      </c>
      <c r="L532" s="87">
        <v>-88.17</v>
      </c>
      <c r="M532" s="87"/>
      <c r="N532" s="87" t="s">
        <v>2225</v>
      </c>
      <c r="O532" s="87" t="s">
        <v>2227</v>
      </c>
      <c r="P532" s="87" t="s">
        <v>714</v>
      </c>
      <c r="Q532" s="87" t="s">
        <v>715</v>
      </c>
    </row>
    <row r="533" spans="1:17" x14ac:dyDescent="0.25">
      <c r="A533" s="143"/>
      <c r="B533" s="143" t="str">
        <f>IF(A533&gt;"",IF(A533=E533,"No",(IF(IFERROR(VLOOKUP(A533,E:E,1,FALSE)=A533,FALSE),"Duplicate",IF(E533&gt;"","Mismatch","IT Only")))),"No")</f>
        <v>No</v>
      </c>
      <c r="C533" s="86" t="s">
        <v>430</v>
      </c>
      <c r="D533" s="143" t="s">
        <v>431</v>
      </c>
      <c r="E533" s="143" t="s">
        <v>2240</v>
      </c>
      <c r="F533" s="143" t="str">
        <f>IF(E533=0,"N/A",IF(IF(E533&gt;"",COUNTIF(E:E,E533),0)&gt;1,"Yes","No"))</f>
        <v>No</v>
      </c>
      <c r="G533" s="87" t="s">
        <v>2241</v>
      </c>
      <c r="H533" s="87" t="s">
        <v>672</v>
      </c>
      <c r="I533" s="87" t="s">
        <v>445</v>
      </c>
      <c r="J533" s="87" t="s">
        <v>467</v>
      </c>
      <c r="K533" s="87">
        <v>40.753</v>
      </c>
      <c r="L533" s="87">
        <v>-88.289100000000005</v>
      </c>
      <c r="M533" s="87"/>
      <c r="N533" s="87" t="s">
        <v>2240</v>
      </c>
      <c r="O533" s="87" t="s">
        <v>2242</v>
      </c>
      <c r="P533" s="87" t="s">
        <v>1026</v>
      </c>
      <c r="Q533" s="87" t="s">
        <v>1027</v>
      </c>
    </row>
    <row r="534" spans="1:17" x14ac:dyDescent="0.25">
      <c r="A534" s="143"/>
      <c r="B534" s="143" t="str">
        <f>IF(A534&gt;"",IF(A534=E534,"No",(IF(IFERROR(VLOOKUP(A534,E:E,1,FALSE)=A534,FALSE),"Duplicate",IF(E534&gt;"","Mismatch","IT Only")))),"No")</f>
        <v>No</v>
      </c>
      <c r="C534" s="86" t="s">
        <v>430</v>
      </c>
      <c r="D534" s="143" t="s">
        <v>431</v>
      </c>
      <c r="E534" s="143" t="s">
        <v>2216</v>
      </c>
      <c r="F534" s="143" t="str">
        <f>IF(E534=0,"N/A",IF(IF(E534&gt;"",COUNTIF(E:E,E534),0)&gt;1,"Yes","No"))</f>
        <v>No</v>
      </c>
      <c r="G534" s="87" t="s">
        <v>2217</v>
      </c>
      <c r="H534" s="87" t="s">
        <v>528</v>
      </c>
      <c r="I534" s="87" t="s">
        <v>445</v>
      </c>
      <c r="J534" s="87" t="s">
        <v>436</v>
      </c>
      <c r="K534" s="87">
        <v>39.481999999999999</v>
      </c>
      <c r="L534" s="87">
        <v>-88.174499999999995</v>
      </c>
      <c r="M534" s="87"/>
      <c r="N534" s="87" t="s">
        <v>2216</v>
      </c>
      <c r="O534" s="87" t="s">
        <v>2218</v>
      </c>
      <c r="P534" s="87" t="s">
        <v>714</v>
      </c>
      <c r="Q534" s="87" t="s">
        <v>715</v>
      </c>
    </row>
    <row r="535" spans="1:17" x14ac:dyDescent="0.25">
      <c r="A535" s="93" t="s">
        <v>2231</v>
      </c>
      <c r="B535" s="143" t="str">
        <f>IF(A535&gt;"",IF(A535=E535,"No",(IF(IFERROR(VLOOKUP(A535,E:E,1,FALSE)=A535,FALSE),"Duplicate",IF(E535&gt;"","Mismatch","IT Only")))),"No")</f>
        <v>Mismatch</v>
      </c>
      <c r="C535" s="86" t="s">
        <v>463</v>
      </c>
      <c r="D535" s="143" t="s">
        <v>464</v>
      </c>
      <c r="E535" s="143" t="s">
        <v>2232</v>
      </c>
      <c r="F535" s="143" t="str">
        <f>IF(E535=0,"N/A",IF(IF(E535&gt;"",COUNTIF(E:E,E535),0)&gt;1,"Yes","No"))</f>
        <v>No</v>
      </c>
      <c r="G535" s="87" t="s">
        <v>2233</v>
      </c>
      <c r="H535" s="87" t="s">
        <v>528</v>
      </c>
      <c r="I535" s="87" t="s">
        <v>445</v>
      </c>
      <c r="J535" s="87" t="s">
        <v>830</v>
      </c>
      <c r="K535" s="87">
        <v>39.497833329999999</v>
      </c>
      <c r="L535" s="87">
        <v>-88.17871667</v>
      </c>
      <c r="M535" s="87"/>
      <c r="N535" s="87" t="s">
        <v>2234</v>
      </c>
      <c r="O535" s="87" t="s">
        <v>2235</v>
      </c>
      <c r="P535" s="87" t="s">
        <v>714</v>
      </c>
      <c r="Q535" s="87" t="s">
        <v>715</v>
      </c>
    </row>
    <row r="536" spans="1:17" x14ac:dyDescent="0.25">
      <c r="A536" s="143"/>
      <c r="B536" s="143" t="s">
        <v>10076</v>
      </c>
      <c r="C536" s="86" t="s">
        <v>430</v>
      </c>
      <c r="D536" s="143" t="s">
        <v>431</v>
      </c>
      <c r="E536" s="143" t="s">
        <v>10121</v>
      </c>
      <c r="F536" s="143" t="s">
        <v>10076</v>
      </c>
      <c r="G536" s="87" t="s">
        <v>10122</v>
      </c>
      <c r="H536" s="130" t="s">
        <v>10083</v>
      </c>
      <c r="I536" s="130" t="s">
        <v>445</v>
      </c>
      <c r="J536" s="130" t="s">
        <v>536</v>
      </c>
      <c r="K536" s="87">
        <v>40.133099999999999</v>
      </c>
      <c r="L536" s="87">
        <v>-88.203400000000002</v>
      </c>
      <c r="M536" s="87"/>
      <c r="N536" s="87"/>
      <c r="O536" s="87"/>
      <c r="P536" s="87"/>
      <c r="Q536" s="87"/>
    </row>
    <row r="537" spans="1:17" x14ac:dyDescent="0.25">
      <c r="A537" s="143" t="s">
        <v>2202</v>
      </c>
      <c r="B537" s="143" t="str">
        <f>IF(A537&gt;"",IF(A537=E537,"No",(IF(IFERROR(VLOOKUP(A537,E:E,1,FALSE)=A537,FALSE),"Duplicate",IF(E537&gt;"","Mismatch","IT Only")))),"No")</f>
        <v>No</v>
      </c>
      <c r="C537" s="86" t="s">
        <v>430</v>
      </c>
      <c r="D537" s="143" t="s">
        <v>431</v>
      </c>
      <c r="E537" s="143" t="s">
        <v>2202</v>
      </c>
      <c r="F537" s="143" t="str">
        <f>IF(E537=0,"N/A",IF(IF(E537&gt;"",COUNTIF(E:E,E537),0)&gt;1,"Yes","No"))</f>
        <v>No</v>
      </c>
      <c r="G537" s="87" t="s">
        <v>2203</v>
      </c>
      <c r="H537" s="87" t="s">
        <v>1813</v>
      </c>
      <c r="I537" s="87" t="s">
        <v>445</v>
      </c>
      <c r="J537" s="87" t="s">
        <v>536</v>
      </c>
      <c r="K537" s="87">
        <v>40.048684999999999</v>
      </c>
      <c r="L537" s="87">
        <v>-90.151061940000005</v>
      </c>
      <c r="M537" s="87"/>
      <c r="N537" s="87"/>
      <c r="O537" s="94"/>
      <c r="P537" s="87"/>
      <c r="Q537" s="89"/>
    </row>
    <row r="538" spans="1:17" x14ac:dyDescent="0.25">
      <c r="A538" s="143"/>
      <c r="B538" s="143"/>
      <c r="C538" s="86" t="s">
        <v>430</v>
      </c>
      <c r="D538" s="143" t="s">
        <v>464</v>
      </c>
      <c r="E538" s="143" t="s">
        <v>10283</v>
      </c>
      <c r="F538" s="143" t="s">
        <v>32</v>
      </c>
      <c r="G538" s="134" t="s">
        <v>10284</v>
      </c>
      <c r="H538" s="87" t="s">
        <v>493</v>
      </c>
      <c r="I538" s="87" t="s">
        <v>445</v>
      </c>
      <c r="J538" s="87"/>
      <c r="K538" s="134">
        <v>40.484499999999997</v>
      </c>
      <c r="L538" s="134">
        <v>-88.941999999999993</v>
      </c>
      <c r="M538" s="134" t="s">
        <v>10285</v>
      </c>
      <c r="N538" s="87"/>
      <c r="O538" s="87"/>
      <c r="P538" s="87"/>
      <c r="Q538" s="87"/>
    </row>
    <row r="539" spans="1:17" x14ac:dyDescent="0.25">
      <c r="A539" s="143"/>
      <c r="B539" s="143" t="s">
        <v>10076</v>
      </c>
      <c r="C539" s="86" t="s">
        <v>430</v>
      </c>
      <c r="D539" s="143" t="s">
        <v>431</v>
      </c>
      <c r="E539" s="143" t="s">
        <v>10117</v>
      </c>
      <c r="F539" s="143" t="str">
        <f>IF(E539=0,"N/A",IF(IF(E539&gt;"",COUNTIF(E:E,E539),0)&gt;1,"Yes","No"))</f>
        <v>No</v>
      </c>
      <c r="G539" s="87" t="s">
        <v>10118</v>
      </c>
      <c r="H539" s="87"/>
      <c r="I539" s="87"/>
      <c r="J539" s="87"/>
      <c r="K539" s="87">
        <v>40.142000000000003</v>
      </c>
      <c r="L539" s="87">
        <v>-88.182599999999994</v>
      </c>
      <c r="M539" s="87"/>
      <c r="N539" s="87"/>
      <c r="O539" s="87"/>
      <c r="P539" s="87"/>
      <c r="Q539" s="87"/>
    </row>
    <row r="540" spans="1:17" x14ac:dyDescent="0.25">
      <c r="A540" s="143"/>
      <c r="B540" s="143" t="str">
        <f>IF(A540&gt;"",IF(A540=E540,"No",(IF(IFERROR(VLOOKUP(A540,E:E,1,FALSE)=A540,FALSE),"Duplicate",IF(E540&gt;"","Mismatch","IT Only")))),"No")</f>
        <v>No</v>
      </c>
      <c r="C540" s="86" t="s">
        <v>430</v>
      </c>
      <c r="D540" s="143" t="s">
        <v>431</v>
      </c>
      <c r="E540" s="143" t="s">
        <v>2243</v>
      </c>
      <c r="F540" s="143" t="str">
        <f>IF(E540=0,"N/A",IF(IF(E540&gt;"",COUNTIF(E:E,E540),0)&gt;1,"Yes","No"))</f>
        <v>No</v>
      </c>
      <c r="G540" s="87" t="s">
        <v>2244</v>
      </c>
      <c r="H540" s="87" t="s">
        <v>672</v>
      </c>
      <c r="I540" s="87" t="s">
        <v>445</v>
      </c>
      <c r="J540" s="87" t="s">
        <v>436</v>
      </c>
      <c r="K540" s="106">
        <v>41.001166670000003</v>
      </c>
      <c r="L540" s="106">
        <v>-87.910533330000007</v>
      </c>
      <c r="M540" s="87"/>
      <c r="N540" s="87" t="s">
        <v>2243</v>
      </c>
      <c r="O540" s="87" t="s">
        <v>2245</v>
      </c>
      <c r="P540" s="87" t="s">
        <v>1026</v>
      </c>
      <c r="Q540" s="87" t="s">
        <v>1027</v>
      </c>
    </row>
    <row r="541" spans="1:17" x14ac:dyDescent="0.25">
      <c r="A541" s="143"/>
      <c r="B541" s="143" t="s">
        <v>10076</v>
      </c>
      <c r="C541" s="86" t="s">
        <v>430</v>
      </c>
      <c r="D541" s="143" t="s">
        <v>431</v>
      </c>
      <c r="E541" s="143" t="s">
        <v>10119</v>
      </c>
      <c r="F541" s="143" t="s">
        <v>10076</v>
      </c>
      <c r="G541" s="87" t="s">
        <v>10120</v>
      </c>
      <c r="H541" s="130" t="s">
        <v>10083</v>
      </c>
      <c r="I541" s="130" t="s">
        <v>445</v>
      </c>
      <c r="J541" s="130" t="s">
        <v>536</v>
      </c>
      <c r="K541" s="87">
        <v>40.1188</v>
      </c>
      <c r="L541" s="87">
        <v>-88.234099999999998</v>
      </c>
      <c r="M541" s="87"/>
      <c r="N541" s="87"/>
      <c r="O541" s="87"/>
      <c r="P541" s="87"/>
      <c r="Q541" s="87"/>
    </row>
    <row r="542" spans="1:17" x14ac:dyDescent="0.25">
      <c r="A542" s="143"/>
      <c r="B542" s="143" t="str">
        <f>IF(A542&gt;"",IF(A542=E542,"No",(IF(IFERROR(VLOOKUP(A542,E:E,1,FALSE)=A542,FALSE),"Duplicate",IF(E542&gt;"","Mismatch","IT Only")))),"No")</f>
        <v>No</v>
      </c>
      <c r="C542" s="86" t="s">
        <v>430</v>
      </c>
      <c r="D542" s="143" t="s">
        <v>431</v>
      </c>
      <c r="E542" s="143" t="s">
        <v>2248</v>
      </c>
      <c r="F542" s="143" t="str">
        <f>IF(E542=0,"N/A",IF(IF(E542&gt;"",COUNTIF(E:E,E542),0)&gt;1,"Yes","No"))</f>
        <v>No</v>
      </c>
      <c r="G542" s="87" t="s">
        <v>2249</v>
      </c>
      <c r="H542" s="87" t="s">
        <v>493</v>
      </c>
      <c r="I542" s="87" t="s">
        <v>445</v>
      </c>
      <c r="J542" s="87" t="s">
        <v>436</v>
      </c>
      <c r="K542" s="87">
        <v>40.745983330000001</v>
      </c>
      <c r="L542" s="87">
        <v>-88.721783329999994</v>
      </c>
      <c r="M542" s="87"/>
      <c r="N542" s="87" t="s">
        <v>2250</v>
      </c>
      <c r="O542" s="87" t="s">
        <v>2251</v>
      </c>
      <c r="P542" s="87" t="s">
        <v>1321</v>
      </c>
      <c r="Q542" s="87" t="s">
        <v>1322</v>
      </c>
    </row>
    <row r="543" spans="1:17" x14ac:dyDescent="0.25">
      <c r="A543" s="143"/>
      <c r="B543" s="143" t="str">
        <f>IF(A543&gt;"",IF(A543=E543,"No",(IF(IFERROR(VLOOKUP(A543,E:E,1,FALSE)=A543,FALSE),"Duplicate",IF(E543&gt;"","Mismatch","IT Only")))),"No")</f>
        <v>No</v>
      </c>
      <c r="C543" s="86" t="s">
        <v>541</v>
      </c>
      <c r="D543" s="143" t="s">
        <v>464</v>
      </c>
      <c r="E543" s="143" t="s">
        <v>2252</v>
      </c>
      <c r="F543" s="143" t="str">
        <f>IF(E543=0,"N/A",IF(IF(E543&gt;"",COUNTIF(E:E,E543),0)&gt;1,"Yes","No"))</f>
        <v>No</v>
      </c>
      <c r="G543" s="87" t="s">
        <v>2253</v>
      </c>
      <c r="H543" s="87" t="s">
        <v>440</v>
      </c>
      <c r="I543" s="87" t="s">
        <v>435</v>
      </c>
      <c r="J543" s="87" t="s">
        <v>436</v>
      </c>
      <c r="K543" s="87">
        <v>38.594949999999997</v>
      </c>
      <c r="L543" s="87">
        <v>-90.240933330000004</v>
      </c>
      <c r="M543" s="87"/>
      <c r="N543" s="87" t="s">
        <v>2252</v>
      </c>
      <c r="O543" s="94">
        <v>212</v>
      </c>
      <c r="P543" s="87" t="s">
        <v>441</v>
      </c>
      <c r="Q543" s="89"/>
    </row>
    <row r="544" spans="1:17" x14ac:dyDescent="0.25">
      <c r="A544" s="143"/>
      <c r="B544" s="143" t="str">
        <f>IF(A544&gt;"",IF(A544=E544,"No",(IF(IFERROR(VLOOKUP(A544,E:E,1,FALSE)=A544,FALSE),"Duplicate",IF(E544&gt;"","Mismatch","IT Only")))),"No")</f>
        <v>No</v>
      </c>
      <c r="C544" s="86" t="s">
        <v>541</v>
      </c>
      <c r="D544" s="143" t="s">
        <v>464</v>
      </c>
      <c r="E544" s="143" t="s">
        <v>2281</v>
      </c>
      <c r="F544" s="143" t="str">
        <f>IF(E544=0,"N/A",IF(IF(E544&gt;"",COUNTIF(E:E,E544),0)&gt;1,"Yes","No"))</f>
        <v>No</v>
      </c>
      <c r="G544" s="87" t="s">
        <v>2282</v>
      </c>
      <c r="H544" s="87" t="s">
        <v>444</v>
      </c>
      <c r="I544" s="87" t="s">
        <v>445</v>
      </c>
      <c r="J544" s="87" t="s">
        <v>436</v>
      </c>
      <c r="K544" s="87">
        <v>40.711333000000003</v>
      </c>
      <c r="L544" s="87">
        <v>-89.608199999999997</v>
      </c>
      <c r="M544" s="87"/>
      <c r="N544" s="87" t="s">
        <v>2281</v>
      </c>
      <c r="O544" s="87" t="s">
        <v>2283</v>
      </c>
      <c r="P544" s="87" t="s">
        <v>447</v>
      </c>
      <c r="Q544" s="87" t="s">
        <v>448</v>
      </c>
    </row>
    <row r="545" spans="1:17" x14ac:dyDescent="0.25">
      <c r="A545" s="143"/>
      <c r="B545" s="143" t="str">
        <f>IF(A545&gt;"",IF(A545=E545,"No",(IF(IFERROR(VLOOKUP(A545,E:E,1,FALSE)=A545,FALSE),"Duplicate",IF(E545&gt;"","Mismatch","IT Only")))),"No")</f>
        <v>No</v>
      </c>
      <c r="C545" s="86" t="s">
        <v>430</v>
      </c>
      <c r="D545" s="143" t="s">
        <v>431</v>
      </c>
      <c r="E545" s="143" t="s">
        <v>2127</v>
      </c>
      <c r="F545" s="143" t="str">
        <f>IF(E545=0,"N/A",IF(IF(E545&gt;"",COUNTIF(E:E,E545),0)&gt;1,"Yes","No"))</f>
        <v>No</v>
      </c>
      <c r="G545" s="87" t="s">
        <v>2128</v>
      </c>
      <c r="H545" s="87" t="s">
        <v>692</v>
      </c>
      <c r="I545" s="87" t="s">
        <v>435</v>
      </c>
      <c r="J545" s="87" t="s">
        <v>436</v>
      </c>
      <c r="K545" s="87">
        <v>37.184350000000002</v>
      </c>
      <c r="L545" s="87">
        <v>-89.653283329999994</v>
      </c>
      <c r="M545" s="87"/>
      <c r="N545" s="87" t="s">
        <v>2127</v>
      </c>
      <c r="O545" s="94">
        <v>835</v>
      </c>
      <c r="P545" s="87" t="s">
        <v>693</v>
      </c>
      <c r="Q545" s="89"/>
    </row>
    <row r="546" spans="1:17" x14ac:dyDescent="0.25">
      <c r="A546" s="143"/>
      <c r="B546" s="143" t="str">
        <f>IF(A546&gt;"",IF(A546=E546,"No",(IF(IFERROR(VLOOKUP(A546,E:E,1,FALSE)=A546,FALSE),"Duplicate",IF(E546&gt;"","Mismatch","IT Only")))),"No")</f>
        <v>No</v>
      </c>
      <c r="C546" s="86" t="s">
        <v>430</v>
      </c>
      <c r="D546" s="143" t="s">
        <v>431</v>
      </c>
      <c r="E546" s="143" t="s">
        <v>2129</v>
      </c>
      <c r="F546" s="143" t="str">
        <f>IF(E546=0,"N/A",IF(IF(E546&gt;"",COUNTIF(E:E,E546),0)&gt;1,"Yes","No"))</f>
        <v>No</v>
      </c>
      <c r="G546" s="87" t="s">
        <v>2130</v>
      </c>
      <c r="H546" s="87" t="s">
        <v>692</v>
      </c>
      <c r="I546" s="87" t="s">
        <v>435</v>
      </c>
      <c r="J546" s="87" t="s">
        <v>436</v>
      </c>
      <c r="K546" s="87">
        <v>37.183283330000002</v>
      </c>
      <c r="L546" s="87">
        <v>-89.666816670000003</v>
      </c>
      <c r="M546" s="87"/>
      <c r="N546" s="87" t="s">
        <v>2129</v>
      </c>
      <c r="O546" s="94">
        <v>887</v>
      </c>
      <c r="P546" s="87" t="s">
        <v>693</v>
      </c>
      <c r="Q546" s="89"/>
    </row>
    <row r="547" spans="1:17" x14ac:dyDescent="0.25">
      <c r="A547" s="143"/>
      <c r="B547" s="143" t="str">
        <f>IF(A547&gt;"",IF(A547=E547,"No",(IF(IFERROR(VLOOKUP(A547,E:E,1,FALSE)=A547,FALSE),"Duplicate",IF(E547&gt;"","Mismatch","IT Only")))),"No")</f>
        <v>No</v>
      </c>
      <c r="C547" s="86" t="s">
        <v>430</v>
      </c>
      <c r="D547" s="143" t="s">
        <v>431</v>
      </c>
      <c r="E547" s="143" t="s">
        <v>10053</v>
      </c>
      <c r="F547" s="143" t="str">
        <f>IF(E547=0,"N/A",IF(IF(E547&gt;"",COUNTIF(E:E,E547),0)&gt;1,"Yes","No"))</f>
        <v>No</v>
      </c>
      <c r="G547" s="87" t="s">
        <v>10054</v>
      </c>
      <c r="H547" s="87" t="s">
        <v>672</v>
      </c>
      <c r="I547" s="87" t="s">
        <v>445</v>
      </c>
      <c r="J547" s="87" t="s">
        <v>536</v>
      </c>
      <c r="K547" s="87">
        <v>40.4589</v>
      </c>
      <c r="L547" s="87">
        <v>-87.685699999999997</v>
      </c>
      <c r="M547" s="87"/>
      <c r="N547" s="87"/>
      <c r="O547" s="87"/>
      <c r="P547" s="87"/>
      <c r="Q547" s="87"/>
    </row>
    <row r="548" spans="1:17" x14ac:dyDescent="0.25">
      <c r="A548" s="143"/>
      <c r="B548" s="143" t="str">
        <f>IF(A548&gt;"",IF(A548=E548,"No",(IF(IFERROR(VLOOKUP(A548,E:E,1,FALSE)=A548,FALSE),"Duplicate",IF(E548&gt;"","Mismatch","IT Only")))),"No")</f>
        <v>No</v>
      </c>
      <c r="C548" s="86" t="s">
        <v>430</v>
      </c>
      <c r="D548" s="143" t="s">
        <v>431</v>
      </c>
      <c r="E548" s="143" t="s">
        <v>2299</v>
      </c>
      <c r="F548" s="143" t="str">
        <f>IF(E548=0,"N/A",IF(IF(E548&gt;"",COUNTIF(E:E,E548),0)&gt;1,"Yes","No"))</f>
        <v>No</v>
      </c>
      <c r="G548" s="87" t="s">
        <v>2300</v>
      </c>
      <c r="H548" s="87" t="s">
        <v>440</v>
      </c>
      <c r="I548" s="87" t="s">
        <v>435</v>
      </c>
      <c r="J548" s="87" t="s">
        <v>436</v>
      </c>
      <c r="K548" s="87">
        <v>38.591216670000001</v>
      </c>
      <c r="L548" s="87">
        <v>-90.270533330000006</v>
      </c>
      <c r="M548" s="87"/>
      <c r="N548" s="87" t="s">
        <v>2299</v>
      </c>
      <c r="O548" s="88">
        <v>15</v>
      </c>
      <c r="P548" s="87" t="s">
        <v>441</v>
      </c>
      <c r="Q548" s="89"/>
    </row>
    <row r="549" spans="1:17" x14ac:dyDescent="0.25">
      <c r="A549" s="93" t="s">
        <v>2293</v>
      </c>
      <c r="B549" s="143" t="str">
        <f>IF(A549&gt;"",IF(A549=E549,"No",(IF(IFERROR(VLOOKUP(A549,E:E,1,FALSE)=A549,FALSE),"Duplicate",IF(E549&gt;"","Mismatch","IT Only")))),"No")</f>
        <v>No</v>
      </c>
      <c r="C549" s="86" t="s">
        <v>463</v>
      </c>
      <c r="D549" s="143" t="s">
        <v>464</v>
      </c>
      <c r="E549" s="143" t="s">
        <v>2293</v>
      </c>
      <c r="F549" s="143" t="str">
        <f>IF(E549=0,"N/A",IF(IF(E549&gt;"",COUNTIF(E:E,E549),0)&gt;1,"Yes","No"))</f>
        <v>No</v>
      </c>
      <c r="G549" s="87" t="s">
        <v>2294</v>
      </c>
      <c r="H549" s="87" t="s">
        <v>444</v>
      </c>
      <c r="I549" s="87" t="s">
        <v>445</v>
      </c>
      <c r="J549" s="87" t="s">
        <v>536</v>
      </c>
      <c r="K549" s="87">
        <v>40.926685999999997</v>
      </c>
      <c r="L549" s="87">
        <v>-89.486006000000003</v>
      </c>
      <c r="M549" s="87"/>
      <c r="N549" s="87"/>
      <c r="O549" s="87"/>
      <c r="P549" s="87"/>
      <c r="Q549" s="87"/>
    </row>
    <row r="550" spans="1:17" x14ac:dyDescent="0.25">
      <c r="A550" s="143"/>
      <c r="B550" s="143" t="str">
        <f>IF(A550&gt;"",IF(A550=E550,"No",(IF(IFERROR(VLOOKUP(A550,E:E,1,FALSE)=A550,FALSE),"Duplicate",IF(E550&gt;"","Mismatch","IT Only")))),"No")</f>
        <v>No</v>
      </c>
      <c r="C550" s="86" t="s">
        <v>430</v>
      </c>
      <c r="D550" s="143" t="s">
        <v>431</v>
      </c>
      <c r="E550" s="143" t="s">
        <v>1344</v>
      </c>
      <c r="F550" s="143" t="str">
        <f>IF(E550=0,"N/A",IF(IF(E550&gt;"",COUNTIF(E:E,E550),0)&gt;1,"Yes","No"))</f>
        <v>No</v>
      </c>
      <c r="G550" s="87" t="s">
        <v>1345</v>
      </c>
      <c r="H550" s="87" t="s">
        <v>493</v>
      </c>
      <c r="I550" s="87" t="s">
        <v>445</v>
      </c>
      <c r="J550" s="87" t="s">
        <v>436</v>
      </c>
      <c r="K550" s="106"/>
      <c r="L550" s="106"/>
      <c r="M550" s="87"/>
      <c r="N550" s="87" t="s">
        <v>1346</v>
      </c>
      <c r="O550" s="87" t="s">
        <v>1347</v>
      </c>
      <c r="P550" s="87" t="s">
        <v>1321</v>
      </c>
      <c r="Q550" s="87" t="s">
        <v>1322</v>
      </c>
    </row>
    <row r="551" spans="1:17" x14ac:dyDescent="0.25">
      <c r="A551" s="143"/>
      <c r="B551" s="143" t="s">
        <v>10076</v>
      </c>
      <c r="C551" s="86" t="s">
        <v>430</v>
      </c>
      <c r="D551" s="143" t="s">
        <v>431</v>
      </c>
      <c r="E551" s="143" t="s">
        <v>10113</v>
      </c>
      <c r="F551" s="143" t="str">
        <f>IF(E551=0,"N/A",IF(IF(E551&gt;"",COUNTIF(E:E,E551),0)&gt;1,"Yes","No"))</f>
        <v>No</v>
      </c>
      <c r="G551" s="87" t="s">
        <v>10115</v>
      </c>
      <c r="H551" s="130" t="s">
        <v>10083</v>
      </c>
      <c r="I551" s="130" t="s">
        <v>445</v>
      </c>
      <c r="J551" s="130" t="s">
        <v>536</v>
      </c>
      <c r="K551" s="87">
        <v>40.153300000000002</v>
      </c>
      <c r="L551" s="87">
        <v>-88.257599999999996</v>
      </c>
      <c r="M551" s="87"/>
      <c r="N551" s="87"/>
      <c r="O551" s="87"/>
      <c r="P551" s="87"/>
      <c r="Q551" s="87"/>
    </row>
    <row r="552" spans="1:17" x14ac:dyDescent="0.25">
      <c r="A552" s="90"/>
      <c r="B552" s="90" t="str">
        <f>IF(A552&gt;"",IF(A552=E552,"No",(IF(IFERROR(VLOOKUP(A552,E:E,1,FALSE)=A552,FALSE),"Duplicate",IF(E552&gt;"","Mismatch","IT Only")))),"No")</f>
        <v>No</v>
      </c>
      <c r="C552" s="91" t="s">
        <v>451</v>
      </c>
      <c r="D552" s="90" t="s">
        <v>431</v>
      </c>
      <c r="E552" s="90" t="s">
        <v>2137</v>
      </c>
      <c r="F552" s="143" t="str">
        <f>IF(E552=0,"N/A",IF(IF(E552&gt;"",COUNTIF(E:E,E552),0)&gt;1,"Yes","No"))</f>
        <v>No</v>
      </c>
      <c r="G552" s="92" t="s">
        <v>2138</v>
      </c>
      <c r="H552" s="92" t="s">
        <v>1730</v>
      </c>
      <c r="I552" s="92" t="s">
        <v>435</v>
      </c>
      <c r="J552" s="92" t="s">
        <v>436</v>
      </c>
      <c r="K552" s="92"/>
      <c r="L552" s="92"/>
      <c r="M552" s="92"/>
      <c r="N552" s="92" t="s">
        <v>2137</v>
      </c>
      <c r="O552" s="96">
        <v>631</v>
      </c>
      <c r="P552" s="92" t="s">
        <v>2139</v>
      </c>
      <c r="Q552" s="97"/>
    </row>
    <row r="553" spans="1:17" x14ac:dyDescent="0.25">
      <c r="A553" s="143"/>
      <c r="B553" s="143" t="str">
        <f>IF(A553&gt;"",IF(A553=E553,"No",(IF(IFERROR(VLOOKUP(A553,E:E,1,FALSE)=A553,FALSE),"Duplicate",IF(E553&gt;"","Mismatch","IT Only")))),"No")</f>
        <v>No</v>
      </c>
      <c r="C553" s="86" t="s">
        <v>430</v>
      </c>
      <c r="D553" s="143" t="s">
        <v>431</v>
      </c>
      <c r="E553" s="143" t="s">
        <v>2135</v>
      </c>
      <c r="F553" s="84" t="str">
        <f>IF(E553=0,"N/A",IF(IF(E553&gt;"",COUNTIF(E:E,E553),0)&gt;1,"Yes","No"))</f>
        <v>No</v>
      </c>
      <c r="G553" s="87" t="s">
        <v>2136</v>
      </c>
      <c r="H553" s="87" t="s">
        <v>489</v>
      </c>
      <c r="I553" s="87" t="s">
        <v>435</v>
      </c>
      <c r="J553" s="87" t="s">
        <v>436</v>
      </c>
      <c r="K553" s="87">
        <v>38.671492000000001</v>
      </c>
      <c r="L553" s="87">
        <v>-91.770919000000006</v>
      </c>
      <c r="M553" s="87"/>
      <c r="N553" s="87" t="s">
        <v>2135</v>
      </c>
      <c r="O553" s="94">
        <v>846</v>
      </c>
      <c r="P553" s="87" t="s">
        <v>1042</v>
      </c>
      <c r="Q553" s="89"/>
    </row>
    <row r="554" spans="1:17" x14ac:dyDescent="0.25">
      <c r="A554" s="143"/>
      <c r="B554" s="143" t="str">
        <f>IF(A554&gt;"",IF(A554=E554,"No",(IF(IFERROR(VLOOKUP(A554,E:E,1,FALSE)=A554,FALSE),"Duplicate",IF(E554&gt;"","Mismatch","IT Only")))),"No")</f>
        <v>No</v>
      </c>
      <c r="C554" s="86" t="s">
        <v>430</v>
      </c>
      <c r="D554" s="143" t="s">
        <v>431</v>
      </c>
      <c r="E554" s="143" t="s">
        <v>6310</v>
      </c>
      <c r="F554" s="84" t="str">
        <f>IF(E554=0,"N/A",IF(IF(E554&gt;"",COUNTIF(E:E,E554),0)&gt;1,"Yes","No"))</f>
        <v>No</v>
      </c>
      <c r="G554" s="87" t="s">
        <v>6311</v>
      </c>
      <c r="H554" s="87" t="s">
        <v>644</v>
      </c>
      <c r="I554" s="87" t="s">
        <v>435</v>
      </c>
      <c r="J554" s="87" t="s">
        <v>436</v>
      </c>
      <c r="K554" s="87"/>
      <c r="L554" s="87"/>
      <c r="M554" s="87"/>
      <c r="N554" s="87" t="s">
        <v>6310</v>
      </c>
      <c r="O554" s="94">
        <v>911</v>
      </c>
      <c r="P554" s="87" t="s">
        <v>881</v>
      </c>
      <c r="Q554" s="89"/>
    </row>
    <row r="555" spans="1:17" x14ac:dyDescent="0.25">
      <c r="A555" s="143"/>
      <c r="B555" s="143" t="str">
        <f>IF(A555&gt;"",IF(A555=E555,"No",(IF(IFERROR(VLOOKUP(A555,E:E,1,FALSE)=A555,FALSE),"Duplicate",IF(E555&gt;"","Mismatch","IT Only")))),"No")</f>
        <v>No</v>
      </c>
      <c r="C555" s="86" t="s">
        <v>430</v>
      </c>
      <c r="D555" s="143" t="s">
        <v>431</v>
      </c>
      <c r="E555" s="143" t="s">
        <v>2222</v>
      </c>
      <c r="F555" s="84" t="str">
        <f>IF(E555=0,"N/A",IF(IF(E555&gt;"",COUNTIF(E:E,E555),0)&gt;1,"Yes","No"))</f>
        <v>No</v>
      </c>
      <c r="G555" s="87" t="s">
        <v>2223</v>
      </c>
      <c r="H555" s="87" t="s">
        <v>528</v>
      </c>
      <c r="I555" s="87" t="s">
        <v>445</v>
      </c>
      <c r="J555" s="87" t="s">
        <v>552</v>
      </c>
      <c r="K555" s="87">
        <v>39.504666669999999</v>
      </c>
      <c r="L555" s="87">
        <v>-88.139433330000003</v>
      </c>
      <c r="M555" s="87"/>
      <c r="N555" s="87" t="s">
        <v>2222</v>
      </c>
      <c r="O555" s="87" t="s">
        <v>2224</v>
      </c>
      <c r="P555" s="87" t="s">
        <v>714</v>
      </c>
      <c r="Q555" s="87" t="s">
        <v>715</v>
      </c>
    </row>
    <row r="556" spans="1:17" x14ac:dyDescent="0.25">
      <c r="A556" s="143"/>
      <c r="B556" s="143"/>
      <c r="C556" s="86" t="s">
        <v>430</v>
      </c>
      <c r="D556" s="143" t="s">
        <v>464</v>
      </c>
      <c r="E556" s="143" t="s">
        <v>10289</v>
      </c>
      <c r="F556" s="143" t="s">
        <v>32</v>
      </c>
      <c r="G556" s="134" t="s">
        <v>10290</v>
      </c>
      <c r="H556" s="87" t="s">
        <v>493</v>
      </c>
      <c r="I556" s="87" t="s">
        <v>445</v>
      </c>
      <c r="J556" s="87"/>
      <c r="K556" s="134">
        <v>40.742699999999999</v>
      </c>
      <c r="L556" s="134">
        <v>-88.709800000000001</v>
      </c>
      <c r="M556" s="134" t="s">
        <v>10291</v>
      </c>
      <c r="N556" s="87"/>
      <c r="O556" s="87"/>
      <c r="P556" s="87"/>
      <c r="Q556" s="87"/>
    </row>
    <row r="557" spans="1:17" x14ac:dyDescent="0.25">
      <c r="A557" s="143"/>
      <c r="B557" s="143" t="s">
        <v>10076</v>
      </c>
      <c r="C557" s="86" t="s">
        <v>430</v>
      </c>
      <c r="D557" s="143" t="s">
        <v>431</v>
      </c>
      <c r="E557" s="143" t="s">
        <v>10114</v>
      </c>
      <c r="F557" s="143" t="str">
        <f>IF(E557=0,"N/A",IF(IF(E557&gt;"",COUNTIF(E:E,E557),0)&gt;1,"Yes","No"))</f>
        <v>No</v>
      </c>
      <c r="G557" s="87" t="s">
        <v>10116</v>
      </c>
      <c r="H557" s="130" t="s">
        <v>10083</v>
      </c>
      <c r="I557" s="130" t="s">
        <v>445</v>
      </c>
      <c r="J557" s="130" t="s">
        <v>536</v>
      </c>
      <c r="K557" s="87">
        <v>40.127499999999998</v>
      </c>
      <c r="L557" s="87">
        <v>88.308000000000007</v>
      </c>
      <c r="M557" s="87"/>
      <c r="N557" s="87"/>
      <c r="O557" s="87"/>
      <c r="P557" s="87"/>
      <c r="Q557" s="87"/>
    </row>
    <row r="558" spans="1:17" x14ac:dyDescent="0.25">
      <c r="A558" s="143"/>
      <c r="B558" s="143" t="s">
        <v>10076</v>
      </c>
      <c r="C558" s="86" t="s">
        <v>430</v>
      </c>
      <c r="D558" s="143" t="s">
        <v>431</v>
      </c>
      <c r="E558" s="143" t="s">
        <v>10123</v>
      </c>
      <c r="F558" s="84" t="s">
        <v>10076</v>
      </c>
      <c r="G558" s="87" t="s">
        <v>10124</v>
      </c>
      <c r="H558" s="130" t="s">
        <v>10083</v>
      </c>
      <c r="I558" s="130" t="s">
        <v>445</v>
      </c>
      <c r="J558" s="130" t="s">
        <v>536</v>
      </c>
      <c r="K558" s="87" t="s">
        <v>10125</v>
      </c>
      <c r="L558" s="87">
        <v>-88.214100000000002</v>
      </c>
      <c r="M558" s="87"/>
      <c r="N558" s="87"/>
      <c r="O558" s="87"/>
      <c r="P558" s="87"/>
      <c r="Q558" s="87"/>
    </row>
    <row r="559" spans="1:17" x14ac:dyDescent="0.25">
      <c r="A559" s="143"/>
      <c r="B559" s="143" t="str">
        <f>IF(A559&gt;"",IF(A559=E559,"No",(IF(IFERROR(VLOOKUP(A559,E:E,1,FALSE)=A559,FALSE),"Duplicate",IF(E559&gt;"","Mismatch","IT Only")))),"No")</f>
        <v>No</v>
      </c>
      <c r="C559" s="86" t="s">
        <v>430</v>
      </c>
      <c r="D559" s="143" t="s">
        <v>431</v>
      </c>
      <c r="E559" s="143" t="s">
        <v>2303</v>
      </c>
      <c r="F559" s="143" t="str">
        <f>IF(E559=0,"N/A",IF(IF(E559&gt;"",COUNTIF(E:E,E559),0)&gt;1,"Yes","No"))</f>
        <v>No</v>
      </c>
      <c r="G559" s="87" t="s">
        <v>2304</v>
      </c>
      <c r="H559" s="87" t="s">
        <v>440</v>
      </c>
      <c r="I559" s="87" t="s">
        <v>435</v>
      </c>
      <c r="J559" s="87" t="s">
        <v>436</v>
      </c>
      <c r="K559" s="87">
        <v>38.620866669999998</v>
      </c>
      <c r="L559" s="87">
        <v>-90.209050000000005</v>
      </c>
      <c r="M559" s="87"/>
      <c r="N559" s="87" t="s">
        <v>2303</v>
      </c>
      <c r="O559" s="94">
        <v>148</v>
      </c>
      <c r="P559" s="87" t="s">
        <v>441</v>
      </c>
      <c r="Q559" s="89"/>
    </row>
    <row r="560" spans="1:17" x14ac:dyDescent="0.25">
      <c r="A560" s="143"/>
      <c r="B560" s="143" t="str">
        <f>IF(A560&gt;"",IF(A560=E560,"No",(IF(IFERROR(VLOOKUP(A560,E:E,1,FALSE)=A560,FALSE),"Duplicate",IF(E560&gt;"","Mismatch","IT Only")))),"No")</f>
        <v>No</v>
      </c>
      <c r="C560" s="86" t="s">
        <v>430</v>
      </c>
      <c r="D560" s="143" t="s">
        <v>431</v>
      </c>
      <c r="E560" s="203" t="s">
        <v>11159</v>
      </c>
      <c r="F560" s="84" t="s">
        <v>10076</v>
      </c>
      <c r="G560" s="130" t="s">
        <v>11179</v>
      </c>
      <c r="H560" s="87" t="s">
        <v>479</v>
      </c>
      <c r="I560" s="87" t="s">
        <v>445</v>
      </c>
      <c r="J560" s="87" t="s">
        <v>10517</v>
      </c>
      <c r="K560" s="196">
        <v>-90.386870999999999</v>
      </c>
      <c r="L560" s="196">
        <v>38.963383</v>
      </c>
      <c r="M560" s="199" t="s">
        <v>11169</v>
      </c>
      <c r="N560" s="87"/>
      <c r="O560" s="88"/>
      <c r="P560" s="87"/>
      <c r="Q560" s="87"/>
    </row>
    <row r="561" spans="1:17" x14ac:dyDescent="0.25">
      <c r="A561" s="143"/>
      <c r="B561" s="84" t="str">
        <f>IF(A561&gt;"",IF(A561=E561,"No",(IF(IFERROR(VLOOKUP(A561,E:E,1,FALSE)=A561,FALSE),"Duplicate",IF(E561&gt;"","Mismatch","IT Only")))),"No")</f>
        <v>No</v>
      </c>
      <c r="C561" s="86" t="s">
        <v>430</v>
      </c>
      <c r="D561" s="84" t="s">
        <v>431</v>
      </c>
      <c r="E561" s="143" t="s">
        <v>2261</v>
      </c>
      <c r="F561" s="84" t="str">
        <f>IF(E561=0,"N/A",IF(IF(E561&gt;"",COUNTIF(E:E,E561),0)&gt;1,"Yes","No"))</f>
        <v>No</v>
      </c>
      <c r="G561" s="87" t="s">
        <v>2262</v>
      </c>
      <c r="H561" s="87" t="s">
        <v>444</v>
      </c>
      <c r="I561" s="87" t="s">
        <v>445</v>
      </c>
      <c r="J561" s="87" t="s">
        <v>436</v>
      </c>
      <c r="K561" s="87">
        <v>41.440516670000001</v>
      </c>
      <c r="L561" s="87">
        <v>-89.219633329999994</v>
      </c>
      <c r="M561" s="87"/>
      <c r="N561" s="87" t="s">
        <v>2263</v>
      </c>
      <c r="O561" s="87" t="s">
        <v>2264</v>
      </c>
      <c r="P561" s="87" t="s">
        <v>2265</v>
      </c>
      <c r="Q561" s="87" t="s">
        <v>2266</v>
      </c>
    </row>
    <row r="562" spans="1:17" x14ac:dyDescent="0.25">
      <c r="A562" s="143"/>
      <c r="B562" s="84" t="str">
        <f>IF(A562&gt;"",IF(A562=E562,"No",(IF(IFERROR(VLOOKUP(A562,E:E,1,FALSE)=A562,FALSE),"Duplicate",IF(E562&gt;"","Mismatch","IT Only")))),"No")</f>
        <v>No</v>
      </c>
      <c r="C562" s="86" t="s">
        <v>430</v>
      </c>
      <c r="D562" s="84" t="s">
        <v>431</v>
      </c>
      <c r="E562" s="143" t="s">
        <v>2310</v>
      </c>
      <c r="F562" s="84" t="str">
        <f>IF(E562=0,"N/A",IF(IF(E562&gt;"",COUNTIF(E:E,E562),0)&gt;1,"Yes","No"))</f>
        <v>No</v>
      </c>
      <c r="G562" s="87" t="s">
        <v>2311</v>
      </c>
      <c r="H562" s="87" t="s">
        <v>680</v>
      </c>
      <c r="I562" s="87" t="s">
        <v>445</v>
      </c>
      <c r="J562" s="87" t="s">
        <v>436</v>
      </c>
      <c r="K562" s="87"/>
      <c r="L562" s="87"/>
      <c r="M562" s="87"/>
      <c r="N562" s="87" t="s">
        <v>2310</v>
      </c>
      <c r="O562" s="87" t="s">
        <v>2312</v>
      </c>
      <c r="P562" s="87" t="s">
        <v>684</v>
      </c>
      <c r="Q562" s="87" t="s">
        <v>685</v>
      </c>
    </row>
    <row r="563" spans="1:17" x14ac:dyDescent="0.25">
      <c r="A563" s="93" t="s">
        <v>2267</v>
      </c>
      <c r="B563" s="84" t="str">
        <f>IF(A563&gt;"",IF(A563=E563,"No",(IF(IFERROR(VLOOKUP(A563,E:E,1,FALSE)=A563,FALSE),"Duplicate",IF(E563&gt;"","Mismatch","IT Only")))),"No")</f>
        <v>Duplicate</v>
      </c>
      <c r="C563" s="86" t="s">
        <v>463</v>
      </c>
      <c r="D563" s="84" t="s">
        <v>464</v>
      </c>
      <c r="E563" s="143" t="s">
        <v>2268</v>
      </c>
      <c r="F563" s="84" t="str">
        <f>IF(E563=0,"N/A",IF(IF(E563&gt;"",COUNTIF(E:E,E563),0)&gt;1,"Yes","No"))</f>
        <v>No</v>
      </c>
      <c r="G563" s="87" t="s">
        <v>2269</v>
      </c>
      <c r="H563" s="87" t="s">
        <v>893</v>
      </c>
      <c r="I563" s="87" t="s">
        <v>435</v>
      </c>
      <c r="J563" s="87" t="s">
        <v>580</v>
      </c>
      <c r="K563" s="87">
        <v>37.802784000000003</v>
      </c>
      <c r="L563" s="87">
        <v>-91.304995000000005</v>
      </c>
      <c r="M563" s="87"/>
      <c r="N563" s="87"/>
      <c r="O563" s="87"/>
      <c r="P563" s="87"/>
      <c r="Q563" s="87"/>
    </row>
    <row r="564" spans="1:17" x14ac:dyDescent="0.25">
      <c r="A564" s="143"/>
      <c r="B564" s="143" t="str">
        <f>IF(A564&gt;"",IF(A564=E564,"No",(IF(IFERROR(VLOOKUP(A564,E:E,1,FALSE)=A564,FALSE),"Duplicate",IF(E564&gt;"","Mismatch","IT Only")))),"No")</f>
        <v>No</v>
      </c>
      <c r="C564" s="86" t="s">
        <v>430</v>
      </c>
      <c r="D564" s="143" t="s">
        <v>431</v>
      </c>
      <c r="E564" s="143" t="s">
        <v>2313</v>
      </c>
      <c r="F564" s="84" t="str">
        <f>IF(E564=0,"N/A",IF(IF(E564&gt;"",COUNTIF(E:E,E564),0)&gt;1,"Yes","No"))</f>
        <v>No</v>
      </c>
      <c r="G564" s="87" t="s">
        <v>2314</v>
      </c>
      <c r="H564" s="87" t="s">
        <v>680</v>
      </c>
      <c r="I564" s="87" t="s">
        <v>445</v>
      </c>
      <c r="J564" s="87" t="s">
        <v>436</v>
      </c>
      <c r="K564" s="87">
        <v>37.994333330000003</v>
      </c>
      <c r="L564" s="87">
        <v>-89.063850000000002</v>
      </c>
      <c r="M564" s="87"/>
      <c r="N564" s="87" t="s">
        <v>2313</v>
      </c>
      <c r="O564" s="87" t="s">
        <v>2315</v>
      </c>
      <c r="P564" s="87" t="s">
        <v>684</v>
      </c>
      <c r="Q564" s="87" t="s">
        <v>685</v>
      </c>
    </row>
    <row r="565" spans="1:17" x14ac:dyDescent="0.25">
      <c r="A565" s="93" t="s">
        <v>2305</v>
      </c>
      <c r="B565" s="84" t="str">
        <f>IF(A565&gt;"",IF(A565=E565,"No",(IF(IFERROR(VLOOKUP(A565,E:E,1,FALSE)=A565,FALSE),"Duplicate",IF(E565&gt;"","Mismatch","IT Only")))),"No")</f>
        <v>Mismatch</v>
      </c>
      <c r="C565" s="86" t="s">
        <v>463</v>
      </c>
      <c r="D565" s="84" t="s">
        <v>464</v>
      </c>
      <c r="E565" s="84" t="s">
        <v>2306</v>
      </c>
      <c r="F565" s="84" t="str">
        <f>IF(E565=0,"N/A",IF(IF(E565&gt;"",COUNTIF(E:E,E565),0)&gt;1,"Yes","No"))</f>
        <v>No</v>
      </c>
      <c r="G565" s="87" t="s">
        <v>2307</v>
      </c>
      <c r="H565" s="87" t="s">
        <v>680</v>
      </c>
      <c r="I565" s="87" t="s">
        <v>445</v>
      </c>
      <c r="J565" s="87" t="s">
        <v>467</v>
      </c>
      <c r="K565" s="87">
        <v>37.973333330000003</v>
      </c>
      <c r="L565" s="87">
        <v>-89.050083330000007</v>
      </c>
      <c r="M565" s="87"/>
      <c r="N565" s="87" t="s">
        <v>2308</v>
      </c>
      <c r="O565" s="87" t="s">
        <v>2309</v>
      </c>
      <c r="P565" s="87" t="s">
        <v>684</v>
      </c>
      <c r="Q565" s="87" t="s">
        <v>685</v>
      </c>
    </row>
    <row r="566" spans="1:17" x14ac:dyDescent="0.25">
      <c r="A566" s="143"/>
      <c r="B566" s="143" t="str">
        <f>IF(A566&gt;"",IF(A566=E566,"No",(IF(IFERROR(VLOOKUP(A566,E:E,1,FALSE)=A566,FALSE),"Duplicate",IF(E566&gt;"","Mismatch","IT Only")))),"No")</f>
        <v>No</v>
      </c>
      <c r="C566" s="86" t="s">
        <v>430</v>
      </c>
      <c r="D566" s="143" t="s">
        <v>431</v>
      </c>
      <c r="E566" s="143" t="s">
        <v>2316</v>
      </c>
      <c r="F566" s="84" t="str">
        <f>IF(E566=0,"N/A",IF(IF(E566&gt;"",COUNTIF(E:E,E566),0)&gt;1,"Yes","No"))</f>
        <v>No</v>
      </c>
      <c r="G566" s="87" t="s">
        <v>2317</v>
      </c>
      <c r="H566" s="87" t="s">
        <v>593</v>
      </c>
      <c r="I566" s="87" t="s">
        <v>435</v>
      </c>
      <c r="J566" s="87" t="s">
        <v>436</v>
      </c>
      <c r="K566" s="87">
        <v>38.550633329999997</v>
      </c>
      <c r="L566" s="87">
        <v>-90.462816669999995</v>
      </c>
      <c r="M566" s="87"/>
      <c r="N566" s="87" t="s">
        <v>2316</v>
      </c>
      <c r="O566" s="88">
        <v>48</v>
      </c>
      <c r="P566" s="87" t="s">
        <v>881</v>
      </c>
      <c r="Q566" s="89"/>
    </row>
    <row r="567" spans="1:17" x14ac:dyDescent="0.25">
      <c r="A567" s="143"/>
      <c r="B567" s="84" t="str">
        <f>IF(A567&gt;"",IF(A567=E567,"No",(IF(IFERROR(VLOOKUP(A567,E:E,1,FALSE)=A567,FALSE),"Duplicate",IF(E567&gt;"","Mismatch","IT Only")))),"No")</f>
        <v>No</v>
      </c>
      <c r="C567" s="86" t="s">
        <v>430</v>
      </c>
      <c r="D567" s="84" t="s">
        <v>431</v>
      </c>
      <c r="E567" s="84" t="s">
        <v>2238</v>
      </c>
      <c r="F567" s="84" t="str">
        <f>IF(E567=0,"N/A",IF(IF(E567&gt;"",COUNTIF(E:E,E567),0)&gt;1,"Yes","No"))</f>
        <v>No</v>
      </c>
      <c r="G567" s="87" t="s">
        <v>2239</v>
      </c>
      <c r="H567" s="87" t="s">
        <v>692</v>
      </c>
      <c r="I567" s="87" t="s">
        <v>435</v>
      </c>
      <c r="J567" s="87" t="s">
        <v>436</v>
      </c>
      <c r="K567" s="87">
        <v>36.918999999999997</v>
      </c>
      <c r="L567" s="87">
        <v>-89.340166670000002</v>
      </c>
      <c r="M567" s="87"/>
      <c r="N567" s="87" t="s">
        <v>2238</v>
      </c>
      <c r="O567" s="94">
        <v>623</v>
      </c>
      <c r="P567" s="87" t="s">
        <v>693</v>
      </c>
      <c r="Q567" s="89"/>
    </row>
    <row r="568" spans="1:17" x14ac:dyDescent="0.25">
      <c r="A568" s="93" t="s">
        <v>2284</v>
      </c>
      <c r="B568" s="143" t="str">
        <f>IF(A568&gt;"",IF(A568=E568,"No",(IF(IFERROR(VLOOKUP(A568,E:E,1,FALSE)=A568,FALSE),"Duplicate",IF(E568&gt;"","Mismatch","IT Only")))),"No")</f>
        <v>Duplicate</v>
      </c>
      <c r="C568" s="86" t="s">
        <v>463</v>
      </c>
      <c r="D568" s="143" t="s">
        <v>464</v>
      </c>
      <c r="E568" s="143" t="s">
        <v>2285</v>
      </c>
      <c r="F568" s="84" t="str">
        <f>IF(E568=0,"N/A",IF(IF(E568&gt;"",COUNTIF(E:E,E568),0)&gt;1,"Yes","No"))</f>
        <v>No</v>
      </c>
      <c r="G568" s="87" t="s">
        <v>2286</v>
      </c>
      <c r="H568" s="87" t="s">
        <v>516</v>
      </c>
      <c r="I568" s="87" t="s">
        <v>445</v>
      </c>
      <c r="J568" s="87" t="s">
        <v>467</v>
      </c>
      <c r="K568" s="87">
        <v>37.918583329999997</v>
      </c>
      <c r="L568" s="87">
        <v>-89.821083329999993</v>
      </c>
      <c r="M568" s="87"/>
      <c r="N568" s="87" t="s">
        <v>2287</v>
      </c>
      <c r="O568" s="87" t="s">
        <v>2288</v>
      </c>
      <c r="P568" s="87" t="s">
        <v>898</v>
      </c>
      <c r="Q568" s="87" t="s">
        <v>899</v>
      </c>
    </row>
    <row r="569" spans="1:17" x14ac:dyDescent="0.25">
      <c r="A569" s="143"/>
      <c r="B569" s="84" t="str">
        <f>IF(A569&gt;"",IF(A569=E569,"No",(IF(IFERROR(VLOOKUP(A569,E:E,1,FALSE)=A569,FALSE),"Duplicate",IF(E569&gt;"","Mismatch","IT Only")))),"No")</f>
        <v>No</v>
      </c>
      <c r="C569" s="86" t="s">
        <v>541</v>
      </c>
      <c r="D569" s="84" t="s">
        <v>464</v>
      </c>
      <c r="E569" s="143" t="s">
        <v>2236</v>
      </c>
      <c r="F569" s="84" t="str">
        <f>IF(E569=0,"N/A",IF(IF(E569&gt;"",COUNTIF(E:E,E569),0)&gt;1,"Yes","No"))</f>
        <v>No</v>
      </c>
      <c r="G569" s="87" t="s">
        <v>2237</v>
      </c>
      <c r="H569" s="87" t="s">
        <v>692</v>
      </c>
      <c r="I569" s="87" t="s">
        <v>435</v>
      </c>
      <c r="J569" s="87" t="s">
        <v>436</v>
      </c>
      <c r="K569" s="87">
        <v>36.924799999999998</v>
      </c>
      <c r="L569" s="87">
        <v>-89.348833330000005</v>
      </c>
      <c r="M569" s="87"/>
      <c r="N569" s="87" t="s">
        <v>2236</v>
      </c>
      <c r="O569" s="94">
        <v>615</v>
      </c>
      <c r="P569" s="87" t="s">
        <v>693</v>
      </c>
      <c r="Q569" s="89"/>
    </row>
    <row r="570" spans="1:17" x14ac:dyDescent="0.25">
      <c r="A570" s="143"/>
      <c r="B570" s="84" t="str">
        <f>IF(A570&gt;"",IF(A570=E570,"No",(IF(IFERROR(VLOOKUP(A570,E:E,1,FALSE)=A570,FALSE),"Duplicate",IF(E570&gt;"","Mismatch","IT Only")))),"No")</f>
        <v>No</v>
      </c>
      <c r="C570" s="86" t="s">
        <v>430</v>
      </c>
      <c r="D570" s="84" t="s">
        <v>431</v>
      </c>
      <c r="E570" s="84" t="s">
        <v>2228</v>
      </c>
      <c r="F570" s="84" t="str">
        <f>IF(E570=0,"N/A",IF(IF(E570&gt;"",COUNTIF(E:E,E570),0)&gt;1,"Yes","No"))</f>
        <v>No</v>
      </c>
      <c r="G570" s="87" t="s">
        <v>2229</v>
      </c>
      <c r="H570" s="87" t="s">
        <v>528</v>
      </c>
      <c r="I570" s="87" t="s">
        <v>445</v>
      </c>
      <c r="J570" s="87" t="s">
        <v>436</v>
      </c>
      <c r="K570" s="87">
        <v>39.47733333</v>
      </c>
      <c r="L570" s="87">
        <v>-88.169616669999996</v>
      </c>
      <c r="M570" s="87"/>
      <c r="N570" s="87" t="s">
        <v>2228</v>
      </c>
      <c r="O570" s="87" t="s">
        <v>2230</v>
      </c>
      <c r="P570" s="87" t="s">
        <v>714</v>
      </c>
      <c r="Q570" s="87" t="s">
        <v>715</v>
      </c>
    </row>
    <row r="571" spans="1:17" x14ac:dyDescent="0.25">
      <c r="A571" s="93" t="s">
        <v>2289</v>
      </c>
      <c r="B571" s="84" t="str">
        <f>IF(A571&gt;"",IF(A571=E571,"No",(IF(IFERROR(VLOOKUP(A571,E:E,1,FALSE)=A571,FALSE),"Duplicate",IF(E571&gt;"","Mismatch","IT Only")))),"No")</f>
        <v>Duplicate</v>
      </c>
      <c r="C571" s="86" t="s">
        <v>463</v>
      </c>
      <c r="D571" s="84" t="s">
        <v>464</v>
      </c>
      <c r="E571" s="84" t="s">
        <v>2290</v>
      </c>
      <c r="F571" s="84" t="str">
        <f>IF(E571=0,"N/A",IF(IF(E571&gt;"",COUNTIF(E:E,E571),0)&gt;1,"Yes","No"))</f>
        <v>No</v>
      </c>
      <c r="G571" s="87" t="s">
        <v>2291</v>
      </c>
      <c r="H571" s="87" t="s">
        <v>528</v>
      </c>
      <c r="I571" s="87" t="s">
        <v>445</v>
      </c>
      <c r="J571" s="87" t="s">
        <v>2177</v>
      </c>
      <c r="K571" s="87">
        <v>39.706166670000002</v>
      </c>
      <c r="L571" s="87">
        <v>-88.396649999999994</v>
      </c>
      <c r="M571" s="87"/>
      <c r="N571" s="87" t="s">
        <v>2290</v>
      </c>
      <c r="O571" s="87" t="s">
        <v>2292</v>
      </c>
      <c r="P571" s="87" t="s">
        <v>714</v>
      </c>
      <c r="Q571" s="87" t="s">
        <v>715</v>
      </c>
    </row>
    <row r="572" spans="1:17" x14ac:dyDescent="0.25">
      <c r="A572" s="143"/>
      <c r="B572" s="143" t="str">
        <f>IF(A572&gt;"",IF(A572=E572,"No",(IF(IFERROR(VLOOKUP(A572,E:E,1,FALSE)=A572,FALSE),"Duplicate",IF(E572&gt;"","Mismatch","IT Only")))),"No")</f>
        <v>No</v>
      </c>
      <c r="C572" s="86" t="s">
        <v>430</v>
      </c>
      <c r="D572" s="143" t="s">
        <v>431</v>
      </c>
      <c r="E572" s="143" t="s">
        <v>1826</v>
      </c>
      <c r="F572" s="143" t="str">
        <f>IF(E572=0,"N/A",IF(IF(E572&gt;"",COUNTIF(E:E,E572),0)&gt;1,"Yes","No"))</f>
        <v>No</v>
      </c>
      <c r="G572" s="87" t="s">
        <v>1827</v>
      </c>
      <c r="H572" s="87" t="s">
        <v>692</v>
      </c>
      <c r="I572" s="87" t="s">
        <v>435</v>
      </c>
      <c r="J572" s="87" t="s">
        <v>436</v>
      </c>
      <c r="K572" s="87">
        <v>37.351083330000002</v>
      </c>
      <c r="L572" s="87">
        <v>-89.603983330000005</v>
      </c>
      <c r="M572" s="87"/>
      <c r="N572" s="87" t="s">
        <v>1826</v>
      </c>
      <c r="O572" s="94">
        <v>891</v>
      </c>
      <c r="P572" s="87" t="s">
        <v>693</v>
      </c>
      <c r="Q572" s="89"/>
    </row>
    <row r="573" spans="1:17" x14ac:dyDescent="0.25">
      <c r="A573" s="143"/>
      <c r="B573" s="143" t="str">
        <f>IF(A573&gt;"",IF(A573=E573,"No",(IF(IFERROR(VLOOKUP(A573,E:E,1,FALSE)=A573,FALSE),"Duplicate",IF(E573&gt;"","Mismatch","IT Only")))),"No")</f>
        <v>No</v>
      </c>
      <c r="C573" s="86" t="s">
        <v>430</v>
      </c>
      <c r="D573" s="143" t="s">
        <v>431</v>
      </c>
      <c r="E573" s="143" t="s">
        <v>2035</v>
      </c>
      <c r="F573" s="84" t="str">
        <f>IF(E573=0,"N/A",IF(IF(E573&gt;"",COUNTIF(E:E,E573),0)&gt;1,"Yes","No"))</f>
        <v>No</v>
      </c>
      <c r="G573" s="87" t="s">
        <v>2036</v>
      </c>
      <c r="H573" s="87" t="s">
        <v>644</v>
      </c>
      <c r="I573" s="87" t="s">
        <v>435</v>
      </c>
      <c r="J573" s="87" t="s">
        <v>436</v>
      </c>
      <c r="K573" s="87">
        <v>38.341133329999998</v>
      </c>
      <c r="L573" s="87">
        <v>-90.651966669999993</v>
      </c>
      <c r="M573" s="87"/>
      <c r="N573" s="87" t="s">
        <v>2037</v>
      </c>
      <c r="O573" s="94">
        <v>553</v>
      </c>
      <c r="P573" s="87" t="s">
        <v>645</v>
      </c>
      <c r="Q573" s="89"/>
    </row>
    <row r="574" spans="1:17" x14ac:dyDescent="0.25">
      <c r="A574" s="143"/>
      <c r="B574" s="143" t="str">
        <f>IF(A574&gt;"",IF(A574=E574,"No",(IF(IFERROR(VLOOKUP(A574,E:E,1,FALSE)=A574,FALSE),"Duplicate",IF(E574&gt;"","Mismatch","IT Only")))),"No")</f>
        <v>No</v>
      </c>
      <c r="C574" s="86" t="s">
        <v>430</v>
      </c>
      <c r="D574" s="143" t="s">
        <v>431</v>
      </c>
      <c r="E574" s="143" t="s">
        <v>2318</v>
      </c>
      <c r="F574" s="84" t="str">
        <f>IF(E574=0,"N/A",IF(IF(E574&gt;"",COUNTIF(E:E,E574),0)&gt;1,"Yes","No"))</f>
        <v>No</v>
      </c>
      <c r="G574" s="87" t="s">
        <v>2319</v>
      </c>
      <c r="H574" s="87" t="s">
        <v>444</v>
      </c>
      <c r="I574" s="87" t="s">
        <v>445</v>
      </c>
      <c r="J574" s="87" t="s">
        <v>436</v>
      </c>
      <c r="K574" s="87">
        <v>40.536799000000002</v>
      </c>
      <c r="L574" s="87">
        <v>-89.677694000000002</v>
      </c>
      <c r="M574" s="87"/>
      <c r="N574" s="87" t="s">
        <v>2318</v>
      </c>
      <c r="O574" s="87" t="s">
        <v>2320</v>
      </c>
      <c r="P574" s="87" t="s">
        <v>447</v>
      </c>
      <c r="Q574" s="87" t="s">
        <v>448</v>
      </c>
    </row>
    <row r="575" spans="1:17" x14ac:dyDescent="0.25">
      <c r="A575" s="143"/>
      <c r="B575" s="84" t="str">
        <f>IF(A575&gt;"",IF(A575=E575,"No",(IF(IFERROR(VLOOKUP(A575,E:E,1,FALSE)=A575,FALSE),"Duplicate",IF(E575&gt;"","Mismatch","IT Only")))),"No")</f>
        <v>No</v>
      </c>
      <c r="C575" s="86" t="s">
        <v>430</v>
      </c>
      <c r="D575" s="84" t="s">
        <v>431</v>
      </c>
      <c r="E575" s="84" t="s">
        <v>2321</v>
      </c>
      <c r="F575" s="84" t="str">
        <f>IF(E575=0,"N/A",IF(IF(E575&gt;"",COUNTIF(E:E,E575),0)&gt;1,"Yes","No"))</f>
        <v>No</v>
      </c>
      <c r="G575" s="87" t="s">
        <v>2322</v>
      </c>
      <c r="H575" s="87" t="s">
        <v>672</v>
      </c>
      <c r="I575" s="87" t="s">
        <v>445</v>
      </c>
      <c r="J575" s="87" t="s">
        <v>436</v>
      </c>
      <c r="K575" s="87">
        <v>40.553666669999998</v>
      </c>
      <c r="L575" s="87">
        <v>-87.892466670000005</v>
      </c>
      <c r="M575" s="87"/>
      <c r="N575" s="87" t="s">
        <v>2321</v>
      </c>
      <c r="O575" s="87" t="s">
        <v>2323</v>
      </c>
      <c r="P575" s="87" t="s">
        <v>1026</v>
      </c>
      <c r="Q575" s="87" t="s">
        <v>1027</v>
      </c>
    </row>
    <row r="576" spans="1:17" x14ac:dyDescent="0.25">
      <c r="A576" s="143"/>
      <c r="B576" s="143"/>
      <c r="C576" s="86" t="s">
        <v>430</v>
      </c>
      <c r="D576" s="143" t="s">
        <v>431</v>
      </c>
      <c r="E576" s="143" t="s">
        <v>10768</v>
      </c>
      <c r="F576" s="84" t="s">
        <v>10076</v>
      </c>
      <c r="G576" s="110" t="s">
        <v>10722</v>
      </c>
      <c r="H576" s="110"/>
      <c r="I576" s="110" t="s">
        <v>445</v>
      </c>
      <c r="J576" s="110" t="s">
        <v>10517</v>
      </c>
      <c r="K576" s="110">
        <v>38.545699999999997</v>
      </c>
      <c r="L576" s="110">
        <v>-89.983800000000002</v>
      </c>
      <c r="M576" s="110" t="s">
        <v>10814</v>
      </c>
      <c r="N576" s="110"/>
      <c r="O576" s="110"/>
      <c r="P576" s="110"/>
      <c r="Q576" s="110"/>
    </row>
    <row r="577" spans="1:17" x14ac:dyDescent="0.25">
      <c r="A577" s="143"/>
      <c r="B577" s="143" t="str">
        <f>IF(A577&gt;"",IF(A577=E577,"No",(IF(IFERROR(VLOOKUP(A577,E:E,1,FALSE)=A577,FALSE),"Duplicate",IF(E577&gt;"","Mismatch","IT Only")))),"No")</f>
        <v>No</v>
      </c>
      <c r="C577" s="86" t="s">
        <v>430</v>
      </c>
      <c r="D577" s="143" t="s">
        <v>431</v>
      </c>
      <c r="E577" s="143" t="s">
        <v>2342</v>
      </c>
      <c r="F577" s="143" t="str">
        <f>IF(E577=0,"N/A",IF(IF(E577&gt;"",COUNTIF(E:E,E577),0)&gt;1,"Yes","No"))</f>
        <v>No</v>
      </c>
      <c r="G577" s="87" t="s">
        <v>2343</v>
      </c>
      <c r="H577" s="87" t="s">
        <v>644</v>
      </c>
      <c r="I577" s="87" t="s">
        <v>435</v>
      </c>
      <c r="J577" s="87" t="s">
        <v>436</v>
      </c>
      <c r="K577" s="87">
        <v>38.625516670000003</v>
      </c>
      <c r="L577" s="87">
        <v>-90.581216670000003</v>
      </c>
      <c r="M577" s="87"/>
      <c r="N577" s="87" t="s">
        <v>2342</v>
      </c>
      <c r="O577" s="94">
        <v>282</v>
      </c>
      <c r="P577" s="87" t="s">
        <v>881</v>
      </c>
      <c r="Q577" s="89"/>
    </row>
    <row r="578" spans="1:17" x14ac:dyDescent="0.25">
      <c r="A578" s="143"/>
      <c r="B578" s="143"/>
      <c r="C578" s="86" t="s">
        <v>430</v>
      </c>
      <c r="D578" s="143" t="s">
        <v>464</v>
      </c>
      <c r="E578" s="143" t="s">
        <v>10292</v>
      </c>
      <c r="F578" s="143" t="s">
        <v>32</v>
      </c>
      <c r="G578" s="134" t="s">
        <v>10293</v>
      </c>
      <c r="H578" s="87" t="s">
        <v>493</v>
      </c>
      <c r="I578" s="87" t="s">
        <v>445</v>
      </c>
      <c r="J578" s="87"/>
      <c r="K578" s="134">
        <v>40.546700000000001</v>
      </c>
      <c r="L578" s="134">
        <v>-88.697800000000001</v>
      </c>
      <c r="M578" s="134" t="s">
        <v>10294</v>
      </c>
      <c r="N578" s="87"/>
      <c r="O578" s="87"/>
      <c r="P578" s="87"/>
      <c r="Q578" s="87"/>
    </row>
    <row r="579" spans="1:17" x14ac:dyDescent="0.25">
      <c r="A579" s="143"/>
      <c r="B579" s="143" t="str">
        <f>IF(A579&gt;"",IF(A579=E579,"No",(IF(IFERROR(VLOOKUP(A579,E:E,1,FALSE)=A579,FALSE),"Duplicate",IF(E579&gt;"","Mismatch","IT Only")))),"No")</f>
        <v>No</v>
      </c>
      <c r="C579" s="86" t="s">
        <v>430</v>
      </c>
      <c r="D579" s="143" t="s">
        <v>431</v>
      </c>
      <c r="E579" s="143" t="s">
        <v>2388</v>
      </c>
      <c r="F579" s="143" t="str">
        <f>IF(E579=0,"N/A",IF(IF(E579&gt;"",COUNTIF(E:E,E579),0)&gt;1,"Yes","No"))</f>
        <v>No</v>
      </c>
      <c r="G579" s="87" t="s">
        <v>2389</v>
      </c>
      <c r="H579" s="87" t="s">
        <v>493</v>
      </c>
      <c r="I579" s="87" t="s">
        <v>445</v>
      </c>
      <c r="J579" s="87" t="s">
        <v>436</v>
      </c>
      <c r="K579" s="87">
        <v>40.141877999999998</v>
      </c>
      <c r="L579" s="87">
        <v>-88.952762000000007</v>
      </c>
      <c r="M579" s="87"/>
      <c r="N579" s="87" t="s">
        <v>2390</v>
      </c>
      <c r="O579" s="87" t="s">
        <v>2391</v>
      </c>
      <c r="P579" s="87" t="s">
        <v>496</v>
      </c>
      <c r="Q579" s="87" t="s">
        <v>497</v>
      </c>
    </row>
    <row r="580" spans="1:17" x14ac:dyDescent="0.25">
      <c r="A580" s="143"/>
      <c r="B580" s="143" t="str">
        <f>IF(A580&gt;"",IF(A580=E580,"No",(IF(IFERROR(VLOOKUP(A580,E:E,1,FALSE)=A580,FALSE),"Duplicate",IF(E580&gt;"","Mismatch","IT Only")))),"No")</f>
        <v>No</v>
      </c>
      <c r="C580" s="86" t="s">
        <v>430</v>
      </c>
      <c r="D580" s="143" t="s">
        <v>431</v>
      </c>
      <c r="E580" s="143" t="s">
        <v>2405</v>
      </c>
      <c r="F580" s="143" t="str">
        <f>IF(E580=0,"N/A",IF(IF(E580&gt;"",COUNTIF(E:E,E580),0)&gt;1,"Yes","No"))</f>
        <v>No</v>
      </c>
      <c r="G580" s="87" t="s">
        <v>2406</v>
      </c>
      <c r="H580" s="87" t="s">
        <v>493</v>
      </c>
      <c r="I580" s="87" t="s">
        <v>445</v>
      </c>
      <c r="J580" s="87" t="s">
        <v>436</v>
      </c>
      <c r="K580" s="87">
        <v>40.143414999999997</v>
      </c>
      <c r="L580" s="87">
        <v>-88.951729999999998</v>
      </c>
      <c r="M580" s="87"/>
      <c r="N580" s="87" t="s">
        <v>2407</v>
      </c>
      <c r="O580" s="87" t="s">
        <v>2408</v>
      </c>
      <c r="P580" s="87" t="s">
        <v>496</v>
      </c>
      <c r="Q580" s="87" t="s">
        <v>497</v>
      </c>
    </row>
    <row r="581" spans="1:17" x14ac:dyDescent="0.25">
      <c r="A581" s="143"/>
      <c r="B581" s="143" t="str">
        <f>IF(A581&gt;"",IF(A581=E581,"No",(IF(IFERROR(VLOOKUP(A581,E:E,1,FALSE)=A581,FALSE),"Duplicate",IF(E581&gt;"","Mismatch","IT Only")))),"No")</f>
        <v>No</v>
      </c>
      <c r="C581" s="86" t="s">
        <v>430</v>
      </c>
      <c r="D581" s="143" t="s">
        <v>431</v>
      </c>
      <c r="E581" s="143" t="s">
        <v>2397</v>
      </c>
      <c r="F581" s="143" t="str">
        <f>IF(E581=0,"N/A",IF(IF(E581&gt;"",COUNTIF(E:E,E581),0)&gt;1,"Yes","No"))</f>
        <v>No</v>
      </c>
      <c r="G581" s="87" t="s">
        <v>2398</v>
      </c>
      <c r="H581" s="87" t="s">
        <v>493</v>
      </c>
      <c r="I581" s="87" t="s">
        <v>445</v>
      </c>
      <c r="J581" s="87" t="s">
        <v>436</v>
      </c>
      <c r="K581" s="87">
        <v>40.136474</v>
      </c>
      <c r="L581" s="87">
        <v>-88.967449999999999</v>
      </c>
      <c r="M581" s="87"/>
      <c r="N581" s="87" t="s">
        <v>2399</v>
      </c>
      <c r="O581" s="87" t="s">
        <v>2400</v>
      </c>
      <c r="P581" s="87" t="s">
        <v>496</v>
      </c>
      <c r="Q581" s="87" t="s">
        <v>497</v>
      </c>
    </row>
    <row r="582" spans="1:17" x14ac:dyDescent="0.25">
      <c r="A582" s="143"/>
      <c r="B582" s="143" t="str">
        <f>IF(A582&gt;"",IF(A582=E582,"No",(IF(IFERROR(VLOOKUP(A582,E:E,1,FALSE)=A582,FALSE),"Duplicate",IF(E582&gt;"","Mismatch","IT Only")))),"No")</f>
        <v>No</v>
      </c>
      <c r="C582" s="86" t="s">
        <v>430</v>
      </c>
      <c r="D582" s="143" t="s">
        <v>431</v>
      </c>
      <c r="E582" s="143" t="s">
        <v>2401</v>
      </c>
      <c r="F582" s="143" t="str">
        <f>IF(E582=0,"N/A",IF(IF(E582&gt;"",COUNTIF(E:E,E582),0)&gt;1,"Yes","No"))</f>
        <v>No</v>
      </c>
      <c r="G582" s="87" t="s">
        <v>2402</v>
      </c>
      <c r="H582" s="87" t="s">
        <v>493</v>
      </c>
      <c r="I582" s="87" t="s">
        <v>445</v>
      </c>
      <c r="J582" s="87" t="s">
        <v>436</v>
      </c>
      <c r="K582" s="87">
        <v>40.172480999999998</v>
      </c>
      <c r="L582" s="87">
        <v>-88.834869999999995</v>
      </c>
      <c r="M582" s="87"/>
      <c r="N582" s="87" t="s">
        <v>2403</v>
      </c>
      <c r="O582" s="87" t="s">
        <v>2404</v>
      </c>
      <c r="P582" s="87" t="s">
        <v>496</v>
      </c>
      <c r="Q582" s="87" t="s">
        <v>497</v>
      </c>
    </row>
    <row r="583" spans="1:17" x14ac:dyDescent="0.25">
      <c r="A583" s="143" t="s">
        <v>2392</v>
      </c>
      <c r="B583" s="143" t="str">
        <f>IF(A583&gt;"",IF(A583=E583,"No",(IF(IFERROR(VLOOKUP(A583,E:E,1,FALSE)=A583,FALSE),"Duplicate",IF(E583&gt;"","Mismatch","IT Only")))),"No")</f>
        <v>No</v>
      </c>
      <c r="C583" s="86" t="s">
        <v>430</v>
      </c>
      <c r="D583" s="143" t="s">
        <v>472</v>
      </c>
      <c r="E583" s="143" t="s">
        <v>2393</v>
      </c>
      <c r="F583" s="143" t="str">
        <f>IF(E583=0,"N/A",IF(IF(E583&gt;"",COUNTIF(E:E,E583),0)&gt;1,"Yes","No"))</f>
        <v>No</v>
      </c>
      <c r="G583" s="87" t="s">
        <v>2394</v>
      </c>
      <c r="H583" s="87" t="s">
        <v>493</v>
      </c>
      <c r="I583" s="87" t="s">
        <v>445</v>
      </c>
      <c r="J583" s="87" t="s">
        <v>552</v>
      </c>
      <c r="K583" s="87">
        <v>40.147905662440103</v>
      </c>
      <c r="L583" s="87">
        <v>-88.974733283136501</v>
      </c>
      <c r="M583" s="87"/>
      <c r="N583" s="87" t="s">
        <v>2395</v>
      </c>
      <c r="O583" s="87" t="s">
        <v>2396</v>
      </c>
      <c r="P583" s="87" t="s">
        <v>496</v>
      </c>
      <c r="Q583" s="87" t="s">
        <v>497</v>
      </c>
    </row>
    <row r="584" spans="1:17" x14ac:dyDescent="0.25">
      <c r="A584" s="143"/>
      <c r="B584" s="143" t="str">
        <f>IF(A584&gt;"",IF(A584=E584,"No",(IF(IFERROR(VLOOKUP(A584,E:E,1,FALSE)=A584,FALSE),"Duplicate",IF(E584&gt;"","Mismatch","IT Only")))),"No")</f>
        <v>No</v>
      </c>
      <c r="C584" s="86" t="s">
        <v>430</v>
      </c>
      <c r="D584" s="143" t="s">
        <v>431</v>
      </c>
      <c r="E584" s="143" t="s">
        <v>2349</v>
      </c>
      <c r="F584" s="143" t="str">
        <f>IF(E584=0,"N/A",IF(IF(E584&gt;"",COUNTIF(E:E,E584),0)&gt;1,"Yes","No"))</f>
        <v>No</v>
      </c>
      <c r="G584" s="87" t="s">
        <v>2364</v>
      </c>
      <c r="H584" s="87" t="s">
        <v>440</v>
      </c>
      <c r="I584" s="87" t="s">
        <v>435</v>
      </c>
      <c r="J584" s="87" t="s">
        <v>436</v>
      </c>
      <c r="K584" s="87">
        <v>38.645992</v>
      </c>
      <c r="L584" s="87">
        <v>-90.338335000000001</v>
      </c>
      <c r="M584" s="87"/>
      <c r="N584" s="87" t="s">
        <v>2349</v>
      </c>
      <c r="O584" s="94">
        <v>174</v>
      </c>
      <c r="P584" s="87" t="s">
        <v>513</v>
      </c>
      <c r="Q584" s="89"/>
    </row>
    <row r="585" spans="1:17" x14ac:dyDescent="0.25">
      <c r="A585" s="143"/>
      <c r="B585" s="143" t="str">
        <f>IF(A585&gt;"",IF(A585=E585,"No",(IF(IFERROR(VLOOKUP(A585,E:E,1,FALSE)=A585,FALSE),"Duplicate",IF(E585&gt;"","Mismatch","IT Only")))),"No")</f>
        <v>No</v>
      </c>
      <c r="C585" s="86" t="s">
        <v>430</v>
      </c>
      <c r="D585" s="143" t="s">
        <v>431</v>
      </c>
      <c r="E585" s="143" t="s">
        <v>2542</v>
      </c>
      <c r="F585" s="143" t="str">
        <f>IF(E585=0,"N/A",IF(IF(E585&gt;"",COUNTIF(E:E,E585),0)&gt;1,"Yes","No"))</f>
        <v>No</v>
      </c>
      <c r="G585" s="87" t="s">
        <v>2543</v>
      </c>
      <c r="H585" s="87" t="s">
        <v>489</v>
      </c>
      <c r="I585" s="87" t="s">
        <v>435</v>
      </c>
      <c r="J585" s="87" t="s">
        <v>436</v>
      </c>
      <c r="K585" s="87">
        <v>38.546768999999998</v>
      </c>
      <c r="L585" s="87">
        <v>-92.178110000000004</v>
      </c>
      <c r="M585" s="87"/>
      <c r="N585" s="87" t="s">
        <v>2542</v>
      </c>
      <c r="O585" s="94">
        <v>799</v>
      </c>
      <c r="P585" s="87" t="s">
        <v>490</v>
      </c>
      <c r="Q585" s="89"/>
    </row>
    <row r="586" spans="1:17" s="90" customFormat="1" x14ac:dyDescent="0.25">
      <c r="A586" s="93" t="s">
        <v>2439</v>
      </c>
      <c r="B586" s="143" t="str">
        <f>IF(A586&gt;"",IF(A586=E586,"No",(IF(IFERROR(VLOOKUP(A586,E:E,1,FALSE)=A586,FALSE),"Duplicate",IF(E586&gt;"","Mismatch","IT Only")))),"No")</f>
        <v>Mismatch</v>
      </c>
      <c r="C586" s="86" t="s">
        <v>463</v>
      </c>
      <c r="D586" s="143" t="s">
        <v>464</v>
      </c>
      <c r="E586" s="143" t="s">
        <v>2440</v>
      </c>
      <c r="F586" s="143" t="str">
        <f>IF(E586=0,"N/A",IF(IF(E586&gt;"",COUNTIF(E:E,E586),0)&gt;1,"Yes","No"))</f>
        <v>No</v>
      </c>
      <c r="G586" s="87" t="s">
        <v>2441</v>
      </c>
      <c r="H586" s="87" t="s">
        <v>479</v>
      </c>
      <c r="I586" s="87" t="s">
        <v>445</v>
      </c>
      <c r="J586" s="87" t="s">
        <v>467</v>
      </c>
      <c r="K586" s="87">
        <v>40.42016667</v>
      </c>
      <c r="L586" s="87">
        <v>-90.794116669999994</v>
      </c>
      <c r="M586" s="87"/>
      <c r="N586" s="87" t="s">
        <v>2440</v>
      </c>
      <c r="O586" s="87" t="s">
        <v>2442</v>
      </c>
      <c r="P586" s="87" t="s">
        <v>482</v>
      </c>
      <c r="Q586" s="87" t="s">
        <v>483</v>
      </c>
    </row>
    <row r="587" spans="1:17" x14ac:dyDescent="0.25">
      <c r="A587" s="143"/>
      <c r="B587" s="143" t="str">
        <f>IF(A587&gt;"",IF(A587=E587,"No",(IF(IFERROR(VLOOKUP(A587,E:E,1,FALSE)=A587,FALSE),"Duplicate",IF(E587&gt;"","Mismatch","IT Only")))),"No")</f>
        <v>No</v>
      </c>
      <c r="C587" s="86" t="s">
        <v>430</v>
      </c>
      <c r="D587" s="143" t="s">
        <v>431</v>
      </c>
      <c r="E587" s="143" t="s">
        <v>2368</v>
      </c>
      <c r="F587" s="143" t="str">
        <f>IF(E587=0,"N/A",IF(IF(E587&gt;"",COUNTIF(E:E,E587),0)&gt;1,"Yes","No"))</f>
        <v>No</v>
      </c>
      <c r="G587" s="87" t="s">
        <v>2369</v>
      </c>
      <c r="H587" s="87" t="s">
        <v>444</v>
      </c>
      <c r="I587" s="87" t="s">
        <v>445</v>
      </c>
      <c r="J587" s="87" t="s">
        <v>436</v>
      </c>
      <c r="K587" s="87">
        <v>40.687832999999998</v>
      </c>
      <c r="L587" s="87">
        <v>-89.622232999999994</v>
      </c>
      <c r="M587" s="87"/>
      <c r="N587" s="87" t="s">
        <v>2368</v>
      </c>
      <c r="O587" s="87" t="s">
        <v>2370</v>
      </c>
      <c r="P587" s="87" t="s">
        <v>447</v>
      </c>
      <c r="Q587" s="87" t="s">
        <v>448</v>
      </c>
    </row>
    <row r="588" spans="1:17" x14ac:dyDescent="0.25">
      <c r="A588" s="143"/>
      <c r="B588" s="143" t="str">
        <f>IF(A588&gt;"",IF(A588=E588,"No",(IF(IFERROR(VLOOKUP(A588,E:E,1,FALSE)=A588,FALSE),"Duplicate",IF(E588&gt;"","Mismatch","IT Only")))),"No")</f>
        <v>No</v>
      </c>
      <c r="C588" s="86" t="s">
        <v>430</v>
      </c>
      <c r="D588" s="143" t="s">
        <v>431</v>
      </c>
      <c r="E588" s="143" t="s">
        <v>2373</v>
      </c>
      <c r="F588" s="143" t="str">
        <f>IF(E588=0,"N/A",IF(IF(E588&gt;"",COUNTIF(E:E,E588),0)&gt;1,"Yes","No"))</f>
        <v>No</v>
      </c>
      <c r="G588" s="87" t="s">
        <v>2374</v>
      </c>
      <c r="H588" s="87" t="s">
        <v>672</v>
      </c>
      <c r="I588" s="87" t="s">
        <v>445</v>
      </c>
      <c r="J588" s="87" t="s">
        <v>467</v>
      </c>
      <c r="K588" s="87">
        <v>40.958166669999997</v>
      </c>
      <c r="L588" s="87">
        <v>-87.926683330000003</v>
      </c>
      <c r="M588" s="87"/>
      <c r="N588" s="87" t="s">
        <v>2373</v>
      </c>
      <c r="O588" s="87" t="s">
        <v>2375</v>
      </c>
      <c r="P588" s="87" t="s">
        <v>1026</v>
      </c>
      <c r="Q588" s="87" t="s">
        <v>1027</v>
      </c>
    </row>
    <row r="589" spans="1:17" x14ac:dyDescent="0.25">
      <c r="A589" s="143"/>
      <c r="B589" s="143" t="str">
        <f>IF(A589&gt;"",IF(A589=E589,"No",(IF(IFERROR(VLOOKUP(A589,E:E,1,FALSE)=A589,FALSE),"Duplicate",IF(E589&gt;"","Mismatch","IT Only")))),"No")</f>
        <v>No</v>
      </c>
      <c r="C589" s="86" t="s">
        <v>430</v>
      </c>
      <c r="D589" s="143" t="s">
        <v>431</v>
      </c>
      <c r="E589" s="143" t="s">
        <v>2514</v>
      </c>
      <c r="F589" s="143" t="str">
        <f>IF(E589=0,"N/A",IF(IF(E589&gt;"",COUNTIF(E:E,E589),0)&gt;1,"Yes","No"))</f>
        <v>No</v>
      </c>
      <c r="G589" s="87" t="s">
        <v>2515</v>
      </c>
      <c r="H589" s="87" t="s">
        <v>440</v>
      </c>
      <c r="I589" s="87" t="s">
        <v>435</v>
      </c>
      <c r="J589" s="87" t="s">
        <v>436</v>
      </c>
      <c r="K589" s="87">
        <v>38.577133330000002</v>
      </c>
      <c r="L589" s="87">
        <v>-90.274866669999994</v>
      </c>
      <c r="M589" s="87"/>
      <c r="N589" s="87" t="s">
        <v>2514</v>
      </c>
      <c r="O589" s="94">
        <v>226</v>
      </c>
      <c r="P589" s="87" t="s">
        <v>441</v>
      </c>
      <c r="Q589" s="89"/>
    </row>
    <row r="590" spans="1:17" ht="30" x14ac:dyDescent="0.25">
      <c r="A590" s="93" t="s">
        <v>9640</v>
      </c>
      <c r="B590" s="143" t="str">
        <f>IF(A590&gt;"",IF(A590=E590,"No",(IF(IFERROR(VLOOKUP(A590,E:E,1,FALSE)=A590,FALSE),"Duplicate",IF(E590&gt;"","Mismatch","IT Only")))),"No")</f>
        <v>Mismatch</v>
      </c>
      <c r="C590" s="86" t="s">
        <v>463</v>
      </c>
      <c r="D590" s="143" t="s">
        <v>464</v>
      </c>
      <c r="E590" s="143" t="s">
        <v>9641</v>
      </c>
      <c r="F590" s="143" t="str">
        <f>IF(E590=0,"N/A",IF(IF(E590&gt;"",COUNTIF(E:E,E590),0)&gt;1,"Yes","No"))</f>
        <v>No</v>
      </c>
      <c r="G590" s="87" t="s">
        <v>9642</v>
      </c>
      <c r="H590" s="87" t="s">
        <v>434</v>
      </c>
      <c r="I590" s="87" t="s">
        <v>435</v>
      </c>
      <c r="J590" s="87" t="s">
        <v>830</v>
      </c>
      <c r="K590" s="87">
        <v>38.810668</v>
      </c>
      <c r="L590" s="87">
        <v>-90.831142999999997</v>
      </c>
      <c r="M590" s="87"/>
      <c r="N590" s="87" t="s">
        <v>9641</v>
      </c>
      <c r="O590" s="94">
        <v>643</v>
      </c>
      <c r="P590" s="87" t="s">
        <v>699</v>
      </c>
      <c r="Q590" s="89"/>
    </row>
    <row r="591" spans="1:17" x14ac:dyDescent="0.25">
      <c r="A591" s="143"/>
      <c r="B591" s="143" t="str">
        <f>IF(A591&gt;"",IF(A591=E591,"No",(IF(IFERROR(VLOOKUP(A591,E:E,1,FALSE)=A591,FALSE),"Duplicate",IF(E591&gt;"","Mismatch","IT Only")))),"No")</f>
        <v>No</v>
      </c>
      <c r="C591" s="86" t="s">
        <v>430</v>
      </c>
      <c r="D591" s="143" t="s">
        <v>431</v>
      </c>
      <c r="E591" s="143" t="s">
        <v>2371</v>
      </c>
      <c r="F591" s="143" t="str">
        <f>IF(E591=0,"N/A",IF(IF(E591&gt;"",COUNTIF(E:E,E591),0)&gt;1,"Yes","No"))</f>
        <v>No</v>
      </c>
      <c r="G591" s="87" t="s">
        <v>2372</v>
      </c>
      <c r="H591" s="87" t="s">
        <v>558</v>
      </c>
      <c r="I591" s="87" t="s">
        <v>445</v>
      </c>
      <c r="J591" s="87" t="s">
        <v>436</v>
      </c>
      <c r="K591" s="87">
        <v>38.938200000000002</v>
      </c>
      <c r="L591" s="87">
        <v>-90.249600000000001</v>
      </c>
      <c r="M591" s="87"/>
      <c r="N591" s="87" t="s">
        <v>2371</v>
      </c>
      <c r="O591" s="94">
        <v>328</v>
      </c>
      <c r="P591" s="87" t="s">
        <v>559</v>
      </c>
      <c r="Q591" s="87" t="s">
        <v>560</v>
      </c>
    </row>
    <row r="592" spans="1:17" s="90" customFormat="1" x14ac:dyDescent="0.25">
      <c r="A592" s="143"/>
      <c r="B592" s="143" t="str">
        <f>IF(A592&gt;"",IF(A592=E592,"No",(IF(IFERROR(VLOOKUP(A592,E:E,1,FALSE)=A592,FALSE),"Duplicate",IF(E592&gt;"","Mismatch","IT Only")))),"No")</f>
        <v>No</v>
      </c>
      <c r="C592" s="86" t="s">
        <v>430</v>
      </c>
      <c r="D592" s="143" t="s">
        <v>431</v>
      </c>
      <c r="E592" s="143" t="s">
        <v>2340</v>
      </c>
      <c r="F592" s="143" t="str">
        <f>IF(E592=0,"N/A",IF(IF(E592&gt;"",COUNTIF(E:E,E592),0)&gt;1,"Yes","No"))</f>
        <v>No</v>
      </c>
      <c r="G592" s="87" t="s">
        <v>2341</v>
      </c>
      <c r="H592" s="87" t="s">
        <v>489</v>
      </c>
      <c r="I592" s="87" t="s">
        <v>435</v>
      </c>
      <c r="J592" s="87" t="s">
        <v>436</v>
      </c>
      <c r="K592" s="87">
        <v>38.645200000000003</v>
      </c>
      <c r="L592" s="87">
        <v>-92.668616670000006</v>
      </c>
      <c r="M592" s="87"/>
      <c r="N592" s="87" t="s">
        <v>2340</v>
      </c>
      <c r="O592" s="94">
        <v>606</v>
      </c>
      <c r="P592" s="87" t="s">
        <v>961</v>
      </c>
      <c r="Q592" s="89"/>
    </row>
    <row r="593" spans="1:17" x14ac:dyDescent="0.25">
      <c r="A593" s="143"/>
      <c r="B593" s="143" t="str">
        <f>IF(A593&gt;"",IF(A593=E593,"No",(IF(IFERROR(VLOOKUP(A593,E:E,1,FALSE)=A593,FALSE),"Duplicate",IF(E593&gt;"","Mismatch","IT Only")))),"No")</f>
        <v>No</v>
      </c>
      <c r="C593" s="86" t="s">
        <v>430</v>
      </c>
      <c r="D593" s="143" t="s">
        <v>431</v>
      </c>
      <c r="E593" s="143" t="s">
        <v>2338</v>
      </c>
      <c r="F593" s="143" t="str">
        <f>IF(E593=0,"N/A",IF(IF(E593&gt;"",COUNTIF(E:E,E593),0)&gt;1,"Yes","No"))</f>
        <v>No</v>
      </c>
      <c r="G593" s="87" t="s">
        <v>2339</v>
      </c>
      <c r="H593" s="87" t="s">
        <v>434</v>
      </c>
      <c r="I593" s="87" t="s">
        <v>435</v>
      </c>
      <c r="J593" s="87" t="s">
        <v>436</v>
      </c>
      <c r="K593" s="87">
        <v>39.276000000000003</v>
      </c>
      <c r="L593" s="87">
        <v>-92.342150000000004</v>
      </c>
      <c r="M593" s="87"/>
      <c r="N593" s="87" t="s">
        <v>2338</v>
      </c>
      <c r="O593" s="94">
        <v>737</v>
      </c>
      <c r="P593" s="87" t="s">
        <v>1306</v>
      </c>
      <c r="Q593" s="89"/>
    </row>
    <row r="594" spans="1:17" x14ac:dyDescent="0.25">
      <c r="A594" s="90"/>
      <c r="B594" s="90" t="str">
        <f>IF(A594&gt;"",IF(A594=E594,"No",(IF(IFERROR(VLOOKUP(A594,E:E,1,FALSE)=A594,FALSE),"Duplicate",IF(E594&gt;"","Mismatch","IT Only")))),"No")</f>
        <v>No</v>
      </c>
      <c r="C594" s="91" t="s">
        <v>451</v>
      </c>
      <c r="D594" s="90" t="s">
        <v>431</v>
      </c>
      <c r="E594" s="90" t="s">
        <v>2346</v>
      </c>
      <c r="F594" s="143" t="str">
        <f>IF(E594=0,"N/A",IF(IF(E594&gt;"",COUNTIF(E:E,E594),0)&gt;1,"Yes","No"))</f>
        <v>No</v>
      </c>
      <c r="G594" s="92" t="s">
        <v>2347</v>
      </c>
      <c r="H594" s="92" t="s">
        <v>1730</v>
      </c>
      <c r="I594" s="92" t="s">
        <v>435</v>
      </c>
      <c r="J594" s="92" t="s">
        <v>436</v>
      </c>
      <c r="K594" s="92"/>
      <c r="L594" s="92"/>
      <c r="M594" s="92"/>
      <c r="N594" s="92" t="s">
        <v>2346</v>
      </c>
      <c r="O594" s="96">
        <v>937</v>
      </c>
      <c r="P594" s="92" t="s">
        <v>2139</v>
      </c>
      <c r="Q594" s="97"/>
    </row>
    <row r="595" spans="1:17" x14ac:dyDescent="0.25">
      <c r="A595" s="143" t="s">
        <v>2332</v>
      </c>
      <c r="B595" s="143" t="str">
        <f>IF(A595&gt;"",IF(A595=E595,"No",(IF(IFERROR(VLOOKUP(A595,E:E,1,FALSE)=A595,FALSE),"Duplicate",IF(E595&gt;"","Mismatch","IT Only")))),"No")</f>
        <v>No</v>
      </c>
      <c r="C595" s="86" t="s">
        <v>430</v>
      </c>
      <c r="D595" s="143" t="s">
        <v>472</v>
      </c>
      <c r="E595" s="143" t="s">
        <v>2333</v>
      </c>
      <c r="F595" s="143" t="str">
        <f>IF(E595=0,"N/A",IF(IF(E595&gt;"",COUNTIF(E:E,E595),0)&gt;1,"Yes","No"))</f>
        <v>No</v>
      </c>
      <c r="G595" s="87" t="s">
        <v>2334</v>
      </c>
      <c r="H595" s="87" t="s">
        <v>692</v>
      </c>
      <c r="I595" s="87" t="s">
        <v>435</v>
      </c>
      <c r="J595" s="87" t="s">
        <v>500</v>
      </c>
      <c r="K595" s="87">
        <v>37.888316670000002</v>
      </c>
      <c r="L595" s="87">
        <v>-90.959583330000001</v>
      </c>
      <c r="M595" s="87"/>
      <c r="N595" s="87" t="s">
        <v>2335</v>
      </c>
      <c r="O595" s="88">
        <v>97</v>
      </c>
      <c r="P595" s="87" t="s">
        <v>1039</v>
      </c>
      <c r="Q595" s="89"/>
    </row>
    <row r="596" spans="1:17" x14ac:dyDescent="0.25">
      <c r="A596" s="143"/>
      <c r="B596" s="143" t="str">
        <f>IF(A596&gt;"",IF(A596=E596,"No",(IF(IFERROR(VLOOKUP(A596,E:E,1,FALSE)=A596,FALSE),"Duplicate",IF(E596&gt;"","Mismatch","IT Only")))),"No")</f>
        <v>No</v>
      </c>
      <c r="C596" s="86" t="s">
        <v>430</v>
      </c>
      <c r="D596" s="143" t="s">
        <v>431</v>
      </c>
      <c r="E596" s="143" t="s">
        <v>2365</v>
      </c>
      <c r="F596" s="143" t="str">
        <f>IF(E596=0,"N/A",IF(IF(E596&gt;"",COUNTIF(E:E,E596),0)&gt;1,"Yes","No"))</f>
        <v>No</v>
      </c>
      <c r="G596" s="87" t="s">
        <v>2366</v>
      </c>
      <c r="H596" s="87" t="s">
        <v>493</v>
      </c>
      <c r="I596" s="87" t="s">
        <v>445</v>
      </c>
      <c r="J596" s="87" t="s">
        <v>436</v>
      </c>
      <c r="K596" s="87">
        <v>39.803100000000001</v>
      </c>
      <c r="L596" s="87">
        <v>-89.591717000000003</v>
      </c>
      <c r="M596" s="87"/>
      <c r="N596" s="87" t="s">
        <v>2365</v>
      </c>
      <c r="O596" s="87" t="s">
        <v>2367</v>
      </c>
      <c r="P596" s="87" t="s">
        <v>806</v>
      </c>
      <c r="Q596" s="87" t="s">
        <v>807</v>
      </c>
    </row>
    <row r="597" spans="1:17" s="90" customFormat="1" x14ac:dyDescent="0.25">
      <c r="A597" s="143"/>
      <c r="B597" s="143" t="str">
        <f>IF(A597&gt;"",IF(A597=E597,"No",(IF(IFERROR(VLOOKUP(A597,E:E,1,FALSE)=A597,FALSE),"Duplicate",IF(E597&gt;"","Mismatch","IT Only")))),"No")</f>
        <v>No</v>
      </c>
      <c r="C597" s="86" t="s">
        <v>430</v>
      </c>
      <c r="D597" s="143" t="s">
        <v>431</v>
      </c>
      <c r="E597" s="143" t="s">
        <v>1897</v>
      </c>
      <c r="F597" s="84" t="str">
        <f>IF(E597=0,"N/A",IF(IF(E597&gt;"",COUNTIF(E:E,E597),0)&gt;1,"Yes","No"))</f>
        <v>No</v>
      </c>
      <c r="G597" s="87" t="s">
        <v>1898</v>
      </c>
      <c r="H597" s="87" t="s">
        <v>558</v>
      </c>
      <c r="I597" s="87" t="s">
        <v>445</v>
      </c>
      <c r="J597" s="87" t="s">
        <v>436</v>
      </c>
      <c r="K597" s="87">
        <v>39.206949999999999</v>
      </c>
      <c r="L597" s="87">
        <v>-89.860983329999996</v>
      </c>
      <c r="M597" s="87" t="s">
        <v>668</v>
      </c>
      <c r="N597" s="87" t="s">
        <v>1899</v>
      </c>
      <c r="O597" s="87" t="s">
        <v>1900</v>
      </c>
      <c r="P597" s="87" t="s">
        <v>1196</v>
      </c>
      <c r="Q597" s="87" t="s">
        <v>1197</v>
      </c>
    </row>
    <row r="598" spans="1:17" x14ac:dyDescent="0.25">
      <c r="A598" s="143"/>
      <c r="B598" s="143" t="str">
        <f>IF(A598&gt;"",IF(A598=E598,"No",(IF(IFERROR(VLOOKUP(A598,E:E,1,FALSE)=A598,FALSE),"Duplicate",IF(E598&gt;"","Mismatch","IT Only")))),"No")</f>
        <v>No</v>
      </c>
      <c r="C598" s="86" t="s">
        <v>430</v>
      </c>
      <c r="D598" s="143" t="s">
        <v>431</v>
      </c>
      <c r="E598" s="143" t="s">
        <v>2384</v>
      </c>
      <c r="F598" s="84" t="str">
        <f>IF(E598=0,"N/A",IF(IF(E598&gt;"",COUNTIF(E:E,E598),0)&gt;1,"Yes","No"))</f>
        <v>No</v>
      </c>
      <c r="G598" s="87" t="s">
        <v>2385</v>
      </c>
      <c r="H598" s="87" t="s">
        <v>493</v>
      </c>
      <c r="I598" s="87" t="s">
        <v>445</v>
      </c>
      <c r="J598" s="87" t="s">
        <v>500</v>
      </c>
      <c r="K598" s="87">
        <v>40.174766669999997</v>
      </c>
      <c r="L598" s="87">
        <v>-88.833333330000002</v>
      </c>
      <c r="M598" s="87"/>
      <c r="N598" s="87" t="s">
        <v>2386</v>
      </c>
      <c r="O598" s="87" t="s">
        <v>2387</v>
      </c>
      <c r="P598" s="87" t="s">
        <v>496</v>
      </c>
      <c r="Q598" s="87" t="s">
        <v>497</v>
      </c>
    </row>
    <row r="599" spans="1:17" x14ac:dyDescent="0.25">
      <c r="A599" s="143"/>
      <c r="B599" s="143" t="str">
        <f>IF(A599&gt;"",IF(A599=E599,"No",(IF(IFERROR(VLOOKUP(A599,E:E,1,FALSE)=A599,FALSE),"Duplicate",IF(E599&gt;"","Mismatch","IT Only")))),"No")</f>
        <v>No</v>
      </c>
      <c r="D599" s="143"/>
      <c r="E599" s="143" t="s">
        <v>10422</v>
      </c>
      <c r="F599" s="143" t="str">
        <f>IF(E599=0,"N/A",IF(IF(E599&gt;"",COUNTIF(E:E,E599),0)&gt;1,"Yes","No"))</f>
        <v>No</v>
      </c>
      <c r="G599" s="87" t="s">
        <v>10423</v>
      </c>
      <c r="H599" s="87" t="s">
        <v>644</v>
      </c>
      <c r="I599" s="87" t="s">
        <v>435</v>
      </c>
      <c r="J599" s="87" t="s">
        <v>500</v>
      </c>
      <c r="K599" s="145">
        <v>38.474933142592903</v>
      </c>
      <c r="L599" s="145">
        <v>-91.133383666934293</v>
      </c>
      <c r="M599" s="87"/>
      <c r="N599" s="87"/>
      <c r="O599" s="87"/>
      <c r="P599" s="87"/>
      <c r="Q599" s="87"/>
    </row>
    <row r="600" spans="1:17" s="90" customFormat="1" x14ac:dyDescent="0.25">
      <c r="A600" s="143"/>
      <c r="B600" s="143" t="s">
        <v>10076</v>
      </c>
      <c r="C600" s="86" t="s">
        <v>430</v>
      </c>
      <c r="D600" s="143" t="s">
        <v>431</v>
      </c>
      <c r="E600" s="143" t="s">
        <v>10950</v>
      </c>
      <c r="F600" s="143" t="str">
        <f>IF(E600=0,"N/A",IF(IF(E600&gt;"",COUNTIF(E:E,E600),0)&gt;1,"Yes","No"))</f>
        <v>No</v>
      </c>
      <c r="G600" s="166" t="s">
        <v>10984</v>
      </c>
      <c r="H600" s="87" t="s">
        <v>558</v>
      </c>
      <c r="I600" s="87" t="s">
        <v>445</v>
      </c>
      <c r="J600" s="87" t="s">
        <v>10517</v>
      </c>
      <c r="K600" s="87">
        <v>-89.892975000000007</v>
      </c>
      <c r="L600" s="87">
        <v>38.725982999999999</v>
      </c>
      <c r="M600" s="87"/>
      <c r="N600" s="87"/>
      <c r="O600" s="87"/>
      <c r="P600" s="87"/>
      <c r="Q600" s="87"/>
    </row>
    <row r="601" spans="1:17" x14ac:dyDescent="0.25">
      <c r="A601" s="143"/>
      <c r="B601" s="143" t="s">
        <v>10076</v>
      </c>
      <c r="C601" s="86" t="s">
        <v>430</v>
      </c>
      <c r="D601" s="143" t="s">
        <v>431</v>
      </c>
      <c r="E601" s="143" t="s">
        <v>10948</v>
      </c>
      <c r="F601" s="143" t="str">
        <f>IF(E601=0,"N/A",IF(IF(E601&gt;"",COUNTIF(E:E,E601),0)&gt;1,"Yes","No"))</f>
        <v>No</v>
      </c>
      <c r="G601" s="166" t="s">
        <v>10986</v>
      </c>
      <c r="H601" s="87" t="s">
        <v>558</v>
      </c>
      <c r="I601" s="87" t="s">
        <v>445</v>
      </c>
      <c r="J601" s="87" t="s">
        <v>10517</v>
      </c>
      <c r="K601" s="87">
        <v>-89.964584000000002</v>
      </c>
      <c r="L601" s="87">
        <v>38.682194000000003</v>
      </c>
      <c r="M601" s="87" t="s">
        <v>11004</v>
      </c>
      <c r="N601" s="87"/>
      <c r="O601" s="87"/>
      <c r="P601" s="87"/>
      <c r="Q601" s="87"/>
    </row>
    <row r="602" spans="1:17" x14ac:dyDescent="0.25">
      <c r="A602" s="143"/>
      <c r="B602" s="143" t="s">
        <v>10076</v>
      </c>
      <c r="C602" s="86" t="s">
        <v>430</v>
      </c>
      <c r="D602" s="143" t="s">
        <v>431</v>
      </c>
      <c r="E602" s="143" t="s">
        <v>10872</v>
      </c>
      <c r="F602" s="143" t="str">
        <f>IF(E602=0,"N/A",IF(IF(E602&gt;"",COUNTIF(E:E,E602),0)&gt;1,"Yes","No"))</f>
        <v>No</v>
      </c>
      <c r="G602" s="87" t="s">
        <v>10873</v>
      </c>
      <c r="H602" s="87"/>
      <c r="I602" s="87" t="s">
        <v>445</v>
      </c>
      <c r="J602" s="87" t="s">
        <v>10517</v>
      </c>
      <c r="K602" s="87">
        <v>-88.954599999999999</v>
      </c>
      <c r="L602" s="87">
        <v>40.148299999999999</v>
      </c>
      <c r="M602" s="87" t="s">
        <v>10874</v>
      </c>
      <c r="N602" s="87"/>
      <c r="O602" s="88"/>
      <c r="P602" s="87"/>
      <c r="Q602" s="89"/>
    </row>
    <row r="603" spans="1:17" x14ac:dyDescent="0.25">
      <c r="A603" s="143"/>
      <c r="B603" s="84" t="str">
        <f>IF(A603&gt;"",IF(A603=E603,"No",(IF(IFERROR(VLOOKUP(A603,E:E,1,FALSE)=A603,FALSE),"Duplicate",IF(E603&gt;"","Mismatch","IT Only")))),"No")</f>
        <v>No</v>
      </c>
      <c r="C603" s="86" t="s">
        <v>430</v>
      </c>
      <c r="D603" s="84" t="s">
        <v>431</v>
      </c>
      <c r="E603" s="84" t="s">
        <v>2376</v>
      </c>
      <c r="F603" s="84" t="str">
        <f>IF(E603=0,"N/A",IF(IF(E603&gt;"",COUNTIF(E:E,E603),0)&gt;1,"Yes","No"))</f>
        <v>No</v>
      </c>
      <c r="G603" s="87" t="s">
        <v>2377</v>
      </c>
      <c r="H603" s="87" t="s">
        <v>493</v>
      </c>
      <c r="I603" s="87" t="s">
        <v>445</v>
      </c>
      <c r="J603" s="87" t="s">
        <v>436</v>
      </c>
      <c r="K603" s="87">
        <v>40.174799999999998</v>
      </c>
      <c r="L603" s="87">
        <v>-88.833349999999996</v>
      </c>
      <c r="M603" s="87"/>
      <c r="N603" s="87" t="s">
        <v>2378</v>
      </c>
      <c r="O603" s="87" t="s">
        <v>2379</v>
      </c>
      <c r="P603" s="87" t="s">
        <v>496</v>
      </c>
      <c r="Q603" s="87" t="s">
        <v>497</v>
      </c>
    </row>
    <row r="604" spans="1:17" x14ac:dyDescent="0.25">
      <c r="A604" s="143"/>
      <c r="B604" s="143" t="str">
        <f>IF(A604&gt;"",IF(A604=E604,"No",(IF(IFERROR(VLOOKUP(A604,E:E,1,FALSE)=A604,FALSE),"Duplicate",IF(E604&gt;"","Mismatch","IT Only")))),"No")</f>
        <v>No</v>
      </c>
      <c r="C604" s="86" t="s">
        <v>430</v>
      </c>
      <c r="D604" s="143" t="s">
        <v>431</v>
      </c>
      <c r="E604" s="143" t="s">
        <v>2380</v>
      </c>
      <c r="F604" s="143" t="str">
        <f>IF(E604=0,"N/A",IF(IF(E604&gt;"",COUNTIF(E:E,E604),0)&gt;1,"Yes","No"))</f>
        <v>No</v>
      </c>
      <c r="G604" s="87" t="s">
        <v>2381</v>
      </c>
      <c r="H604" s="87" t="s">
        <v>493</v>
      </c>
      <c r="I604" s="87" t="s">
        <v>445</v>
      </c>
      <c r="J604" s="87" t="s">
        <v>436</v>
      </c>
      <c r="K604" s="87">
        <v>40.155016670000002</v>
      </c>
      <c r="L604" s="87">
        <v>-88.959533329999999</v>
      </c>
      <c r="M604" s="87"/>
      <c r="N604" s="87" t="s">
        <v>2382</v>
      </c>
      <c r="O604" s="87" t="s">
        <v>2383</v>
      </c>
      <c r="P604" s="87" t="s">
        <v>496</v>
      </c>
      <c r="Q604" s="87" t="s">
        <v>497</v>
      </c>
    </row>
    <row r="605" spans="1:17" x14ac:dyDescent="0.25">
      <c r="A605" s="143"/>
      <c r="B605" s="143" t="str">
        <f>IF(A605&gt;"",IF(A605=E605,"No",(IF(IFERROR(VLOOKUP(A605,E:E,1,FALSE)=A605,FALSE),"Duplicate",IF(E605&gt;"","Mismatch","IT Only")))),"No")</f>
        <v>No</v>
      </c>
      <c r="C605" s="86" t="s">
        <v>430</v>
      </c>
      <c r="D605" s="143" t="s">
        <v>431</v>
      </c>
      <c r="E605" s="143" t="s">
        <v>2362</v>
      </c>
      <c r="F605" s="84" t="str">
        <f>IF(E605=0,"N/A",IF(IF(E605&gt;"",COUNTIF(E:E,E605),0)&gt;1,"Yes","No"))</f>
        <v>No</v>
      </c>
      <c r="G605" s="87" t="s">
        <v>2363</v>
      </c>
      <c r="H605" s="87" t="s">
        <v>440</v>
      </c>
      <c r="I605" s="87" t="s">
        <v>435</v>
      </c>
      <c r="J605" s="87" t="s">
        <v>436</v>
      </c>
      <c r="K605" s="87">
        <v>38.646357999999999</v>
      </c>
      <c r="L605" s="87">
        <v>-90.338521</v>
      </c>
      <c r="M605" s="87"/>
      <c r="N605" s="87" t="s">
        <v>2362</v>
      </c>
      <c r="O605" s="94">
        <v>316</v>
      </c>
      <c r="P605" s="87" t="s">
        <v>513</v>
      </c>
      <c r="Q605" s="89"/>
    </row>
    <row r="606" spans="1:17" x14ac:dyDescent="0.25">
      <c r="A606" s="143"/>
      <c r="B606" s="143" t="str">
        <f>IF(A606&gt;"",IF(A606=E606,"No",(IF(IFERROR(VLOOKUP(A606,E:E,1,FALSE)=A606,FALSE),"Duplicate",IF(E606&gt;"","Mismatch","IT Only")))),"No")</f>
        <v>No</v>
      </c>
      <c r="C606" s="86" t="s">
        <v>430</v>
      </c>
      <c r="D606" s="143" t="s">
        <v>431</v>
      </c>
      <c r="E606" s="143" t="s">
        <v>1987</v>
      </c>
      <c r="F606" s="84" t="str">
        <f>IF(E606=0,"N/A",IF(IF(E606&gt;"",COUNTIF(E:E,E606),0)&gt;1,"Yes","No"))</f>
        <v>No</v>
      </c>
      <c r="G606" s="87" t="s">
        <v>1988</v>
      </c>
      <c r="H606" s="87" t="s">
        <v>644</v>
      </c>
      <c r="I606" s="87" t="s">
        <v>435</v>
      </c>
      <c r="J606" s="87" t="s">
        <v>436</v>
      </c>
      <c r="K606" s="87">
        <v>38.56893333</v>
      </c>
      <c r="L606" s="87">
        <v>-90.543850000000006</v>
      </c>
      <c r="M606" s="87"/>
      <c r="N606" s="87" t="s">
        <v>1987</v>
      </c>
      <c r="O606" s="94">
        <v>197</v>
      </c>
      <c r="P606" s="87" t="s">
        <v>881</v>
      </c>
      <c r="Q606" s="89"/>
    </row>
    <row r="607" spans="1:17" x14ac:dyDescent="0.25">
      <c r="A607" s="93" t="s">
        <v>1734</v>
      </c>
      <c r="B607" s="84" t="str">
        <f>IF(A607&gt;"",IF(A607=E607,"No",(IF(IFERROR(VLOOKUP(A607,E:E,1,FALSE)=A607,FALSE),"Duplicate",IF(E607&gt;"","Mismatch","IT Only")))),"No")</f>
        <v>Mismatch</v>
      </c>
      <c r="C607" s="86" t="s">
        <v>463</v>
      </c>
      <c r="D607" s="143" t="s">
        <v>464</v>
      </c>
      <c r="E607" s="84" t="s">
        <v>1735</v>
      </c>
      <c r="F607" s="84" t="str">
        <f>IF(E607=0,"N/A",IF(IF(E607&gt;"",COUNTIF(E:E,E607),0)&gt;1,"Yes","No"))</f>
        <v>Yes</v>
      </c>
      <c r="G607" s="87" t="s">
        <v>1736</v>
      </c>
      <c r="H607" s="87" t="s">
        <v>489</v>
      </c>
      <c r="I607" s="87" t="s">
        <v>435</v>
      </c>
      <c r="J607" s="87" t="s">
        <v>580</v>
      </c>
      <c r="K607" s="87">
        <v>38.703395</v>
      </c>
      <c r="L607" s="87">
        <v>-91.738529999999997</v>
      </c>
      <c r="M607" s="87" t="s">
        <v>668</v>
      </c>
      <c r="N607" s="87"/>
      <c r="O607" s="94"/>
      <c r="P607" s="87"/>
      <c r="Q607" s="89"/>
    </row>
    <row r="608" spans="1:17" x14ac:dyDescent="0.25">
      <c r="A608" s="143" t="s">
        <v>1735</v>
      </c>
      <c r="B608" s="84" t="str">
        <f>IF(A608&gt;"",IF(A608=E608,"No",(IF(IFERROR(VLOOKUP(A608,E:E,1,FALSE)=A608,FALSE),"Duplicate",IF(E608&gt;"","Mismatch","IT Only")))),"No")</f>
        <v>No</v>
      </c>
      <c r="C608" s="86" t="s">
        <v>430</v>
      </c>
      <c r="D608" s="143" t="s">
        <v>431</v>
      </c>
      <c r="E608" s="84" t="s">
        <v>1735</v>
      </c>
      <c r="F608" s="84" t="str">
        <f>IF(E608=0,"N/A",IF(IF(E608&gt;"",COUNTIF(E:E,E608),0)&gt;1,"Yes","No"))</f>
        <v>Yes</v>
      </c>
      <c r="G608" s="87" t="s">
        <v>1737</v>
      </c>
      <c r="H608" s="106" t="s">
        <v>489</v>
      </c>
      <c r="I608" s="106" t="s">
        <v>435</v>
      </c>
      <c r="J608" s="106" t="s">
        <v>1738</v>
      </c>
      <c r="K608" s="87">
        <v>38.762039000000001</v>
      </c>
      <c r="L608" s="87">
        <v>-91.781677000000002</v>
      </c>
      <c r="M608" s="87"/>
      <c r="N608" s="87"/>
      <c r="O608" s="94"/>
      <c r="P608" s="87" t="s">
        <v>490</v>
      </c>
      <c r="Q608" s="89"/>
    </row>
    <row r="609" spans="1:17" x14ac:dyDescent="0.25">
      <c r="A609" s="93" t="s">
        <v>1739</v>
      </c>
      <c r="B609" s="84" t="str">
        <f>IF(A609&gt;"",IF(A609=E609,"No",(IF(IFERROR(VLOOKUP(A609,E:E,1,FALSE)=A609,FALSE),"Duplicate",IF(E609&gt;"","Mismatch","IT Only")))),"No")</f>
        <v>Mismatch</v>
      </c>
      <c r="C609" s="86" t="s">
        <v>463</v>
      </c>
      <c r="D609" s="143" t="s">
        <v>464</v>
      </c>
      <c r="E609" s="84" t="s">
        <v>1735</v>
      </c>
      <c r="F609" s="84" t="str">
        <f>IF(E609=0,"N/A",IF(IF(E609&gt;"",COUNTIF(E:E,E609),0)&gt;1,"Yes","No"))</f>
        <v>Yes</v>
      </c>
      <c r="G609" s="87" t="s">
        <v>1740</v>
      </c>
      <c r="H609" s="87" t="s">
        <v>489</v>
      </c>
      <c r="I609" s="87" t="s">
        <v>435</v>
      </c>
      <c r="J609" s="87" t="s">
        <v>580</v>
      </c>
      <c r="K609" s="87">
        <v>38.740188000000003</v>
      </c>
      <c r="L609" s="87">
        <v>-91.785366999999994</v>
      </c>
      <c r="M609" s="87" t="s">
        <v>668</v>
      </c>
      <c r="N609" s="87"/>
      <c r="O609" s="94"/>
      <c r="P609" s="87"/>
      <c r="Q609" s="89"/>
    </row>
    <row r="610" spans="1:17" x14ac:dyDescent="0.25">
      <c r="A610" s="143"/>
      <c r="B610" s="84" t="str">
        <f>IF(A610&gt;"",IF(A610=E610,"No",(IF(IFERROR(VLOOKUP(A610,E:E,1,FALSE)=A610,FALSE),"Duplicate",IF(E610&gt;"","Mismatch","IT Only")))),"No")</f>
        <v>No</v>
      </c>
      <c r="C610" s="86" t="s">
        <v>430</v>
      </c>
      <c r="D610" s="84" t="s">
        <v>431</v>
      </c>
      <c r="E610" s="143" t="s">
        <v>2409</v>
      </c>
      <c r="F610" s="84" t="str">
        <f>IF(E610=0,"N/A",IF(IF(E610&gt;"",COUNTIF(E:E,E610),0)&gt;1,"Yes","No"))</f>
        <v>No</v>
      </c>
      <c r="G610" s="87" t="s">
        <v>2410</v>
      </c>
      <c r="H610" s="87" t="s">
        <v>440</v>
      </c>
      <c r="I610" s="87" t="s">
        <v>435</v>
      </c>
      <c r="J610" s="87" t="s">
        <v>436</v>
      </c>
      <c r="K610" s="87">
        <v>38.532499999999999</v>
      </c>
      <c r="L610" s="87">
        <v>-90.336799999999997</v>
      </c>
      <c r="M610" s="87"/>
      <c r="N610" s="87" t="s">
        <v>2409</v>
      </c>
      <c r="O610" s="94">
        <v>245</v>
      </c>
      <c r="P610" s="87" t="s">
        <v>441</v>
      </c>
      <c r="Q610" s="89"/>
    </row>
    <row r="611" spans="1:17" x14ac:dyDescent="0.25">
      <c r="A611" s="143"/>
      <c r="B611" s="84" t="str">
        <f>IF(A611&gt;"",IF(A611=E611,"No",(IF(IFERROR(VLOOKUP(A611,E:E,1,FALSE)=A611,FALSE),"Duplicate",IF(E611&gt;"","Mismatch","IT Only")))),"No")</f>
        <v>No</v>
      </c>
      <c r="C611" s="86" t="s">
        <v>430</v>
      </c>
      <c r="D611" s="143" t="s">
        <v>431</v>
      </c>
      <c r="E611" s="84" t="s">
        <v>2359</v>
      </c>
      <c r="F611" s="84" t="str">
        <f>IF(E611=0,"N/A",IF(IF(E611&gt;"",COUNTIF(E:E,E611),0)&gt;1,"Yes","No"))</f>
        <v>No</v>
      </c>
      <c r="G611" s="87" t="s">
        <v>2360</v>
      </c>
      <c r="H611" s="87" t="s">
        <v>479</v>
      </c>
      <c r="I611" s="87" t="s">
        <v>445</v>
      </c>
      <c r="J611" s="87" t="s">
        <v>436</v>
      </c>
      <c r="K611" s="87">
        <v>40.04</v>
      </c>
      <c r="L611" s="87">
        <v>-90.943100000000001</v>
      </c>
      <c r="M611" s="87"/>
      <c r="N611" s="87" t="s">
        <v>2359</v>
      </c>
      <c r="O611" s="87" t="s">
        <v>2361</v>
      </c>
      <c r="P611" s="87" t="s">
        <v>482</v>
      </c>
      <c r="Q611" s="87" t="s">
        <v>483</v>
      </c>
    </row>
    <row r="612" spans="1:17" x14ac:dyDescent="0.25">
      <c r="A612" s="143"/>
      <c r="B612" s="143" t="str">
        <f>IF(A612&gt;"",IF(A612=E612,"No",(IF(IFERROR(VLOOKUP(A612,E:E,1,FALSE)=A612,FALSE),"Duplicate",IF(E612&gt;"","Mismatch","IT Only")))),"No")</f>
        <v>No</v>
      </c>
      <c r="C612" s="86" t="s">
        <v>430</v>
      </c>
      <c r="D612" s="143" t="s">
        <v>431</v>
      </c>
      <c r="E612" s="143" t="s">
        <v>2348</v>
      </c>
      <c r="F612" s="84" t="str">
        <f>IF(E612=0,"N/A",IF(IF(E612&gt;"",COUNTIF(E:E,E612),0)&gt;1,"Yes","No"))</f>
        <v>No</v>
      </c>
      <c r="G612" s="87" t="s">
        <v>2349</v>
      </c>
      <c r="H612" s="106" t="s">
        <v>489</v>
      </c>
      <c r="I612" s="106" t="s">
        <v>435</v>
      </c>
      <c r="J612" s="106" t="s">
        <v>436</v>
      </c>
      <c r="K612" s="87">
        <v>39.563333329999999</v>
      </c>
      <c r="L612" s="87">
        <v>-94.459316670000007</v>
      </c>
      <c r="M612" s="87"/>
      <c r="N612" s="87" t="s">
        <v>2350</v>
      </c>
      <c r="O612" s="94">
        <v>716</v>
      </c>
      <c r="P612" s="87" t="s">
        <v>657</v>
      </c>
      <c r="Q612" s="89"/>
    </row>
    <row r="613" spans="1:17" x14ac:dyDescent="0.25">
      <c r="A613" s="143"/>
      <c r="B613" s="143" t="str">
        <f>IF(A613&gt;"",IF(A613=E613,"No",(IF(IFERROR(VLOOKUP(A613,E:E,1,FALSE)=A613,FALSE),"Duplicate",IF(E613&gt;"","Mismatch","IT Only")))),"No")</f>
        <v>No</v>
      </c>
      <c r="C613" s="86" t="s">
        <v>430</v>
      </c>
      <c r="D613" s="143" t="s">
        <v>431</v>
      </c>
      <c r="E613" s="143" t="s">
        <v>1750</v>
      </c>
      <c r="F613" s="84" t="str">
        <f>IF(E613=0,"N/A",IF(IF(E613&gt;"",COUNTIF(E:E,E613),0)&gt;1,"Yes","No"))</f>
        <v>No</v>
      </c>
      <c r="G613" s="87" t="s">
        <v>1751</v>
      </c>
      <c r="H613" s="87" t="s">
        <v>444</v>
      </c>
      <c r="I613" s="87" t="s">
        <v>445</v>
      </c>
      <c r="J613" s="87" t="s">
        <v>436</v>
      </c>
      <c r="K613" s="87">
        <v>41.302050000000001</v>
      </c>
      <c r="L613" s="87">
        <v>-90.184399999999997</v>
      </c>
      <c r="M613" s="87"/>
      <c r="N613" s="87" t="s">
        <v>1752</v>
      </c>
      <c r="O613" s="87" t="s">
        <v>1753</v>
      </c>
      <c r="P613" s="87" t="s">
        <v>636</v>
      </c>
      <c r="Q613" s="87" t="s">
        <v>637</v>
      </c>
    </row>
    <row r="614" spans="1:17" x14ac:dyDescent="0.25">
      <c r="A614" s="143" t="s">
        <v>2544</v>
      </c>
      <c r="B614" s="84" t="str">
        <f>IF(A614&gt;"",IF(A614=E614,"No",(IF(IFERROR(VLOOKUP(A614,E:E,1,FALSE)=A614,FALSE),"Duplicate",IF(E614&gt;"","Mismatch","IT Only")))),"No")</f>
        <v>No</v>
      </c>
      <c r="C614" s="86" t="s">
        <v>430</v>
      </c>
      <c r="D614" s="84" t="s">
        <v>472</v>
      </c>
      <c r="E614" s="84" t="s">
        <v>2545</v>
      </c>
      <c r="F614" s="84" t="str">
        <f>IF(E614=0,"N/A",IF(IF(E614&gt;"",COUNTIF(E:E,E614),0)&gt;1,"Yes","No"))</f>
        <v>No</v>
      </c>
      <c r="G614" s="87" t="s">
        <v>2546</v>
      </c>
      <c r="H614" s="87" t="s">
        <v>692</v>
      </c>
      <c r="I614" s="87" t="s">
        <v>435</v>
      </c>
      <c r="J614" s="87" t="s">
        <v>436</v>
      </c>
      <c r="K614" s="87">
        <v>37.638933999999999</v>
      </c>
      <c r="L614" s="87">
        <v>-91.123892999999995</v>
      </c>
      <c r="M614" s="87"/>
      <c r="N614" s="87" t="s">
        <v>2545</v>
      </c>
      <c r="O614" s="88">
        <v>48</v>
      </c>
      <c r="P614" s="87" t="s">
        <v>1039</v>
      </c>
      <c r="Q614" s="89"/>
    </row>
    <row r="615" spans="1:17" x14ac:dyDescent="0.25">
      <c r="A615" s="143"/>
      <c r="B615" s="143" t="str">
        <f>IF(A615&gt;"",IF(A615=E615,"No",(IF(IFERROR(VLOOKUP(A615,E:E,1,FALSE)=A615,FALSE),"Duplicate",IF(E615&gt;"","Mismatch","IT Only")))),"No")</f>
        <v>No</v>
      </c>
      <c r="C615" s="86" t="s">
        <v>430</v>
      </c>
      <c r="D615" s="143" t="s">
        <v>431</v>
      </c>
      <c r="E615" s="143" t="s">
        <v>1754</v>
      </c>
      <c r="F615" s="143" t="str">
        <f>IF(E615=0,"N/A",IF(IF(E615&gt;"",COUNTIF(E:E,E615),0)&gt;1,"Yes","No"))</f>
        <v>No</v>
      </c>
      <c r="G615" s="87" t="s">
        <v>1755</v>
      </c>
      <c r="H615" s="87" t="s">
        <v>489</v>
      </c>
      <c r="I615" s="87" t="s">
        <v>435</v>
      </c>
      <c r="J615" s="87" t="s">
        <v>436</v>
      </c>
      <c r="K615" s="87">
        <v>38.048483330000003</v>
      </c>
      <c r="L615" s="87">
        <v>-92.680133330000004</v>
      </c>
      <c r="M615" s="87"/>
      <c r="N615" s="87" t="s">
        <v>1754</v>
      </c>
      <c r="O615" s="94">
        <v>509</v>
      </c>
      <c r="P615" s="87" t="s">
        <v>1505</v>
      </c>
      <c r="Q615" s="89"/>
    </row>
    <row r="616" spans="1:17" x14ac:dyDescent="0.25">
      <c r="A616" s="143"/>
      <c r="B616" s="143"/>
      <c r="C616" s="86" t="s">
        <v>430</v>
      </c>
      <c r="D616" s="143" t="s">
        <v>464</v>
      </c>
      <c r="E616" s="143" t="s">
        <v>10268</v>
      </c>
      <c r="F616" s="84" t="s">
        <v>32</v>
      </c>
      <c r="G616" s="134" t="s">
        <v>10269</v>
      </c>
      <c r="H616" s="87" t="s">
        <v>493</v>
      </c>
      <c r="I616" s="87" t="s">
        <v>445</v>
      </c>
      <c r="J616" s="87"/>
      <c r="K616" s="134">
        <v>40.469700000000003</v>
      </c>
      <c r="L616" s="134">
        <v>-88.933300000000003</v>
      </c>
      <c r="M616" s="134" t="s">
        <v>10270</v>
      </c>
      <c r="N616" s="87"/>
      <c r="O616" s="87"/>
      <c r="P616" s="87"/>
      <c r="Q616" s="87"/>
    </row>
    <row r="617" spans="1:17" ht="30" x14ac:dyDescent="0.25">
      <c r="A617" s="284"/>
      <c r="B617" s="275"/>
      <c r="C617" s="283"/>
      <c r="D617" s="275" t="s">
        <v>11212</v>
      </c>
      <c r="E617" s="275" t="s">
        <v>11215</v>
      </c>
      <c r="F617" s="275" t="s">
        <v>11216</v>
      </c>
      <c r="G617" s="278" t="s">
        <v>11213</v>
      </c>
      <c r="H617" s="278" t="s">
        <v>10083</v>
      </c>
      <c r="I617" s="278" t="s">
        <v>445</v>
      </c>
      <c r="J617" s="278" t="s">
        <v>580</v>
      </c>
      <c r="K617" s="278"/>
      <c r="L617" s="278"/>
      <c r="M617" s="278" t="s">
        <v>11214</v>
      </c>
      <c r="N617" s="278"/>
      <c r="O617" s="278"/>
      <c r="P617" s="278"/>
      <c r="Q617" s="278"/>
    </row>
    <row r="618" spans="1:17" x14ac:dyDescent="0.25">
      <c r="A618" s="143"/>
      <c r="B618" s="143" t="str">
        <f>IF(A618&gt;"",IF(A618=E618,"No",(IF(IFERROR(VLOOKUP(A618,E:E,1,FALSE)=A618,FALSE),"Duplicate",IF(E618&gt;"","Mismatch","IT Only")))),"No")</f>
        <v>No</v>
      </c>
      <c r="C618" s="86" t="s">
        <v>430</v>
      </c>
      <c r="D618" s="143" t="s">
        <v>431</v>
      </c>
      <c r="E618" s="143" t="s">
        <v>1766</v>
      </c>
      <c r="F618" s="143" t="str">
        <f>IF(E618=0,"N/A",IF(IF(E618&gt;"",COUNTIF(E:E,E618),0)&gt;1,"Yes","No"))</f>
        <v>No</v>
      </c>
      <c r="G618" s="87" t="s">
        <v>1767</v>
      </c>
      <c r="H618" s="87" t="s">
        <v>479</v>
      </c>
      <c r="I618" s="87" t="s">
        <v>445</v>
      </c>
      <c r="J618" s="87" t="s">
        <v>436</v>
      </c>
      <c r="K618" s="87">
        <v>40.041166670000003</v>
      </c>
      <c r="L618" s="87">
        <v>-91.061533330000003</v>
      </c>
      <c r="M618" s="87"/>
      <c r="N618" s="87" t="s">
        <v>1766</v>
      </c>
      <c r="O618" s="87" t="s">
        <v>1768</v>
      </c>
      <c r="P618" s="87" t="s">
        <v>482</v>
      </c>
      <c r="Q618" s="87" t="s">
        <v>483</v>
      </c>
    </row>
    <row r="619" spans="1:17" x14ac:dyDescent="0.25">
      <c r="A619" s="143"/>
      <c r="B619" s="143" t="str">
        <f>IF(A619&gt;"",IF(A619=E619,"No",(IF(IFERROR(VLOOKUP(A619,E:E,1,FALSE)=A619,FALSE),"Duplicate",IF(E619&gt;"","Mismatch","IT Only")))),"No")</f>
        <v>No</v>
      </c>
      <c r="C619" s="86" t="s">
        <v>430</v>
      </c>
      <c r="D619" s="143" t="s">
        <v>431</v>
      </c>
      <c r="E619" s="143" t="s">
        <v>1758</v>
      </c>
      <c r="F619" s="84" t="str">
        <f>IF(E619=0,"N/A",IF(IF(E619&gt;"",COUNTIF(E:E,E619),0)&gt;1,"Yes","No"))</f>
        <v>No</v>
      </c>
      <c r="G619" s="87" t="s">
        <v>1759</v>
      </c>
      <c r="H619" s="87" t="s">
        <v>444</v>
      </c>
      <c r="I619" s="87" t="s">
        <v>445</v>
      </c>
      <c r="J619" s="87" t="s">
        <v>436</v>
      </c>
      <c r="K619" s="87"/>
      <c r="L619" s="87"/>
      <c r="M619" s="87"/>
      <c r="N619" s="87" t="s">
        <v>1758</v>
      </c>
      <c r="O619" s="87" t="s">
        <v>1760</v>
      </c>
      <c r="P619" s="87" t="s">
        <v>447</v>
      </c>
      <c r="Q619" s="87" t="s">
        <v>448</v>
      </c>
    </row>
    <row r="620" spans="1:17" x14ac:dyDescent="0.25">
      <c r="A620" s="143"/>
      <c r="B620" s="143" t="str">
        <f>IF(A620&gt;"",IF(A620=E620,"No",(IF(IFERROR(VLOOKUP(A620,E:E,1,FALSE)=A620,FALSE),"Duplicate",IF(E620&gt;"","Mismatch","IT Only")))),"No")</f>
        <v>No</v>
      </c>
      <c r="C620" s="86" t="s">
        <v>430</v>
      </c>
      <c r="D620" s="143" t="s">
        <v>431</v>
      </c>
      <c r="E620" s="143" t="s">
        <v>1913</v>
      </c>
      <c r="F620" s="84" t="str">
        <f>IF(E620=0,"N/A",IF(IF(E620&gt;"",COUNTIF(E:E,E620),0)&gt;1,"Yes","No"))</f>
        <v>No</v>
      </c>
      <c r="G620" s="87" t="s">
        <v>1914</v>
      </c>
      <c r="H620" s="87" t="s">
        <v>680</v>
      </c>
      <c r="I620" s="87" t="s">
        <v>445</v>
      </c>
      <c r="J620" s="87" t="s">
        <v>436</v>
      </c>
      <c r="K620" s="87"/>
      <c r="L620" s="87"/>
      <c r="M620" s="87"/>
      <c r="N620" s="87" t="s">
        <v>1913</v>
      </c>
      <c r="O620" s="87" t="s">
        <v>1915</v>
      </c>
      <c r="P620" s="87" t="s">
        <v>684</v>
      </c>
      <c r="Q620" s="87" t="s">
        <v>685</v>
      </c>
    </row>
    <row r="621" spans="1:17" x14ac:dyDescent="0.25">
      <c r="A621" s="143"/>
      <c r="B621" s="143" t="s">
        <v>10076</v>
      </c>
      <c r="C621" s="86" t="s">
        <v>430</v>
      </c>
      <c r="D621" s="143" t="s">
        <v>431</v>
      </c>
      <c r="E621" s="143" t="s">
        <v>10956</v>
      </c>
      <c r="F621" s="84" t="str">
        <f>IF(E621=0,"N/A",IF(IF(E621&gt;"",COUNTIF(E:E,E621),0)&gt;1,"Yes","No"))</f>
        <v>No</v>
      </c>
      <c r="G621" s="166" t="s">
        <v>10978</v>
      </c>
      <c r="H621" s="87" t="s">
        <v>558</v>
      </c>
      <c r="I621" s="87" t="s">
        <v>445</v>
      </c>
      <c r="J621" s="87" t="s">
        <v>10517</v>
      </c>
      <c r="K621" s="87">
        <v>-89.946663000000001</v>
      </c>
      <c r="L621" s="87">
        <v>38.817711000000003</v>
      </c>
      <c r="M621" s="87" t="s">
        <v>10998</v>
      </c>
      <c r="N621" s="87"/>
      <c r="O621" s="87"/>
      <c r="P621" s="87"/>
      <c r="Q621" s="87"/>
    </row>
    <row r="622" spans="1:17" x14ac:dyDescent="0.25">
      <c r="A622" s="143"/>
      <c r="B622" s="143" t="s">
        <v>10076</v>
      </c>
      <c r="C622" s="86" t="s">
        <v>430</v>
      </c>
      <c r="D622" s="143" t="s">
        <v>431</v>
      </c>
      <c r="E622" s="143" t="s">
        <v>10593</v>
      </c>
      <c r="F622" s="84" t="str">
        <f>IF(E622=0,"N/A",IF(IF(E622&gt;"",COUNTIF(E:E,E622),0)&gt;1,"Yes","No"))</f>
        <v>No</v>
      </c>
      <c r="G622" s="87" t="s">
        <v>10594</v>
      </c>
      <c r="H622" s="106" t="s">
        <v>444</v>
      </c>
      <c r="I622" s="106" t="s">
        <v>445</v>
      </c>
      <c r="J622" s="106" t="s">
        <v>10517</v>
      </c>
      <c r="K622" s="87">
        <v>-89.560699999999997</v>
      </c>
      <c r="L622" s="87">
        <v>40.714500000000001</v>
      </c>
      <c r="M622" s="87" t="s">
        <v>10694</v>
      </c>
      <c r="N622" s="87"/>
      <c r="O622" s="88"/>
      <c r="P622" s="87"/>
      <c r="Q622" s="87"/>
    </row>
    <row r="623" spans="1:17" x14ac:dyDescent="0.25">
      <c r="A623" s="143"/>
      <c r="B623" s="143"/>
      <c r="D623" s="143"/>
      <c r="E623" s="146" t="s">
        <v>10534</v>
      </c>
      <c r="G623" s="141" t="s">
        <v>10535</v>
      </c>
      <c r="H623" s="141" t="s">
        <v>10196</v>
      </c>
      <c r="I623" s="141" t="s">
        <v>445</v>
      </c>
      <c r="J623" s="141" t="s">
        <v>10517</v>
      </c>
      <c r="K623" s="141">
        <v>39.7149</v>
      </c>
      <c r="L623" s="141">
        <v>-87.933599999999998</v>
      </c>
      <c r="M623" s="141" t="s">
        <v>10536</v>
      </c>
      <c r="N623" s="87"/>
      <c r="O623" s="94"/>
      <c r="P623" s="87"/>
      <c r="Q623" s="130" t="s">
        <v>10521</v>
      </c>
    </row>
    <row r="624" spans="1:17" x14ac:dyDescent="0.25">
      <c r="A624" s="143"/>
      <c r="B624" s="84" t="s">
        <v>10076</v>
      </c>
      <c r="C624" s="86" t="s">
        <v>430</v>
      </c>
      <c r="D624" s="84" t="s">
        <v>431</v>
      </c>
      <c r="E624" s="143" t="s">
        <v>10609</v>
      </c>
      <c r="F624" s="84" t="str">
        <f>IF(E624=0,"N/A",IF(IF(E624&gt;"",COUNTIF(E:E,E624),0)&gt;1,"Yes","No"))</f>
        <v>No</v>
      </c>
      <c r="G624" s="87" t="s">
        <v>10610</v>
      </c>
      <c r="H624" s="87" t="s">
        <v>444</v>
      </c>
      <c r="I624" s="87" t="s">
        <v>445</v>
      </c>
      <c r="J624" s="87" t="s">
        <v>10517</v>
      </c>
      <c r="K624" s="87">
        <v>-89.653400000000005</v>
      </c>
      <c r="L624" s="87">
        <v>40.651800000000001</v>
      </c>
      <c r="M624" s="87" t="s">
        <v>10687</v>
      </c>
      <c r="N624" s="87"/>
      <c r="O624" s="88"/>
      <c r="P624" s="87"/>
      <c r="Q624" s="87"/>
    </row>
    <row r="625" spans="1:17" x14ac:dyDescent="0.25">
      <c r="A625" s="143"/>
      <c r="B625" s="143" t="str">
        <f>IF(A625&gt;"",IF(A625=E625,"No",(IF(IFERROR(VLOOKUP(A625,E:E,1,FALSE)=A625,FALSE),"Duplicate",IF(E625&gt;"","Mismatch","IT Only")))),"No")</f>
        <v>No</v>
      </c>
      <c r="C625" s="86" t="s">
        <v>430</v>
      </c>
      <c r="D625" s="143" t="s">
        <v>431</v>
      </c>
      <c r="E625" s="143" t="s">
        <v>2058</v>
      </c>
      <c r="F625" s="84" t="str">
        <f>IF(E625=0,"N/A",IF(IF(E625&gt;"",COUNTIF(E:E,E625),0)&gt;1,"Yes","No"))</f>
        <v>No</v>
      </c>
      <c r="G625" s="87" t="s">
        <v>2059</v>
      </c>
      <c r="H625" s="87" t="s">
        <v>680</v>
      </c>
      <c r="I625" s="87" t="s">
        <v>445</v>
      </c>
      <c r="J625" s="87" t="s">
        <v>436</v>
      </c>
      <c r="K625" s="87">
        <v>38.561464999999998</v>
      </c>
      <c r="L625" s="87">
        <v>-89.151234000000002</v>
      </c>
      <c r="M625" s="87"/>
      <c r="N625" s="87" t="s">
        <v>2060</v>
      </c>
      <c r="O625" s="87" t="s">
        <v>2061</v>
      </c>
      <c r="P625" s="87" t="s">
        <v>2056</v>
      </c>
      <c r="Q625" s="87" t="s">
        <v>2057</v>
      </c>
    </row>
    <row r="626" spans="1:17" x14ac:dyDescent="0.25">
      <c r="A626" s="143" t="s">
        <v>2585</v>
      </c>
      <c r="B626" s="143" t="str">
        <f>IF(A626&gt;"",IF(A626=E626,"No",(IF(IFERROR(VLOOKUP(A626,E:E,1,FALSE)=A626,FALSE),"Duplicate",IF(E626&gt;"","Mismatch","IT Only")))),"No")</f>
        <v>No</v>
      </c>
      <c r="C626" s="86" t="s">
        <v>430</v>
      </c>
      <c r="D626" s="143" t="s">
        <v>431</v>
      </c>
      <c r="E626" s="143" t="s">
        <v>2585</v>
      </c>
      <c r="F626" s="84" t="str">
        <f>IF(E626=0,"N/A",IF(IF(E626&gt;"",COUNTIF(E:E,E626),0)&gt;1,"Yes","No"))</f>
        <v>No</v>
      </c>
      <c r="G626" s="87" t="s">
        <v>2586</v>
      </c>
      <c r="H626" s="87" t="s">
        <v>444</v>
      </c>
      <c r="I626" s="87" t="s">
        <v>445</v>
      </c>
      <c r="J626" s="87" t="s">
        <v>536</v>
      </c>
      <c r="K626" s="87">
        <v>40.880343000000003</v>
      </c>
      <c r="L626" s="87">
        <v>-89.428336999999999</v>
      </c>
      <c r="M626" s="87"/>
      <c r="N626" s="87"/>
      <c r="O626" s="94"/>
      <c r="P626" s="87"/>
      <c r="Q626" s="89"/>
    </row>
    <row r="627" spans="1:17" x14ac:dyDescent="0.25">
      <c r="A627" s="143"/>
      <c r="B627" s="143" t="str">
        <f>IF(A627&gt;"",IF(A627=E627,"No",(IF(IFERROR(VLOOKUP(A627,E:E,1,FALSE)=A627,FALSE),"Duplicate",IF(E627&gt;"","Mismatch","IT Only")))),"No")</f>
        <v>No</v>
      </c>
      <c r="C627" s="86" t="s">
        <v>430</v>
      </c>
      <c r="D627" s="143" t="s">
        <v>431</v>
      </c>
      <c r="E627" s="143" t="s">
        <v>2052</v>
      </c>
      <c r="F627" s="84" t="str">
        <f>IF(E627=0,"N/A",IF(IF(E627&gt;"",COUNTIF(E:E,E627),0)&gt;1,"Yes","No"))</f>
        <v>No</v>
      </c>
      <c r="G627" s="87" t="s">
        <v>2053</v>
      </c>
      <c r="H627" s="106" t="s">
        <v>680</v>
      </c>
      <c r="I627" s="106" t="s">
        <v>445</v>
      </c>
      <c r="J627" s="106" t="s">
        <v>436</v>
      </c>
      <c r="K627" s="87">
        <v>38.546983330000003</v>
      </c>
      <c r="L627" s="87">
        <v>-89.129333329999994</v>
      </c>
      <c r="M627" s="87"/>
      <c r="N627" s="87" t="s">
        <v>2054</v>
      </c>
      <c r="O627" s="87" t="s">
        <v>2055</v>
      </c>
      <c r="P627" s="87" t="s">
        <v>2056</v>
      </c>
      <c r="Q627" s="87" t="s">
        <v>2057</v>
      </c>
    </row>
    <row r="628" spans="1:17" x14ac:dyDescent="0.25">
      <c r="A628" s="143"/>
      <c r="B628" s="84" t="str">
        <f>IF(A628&gt;"",IF(A628=E628,"No",(IF(IFERROR(VLOOKUP(A628,E:E,1,FALSE)=A628,FALSE),"Duplicate",IF(E628&gt;"","Mismatch","IT Only")))),"No")</f>
        <v>No</v>
      </c>
      <c r="C628" s="86" t="s">
        <v>430</v>
      </c>
      <c r="D628" s="84" t="s">
        <v>431</v>
      </c>
      <c r="E628" s="84" t="s">
        <v>2042</v>
      </c>
      <c r="F628" s="84" t="str">
        <f>IF(E628=0,"N/A",IF(IF(E628&gt;"",COUNTIF(E:E,E628),0)&gt;1,"Yes","No"))</f>
        <v>No</v>
      </c>
      <c r="G628" s="87" t="s">
        <v>2043</v>
      </c>
      <c r="H628" s="106" t="s">
        <v>516</v>
      </c>
      <c r="I628" s="106" t="s">
        <v>445</v>
      </c>
      <c r="J628" s="106" t="s">
        <v>436</v>
      </c>
      <c r="K628" s="87">
        <v>38.54303333</v>
      </c>
      <c r="L628" s="87">
        <v>-90.152850000000001</v>
      </c>
      <c r="M628" s="87"/>
      <c r="N628" s="87" t="s">
        <v>2044</v>
      </c>
      <c r="O628" s="87" t="s">
        <v>2045</v>
      </c>
      <c r="P628" s="87" t="s">
        <v>524</v>
      </c>
      <c r="Q628" s="87" t="s">
        <v>525</v>
      </c>
    </row>
    <row r="629" spans="1:17" x14ac:dyDescent="0.25">
      <c r="A629" s="143"/>
      <c r="B629" s="143" t="str">
        <f>IF(A629&gt;"",IF(A629=E629,"No",(IF(IFERROR(VLOOKUP(A629,E:E,1,FALSE)=A629,FALSE),"Duplicate",IF(E629&gt;"","Mismatch","IT Only")))),"No")</f>
        <v>No</v>
      </c>
      <c r="C629" s="86" t="s">
        <v>430</v>
      </c>
      <c r="D629" s="143" t="s">
        <v>431</v>
      </c>
      <c r="E629" s="143" t="s">
        <v>2270</v>
      </c>
      <c r="F629" s="143" t="str">
        <f>IF(E629=0,"N/A",IF(IF(E629&gt;"",COUNTIF(E:E,E629),0)&gt;1,"Yes","No"))</f>
        <v>No</v>
      </c>
      <c r="G629" s="87" t="s">
        <v>2271</v>
      </c>
      <c r="H629" s="87" t="s">
        <v>516</v>
      </c>
      <c r="I629" s="87" t="s">
        <v>445</v>
      </c>
      <c r="J629" s="87" t="s">
        <v>436</v>
      </c>
      <c r="K629" s="87"/>
      <c r="L629" s="87"/>
      <c r="M629" s="87"/>
      <c r="N629" s="87" t="s">
        <v>2270</v>
      </c>
      <c r="O629" s="87" t="s">
        <v>2272</v>
      </c>
      <c r="P629" s="87" t="s">
        <v>898</v>
      </c>
      <c r="Q629" s="87" t="s">
        <v>899</v>
      </c>
    </row>
    <row r="630" spans="1:17" x14ac:dyDescent="0.25">
      <c r="A630" s="93" t="s">
        <v>2051</v>
      </c>
      <c r="B630" s="143" t="str">
        <f>IF(A630&gt;"",IF(A630=E630,"No",(IF(IFERROR(VLOOKUP(A630,E:E,1,FALSE)=A630,FALSE),"Duplicate",IF(E630&gt;"","Mismatch","IT Only")))),"No")</f>
        <v>Mismatch</v>
      </c>
      <c r="C630" s="86" t="s">
        <v>463</v>
      </c>
      <c r="D630" s="143" t="s">
        <v>464</v>
      </c>
      <c r="E630" s="143" t="s">
        <v>2083</v>
      </c>
      <c r="F630" s="143" t="str">
        <f>IF(E630=0,"N/A",IF(IF(E630&gt;"",COUNTIF(E:E,E630),0)&gt;1,"Yes","No"))</f>
        <v>No</v>
      </c>
      <c r="G630" s="87" t="s">
        <v>2084</v>
      </c>
      <c r="H630" s="87" t="s">
        <v>680</v>
      </c>
      <c r="I630" s="87" t="s">
        <v>445</v>
      </c>
      <c r="J630" s="87" t="s">
        <v>2085</v>
      </c>
      <c r="K630" s="87">
        <v>38.507966670000002</v>
      </c>
      <c r="L630" s="87">
        <v>-89.112966670000006</v>
      </c>
      <c r="M630" s="87"/>
      <c r="N630" s="87" t="s">
        <v>2086</v>
      </c>
      <c r="O630" s="87" t="s">
        <v>2087</v>
      </c>
      <c r="P630" s="87" t="s">
        <v>2056</v>
      </c>
      <c r="Q630" s="87" t="s">
        <v>2057</v>
      </c>
    </row>
    <row r="631" spans="1:17" x14ac:dyDescent="0.25">
      <c r="A631" s="143"/>
      <c r="B631" s="84" t="s">
        <v>10076</v>
      </c>
      <c r="C631" s="86" t="s">
        <v>430</v>
      </c>
      <c r="D631" s="84" t="s">
        <v>431</v>
      </c>
      <c r="E631" s="143" t="s">
        <v>10863</v>
      </c>
      <c r="F631" s="84" t="str">
        <f>IF(E631=0,"N/A",IF(IF(E631&gt;"",COUNTIF(E:E,E631),0)&gt;1,"Yes","No"))</f>
        <v>No</v>
      </c>
      <c r="G631" s="87" t="s">
        <v>10864</v>
      </c>
      <c r="H631" s="87"/>
      <c r="I631" s="87" t="s">
        <v>445</v>
      </c>
      <c r="J631" s="87" t="s">
        <v>10517</v>
      </c>
      <c r="K631" s="87">
        <v>-88.723100000000002</v>
      </c>
      <c r="L631" s="87">
        <v>40.012500000000003</v>
      </c>
      <c r="M631" s="87" t="s">
        <v>10865</v>
      </c>
      <c r="N631" s="87"/>
      <c r="O631" s="88"/>
      <c r="P631" s="87"/>
      <c r="Q631" s="89"/>
    </row>
    <row r="632" spans="1:17" s="90" customFormat="1" x14ac:dyDescent="0.25">
      <c r="A632" s="143"/>
      <c r="B632" s="143"/>
      <c r="C632" s="86"/>
      <c r="D632" s="143"/>
      <c r="E632" s="150" t="s">
        <v>10487</v>
      </c>
      <c r="F632" s="143"/>
      <c r="G632" s="130" t="s">
        <v>10505</v>
      </c>
      <c r="H632" s="130" t="s">
        <v>10196</v>
      </c>
      <c r="I632" s="130" t="s">
        <v>445</v>
      </c>
      <c r="J632" s="130" t="s">
        <v>10517</v>
      </c>
      <c r="K632" s="148">
        <v>-88.2667</v>
      </c>
      <c r="L632" s="148">
        <v>39.496600000000001</v>
      </c>
      <c r="M632" s="130" t="s">
        <v>10505</v>
      </c>
      <c r="N632" s="87"/>
      <c r="O632" s="94"/>
      <c r="P632" s="87"/>
      <c r="Q632" s="89"/>
    </row>
    <row r="633" spans="1:17" x14ac:dyDescent="0.25">
      <c r="A633" s="143"/>
      <c r="C633" s="86" t="s">
        <v>430</v>
      </c>
      <c r="D633" s="84" t="s">
        <v>431</v>
      </c>
      <c r="E633" s="143" t="s">
        <v>10752</v>
      </c>
      <c r="F633" s="84" t="s">
        <v>10076</v>
      </c>
      <c r="G633" s="110" t="s">
        <v>10706</v>
      </c>
      <c r="H633" s="110"/>
      <c r="I633" s="110" t="s">
        <v>445</v>
      </c>
      <c r="J633" s="110" t="s">
        <v>10517</v>
      </c>
      <c r="K633" s="110">
        <v>38.540999999999997</v>
      </c>
      <c r="L633" s="110">
        <v>-90.199299999999994</v>
      </c>
      <c r="M633" s="110" t="s">
        <v>10798</v>
      </c>
      <c r="N633" s="110"/>
      <c r="O633" s="110"/>
      <c r="P633" s="110"/>
      <c r="Q633" s="110"/>
    </row>
    <row r="634" spans="1:17" x14ac:dyDescent="0.25">
      <c r="A634" s="93" t="s">
        <v>1778</v>
      </c>
      <c r="B634" s="84" t="str">
        <f>IF(A634&gt;"",IF(A634=E634,"No",(IF(IFERROR(VLOOKUP(A634,E:E,1,FALSE)=A634,FALSE),"Duplicate",IF(E634&gt;"","Mismatch","IT Only")))),"No")</f>
        <v>Mismatch</v>
      </c>
      <c r="C634" s="86" t="s">
        <v>463</v>
      </c>
      <c r="D634" s="143" t="s">
        <v>464</v>
      </c>
      <c r="E634" s="143" t="s">
        <v>1779</v>
      </c>
      <c r="F634" s="84" t="str">
        <f>IF(E634=0,"N/A",IF(IF(E634&gt;"",COUNTIF(E:E,E634),0)&gt;1,"Yes","No"))</f>
        <v>No</v>
      </c>
      <c r="G634" s="87" t="s">
        <v>1780</v>
      </c>
      <c r="H634" s="87" t="s">
        <v>479</v>
      </c>
      <c r="I634" s="87" t="s">
        <v>445</v>
      </c>
      <c r="J634" s="87" t="s">
        <v>467</v>
      </c>
      <c r="K634" s="87">
        <v>40.718000000000004</v>
      </c>
      <c r="L634" s="87">
        <v>-90.028049999999993</v>
      </c>
      <c r="M634" s="87"/>
      <c r="N634" s="87" t="s">
        <v>1781</v>
      </c>
      <c r="O634" s="87" t="s">
        <v>1782</v>
      </c>
      <c r="P634" s="87" t="s">
        <v>482</v>
      </c>
      <c r="Q634" s="87" t="s">
        <v>483</v>
      </c>
    </row>
    <row r="635" spans="1:17" x14ac:dyDescent="0.25">
      <c r="A635" s="143"/>
      <c r="B635" s="84" t="s">
        <v>10076</v>
      </c>
      <c r="C635" s="86" t="s">
        <v>430</v>
      </c>
      <c r="D635" s="143" t="s">
        <v>431</v>
      </c>
      <c r="E635" s="84" t="s">
        <v>10878</v>
      </c>
      <c r="F635" s="84" t="str">
        <f>IF(E635=0,"N/A",IF(IF(E635&gt;"",COUNTIF(E:E,E635),0)&gt;1,"Yes","No"))</f>
        <v>No</v>
      </c>
      <c r="G635" s="87" t="s">
        <v>10879</v>
      </c>
      <c r="H635" s="87"/>
      <c r="I635" s="87" t="s">
        <v>445</v>
      </c>
      <c r="J635" s="87" t="s">
        <v>10517</v>
      </c>
      <c r="K635" s="87">
        <v>-88.971800000000002</v>
      </c>
      <c r="L635" s="87">
        <v>40.1541</v>
      </c>
      <c r="M635" s="87" t="s">
        <v>10880</v>
      </c>
      <c r="N635" s="87"/>
      <c r="O635" s="88"/>
      <c r="P635" s="87"/>
      <c r="Q635" s="89"/>
    </row>
    <row r="636" spans="1:17" x14ac:dyDescent="0.25">
      <c r="A636" s="143"/>
      <c r="B636" s="84" t="s">
        <v>10076</v>
      </c>
      <c r="C636" s="203" t="s">
        <v>430</v>
      </c>
      <c r="D636" s="203" t="s">
        <v>431</v>
      </c>
      <c r="E636" s="84" t="s">
        <v>10153</v>
      </c>
      <c r="F636" s="84" t="s">
        <v>10076</v>
      </c>
      <c r="G636" s="87" t="s">
        <v>10152</v>
      </c>
      <c r="H636" s="130" t="s">
        <v>10083</v>
      </c>
      <c r="I636" s="130" t="s">
        <v>445</v>
      </c>
      <c r="J636" s="130" t="s">
        <v>536</v>
      </c>
      <c r="K636" s="87">
        <v>40.1404</v>
      </c>
      <c r="L636" s="87">
        <v>-88.257400000000004</v>
      </c>
      <c r="M636" s="87"/>
      <c r="N636" s="87"/>
      <c r="O636" s="87"/>
      <c r="P636" s="87"/>
      <c r="Q636" s="87"/>
    </row>
    <row r="637" spans="1:17" x14ac:dyDescent="0.25">
      <c r="A637" s="143"/>
      <c r="B637" s="84" t="str">
        <f>IF(A637&gt;"",IF(A637=E637,"No",(IF(IFERROR(VLOOKUP(A637,E:E,1,FALSE)=A637,FALSE),"Duplicate",IF(E637&gt;"","Mismatch","IT Only")))),"No")</f>
        <v>No</v>
      </c>
      <c r="C637" s="86" t="s">
        <v>430</v>
      </c>
      <c r="D637" s="143" t="s">
        <v>431</v>
      </c>
      <c r="E637" s="84" t="s">
        <v>1786</v>
      </c>
      <c r="F637" s="84" t="str">
        <f>IF(E637=0,"N/A",IF(IF(E637&gt;"",COUNTIF(E:E,E637),0)&gt;1,"Yes","No"))</f>
        <v>No</v>
      </c>
      <c r="G637" s="87" t="s">
        <v>1787</v>
      </c>
      <c r="H637" s="87" t="s">
        <v>434</v>
      </c>
      <c r="I637" s="87" t="s">
        <v>435</v>
      </c>
      <c r="J637" s="87" t="s">
        <v>436</v>
      </c>
      <c r="K637" s="87">
        <v>40.131283330000002</v>
      </c>
      <c r="L637" s="87">
        <v>-91.514616669999995</v>
      </c>
      <c r="M637" s="87"/>
      <c r="N637" s="87" t="s">
        <v>1786</v>
      </c>
      <c r="O637" s="94">
        <v>709</v>
      </c>
      <c r="P637" s="87" t="s">
        <v>475</v>
      </c>
      <c r="Q637" s="89"/>
    </row>
    <row r="638" spans="1:17" x14ac:dyDescent="0.25">
      <c r="A638" s="143"/>
      <c r="C638" s="86" t="s">
        <v>430</v>
      </c>
      <c r="D638" s="143" t="s">
        <v>464</v>
      </c>
      <c r="E638" s="143" t="s">
        <v>10337</v>
      </c>
      <c r="F638" s="84" t="s">
        <v>32</v>
      </c>
      <c r="G638" s="134" t="s">
        <v>10338</v>
      </c>
      <c r="H638" s="110" t="s">
        <v>444</v>
      </c>
      <c r="I638" s="110" t="s">
        <v>445</v>
      </c>
      <c r="J638" s="110"/>
      <c r="K638" s="134">
        <v>40.707900000000002</v>
      </c>
      <c r="L638" s="134">
        <v>-89.269000000000005</v>
      </c>
      <c r="M638" s="134" t="s">
        <v>10339</v>
      </c>
      <c r="N638" s="110"/>
      <c r="O638" s="110"/>
      <c r="P638" s="110"/>
      <c r="Q638" s="110"/>
    </row>
    <row r="639" spans="1:17" x14ac:dyDescent="0.25">
      <c r="A639" s="143"/>
      <c r="B639" s="84" t="str">
        <f>IF(A639&gt;"",IF(A639=E639,"No",(IF(IFERROR(VLOOKUP(A639,E:E,1,FALSE)=A639,FALSE),"Duplicate",IF(E639&gt;"","Mismatch","IT Only")))),"No")</f>
        <v>No</v>
      </c>
      <c r="C639" s="86" t="s">
        <v>430</v>
      </c>
      <c r="D639" s="84" t="s">
        <v>431</v>
      </c>
      <c r="E639" s="84" t="s">
        <v>1831</v>
      </c>
      <c r="F639" s="84" t="str">
        <f>IF(E639=0,"N/A",IF(IF(E639&gt;"",COUNTIF(E:E,E639),0)&gt;1,"Yes","No"))</f>
        <v>No</v>
      </c>
      <c r="G639" s="87" t="s">
        <v>1832</v>
      </c>
      <c r="H639" s="87" t="s">
        <v>692</v>
      </c>
      <c r="I639" s="87" t="s">
        <v>435</v>
      </c>
      <c r="J639" s="87" t="s">
        <v>436</v>
      </c>
      <c r="K639" s="87">
        <v>37.352600000000002</v>
      </c>
      <c r="L639" s="87">
        <v>-89.531999999999996</v>
      </c>
      <c r="M639" s="87"/>
      <c r="N639" s="87" t="s">
        <v>1831</v>
      </c>
      <c r="O639" s="94">
        <v>646</v>
      </c>
      <c r="P639" s="87" t="s">
        <v>693</v>
      </c>
      <c r="Q639" s="89"/>
    </row>
    <row r="640" spans="1:17" x14ac:dyDescent="0.25">
      <c r="A640" s="143"/>
      <c r="B640" s="143" t="str">
        <f>IF(A640&gt;"",IF(A640=E640,"No",(IF(IFERROR(VLOOKUP(A640,E:E,1,FALSE)=A640,FALSE),"Duplicate",IF(E640&gt;"","Mismatch","IT Only")))),"No")</f>
        <v>No</v>
      </c>
      <c r="C640" s="91" t="s">
        <v>1007</v>
      </c>
      <c r="D640" s="143" t="s">
        <v>464</v>
      </c>
      <c r="E640" s="143" t="s">
        <v>1795</v>
      </c>
      <c r="F640" s="84" t="str">
        <f>IF(E640=0,"N/A",IF(IF(E640&gt;"",COUNTIF(E:E,E640),0)&gt;1,"Yes","No"))</f>
        <v>Yes</v>
      </c>
      <c r="G640" s="87" t="s">
        <v>1796</v>
      </c>
      <c r="H640" s="87" t="s">
        <v>479</v>
      </c>
      <c r="I640" s="87" t="s">
        <v>445</v>
      </c>
      <c r="J640" s="87" t="s">
        <v>436</v>
      </c>
      <c r="K640" s="87">
        <v>40.538833330000003</v>
      </c>
      <c r="L640" s="87">
        <v>-90.072333330000006</v>
      </c>
      <c r="M640" s="87"/>
      <c r="N640" s="87" t="s">
        <v>1795</v>
      </c>
      <c r="O640" s="87" t="s">
        <v>1797</v>
      </c>
      <c r="P640" s="87" t="s">
        <v>482</v>
      </c>
      <c r="Q640" s="87" t="s">
        <v>483</v>
      </c>
    </row>
    <row r="641" spans="1:17" x14ac:dyDescent="0.25">
      <c r="A641" s="143"/>
      <c r="B641" s="84" t="str">
        <f>IF(A641&gt;"",IF(A641=E641,"No",(IF(IFERROR(VLOOKUP(A641,E:E,1,FALSE)=A641,FALSE),"Duplicate",IF(E641&gt;"","Mismatch","IT Only")))),"No")</f>
        <v>No</v>
      </c>
      <c r="C641" s="91" t="s">
        <v>1007</v>
      </c>
      <c r="D641" s="84" t="s">
        <v>464</v>
      </c>
      <c r="E641" s="143" t="s">
        <v>1795</v>
      </c>
      <c r="F641" s="84" t="str">
        <f>IF(E641=0,"N/A",IF(IF(E641&gt;"",COUNTIF(E:E,E641),0)&gt;1,"Yes","No"))</f>
        <v>Yes</v>
      </c>
      <c r="G641" s="87" t="s">
        <v>2116</v>
      </c>
      <c r="H641" s="87" t="s">
        <v>680</v>
      </c>
      <c r="I641" s="87" t="s">
        <v>445</v>
      </c>
      <c r="J641" s="87" t="s">
        <v>436</v>
      </c>
      <c r="K641" s="87">
        <v>38.521178999999997</v>
      </c>
      <c r="L641" s="87">
        <v>-89.115724</v>
      </c>
      <c r="M641" s="87"/>
      <c r="N641" s="87" t="s">
        <v>2117</v>
      </c>
      <c r="O641" s="87" t="s">
        <v>2118</v>
      </c>
      <c r="P641" s="87" t="s">
        <v>2056</v>
      </c>
      <c r="Q641" s="87" t="s">
        <v>2057</v>
      </c>
    </row>
    <row r="642" spans="1:17" x14ac:dyDescent="0.25">
      <c r="A642" s="143" t="s">
        <v>1788</v>
      </c>
      <c r="B642" s="84" t="str">
        <f>IF(A642&gt;"",IF(A642=E642,"No",(IF(IFERROR(VLOOKUP(A642,E:E,1,FALSE)=A642,FALSE),"Duplicate",IF(E642&gt;"","Mismatch","IT Only")))),"No")</f>
        <v>No</v>
      </c>
      <c r="C642" s="86" t="s">
        <v>430</v>
      </c>
      <c r="D642" s="84" t="s">
        <v>472</v>
      </c>
      <c r="E642" s="143" t="s">
        <v>1789</v>
      </c>
      <c r="F642" s="84" t="str">
        <f>IF(E642=0,"N/A",IF(IF(E642&gt;"",COUNTIF(E:E,E642),0)&gt;1,"Yes","No"))</f>
        <v>Yes</v>
      </c>
      <c r="G642" s="87" t="s">
        <v>1790</v>
      </c>
      <c r="H642" s="87" t="s">
        <v>479</v>
      </c>
      <c r="I642" s="87" t="s">
        <v>445</v>
      </c>
      <c r="J642" s="87" t="s">
        <v>552</v>
      </c>
      <c r="K642" s="87">
        <v>40.535166670000002</v>
      </c>
      <c r="L642" s="87">
        <v>-90.029499999999999</v>
      </c>
      <c r="M642" s="87"/>
      <c r="N642" s="87" t="s">
        <v>1791</v>
      </c>
      <c r="O642" s="87" t="s">
        <v>1792</v>
      </c>
      <c r="P642" s="87" t="s">
        <v>482</v>
      </c>
      <c r="Q642" s="87" t="s">
        <v>483</v>
      </c>
    </row>
    <row r="643" spans="1:17" x14ac:dyDescent="0.25">
      <c r="A643" s="93" t="s">
        <v>1793</v>
      </c>
      <c r="B643" s="143" t="str">
        <f>IF(A643&gt;"",IF(A643=E643,"No",(IF(IFERROR(VLOOKUP(A643,E:E,1,FALSE)=A643,FALSE),"Duplicate",IF(E643&gt;"","Mismatch","IT Only")))),"No")</f>
        <v>Mismatch</v>
      </c>
      <c r="C643" s="86" t="s">
        <v>463</v>
      </c>
      <c r="D643" s="143" t="s">
        <v>464</v>
      </c>
      <c r="E643" s="143" t="s">
        <v>1788</v>
      </c>
      <c r="F643" s="143" t="str">
        <f>IF(E643=0,"N/A",IF(IF(E643&gt;"",COUNTIF(E:E,E643),0)&gt;1,"Yes","No"))</f>
        <v>Yes</v>
      </c>
      <c r="G643" s="87" t="s">
        <v>1794</v>
      </c>
      <c r="H643" s="87" t="s">
        <v>1763</v>
      </c>
      <c r="I643" s="87" t="s">
        <v>445</v>
      </c>
      <c r="J643" s="87" t="s">
        <v>580</v>
      </c>
      <c r="K643" s="87">
        <v>40.535166670000002</v>
      </c>
      <c r="L643" s="87">
        <v>-90.029499999999999</v>
      </c>
      <c r="M643" s="87"/>
      <c r="N643" s="87"/>
      <c r="O643" s="94"/>
      <c r="P643" s="87"/>
      <c r="Q643" s="89"/>
    </row>
    <row r="644" spans="1:17" x14ac:dyDescent="0.25">
      <c r="A644" s="143"/>
      <c r="B644" s="84" t="str">
        <f>IF(A644&gt;"",IF(A644=E644,"No",(IF(IFERROR(VLOOKUP(A644,E:E,1,FALSE)=A644,FALSE),"Duplicate",IF(E644&gt;"","Mismatch","IT Only")))),"No")</f>
        <v>No</v>
      </c>
      <c r="C644" s="86" t="s">
        <v>430</v>
      </c>
      <c r="D644" s="143" t="s">
        <v>431</v>
      </c>
      <c r="E644" s="143" t="s">
        <v>2096</v>
      </c>
      <c r="F644" s="84" t="str">
        <f>IF(E644=0,"N/A",IF(IF(E644&gt;"",COUNTIF(E:E,E644),0)&gt;1,"Yes","No"))</f>
        <v>No</v>
      </c>
      <c r="G644" s="87" t="s">
        <v>2097</v>
      </c>
      <c r="H644" s="87" t="s">
        <v>680</v>
      </c>
      <c r="I644" s="87" t="s">
        <v>445</v>
      </c>
      <c r="J644" s="87" t="s">
        <v>436</v>
      </c>
      <c r="K644" s="87">
        <v>38.505029</v>
      </c>
      <c r="L644" s="87">
        <v>-89.145246999999998</v>
      </c>
      <c r="M644" s="87"/>
      <c r="N644" s="87" t="s">
        <v>2098</v>
      </c>
      <c r="O644" s="87" t="s">
        <v>2099</v>
      </c>
      <c r="P644" s="87" t="s">
        <v>2056</v>
      </c>
      <c r="Q644" s="87" t="s">
        <v>2057</v>
      </c>
    </row>
    <row r="645" spans="1:17" x14ac:dyDescent="0.25">
      <c r="A645" s="143"/>
      <c r="B645" s="143" t="str">
        <f>IF(A645&gt;"",IF(A645=E645,"No",(IF(IFERROR(VLOOKUP(A645,E:E,1,FALSE)=A645,FALSE),"Duplicate",IF(E645&gt;"","Mismatch","IT Only")))),"No")</f>
        <v>No</v>
      </c>
      <c r="C645" s="86" t="s">
        <v>430</v>
      </c>
      <c r="D645" s="143" t="s">
        <v>431</v>
      </c>
      <c r="E645" s="143" t="s">
        <v>2092</v>
      </c>
      <c r="F645" s="84" t="str">
        <f>IF(E645=0,"N/A",IF(IF(E645&gt;"",COUNTIF(E:E,E645),0)&gt;1,"Yes","No"))</f>
        <v>No</v>
      </c>
      <c r="G645" s="87" t="s">
        <v>2093</v>
      </c>
      <c r="H645" s="87" t="s">
        <v>680</v>
      </c>
      <c r="I645" s="87" t="s">
        <v>445</v>
      </c>
      <c r="J645" s="87" t="s">
        <v>436</v>
      </c>
      <c r="K645" s="87">
        <v>38.518878000000001</v>
      </c>
      <c r="L645" s="87">
        <v>-89.140215999999995</v>
      </c>
      <c r="M645" s="87"/>
      <c r="N645" s="87" t="s">
        <v>2094</v>
      </c>
      <c r="O645" s="87" t="s">
        <v>2095</v>
      </c>
      <c r="P645" s="87" t="s">
        <v>2056</v>
      </c>
      <c r="Q645" s="87" t="s">
        <v>2057</v>
      </c>
    </row>
    <row r="646" spans="1:17" x14ac:dyDescent="0.25">
      <c r="A646" s="143"/>
      <c r="B646" s="143" t="str">
        <f>IF(A646&gt;"",IF(A646=E646,"No",(IF(IFERROR(VLOOKUP(A646,E:E,1,FALSE)=A646,FALSE),"Duplicate",IF(E646&gt;"","Mismatch","IT Only")))),"No")</f>
        <v>No</v>
      </c>
      <c r="C646" s="86" t="s">
        <v>430</v>
      </c>
      <c r="D646" s="143" t="s">
        <v>431</v>
      </c>
      <c r="E646" s="143" t="s">
        <v>2460</v>
      </c>
      <c r="F646" s="84" t="str">
        <f>IF(E646=0,"N/A",IF(IF(E646&gt;"",COUNTIF(E:E,E646),0)&gt;1,"Yes","No"))</f>
        <v>No</v>
      </c>
      <c r="G646" s="87" t="s">
        <v>2461</v>
      </c>
      <c r="H646" s="87" t="s">
        <v>558</v>
      </c>
      <c r="I646" s="87" t="s">
        <v>445</v>
      </c>
      <c r="J646" s="87" t="s">
        <v>436</v>
      </c>
      <c r="K646" s="87">
        <v>38.712584</v>
      </c>
      <c r="L646" s="87">
        <v>-89.937321999999995</v>
      </c>
      <c r="M646" s="87"/>
      <c r="N646" s="87" t="s">
        <v>2460</v>
      </c>
      <c r="O646" s="87" t="s">
        <v>2462</v>
      </c>
      <c r="P646" s="87" t="s">
        <v>1961</v>
      </c>
      <c r="Q646" s="87" t="s">
        <v>1962</v>
      </c>
    </row>
    <row r="647" spans="1:17" x14ac:dyDescent="0.25">
      <c r="A647" s="93" t="s">
        <v>1783</v>
      </c>
      <c r="B647" s="84" t="str">
        <f>IF(A647&gt;"",IF(A647=E647,"No",(IF(IFERROR(VLOOKUP(A647,E:E,1,FALSE)=A647,FALSE),"Duplicate",IF(E647&gt;"","Mismatch","IT Only")))),"No")</f>
        <v>Duplicate</v>
      </c>
      <c r="C647" s="86" t="s">
        <v>463</v>
      </c>
      <c r="D647" s="84" t="s">
        <v>464</v>
      </c>
      <c r="E647" s="143" t="s">
        <v>1784</v>
      </c>
      <c r="F647" s="84" t="str">
        <f>IF(E647=0,"N/A",IF(IF(E647&gt;"",COUNTIF(E:E,E647),0)&gt;1,"Yes","No"))</f>
        <v>No</v>
      </c>
      <c r="G647" s="87" t="s">
        <v>1785</v>
      </c>
      <c r="H647" s="87" t="s">
        <v>479</v>
      </c>
      <c r="I647" s="87" t="s">
        <v>445</v>
      </c>
      <c r="J647" s="87" t="s">
        <v>580</v>
      </c>
      <c r="K647" s="87">
        <v>40.547738000000003</v>
      </c>
      <c r="L647" s="87">
        <v>-90.027506000000002</v>
      </c>
      <c r="M647" s="87" t="s">
        <v>10040</v>
      </c>
      <c r="N647" s="87"/>
      <c r="O647" s="94"/>
      <c r="P647" s="87"/>
      <c r="Q647" s="89"/>
    </row>
    <row r="648" spans="1:17" x14ac:dyDescent="0.25">
      <c r="A648" s="93" t="s">
        <v>2065</v>
      </c>
      <c r="B648" s="84" t="str">
        <f>IF(A648&gt;"",IF(A648=E648,"No",(IF(IFERROR(VLOOKUP(A648,E:E,1,FALSE)=A648,FALSE),"Duplicate",IF(E648&gt;"","Mismatch","IT Only")))),"No")</f>
        <v>Duplicate</v>
      </c>
      <c r="C648" s="86" t="s">
        <v>463</v>
      </c>
      <c r="D648" s="143" t="s">
        <v>755</v>
      </c>
      <c r="E648" s="143" t="s">
        <v>2066</v>
      </c>
      <c r="F648" s="84" t="str">
        <f>IF(E648=0,"N/A",IF(IF(E648&gt;"",COUNTIF(E:E,E648),0)&gt;1,"Yes","No"))</f>
        <v>No</v>
      </c>
      <c r="G648" s="87" t="s">
        <v>2067</v>
      </c>
      <c r="H648" s="87" t="s">
        <v>440</v>
      </c>
      <c r="I648" s="87" t="s">
        <v>435</v>
      </c>
      <c r="J648" s="87" t="s">
        <v>552</v>
      </c>
      <c r="K648" s="87">
        <v>38.630924999999998</v>
      </c>
      <c r="L648" s="87">
        <v>-90.237166999999999</v>
      </c>
      <c r="M648" s="87"/>
      <c r="N648" s="87" t="s">
        <v>2066</v>
      </c>
      <c r="O648" s="88">
        <v>76</v>
      </c>
      <c r="P648" s="87" t="s">
        <v>441</v>
      </c>
      <c r="Q648" s="89"/>
    </row>
    <row r="649" spans="1:17" x14ac:dyDescent="0.25">
      <c r="A649" s="143"/>
      <c r="B649" s="143" t="str">
        <f>IF(A649&gt;"",IF(A649=E649,"No",(IF(IFERROR(VLOOKUP(A649,E:E,1,FALSE)=A649,FALSE),"Duplicate",IF(E649&gt;"","Mismatch","IT Only")))),"No")</f>
        <v>No</v>
      </c>
      <c r="C649" s="86" t="s">
        <v>430</v>
      </c>
      <c r="D649" s="143" t="s">
        <v>431</v>
      </c>
      <c r="E649" s="84" t="s">
        <v>2100</v>
      </c>
      <c r="F649" s="84" t="str">
        <f>IF(E649=0,"N/A",IF(IF(E649&gt;"",COUNTIF(E:E,E649),0)&gt;1,"Yes","No"))</f>
        <v>No</v>
      </c>
      <c r="G649" s="87" t="s">
        <v>2101</v>
      </c>
      <c r="H649" s="87" t="s">
        <v>680</v>
      </c>
      <c r="I649" s="87" t="s">
        <v>445</v>
      </c>
      <c r="J649" s="87" t="s">
        <v>436</v>
      </c>
      <c r="K649" s="87">
        <v>38.495383330000003</v>
      </c>
      <c r="L649" s="87">
        <v>-89.13978333</v>
      </c>
      <c r="M649" s="87"/>
      <c r="N649" s="87" t="s">
        <v>2102</v>
      </c>
      <c r="O649" s="87" t="s">
        <v>2103</v>
      </c>
      <c r="P649" s="87" t="s">
        <v>2056</v>
      </c>
      <c r="Q649" s="87" t="s">
        <v>2057</v>
      </c>
    </row>
    <row r="650" spans="1:17" x14ac:dyDescent="0.25">
      <c r="A650" s="143" t="s">
        <v>1801</v>
      </c>
      <c r="B650" s="143" t="str">
        <f>IF(A650&gt;"",IF(A650=E650,"No",(IF(IFERROR(VLOOKUP(A650,E:E,1,FALSE)=A650,FALSE),"Duplicate",IF(E650&gt;"","Mismatch","IT Only")))),"No")</f>
        <v>No</v>
      </c>
      <c r="C650" s="86" t="s">
        <v>430</v>
      </c>
      <c r="D650" s="143" t="s">
        <v>431</v>
      </c>
      <c r="E650" s="84" t="s">
        <v>1801</v>
      </c>
      <c r="F650" s="84" t="str">
        <f>IF(E650=0,"N/A",IF(IF(E650&gt;"",COUNTIF(E:E,E650),0)&gt;1,"Yes","No"))</f>
        <v>No</v>
      </c>
      <c r="G650" s="87" t="s">
        <v>1802</v>
      </c>
      <c r="H650" s="87" t="s">
        <v>801</v>
      </c>
      <c r="I650" s="87" t="s">
        <v>435</v>
      </c>
      <c r="J650" s="87" t="s">
        <v>580</v>
      </c>
      <c r="K650" s="87">
        <v>40.121837999999997</v>
      </c>
      <c r="L650" s="87">
        <v>-91.517767000000006</v>
      </c>
      <c r="M650" s="87" t="s">
        <v>10030</v>
      </c>
      <c r="N650" s="87"/>
      <c r="O650" s="87"/>
      <c r="P650" s="87"/>
      <c r="Q650" s="87"/>
    </row>
    <row r="651" spans="1:17" x14ac:dyDescent="0.25">
      <c r="A651" s="143" t="s">
        <v>2104</v>
      </c>
      <c r="B651" s="84" t="str">
        <f>IF(A651&gt;"",IF(A651=E651,"No",(IF(IFERROR(VLOOKUP(A651,E:E,1,FALSE)=A651,FALSE),"Duplicate",IF(E651&gt;"","Mismatch","IT Only")))),"No")</f>
        <v>No</v>
      </c>
      <c r="C651" s="86" t="s">
        <v>430</v>
      </c>
      <c r="D651" s="143" t="s">
        <v>431</v>
      </c>
      <c r="E651" s="84" t="s">
        <v>2104</v>
      </c>
      <c r="F651" s="84" t="str">
        <f>IF(E651=0,"N/A",IF(IF(E651&gt;"",COUNTIF(E:E,E651),0)&gt;1,"Yes","No"))</f>
        <v>No</v>
      </c>
      <c r="G651" s="87" t="s">
        <v>2105</v>
      </c>
      <c r="H651" s="87" t="s">
        <v>624</v>
      </c>
      <c r="I651" s="87" t="s">
        <v>445</v>
      </c>
      <c r="J651" s="87" t="s">
        <v>580</v>
      </c>
      <c r="K651" s="87">
        <v>38.512135000000001</v>
      </c>
      <c r="L651" s="87">
        <v>-89.126508000000001</v>
      </c>
      <c r="M651" s="87" t="s">
        <v>2106</v>
      </c>
      <c r="N651" s="87"/>
      <c r="O651" s="94"/>
      <c r="P651" s="87"/>
      <c r="Q651" s="89"/>
    </row>
    <row r="652" spans="1:17" x14ac:dyDescent="0.25">
      <c r="A652" s="143"/>
      <c r="B652" s="143" t="str">
        <f>IF(A652&gt;"",IF(A652=E652,"No",(IF(IFERROR(VLOOKUP(A652,E:E,1,FALSE)=A652,FALSE),"Duplicate",IF(E652&gt;"","Mismatch","IT Only")))),"No")</f>
        <v>No</v>
      </c>
      <c r="C652" s="86" t="s">
        <v>430</v>
      </c>
      <c r="D652" s="143" t="s">
        <v>431</v>
      </c>
      <c r="E652" s="143" t="s">
        <v>2068</v>
      </c>
      <c r="F652" s="84" t="str">
        <f>IF(E652=0,"N/A",IF(IF(E652&gt;"",COUNTIF(E:E,E652),0)&gt;1,"Yes","No"))</f>
        <v>No</v>
      </c>
      <c r="G652" s="87" t="s">
        <v>2069</v>
      </c>
      <c r="H652" s="87" t="s">
        <v>444</v>
      </c>
      <c r="I652" s="87" t="s">
        <v>445</v>
      </c>
      <c r="J652" s="87" t="s">
        <v>10374</v>
      </c>
      <c r="K652" s="87">
        <v>40.607250000000001</v>
      </c>
      <c r="L652" s="87">
        <v>-89.461567000000002</v>
      </c>
      <c r="M652" s="87"/>
      <c r="N652" s="87" t="s">
        <v>2068</v>
      </c>
      <c r="O652" s="87" t="s">
        <v>2070</v>
      </c>
      <c r="P652" s="87" t="s">
        <v>447</v>
      </c>
      <c r="Q652" s="87" t="s">
        <v>448</v>
      </c>
    </row>
    <row r="653" spans="1:17" x14ac:dyDescent="0.25">
      <c r="A653" s="143" t="s">
        <v>1811</v>
      </c>
      <c r="B653" s="143" t="str">
        <f>IF(A653&gt;"",IF(A653=E653,"No",(IF(IFERROR(VLOOKUP(A653,E:E,1,FALSE)=A653,FALSE),"Duplicate",IF(E653&gt;"","Mismatch","IT Only")))),"No")</f>
        <v>No</v>
      </c>
      <c r="C653" s="86" t="s">
        <v>430</v>
      </c>
      <c r="D653" s="143" t="s">
        <v>431</v>
      </c>
      <c r="E653" s="84" t="s">
        <v>1811</v>
      </c>
      <c r="F653" s="84" t="str">
        <f>IF(E653=0,"N/A",IF(IF(E653&gt;"",COUNTIF(E:E,E653),0)&gt;1,"Yes","No"))</f>
        <v>No</v>
      </c>
      <c r="G653" s="87" t="s">
        <v>1812</v>
      </c>
      <c r="H653" s="87" t="s">
        <v>1813</v>
      </c>
      <c r="I653" s="87" t="s">
        <v>445</v>
      </c>
      <c r="J653" s="87" t="s">
        <v>536</v>
      </c>
      <c r="K653" s="87">
        <v>39.932470279999997</v>
      </c>
      <c r="L653" s="87">
        <v>-89.667491940000005</v>
      </c>
      <c r="M653" s="87"/>
      <c r="N653" s="87"/>
      <c r="O653" s="87"/>
      <c r="P653" s="87"/>
      <c r="Q653" s="87"/>
    </row>
    <row r="654" spans="1:17" x14ac:dyDescent="0.25">
      <c r="A654" s="143" t="s">
        <v>2046</v>
      </c>
      <c r="B654" s="143" t="str">
        <f>IF(A654&gt;"",IF(A654=E654,"No",(IF(IFERROR(VLOOKUP(A654,E:E,1,FALSE)=A654,FALSE),"Duplicate",IF(E654&gt;"","Mismatch","IT Only")))),"No")</f>
        <v>No</v>
      </c>
      <c r="C654" s="86" t="s">
        <v>430</v>
      </c>
      <c r="D654" s="143" t="s">
        <v>472</v>
      </c>
      <c r="E654" s="143" t="s">
        <v>2047</v>
      </c>
      <c r="F654" s="84" t="str">
        <f>IF(E654=0,"N/A",IF(IF(E654&gt;"",COUNTIF(E:E,E654),0)&gt;1,"Yes","No"))</f>
        <v>No</v>
      </c>
      <c r="G654" s="87" t="s">
        <v>2048</v>
      </c>
      <c r="H654" s="87" t="s">
        <v>516</v>
      </c>
      <c r="I654" s="87" t="s">
        <v>445</v>
      </c>
      <c r="J654" s="87" t="s">
        <v>552</v>
      </c>
      <c r="K654" s="87">
        <v>38.543766669999997</v>
      </c>
      <c r="L654" s="87">
        <v>-90.100683329999995</v>
      </c>
      <c r="M654" s="87"/>
      <c r="N654" s="87" t="s">
        <v>2049</v>
      </c>
      <c r="O654" s="87" t="s">
        <v>2050</v>
      </c>
      <c r="P654" s="87" t="s">
        <v>524</v>
      </c>
      <c r="Q654" s="87" t="s">
        <v>525</v>
      </c>
    </row>
    <row r="655" spans="1:17" x14ac:dyDescent="0.25">
      <c r="A655" s="143"/>
      <c r="B655" s="143" t="str">
        <f>IF(A655&gt;"",IF(A655=E655,"No",(IF(IFERROR(VLOOKUP(A655,E:E,1,FALSE)=A655,FALSE),"Duplicate",IF(E655&gt;"","Mismatch","IT Only")))),"No")</f>
        <v>No</v>
      </c>
      <c r="C655" s="86" t="s">
        <v>430</v>
      </c>
      <c r="D655" s="143" t="s">
        <v>431</v>
      </c>
      <c r="E655" s="143" t="s">
        <v>1798</v>
      </c>
      <c r="F655" s="84" t="str">
        <f>IF(E655=0,"N/A",IF(IF(E655&gt;"",COUNTIF(E:E,E655),0)&gt;1,"Yes","No"))</f>
        <v>No</v>
      </c>
      <c r="G655" s="87" t="s">
        <v>1799</v>
      </c>
      <c r="H655" s="87" t="s">
        <v>479</v>
      </c>
      <c r="I655" s="87" t="s">
        <v>445</v>
      </c>
      <c r="J655" s="87" t="s">
        <v>436</v>
      </c>
      <c r="K655" s="87">
        <v>40.561666670000001</v>
      </c>
      <c r="L655" s="87">
        <v>-89.975416670000001</v>
      </c>
      <c r="M655" s="87"/>
      <c r="N655" s="87" t="s">
        <v>1798</v>
      </c>
      <c r="O655" s="87" t="s">
        <v>1800</v>
      </c>
      <c r="P655" s="87" t="s">
        <v>482</v>
      </c>
      <c r="Q655" s="87" t="s">
        <v>483</v>
      </c>
    </row>
    <row r="656" spans="1:17" x14ac:dyDescent="0.25">
      <c r="A656" s="143" t="s">
        <v>2571</v>
      </c>
      <c r="B656" s="143" t="str">
        <f>IF(A656&gt;"",IF(A656=E656,"No",(IF(IFERROR(VLOOKUP(A656,E:E,1,FALSE)=A656,FALSE),"Duplicate",IF(E656&gt;"","Mismatch","IT Only")))),"No")</f>
        <v>No</v>
      </c>
      <c r="C656" s="86" t="s">
        <v>430</v>
      </c>
      <c r="D656" s="143" t="s">
        <v>472</v>
      </c>
      <c r="E656" s="143" t="s">
        <v>2572</v>
      </c>
      <c r="F656" s="84" t="str">
        <f>IF(E656=0,"N/A",IF(IF(E656&gt;"",COUNTIF(E:E,E656),0)&gt;1,"Yes","No"))</f>
        <v>No</v>
      </c>
      <c r="G656" s="87" t="s">
        <v>2573</v>
      </c>
      <c r="H656" s="87" t="s">
        <v>644</v>
      </c>
      <c r="I656" s="87" t="s">
        <v>435</v>
      </c>
      <c r="J656" s="87" t="s">
        <v>436</v>
      </c>
      <c r="K656" s="87">
        <v>38.647452999999999</v>
      </c>
      <c r="L656" s="87">
        <v>-90.524585999999999</v>
      </c>
      <c r="M656" s="87"/>
      <c r="N656" s="87" t="s">
        <v>2572</v>
      </c>
      <c r="O656" s="88">
        <v>68</v>
      </c>
      <c r="P656" s="87" t="s">
        <v>881</v>
      </c>
      <c r="Q656" s="89"/>
    </row>
    <row r="657" spans="1:17" x14ac:dyDescent="0.25">
      <c r="A657" s="93" t="s">
        <v>1806</v>
      </c>
      <c r="B657" s="84" t="str">
        <f>IF(A657&gt;"",IF(A657=E657,"No",(IF(IFERROR(VLOOKUP(A657,E:E,1,FALSE)=A657,FALSE),"Duplicate",IF(E657&gt;"","Mismatch","IT Only")))),"No")</f>
        <v>Mismatch</v>
      </c>
      <c r="C657" s="86" t="s">
        <v>463</v>
      </c>
      <c r="D657" s="84" t="s">
        <v>464</v>
      </c>
      <c r="E657" s="143" t="s">
        <v>1807</v>
      </c>
      <c r="F657" s="84" t="str">
        <f>IF(E657=0,"N/A",IF(IF(E657&gt;"",COUNTIF(E:E,E657),0)&gt;1,"Yes","No"))</f>
        <v>No</v>
      </c>
      <c r="G657" s="87" t="s">
        <v>1808</v>
      </c>
      <c r="H657" s="87" t="s">
        <v>479</v>
      </c>
      <c r="I657" s="87" t="s">
        <v>445</v>
      </c>
      <c r="J657" s="87" t="s">
        <v>467</v>
      </c>
      <c r="K657" s="87">
        <v>40.555</v>
      </c>
      <c r="L657" s="87">
        <v>-90.032617000000002</v>
      </c>
      <c r="M657" s="87"/>
      <c r="N657" s="87" t="s">
        <v>1809</v>
      </c>
      <c r="O657" s="87" t="s">
        <v>1810</v>
      </c>
      <c r="P657" s="87" t="s">
        <v>482</v>
      </c>
      <c r="Q657" s="87" t="s">
        <v>483</v>
      </c>
    </row>
    <row r="658" spans="1:17" x14ac:dyDescent="0.25">
      <c r="A658" s="143"/>
      <c r="B658" s="84" t="str">
        <f>IF(A658&gt;"",IF(A658=E658,"No",(IF(IFERROR(VLOOKUP(A658,E:E,1,FALSE)=A658,FALSE),"Duplicate",IF(E658&gt;"","Mismatch","IT Only")))),"No")</f>
        <v>No</v>
      </c>
      <c r="C658" s="86" t="s">
        <v>430</v>
      </c>
      <c r="D658" s="143" t="s">
        <v>431</v>
      </c>
      <c r="E658" s="84" t="s">
        <v>2472</v>
      </c>
      <c r="F658" s="84" t="str">
        <f>IF(E658=0,"N/A",IF(IF(E658&gt;"",COUNTIF(E:E,E658),0)&gt;1,"Yes","No"))</f>
        <v>No</v>
      </c>
      <c r="G658" s="87" t="s">
        <v>2473</v>
      </c>
      <c r="H658" s="87" t="s">
        <v>558</v>
      </c>
      <c r="I658" s="87" t="s">
        <v>445</v>
      </c>
      <c r="J658" s="87" t="s">
        <v>436</v>
      </c>
      <c r="K658" s="87">
        <v>38.658394999999999</v>
      </c>
      <c r="L658" s="87">
        <v>-90.024500000000003</v>
      </c>
      <c r="M658" s="87"/>
      <c r="N658" s="87" t="s">
        <v>2474</v>
      </c>
      <c r="O658" s="87" t="s">
        <v>2475</v>
      </c>
      <c r="P658" s="87" t="s">
        <v>1961</v>
      </c>
      <c r="Q658" s="87" t="s">
        <v>1962</v>
      </c>
    </row>
    <row r="659" spans="1:17" x14ac:dyDescent="0.25">
      <c r="A659" s="143"/>
      <c r="B659" s="84" t="str">
        <f>IF(A659&gt;"",IF(A659=E659,"No",(IF(IFERROR(VLOOKUP(A659,E:E,1,FALSE)=A659,FALSE),"Duplicate",IF(E659&gt;"","Mismatch","IT Only")))),"No")</f>
        <v>No</v>
      </c>
      <c r="C659" s="86" t="s">
        <v>430</v>
      </c>
      <c r="D659" s="143" t="s">
        <v>431</v>
      </c>
      <c r="E659" s="84" t="s">
        <v>2502</v>
      </c>
      <c r="F659" s="84" t="str">
        <f>IF(E659=0,"N/A",IF(IF(E659&gt;"",COUNTIF(E:E,E659),0)&gt;1,"Yes","No"))</f>
        <v>No</v>
      </c>
      <c r="G659" s="87" t="s">
        <v>2503</v>
      </c>
      <c r="H659" s="87" t="s">
        <v>558</v>
      </c>
      <c r="I659" s="87" t="s">
        <v>445</v>
      </c>
      <c r="J659" s="87" t="s">
        <v>436</v>
      </c>
      <c r="K659" s="87">
        <v>38.666086</v>
      </c>
      <c r="L659" s="87">
        <v>-90.031813999999997</v>
      </c>
      <c r="M659" s="87"/>
      <c r="N659" s="87" t="s">
        <v>2504</v>
      </c>
      <c r="O659" s="87" t="s">
        <v>2505</v>
      </c>
      <c r="P659" s="87" t="s">
        <v>1961</v>
      </c>
      <c r="Q659" s="87" t="s">
        <v>1962</v>
      </c>
    </row>
    <row r="660" spans="1:17" x14ac:dyDescent="0.25">
      <c r="A660" s="143"/>
      <c r="B660" s="84" t="str">
        <f>IF(A660&gt;"",IF(A660=E660,"No",(IF(IFERROR(VLOOKUP(A660,E:E,1,FALSE)=A660,FALSE),"Duplicate",IF(E660&gt;"","Mismatch","IT Only")))),"No")</f>
        <v>No</v>
      </c>
      <c r="C660" s="86" t="s">
        <v>430</v>
      </c>
      <c r="D660" s="143" t="s">
        <v>431</v>
      </c>
      <c r="E660" s="84" t="s">
        <v>2484</v>
      </c>
      <c r="F660" s="84" t="str">
        <f>IF(E660=0,"N/A",IF(IF(E660&gt;"",COUNTIF(E:E,E660),0)&gt;1,"Yes","No"))</f>
        <v>No</v>
      </c>
      <c r="G660" s="87" t="s">
        <v>2485</v>
      </c>
      <c r="H660" s="87" t="s">
        <v>558</v>
      </c>
      <c r="I660" s="87" t="s">
        <v>445</v>
      </c>
      <c r="J660" s="87" t="s">
        <v>436</v>
      </c>
      <c r="K660" s="87">
        <v>38.646716670000004</v>
      </c>
      <c r="L660" s="87">
        <v>-90.013316669999995</v>
      </c>
      <c r="M660" s="87"/>
      <c r="N660" s="87" t="s">
        <v>2486</v>
      </c>
      <c r="O660" s="87" t="s">
        <v>2487</v>
      </c>
      <c r="P660" s="87" t="s">
        <v>1961</v>
      </c>
      <c r="Q660" s="87" t="s">
        <v>1962</v>
      </c>
    </row>
    <row r="661" spans="1:17" x14ac:dyDescent="0.25">
      <c r="A661" s="143"/>
      <c r="B661" s="84" t="str">
        <f>IF(A661&gt;"",IF(A661=E661,"No",(IF(IFERROR(VLOOKUP(A661,E:E,1,FALSE)=A661,FALSE),"Duplicate",IF(E661&gt;"","Mismatch","IT Only")))),"No")</f>
        <v>No</v>
      </c>
      <c r="C661" s="86" t="s">
        <v>430</v>
      </c>
      <c r="D661" s="143" t="s">
        <v>431</v>
      </c>
      <c r="E661" s="84" t="s">
        <v>2452</v>
      </c>
      <c r="F661" s="84" t="str">
        <f>IF(E661=0,"N/A",IF(IF(E661&gt;"",COUNTIF(E:E,E661),0)&gt;1,"Yes","No"))</f>
        <v>No</v>
      </c>
      <c r="G661" s="87" t="s">
        <v>2453</v>
      </c>
      <c r="H661" s="87" t="s">
        <v>558</v>
      </c>
      <c r="I661" s="87" t="s">
        <v>445</v>
      </c>
      <c r="J661" s="87" t="s">
        <v>436</v>
      </c>
      <c r="K661" s="87">
        <v>38.669730999999999</v>
      </c>
      <c r="L661" s="87">
        <v>-89.992082999999994</v>
      </c>
      <c r="M661" s="87"/>
      <c r="N661" s="87" t="s">
        <v>2454</v>
      </c>
      <c r="O661" s="87" t="s">
        <v>2455</v>
      </c>
      <c r="P661" s="87" t="s">
        <v>1961</v>
      </c>
      <c r="Q661" s="87" t="s">
        <v>1962</v>
      </c>
    </row>
    <row r="662" spans="1:17" x14ac:dyDescent="0.25">
      <c r="A662" s="143"/>
      <c r="B662" s="84" t="str">
        <f>IF(A662&gt;"",IF(A662=E662,"No",(IF(IFERROR(VLOOKUP(A662,E:E,1,FALSE)=A662,FALSE),"Duplicate",IF(E662&gt;"","Mismatch","IT Only")))),"No")</f>
        <v>No</v>
      </c>
      <c r="C662" s="86" t="s">
        <v>430</v>
      </c>
      <c r="D662" s="84" t="s">
        <v>431</v>
      </c>
      <c r="E662" s="84" t="s">
        <v>2510</v>
      </c>
      <c r="F662" s="84" t="str">
        <f>IF(E662=0,"N/A",IF(IF(E662&gt;"",COUNTIF(E:E,E662),0)&gt;1,"Yes","No"))</f>
        <v>No</v>
      </c>
      <c r="G662" s="87" t="s">
        <v>2511</v>
      </c>
      <c r="H662" s="87" t="s">
        <v>558</v>
      </c>
      <c r="I662" s="87" t="s">
        <v>445</v>
      </c>
      <c r="J662" s="87" t="s">
        <v>436</v>
      </c>
      <c r="K662" s="87"/>
      <c r="L662" s="87"/>
      <c r="M662" s="87"/>
      <c r="N662" s="87" t="s">
        <v>2512</v>
      </c>
      <c r="O662" s="87" t="s">
        <v>2513</v>
      </c>
      <c r="P662" s="87" t="s">
        <v>1961</v>
      </c>
      <c r="Q662" s="87" t="s">
        <v>1962</v>
      </c>
    </row>
    <row r="663" spans="1:17" x14ac:dyDescent="0.25">
      <c r="A663" s="143"/>
      <c r="B663" s="84" t="str">
        <f>IF(A663&gt;"",IF(A663=E663,"No",(IF(IFERROR(VLOOKUP(A663,E:E,1,FALSE)=A663,FALSE),"Duplicate",IF(E663&gt;"","Mismatch","IT Only")))),"No")</f>
        <v>No</v>
      </c>
      <c r="C663" s="86" t="s">
        <v>430</v>
      </c>
      <c r="D663" s="84" t="s">
        <v>431</v>
      </c>
      <c r="E663" s="84" t="s">
        <v>2456</v>
      </c>
      <c r="F663" s="84" t="str">
        <f>IF(E663=0,"N/A",IF(IF(E663&gt;"",COUNTIF(E:E,E663),0)&gt;1,"Yes","No"))</f>
        <v>No</v>
      </c>
      <c r="G663" s="87" t="s">
        <v>2457</v>
      </c>
      <c r="H663" s="87" t="s">
        <v>558</v>
      </c>
      <c r="I663" s="87" t="s">
        <v>445</v>
      </c>
      <c r="J663" s="87" t="s">
        <v>436</v>
      </c>
      <c r="K663" s="87">
        <v>38.658616670000001</v>
      </c>
      <c r="L663" s="87">
        <v>-90.019633330000005</v>
      </c>
      <c r="M663" s="87"/>
      <c r="N663" s="87" t="s">
        <v>2458</v>
      </c>
      <c r="O663" s="87" t="s">
        <v>2459</v>
      </c>
      <c r="P663" s="87" t="s">
        <v>1961</v>
      </c>
      <c r="Q663" s="87" t="s">
        <v>1962</v>
      </c>
    </row>
    <row r="664" spans="1:17" x14ac:dyDescent="0.25">
      <c r="A664" s="143"/>
      <c r="B664" s="84" t="str">
        <f>IF(A664&gt;"",IF(A664=E664,"No",(IF(IFERROR(VLOOKUP(A664,E:E,1,FALSE)=A664,FALSE),"Duplicate",IF(E664&gt;"","Mismatch","IT Only")))),"No")</f>
        <v>No</v>
      </c>
      <c r="C664" s="86" t="s">
        <v>430</v>
      </c>
      <c r="D664" s="84" t="s">
        <v>431</v>
      </c>
      <c r="E664" s="143" t="s">
        <v>2488</v>
      </c>
      <c r="F664" s="84" t="str">
        <f>IF(E664=0,"N/A",IF(IF(E664&gt;"",COUNTIF(E:E,E664),0)&gt;1,"Yes","No"))</f>
        <v>No</v>
      </c>
      <c r="G664" s="87" t="s">
        <v>2489</v>
      </c>
      <c r="H664" s="87" t="s">
        <v>558</v>
      </c>
      <c r="I664" s="87" t="s">
        <v>445</v>
      </c>
      <c r="J664" s="87" t="s">
        <v>436</v>
      </c>
      <c r="K664" s="87">
        <v>38.713458000000003</v>
      </c>
      <c r="L664" s="87">
        <v>-90.008401000000006</v>
      </c>
      <c r="M664" s="87"/>
      <c r="N664" s="87" t="s">
        <v>2490</v>
      </c>
      <c r="O664" s="87" t="s">
        <v>2491</v>
      </c>
      <c r="P664" s="87" t="s">
        <v>1961</v>
      </c>
      <c r="Q664" s="87" t="s">
        <v>1962</v>
      </c>
    </row>
    <row r="665" spans="1:17" x14ac:dyDescent="0.25">
      <c r="A665" s="93" t="s">
        <v>3816</v>
      </c>
      <c r="B665" s="143" t="str">
        <f>IF(A665&gt;"",IF(A665=E665,"No",(IF(IFERROR(VLOOKUP(A665,E:E,1,FALSE)=A665,FALSE),"Duplicate",IF(E665&gt;"","Mismatch","IT Only")))),"No")</f>
        <v>Mismatch</v>
      </c>
      <c r="C665" s="86" t="s">
        <v>463</v>
      </c>
      <c r="D665" s="143" t="s">
        <v>464</v>
      </c>
      <c r="E665" s="143" t="s">
        <v>3812</v>
      </c>
      <c r="F665" s="84" t="str">
        <f>IF(E665=0,"N/A",IF(IF(E665&gt;"",COUNTIF(E:E,E665),0)&gt;1,"Yes","No"))</f>
        <v>No</v>
      </c>
      <c r="G665" s="87" t="s">
        <v>3813</v>
      </c>
      <c r="H665" s="87" t="s">
        <v>493</v>
      </c>
      <c r="I665" s="87" t="s">
        <v>445</v>
      </c>
      <c r="J665" s="87" t="s">
        <v>552</v>
      </c>
      <c r="K665" s="87">
        <v>39.935083329999998</v>
      </c>
      <c r="L665" s="121">
        <v>-88.974699999999999</v>
      </c>
      <c r="M665" s="87"/>
      <c r="N665" s="87" t="s">
        <v>3814</v>
      </c>
      <c r="O665" s="87" t="s">
        <v>3815</v>
      </c>
      <c r="P665" s="87" t="s">
        <v>496</v>
      </c>
      <c r="Q665" s="87" t="s">
        <v>497</v>
      </c>
    </row>
    <row r="666" spans="1:17" x14ac:dyDescent="0.25">
      <c r="A666" s="143"/>
      <c r="B666" s="143" t="str">
        <f>IF(A666&gt;"",IF(A666=E666,"No",(IF(IFERROR(VLOOKUP(A666,E:E,1,FALSE)=A666,FALSE),"Duplicate",IF(E666&gt;"","Mismatch","IT Only")))),"No")</f>
        <v>No</v>
      </c>
      <c r="C666" s="86" t="s">
        <v>430</v>
      </c>
      <c r="D666" s="143" t="s">
        <v>431</v>
      </c>
      <c r="E666" s="143" t="s">
        <v>2414</v>
      </c>
      <c r="F666" s="84" t="str">
        <f>IF(E666=0,"N/A",IF(IF(E666&gt;"",COUNTIF(E:E,E666),0)&gt;1,"Yes","No"))</f>
        <v>No</v>
      </c>
      <c r="G666" s="87" t="s">
        <v>2415</v>
      </c>
      <c r="H666" s="87" t="s">
        <v>680</v>
      </c>
      <c r="I666" s="87" t="s">
        <v>445</v>
      </c>
      <c r="J666" s="87" t="s">
        <v>436</v>
      </c>
      <c r="K666" s="87">
        <v>37.5105</v>
      </c>
      <c r="L666" s="121">
        <v>-89.260666670000006</v>
      </c>
      <c r="M666" s="87"/>
      <c r="N666" s="87" t="s">
        <v>2414</v>
      </c>
      <c r="O666" s="87" t="s">
        <v>2416</v>
      </c>
      <c r="P666" s="87" t="s">
        <v>684</v>
      </c>
      <c r="Q666" s="87" t="s">
        <v>685</v>
      </c>
    </row>
    <row r="667" spans="1:17" x14ac:dyDescent="0.25">
      <c r="A667" s="143"/>
      <c r="B667" s="84" t="str">
        <f>IF(A667&gt;"",IF(A667=E667,"No",(IF(IFERROR(VLOOKUP(A667,E:E,1,FALSE)=A667,FALSE),"Duplicate",IF(E667&gt;"","Mismatch","IT Only")))),"No")</f>
        <v>No</v>
      </c>
      <c r="C667" s="86" t="s">
        <v>430</v>
      </c>
      <c r="D667" s="84" t="s">
        <v>431</v>
      </c>
      <c r="E667" s="84" t="s">
        <v>1171</v>
      </c>
      <c r="F667" s="84" t="str">
        <f>IF(E667=0,"N/A",IF(IF(E667&gt;"",COUNTIF(E:E,E667),0)&gt;1,"Yes","No"))</f>
        <v>No</v>
      </c>
      <c r="G667" s="87" t="s">
        <v>1172</v>
      </c>
      <c r="H667" s="87" t="s">
        <v>516</v>
      </c>
      <c r="I667" s="87" t="s">
        <v>445</v>
      </c>
      <c r="J667" s="87" t="s">
        <v>436</v>
      </c>
      <c r="K667" s="87">
        <v>38.486187000000001</v>
      </c>
      <c r="L667" s="87">
        <v>-90.036519999999996</v>
      </c>
      <c r="M667" s="87"/>
      <c r="N667" s="87" t="s">
        <v>1171</v>
      </c>
      <c r="O667" s="87" t="s">
        <v>1173</v>
      </c>
      <c r="P667" s="87" t="s">
        <v>524</v>
      </c>
      <c r="Q667" s="87" t="s">
        <v>525</v>
      </c>
    </row>
    <row r="668" spans="1:17" s="143" customFormat="1" x14ac:dyDescent="0.25">
      <c r="B668" s="143" t="str">
        <f>IF(A668&gt;"",IF(A668=E668,"No",(IF(IFERROR(VLOOKUP(A668,E:E,1,FALSE)=A668,FALSE),"Duplicate",IF(E668&gt;"","Mismatch","IT Only")))),"No")</f>
        <v>No</v>
      </c>
      <c r="C668" s="86" t="s">
        <v>430</v>
      </c>
      <c r="D668" s="143" t="s">
        <v>431</v>
      </c>
      <c r="E668" s="143" t="s">
        <v>2420</v>
      </c>
      <c r="F668" s="143" t="str">
        <f>IF(E668=0,"N/A",IF(IF(E668&gt;"",COUNTIF(E:E,E668),0)&gt;1,"Yes","No"))</f>
        <v>No</v>
      </c>
      <c r="G668" s="87" t="s">
        <v>2421</v>
      </c>
      <c r="H668" s="87" t="s">
        <v>528</v>
      </c>
      <c r="I668" s="87" t="s">
        <v>445</v>
      </c>
      <c r="J668" s="87" t="s">
        <v>436</v>
      </c>
      <c r="K668" s="87">
        <v>39.058666670000001</v>
      </c>
      <c r="L668" s="87">
        <v>-89.399466669999995</v>
      </c>
      <c r="M668" s="87"/>
      <c r="N668" s="87" t="s">
        <v>2420</v>
      </c>
      <c r="O668" s="87" t="s">
        <v>2422</v>
      </c>
      <c r="P668" s="87" t="s">
        <v>714</v>
      </c>
      <c r="Q668" s="87" t="s">
        <v>715</v>
      </c>
    </row>
    <row r="669" spans="1:17" s="143" customFormat="1" x14ac:dyDescent="0.25">
      <c r="A669" s="143" t="s">
        <v>2433</v>
      </c>
      <c r="B669" s="143" t="str">
        <f>IF(A669&gt;"",IF(A669=E669,"No",(IF(IFERROR(VLOOKUP(A669,E:E,1,FALSE)=A669,FALSE),"Duplicate",IF(E669&gt;"","Mismatch","IT Only")))),"No")</f>
        <v>No</v>
      </c>
      <c r="C669" s="86" t="s">
        <v>430</v>
      </c>
      <c r="D669" s="143" t="s">
        <v>431</v>
      </c>
      <c r="E669" s="143" t="s">
        <v>2433</v>
      </c>
      <c r="F669" s="143" t="str">
        <f>IF(E669=0,"N/A",IF(IF(E669&gt;"",COUNTIF(E:E,E669),0)&gt;1,"Yes","No"))</f>
        <v>No</v>
      </c>
      <c r="G669" s="87" t="s">
        <v>2434</v>
      </c>
      <c r="H669" s="87" t="s">
        <v>2419</v>
      </c>
      <c r="I669" s="87"/>
      <c r="J669" s="87" t="s">
        <v>580</v>
      </c>
      <c r="K669" s="87">
        <v>39.062922999999998</v>
      </c>
      <c r="L669" s="87">
        <v>-89.406834000000003</v>
      </c>
      <c r="M669" s="87"/>
      <c r="N669" s="87"/>
      <c r="O669" s="87"/>
      <c r="P669" s="87"/>
      <c r="Q669" s="87"/>
    </row>
    <row r="670" spans="1:17" x14ac:dyDescent="0.25">
      <c r="A670" s="143"/>
      <c r="B670" s="84" t="str">
        <f>IF(A670&gt;"",IF(A670=E670,"No",(IF(IFERROR(VLOOKUP(A670,E:E,1,FALSE)=A670,FALSE),"Duplicate",IF(E670&gt;"","Mismatch","IT Only")))),"No")</f>
        <v>No</v>
      </c>
      <c r="C670" s="86" t="s">
        <v>430</v>
      </c>
      <c r="D670" s="143" t="s">
        <v>431</v>
      </c>
      <c r="E670" s="84" t="s">
        <v>2423</v>
      </c>
      <c r="F670" s="84" t="str">
        <f>IF(E670=0,"N/A",IF(IF(E670&gt;"",COUNTIF(E:E,E670),0)&gt;1,"Yes","No"))</f>
        <v>No</v>
      </c>
      <c r="G670" s="87" t="s">
        <v>2424</v>
      </c>
      <c r="H670" s="87" t="s">
        <v>528</v>
      </c>
      <c r="I670" s="87" t="s">
        <v>445</v>
      </c>
      <c r="J670" s="87" t="s">
        <v>552</v>
      </c>
      <c r="K670" s="87">
        <v>39.063000000000002</v>
      </c>
      <c r="L670" s="87">
        <v>-89.400666670000007</v>
      </c>
      <c r="M670" s="87"/>
      <c r="N670" s="87" t="s">
        <v>2423</v>
      </c>
      <c r="O670" s="87" t="s">
        <v>2425</v>
      </c>
      <c r="P670" s="87" t="s">
        <v>714</v>
      </c>
      <c r="Q670" s="87" t="s">
        <v>715</v>
      </c>
    </row>
    <row r="671" spans="1:17" x14ac:dyDescent="0.25">
      <c r="A671" s="93" t="s">
        <v>2429</v>
      </c>
      <c r="B671" s="143" t="str">
        <f>IF(A671&gt;"",IF(A671=E671,"No",(IF(IFERROR(VLOOKUP(A671,E:E,1,FALSE)=A671,FALSE),"Duplicate",IF(E671&gt;"","Mismatch","IT Only")))),"No")</f>
        <v>Mismatch</v>
      </c>
      <c r="C671" s="86" t="s">
        <v>463</v>
      </c>
      <c r="D671" s="143" t="s">
        <v>464</v>
      </c>
      <c r="E671" s="143" t="s">
        <v>2430</v>
      </c>
      <c r="F671" s="143" t="str">
        <f>IF(E671=0,"N/A",IF(IF(E671&gt;"",COUNTIF(E:E,E671),0)&gt;1,"Yes","No"))</f>
        <v>No</v>
      </c>
      <c r="G671" s="87" t="s">
        <v>2431</v>
      </c>
      <c r="H671" s="87" t="s">
        <v>528</v>
      </c>
      <c r="I671" s="87" t="s">
        <v>445</v>
      </c>
      <c r="J671" s="87" t="s">
        <v>552</v>
      </c>
      <c r="K671" s="87">
        <v>39.060653000000002</v>
      </c>
      <c r="L671" s="87">
        <v>-89.403250999999997</v>
      </c>
      <c r="M671" s="87"/>
      <c r="N671" s="87" t="s">
        <v>2430</v>
      </c>
      <c r="O671" s="87" t="s">
        <v>2432</v>
      </c>
      <c r="P671" s="87" t="s">
        <v>714</v>
      </c>
      <c r="Q671" s="87" t="s">
        <v>715</v>
      </c>
    </row>
    <row r="672" spans="1:17" x14ac:dyDescent="0.25">
      <c r="A672" s="143"/>
      <c r="B672" s="143" t="str">
        <f>IF(A672&gt;"",IF(A672=E672,"No",(IF(IFERROR(VLOOKUP(A672,E:E,1,FALSE)=A672,FALSE),"Duplicate",IF(E672&gt;"","Mismatch","IT Only")))),"No")</f>
        <v>No</v>
      </c>
      <c r="C672" s="86" t="s">
        <v>430</v>
      </c>
      <c r="D672" s="143" t="s">
        <v>431</v>
      </c>
      <c r="E672" s="143" t="s">
        <v>2578</v>
      </c>
      <c r="F672" s="84" t="str">
        <f>IF(E672=0,"N/A",IF(IF(E672&gt;"",COUNTIF(E:E,E672),0)&gt;1,"Yes","No"))</f>
        <v>No</v>
      </c>
      <c r="G672" s="87" t="s">
        <v>2579</v>
      </c>
      <c r="H672" s="87" t="s">
        <v>493</v>
      </c>
      <c r="I672" s="87" t="s">
        <v>445</v>
      </c>
      <c r="J672" s="87" t="s">
        <v>436</v>
      </c>
      <c r="K672" s="106">
        <v>40.559666669999999</v>
      </c>
      <c r="L672" s="106">
        <v>-88.806916670000007</v>
      </c>
      <c r="M672" s="87"/>
      <c r="N672" s="87" t="s">
        <v>2578</v>
      </c>
      <c r="O672" s="87" t="s">
        <v>2580</v>
      </c>
      <c r="P672" s="87" t="s">
        <v>1321</v>
      </c>
      <c r="Q672" s="87" t="s">
        <v>1322</v>
      </c>
    </row>
    <row r="673" spans="1:17" x14ac:dyDescent="0.25">
      <c r="A673" s="143"/>
      <c r="B673" s="143" t="str">
        <f>IF(A673&gt;"",IF(A673=E673,"No",(IF(IFERROR(VLOOKUP(A673,E:E,1,FALSE)=A673,FALSE),"Duplicate",IF(E673&gt;"","Mismatch","IT Only")))),"No")</f>
        <v>No</v>
      </c>
      <c r="C673" s="86" t="s">
        <v>430</v>
      </c>
      <c r="D673" s="143" t="s">
        <v>431</v>
      </c>
      <c r="E673" s="143" t="s">
        <v>2538</v>
      </c>
      <c r="F673" s="143" t="str">
        <f>IF(E673=0,"N/A",IF(IF(E673&gt;"",COUNTIF(E:E,E673),0)&gt;1,"Yes","No"))</f>
        <v>No</v>
      </c>
      <c r="G673" s="87" t="s">
        <v>2539</v>
      </c>
      <c r="H673" s="87" t="s">
        <v>516</v>
      </c>
      <c r="I673" s="87" t="s">
        <v>445</v>
      </c>
      <c r="J673" s="87" t="s">
        <v>436</v>
      </c>
      <c r="K673" s="87">
        <v>38.463501000000001</v>
      </c>
      <c r="L673" s="87">
        <v>-90.189628999999996</v>
      </c>
      <c r="M673" s="87"/>
      <c r="N673" s="87" t="s">
        <v>2540</v>
      </c>
      <c r="O673" s="87" t="s">
        <v>2541</v>
      </c>
      <c r="P673" s="87" t="s">
        <v>524</v>
      </c>
      <c r="Q673" s="87" t="s">
        <v>525</v>
      </c>
    </row>
    <row r="674" spans="1:17" s="90" customFormat="1" x14ac:dyDescent="0.25">
      <c r="A674" s="143"/>
      <c r="B674" s="143" t="str">
        <f>IF(A674&gt;"",IF(A674=E674,"No",(IF(IFERROR(VLOOKUP(A674,E:E,1,FALSE)=A674,FALSE),"Duplicate",IF(E674&gt;"","Mismatch","IT Only")))),"No")</f>
        <v>No</v>
      </c>
      <c r="C674" s="86" t="s">
        <v>430</v>
      </c>
      <c r="D674" s="143" t="s">
        <v>431</v>
      </c>
      <c r="E674" s="143" t="s">
        <v>2527</v>
      </c>
      <c r="F674" s="143" t="str">
        <f>IF(E674=0,"N/A",IF(IF(E674&gt;"",COUNTIF(E:E,E674),0)&gt;1,"Yes","No"))</f>
        <v>No</v>
      </c>
      <c r="G674" s="87" t="s">
        <v>2528</v>
      </c>
      <c r="H674" s="87" t="s">
        <v>516</v>
      </c>
      <c r="I674" s="87" t="s">
        <v>445</v>
      </c>
      <c r="J674" s="87" t="s">
        <v>436</v>
      </c>
      <c r="K674" s="87">
        <v>38.461633999999997</v>
      </c>
      <c r="L674" s="87">
        <v>-90.187357000000006</v>
      </c>
      <c r="M674" s="87"/>
      <c r="N674" s="87" t="s">
        <v>2529</v>
      </c>
      <c r="O674" s="87" t="s">
        <v>2530</v>
      </c>
      <c r="P674" s="87" t="s">
        <v>524</v>
      </c>
      <c r="Q674" s="87" t="s">
        <v>525</v>
      </c>
    </row>
    <row r="675" spans="1:17" s="90" customFormat="1" x14ac:dyDescent="0.25">
      <c r="A675" s="143"/>
      <c r="B675" s="84" t="str">
        <f>IF(A675&gt;"",IF(A675=E675,"No",(IF(IFERROR(VLOOKUP(A675,E:E,1,FALSE)=A675,FALSE),"Duplicate",IF(E675&gt;"","Mismatch","IT Only")))),"No")</f>
        <v>No</v>
      </c>
      <c r="C675" s="86" t="s">
        <v>430</v>
      </c>
      <c r="D675" s="84" t="s">
        <v>431</v>
      </c>
      <c r="E675" s="143" t="s">
        <v>2443</v>
      </c>
      <c r="F675" s="84" t="str">
        <f>IF(E675=0,"N/A",IF(IF(E675&gt;"",COUNTIF(E:E,E675),0)&gt;1,"Yes","No"))</f>
        <v>No</v>
      </c>
      <c r="G675" s="87" t="s">
        <v>2443</v>
      </c>
      <c r="H675" s="87" t="s">
        <v>440</v>
      </c>
      <c r="I675" s="87" t="s">
        <v>435</v>
      </c>
      <c r="J675" s="87" t="s">
        <v>436</v>
      </c>
      <c r="K675" s="87"/>
      <c r="L675" s="87"/>
      <c r="M675" s="87"/>
      <c r="N675" s="87" t="s">
        <v>2443</v>
      </c>
      <c r="O675" s="88">
        <v>82</v>
      </c>
      <c r="P675" s="87" t="s">
        <v>441</v>
      </c>
      <c r="Q675" s="89"/>
    </row>
    <row r="676" spans="1:17" x14ac:dyDescent="0.25">
      <c r="A676" s="143"/>
      <c r="B676" s="143" t="str">
        <f>IF(A676&gt;"",IF(A676=E676,"No",(IF(IFERROR(VLOOKUP(A676,E:E,1,FALSE)=A676,FALSE),"Duplicate",IF(E676&gt;"","Mismatch","IT Only")))),"No")</f>
        <v>No</v>
      </c>
      <c r="C676" s="86" t="s">
        <v>541</v>
      </c>
      <c r="D676" s="143" t="s">
        <v>464</v>
      </c>
      <c r="E676" s="143" t="s">
        <v>2516</v>
      </c>
      <c r="F676" s="143" t="str">
        <f>IF(E676=0,"N/A",IF(IF(E676&gt;"",COUNTIF(E:E,E676),0)&gt;1,"Yes","No"))</f>
        <v>No</v>
      </c>
      <c r="G676" s="87" t="s">
        <v>2517</v>
      </c>
      <c r="H676" s="87" t="s">
        <v>516</v>
      </c>
      <c r="I676" s="87" t="s">
        <v>445</v>
      </c>
      <c r="J676" s="87" t="s">
        <v>436</v>
      </c>
      <c r="K676" s="87">
        <v>38.445616000000001</v>
      </c>
      <c r="L676" s="87">
        <v>-90.200512000000003</v>
      </c>
      <c r="M676" s="87"/>
      <c r="N676" s="87" t="s">
        <v>2518</v>
      </c>
      <c r="O676" s="87" t="s">
        <v>2519</v>
      </c>
      <c r="P676" s="87" t="s">
        <v>524</v>
      </c>
      <c r="Q676" s="87" t="s">
        <v>525</v>
      </c>
    </row>
    <row r="677" spans="1:17" x14ac:dyDescent="0.25">
      <c r="A677" s="143"/>
      <c r="B677" s="84" t="str">
        <f>IF(A677&gt;"",IF(A677=E677,"No",(IF(IFERROR(VLOOKUP(A677,E:E,1,FALSE)=A677,FALSE),"Duplicate",IF(E677&gt;"","Mismatch","IT Only")))),"No")</f>
        <v>No</v>
      </c>
      <c r="C677" s="86" t="s">
        <v>430</v>
      </c>
      <c r="D677" s="84" t="s">
        <v>431</v>
      </c>
      <c r="E677" s="84" t="s">
        <v>2444</v>
      </c>
      <c r="F677" s="84" t="str">
        <f>IF(E677=0,"N/A",IF(IF(E677&gt;"",COUNTIF(E:E,E677),0)&gt;1,"Yes","No"))</f>
        <v>No</v>
      </c>
      <c r="G677" s="87" t="s">
        <v>2445</v>
      </c>
      <c r="H677" s="87" t="s">
        <v>558</v>
      </c>
      <c r="I677" s="87" t="s">
        <v>445</v>
      </c>
      <c r="J677" s="87" t="s">
        <v>436</v>
      </c>
      <c r="K677" s="87">
        <v>38.674126000000001</v>
      </c>
      <c r="L677" s="87">
        <v>-89.975249000000005</v>
      </c>
      <c r="M677" s="87"/>
      <c r="N677" s="87" t="s">
        <v>2446</v>
      </c>
      <c r="O677" s="87" t="s">
        <v>2447</v>
      </c>
      <c r="P677" s="87" t="s">
        <v>1961</v>
      </c>
      <c r="Q677" s="87" t="s">
        <v>1962</v>
      </c>
    </row>
    <row r="678" spans="1:17" x14ac:dyDescent="0.25">
      <c r="A678" s="143" t="s">
        <v>2448</v>
      </c>
      <c r="B678" s="84" t="str">
        <f>IF(A678&gt;"",IF(A678=E678,"No",(IF(IFERROR(VLOOKUP(A678,E:E,1,FALSE)=A678,FALSE),"Duplicate",IF(E678&gt;"","Mismatch","IT Only")))),"No")</f>
        <v>Duplicate</v>
      </c>
      <c r="C678" s="86" t="s">
        <v>463</v>
      </c>
      <c r="D678" s="84" t="s">
        <v>464</v>
      </c>
      <c r="E678" s="84" t="s">
        <v>2449</v>
      </c>
      <c r="F678" s="84" t="str">
        <f>IF(E678=0,"N/A",IF(IF(E678&gt;"",COUNTIF(E:E,E678),0)&gt;1,"Yes","No"))</f>
        <v>No</v>
      </c>
      <c r="G678" s="87" t="s">
        <v>2450</v>
      </c>
      <c r="H678" s="87" t="s">
        <v>624</v>
      </c>
      <c r="I678" s="87" t="s">
        <v>445</v>
      </c>
      <c r="J678" s="87" t="s">
        <v>580</v>
      </c>
      <c r="K678" s="87">
        <v>38.678500999999997</v>
      </c>
      <c r="L678" s="87">
        <v>-90.018028000000001</v>
      </c>
      <c r="M678" s="87" t="s">
        <v>2451</v>
      </c>
      <c r="N678" s="87"/>
      <c r="O678" s="88"/>
      <c r="P678" s="87"/>
      <c r="Q678" s="89"/>
    </row>
    <row r="679" spans="1:17" x14ac:dyDescent="0.25">
      <c r="A679" s="143"/>
      <c r="B679" s="84" t="str">
        <f>IF(A679&gt;"",IF(A679=E679,"No",(IF(IFERROR(VLOOKUP(A679,E:E,1,FALSE)=A679,FALSE),"Duplicate",IF(E679&gt;"","Mismatch","IT Only")))),"No")</f>
        <v>No</v>
      </c>
      <c r="C679" s="86" t="s">
        <v>430</v>
      </c>
      <c r="D679" s="84" t="s">
        <v>431</v>
      </c>
      <c r="E679" s="143" t="s">
        <v>2523</v>
      </c>
      <c r="F679" s="84" t="str">
        <f>IF(E679=0,"N/A",IF(IF(E679&gt;"",COUNTIF(E:E,E679),0)&gt;1,"Yes","No"))</f>
        <v>No</v>
      </c>
      <c r="G679" s="87" t="s">
        <v>2524</v>
      </c>
      <c r="H679" s="87" t="s">
        <v>516</v>
      </c>
      <c r="I679" s="87" t="s">
        <v>445</v>
      </c>
      <c r="J679" s="87" t="s">
        <v>436</v>
      </c>
      <c r="K679" s="87">
        <v>38.462533000000001</v>
      </c>
      <c r="L679" s="87">
        <v>-90.225522999999995</v>
      </c>
      <c r="M679" s="87"/>
      <c r="N679" s="87" t="s">
        <v>2525</v>
      </c>
      <c r="O679" s="87" t="s">
        <v>2526</v>
      </c>
      <c r="P679" s="87" t="s">
        <v>524</v>
      </c>
      <c r="Q679" s="87" t="s">
        <v>525</v>
      </c>
    </row>
    <row r="680" spans="1:17" x14ac:dyDescent="0.25">
      <c r="A680" s="143" t="s">
        <v>2520</v>
      </c>
      <c r="B680" s="84" t="str">
        <f>IF(A680&gt;"",IF(A680=E680,"No",(IF(IFERROR(VLOOKUP(A680,E:E,1,FALSE)=A680,FALSE),"Duplicate",IF(E680&gt;"","Mismatch","IT Only")))),"No")</f>
        <v>No</v>
      </c>
      <c r="C680" s="86" t="s">
        <v>430</v>
      </c>
      <c r="D680" s="84" t="s">
        <v>431</v>
      </c>
      <c r="E680" s="84" t="s">
        <v>2520</v>
      </c>
      <c r="F680" s="84" t="str">
        <f>IF(E680=0,"N/A",IF(IF(E680&gt;"",COUNTIF(E:E,E680),0)&gt;1,"Yes","No"))</f>
        <v>No</v>
      </c>
      <c r="G680" s="87" t="s">
        <v>2521</v>
      </c>
      <c r="H680" s="87" t="s">
        <v>801</v>
      </c>
      <c r="I680" s="87" t="s">
        <v>445</v>
      </c>
      <c r="J680" s="87" t="s">
        <v>580</v>
      </c>
      <c r="K680" s="87">
        <v>38.954259999999998</v>
      </c>
      <c r="L680" s="87">
        <v>-92.324911999999998</v>
      </c>
      <c r="M680" s="87" t="s">
        <v>2522</v>
      </c>
      <c r="N680" s="87"/>
      <c r="O680" s="94"/>
      <c r="P680" s="87"/>
      <c r="Q680" s="89"/>
    </row>
    <row r="681" spans="1:17" x14ac:dyDescent="0.25">
      <c r="A681" s="143" t="s">
        <v>2435</v>
      </c>
      <c r="B681" s="84" t="str">
        <f>IF(A681&gt;"",IF(A681=E681,"No",(IF(IFERROR(VLOOKUP(A681,E:E,1,FALSE)=A681,FALSE),"Duplicate",IF(E681&gt;"","Mismatch","IT Only")))),"No")</f>
        <v>No</v>
      </c>
      <c r="C681" s="86" t="s">
        <v>430</v>
      </c>
      <c r="D681" s="84" t="s">
        <v>431</v>
      </c>
      <c r="E681" s="84" t="s">
        <v>2435</v>
      </c>
      <c r="F681" s="84" t="str">
        <f>IF(E681=0,"N/A",IF(IF(E681&gt;"",COUNTIF(E:E,E681),0)&gt;1,"Yes","No"))</f>
        <v>No</v>
      </c>
      <c r="G681" s="87" t="s">
        <v>2436</v>
      </c>
      <c r="H681" s="87" t="s">
        <v>893</v>
      </c>
      <c r="I681" s="87"/>
      <c r="J681" s="87"/>
      <c r="K681" s="87">
        <v>37.818897</v>
      </c>
      <c r="L681" s="87">
        <v>-90.145298999999994</v>
      </c>
      <c r="M681" s="87"/>
      <c r="N681" s="87"/>
      <c r="O681" s="87"/>
      <c r="P681" s="87"/>
      <c r="Q681" s="87"/>
    </row>
    <row r="682" spans="1:17" x14ac:dyDescent="0.25">
      <c r="A682" s="143"/>
      <c r="B682" s="143" t="str">
        <f>IF(A682&gt;"",IF(A682=E682,"No",(IF(IFERROR(VLOOKUP(A682,E:E,1,FALSE)=A682,FALSE),"Duplicate",IF(E682&gt;"","Mismatch","IT Only")))),"No")</f>
        <v>No</v>
      </c>
      <c r="C682" s="86" t="s">
        <v>430</v>
      </c>
      <c r="D682" s="143" t="s">
        <v>431</v>
      </c>
      <c r="E682" s="143" t="s">
        <v>2551</v>
      </c>
      <c r="F682" s="84" t="str">
        <f>IF(E682=0,"N/A",IF(IF(E682&gt;"",COUNTIF(E:E,E682),0)&gt;1,"Yes","No"))</f>
        <v>No</v>
      </c>
      <c r="G682" s="87" t="s">
        <v>2552</v>
      </c>
      <c r="H682" s="87" t="s">
        <v>479</v>
      </c>
      <c r="I682" s="87" t="s">
        <v>445</v>
      </c>
      <c r="J682" s="87" t="s">
        <v>436</v>
      </c>
      <c r="K682" s="87">
        <v>39.788049999999998</v>
      </c>
      <c r="L682" s="87">
        <v>-90.371866670000003</v>
      </c>
      <c r="M682" s="87"/>
      <c r="N682" s="87" t="s">
        <v>2553</v>
      </c>
      <c r="O682" s="87" t="s">
        <v>2554</v>
      </c>
      <c r="P682" s="87" t="s">
        <v>2555</v>
      </c>
      <c r="Q682" s="87" t="s">
        <v>2556</v>
      </c>
    </row>
    <row r="683" spans="1:17" x14ac:dyDescent="0.25">
      <c r="A683" s="143"/>
      <c r="B683" s="143"/>
      <c r="C683" s="86" t="s">
        <v>430</v>
      </c>
      <c r="D683" s="143" t="s">
        <v>464</v>
      </c>
      <c r="E683" s="143" t="s">
        <v>10238</v>
      </c>
      <c r="F683" s="84" t="s">
        <v>32</v>
      </c>
      <c r="G683" s="134" t="s">
        <v>10239</v>
      </c>
      <c r="H683" s="87" t="s">
        <v>493</v>
      </c>
      <c r="I683" s="87" t="s">
        <v>445</v>
      </c>
      <c r="J683" s="87"/>
      <c r="K683" s="134">
        <v>40.617400000000004</v>
      </c>
      <c r="L683" s="134">
        <v>-89.180199999999999</v>
      </c>
      <c r="M683" s="134" t="s">
        <v>10240</v>
      </c>
      <c r="N683" s="87"/>
      <c r="O683" s="87"/>
      <c r="P683" s="87"/>
      <c r="Q683" s="87"/>
    </row>
    <row r="684" spans="1:17" x14ac:dyDescent="0.25">
      <c r="A684" s="143"/>
      <c r="B684" s="143" t="str">
        <f>IF(A684&gt;"",IF(A684=E684,"No",(IF(IFERROR(VLOOKUP(A684,E:E,1,FALSE)=A684,FALSE),"Duplicate",IF(E684&gt;"","Mismatch","IT Only")))),"No")</f>
        <v>No</v>
      </c>
      <c r="C684" s="86" t="s">
        <v>430</v>
      </c>
      <c r="D684" s="143" t="s">
        <v>431</v>
      </c>
      <c r="E684" s="143" t="s">
        <v>2557</v>
      </c>
      <c r="F684" s="84" t="str">
        <f>IF(E684=0,"N/A",IF(IF(E684&gt;"",COUNTIF(E:E,E684),0)&gt;1,"Yes","No"))</f>
        <v>No</v>
      </c>
      <c r="G684" s="87" t="s">
        <v>2558</v>
      </c>
      <c r="H684" s="87" t="s">
        <v>440</v>
      </c>
      <c r="I684" s="87" t="s">
        <v>435</v>
      </c>
      <c r="J684" s="87" t="s">
        <v>436</v>
      </c>
      <c r="K684" s="87">
        <v>38.602839000000003</v>
      </c>
      <c r="L684" s="87">
        <v>-90.272341999999995</v>
      </c>
      <c r="M684" s="87"/>
      <c r="N684" s="87" t="s">
        <v>2557</v>
      </c>
      <c r="O684" s="94">
        <v>220</v>
      </c>
      <c r="P684" s="87" t="s">
        <v>513</v>
      </c>
      <c r="Q684" s="89"/>
    </row>
    <row r="685" spans="1:17" x14ac:dyDescent="0.25">
      <c r="A685" s="143"/>
      <c r="B685" s="84" t="str">
        <f>IF(A685&gt;"",IF(A685=E685,"No",(IF(IFERROR(VLOOKUP(A685,E:E,1,FALSE)=A685,FALSE),"Duplicate",IF(E685&gt;"","Mismatch","IT Only")))),"No")</f>
        <v>No</v>
      </c>
      <c r="C685" s="86" t="s">
        <v>430</v>
      </c>
      <c r="D685" s="84" t="s">
        <v>431</v>
      </c>
      <c r="E685" s="84" t="s">
        <v>2583</v>
      </c>
      <c r="F685" s="84" t="str">
        <f>IF(E685=0,"N/A",IF(IF(E685&gt;"",COUNTIF(E:E,E685),0)&gt;1,"Yes","No"))</f>
        <v>No</v>
      </c>
      <c r="G685" s="87" t="s">
        <v>2584</v>
      </c>
      <c r="H685" s="87" t="s">
        <v>593</v>
      </c>
      <c r="I685" s="87" t="s">
        <v>435</v>
      </c>
      <c r="J685" s="87" t="s">
        <v>436</v>
      </c>
      <c r="K685" s="87">
        <v>38.724587</v>
      </c>
      <c r="L685" s="87">
        <v>-90.305369999999996</v>
      </c>
      <c r="M685" s="87"/>
      <c r="N685" s="87" t="s">
        <v>2583</v>
      </c>
      <c r="O685" s="94">
        <v>201</v>
      </c>
      <c r="P685" s="87" t="s">
        <v>564</v>
      </c>
      <c r="Q685" s="89"/>
    </row>
    <row r="686" spans="1:17" x14ac:dyDescent="0.25">
      <c r="A686" s="143"/>
      <c r="B686" s="84" t="str">
        <f>IF(A686&gt;"",IF(A686=E686,"No",(IF(IFERROR(VLOOKUP(A686,E:E,1,FALSE)=A686,FALSE),"Duplicate",IF(E686&gt;"","Mismatch","IT Only")))),"No")</f>
        <v>No</v>
      </c>
      <c r="C686" s="86" t="s">
        <v>430</v>
      </c>
      <c r="D686" s="84" t="s">
        <v>431</v>
      </c>
      <c r="E686" s="84" t="s">
        <v>2549</v>
      </c>
      <c r="F686" s="84" t="str">
        <f>IF(E686=0,"N/A",IF(IF(E686&gt;"",COUNTIF(E:E,E686),0)&gt;1,"Yes","No"))</f>
        <v>No</v>
      </c>
      <c r="G686" s="87" t="s">
        <v>2550</v>
      </c>
      <c r="H686" s="87" t="s">
        <v>440</v>
      </c>
      <c r="I686" s="87" t="s">
        <v>435</v>
      </c>
      <c r="J686" s="87" t="s">
        <v>436</v>
      </c>
      <c r="K686" s="87">
        <v>38.523575000000001</v>
      </c>
      <c r="L686" s="87">
        <v>-90.360125999999994</v>
      </c>
      <c r="M686" s="87"/>
      <c r="N686" s="87" t="s">
        <v>2549</v>
      </c>
      <c r="O686" s="94">
        <v>223</v>
      </c>
      <c r="P686" s="87" t="s">
        <v>513</v>
      </c>
      <c r="Q686" s="89"/>
    </row>
    <row r="687" spans="1:17" x14ac:dyDescent="0.25">
      <c r="A687" s="143"/>
      <c r="B687" s="84" t="str">
        <f>IF(A687&gt;"",IF(A687=E687,"No",(IF(IFERROR(VLOOKUP(A687,E:E,1,FALSE)=A687,FALSE),"Duplicate",IF(E687&gt;"","Mismatch","IT Only")))),"No")</f>
        <v>No</v>
      </c>
      <c r="C687" s="86" t="s">
        <v>430</v>
      </c>
      <c r="D687" s="84" t="s">
        <v>431</v>
      </c>
      <c r="E687" s="84" t="s">
        <v>2596</v>
      </c>
      <c r="F687" s="84" t="str">
        <f>IF(E687=0,"N/A",IF(IF(E687&gt;"",COUNTIF(E:E,E687),0)&gt;1,"Yes","No"))</f>
        <v>No</v>
      </c>
      <c r="G687" s="87" t="s">
        <v>2597</v>
      </c>
      <c r="H687" s="87" t="s">
        <v>489</v>
      </c>
      <c r="I687" s="87" t="s">
        <v>435</v>
      </c>
      <c r="J687" s="87" t="s">
        <v>436</v>
      </c>
      <c r="K687" s="87">
        <v>39.334921000000001</v>
      </c>
      <c r="L687" s="87">
        <v>-94.248913999999999</v>
      </c>
      <c r="M687" s="87"/>
      <c r="N687" s="87" t="s">
        <v>2596</v>
      </c>
      <c r="O687" s="94">
        <v>723</v>
      </c>
      <c r="P687" s="87" t="s">
        <v>657</v>
      </c>
      <c r="Q687" s="89"/>
    </row>
    <row r="688" spans="1:17" x14ac:dyDescent="0.25">
      <c r="A688" s="143"/>
      <c r="B688" s="84" t="str">
        <f>IF(A688&gt;"",IF(A688=E688,"No",(IF(IFERROR(VLOOKUP(A688,E:E,1,FALSE)=A688,FALSE),"Duplicate",IF(E688&gt;"","Mismatch","IT Only")))),"No")</f>
        <v>No</v>
      </c>
      <c r="C688" s="86" t="s">
        <v>430</v>
      </c>
      <c r="D688" s="84" t="s">
        <v>431</v>
      </c>
      <c r="E688" s="143" t="s">
        <v>2588</v>
      </c>
      <c r="F688" s="84" t="str">
        <f>IF(E688=0,"N/A",IF(IF(E688&gt;"",COUNTIF(E:E,E688),0)&gt;1,"Yes","No"))</f>
        <v>No</v>
      </c>
      <c r="G688" s="87" t="s">
        <v>2589</v>
      </c>
      <c r="H688" s="87" t="s">
        <v>444</v>
      </c>
      <c r="I688" s="87" t="s">
        <v>445</v>
      </c>
      <c r="J688" s="87" t="s">
        <v>436</v>
      </c>
      <c r="K688" s="87">
        <v>41.031222999999997</v>
      </c>
      <c r="L688" s="87">
        <v>-89.440706000000006</v>
      </c>
      <c r="M688" s="87"/>
      <c r="N688" s="87" t="s">
        <v>2588</v>
      </c>
      <c r="O688" s="87" t="s">
        <v>2590</v>
      </c>
      <c r="P688" s="87" t="s">
        <v>447</v>
      </c>
      <c r="Q688" s="87" t="s">
        <v>448</v>
      </c>
    </row>
    <row r="689" spans="1:17" x14ac:dyDescent="0.25">
      <c r="A689" s="143"/>
      <c r="B689" s="143" t="str">
        <f>IF(A689&gt;"",IF(A689=E689,"No",(IF(IFERROR(VLOOKUP(A689,E:E,1,FALSE)=A689,FALSE),"Duplicate",IF(E689&gt;"","Mismatch","IT Only")))),"No")</f>
        <v>No</v>
      </c>
      <c r="C689" s="86" t="s">
        <v>430</v>
      </c>
      <c r="D689" s="143" t="s">
        <v>431</v>
      </c>
      <c r="E689" s="143" t="s">
        <v>2609</v>
      </c>
      <c r="F689" s="143" t="str">
        <f>IF(E689=0,"N/A",IF(IF(E689&gt;"",COUNTIF(E:E,E689),0)&gt;1,"Yes","No"))</f>
        <v>No</v>
      </c>
      <c r="G689" s="87" t="s">
        <v>2610</v>
      </c>
      <c r="H689" s="87" t="s">
        <v>444</v>
      </c>
      <c r="I689" s="87" t="s">
        <v>445</v>
      </c>
      <c r="J689" s="87" t="s">
        <v>436</v>
      </c>
      <c r="K689" s="87">
        <v>40.570439</v>
      </c>
      <c r="L689" s="87">
        <v>-89.652300999999994</v>
      </c>
      <c r="M689" s="87"/>
      <c r="N689" s="87" t="s">
        <v>2609</v>
      </c>
      <c r="O689" s="87" t="s">
        <v>2611</v>
      </c>
      <c r="P689" s="87" t="s">
        <v>447</v>
      </c>
      <c r="Q689" s="87" t="s">
        <v>448</v>
      </c>
    </row>
    <row r="690" spans="1:17" x14ac:dyDescent="0.25">
      <c r="A690" s="143"/>
      <c r="B690" s="84" t="str">
        <f>IF(A690&gt;"",IF(A690=E690,"No",(IF(IFERROR(VLOOKUP(A690,E:E,1,FALSE)=A690,FALSE),"Duplicate",IF(E690&gt;"","Mismatch","IT Only")))),"No")</f>
        <v>No</v>
      </c>
      <c r="C690" s="86" t="s">
        <v>430</v>
      </c>
      <c r="D690" s="84" t="s">
        <v>431</v>
      </c>
      <c r="E690" s="84" t="s">
        <v>2498</v>
      </c>
      <c r="F690" s="84" t="str">
        <f>IF(E690=0,"N/A",IF(IF(E690&gt;"",COUNTIF(E:E,E690),0)&gt;1,"Yes","No"))</f>
        <v>No</v>
      </c>
      <c r="G690" s="87" t="s">
        <v>2499</v>
      </c>
      <c r="H690" s="87" t="s">
        <v>558</v>
      </c>
      <c r="I690" s="87" t="s">
        <v>445</v>
      </c>
      <c r="J690" s="87" t="s">
        <v>436</v>
      </c>
      <c r="K690" s="87">
        <v>38.657564999999998</v>
      </c>
      <c r="L690" s="87">
        <v>-90.028653000000006</v>
      </c>
      <c r="M690" s="87"/>
      <c r="N690" s="87" t="s">
        <v>2500</v>
      </c>
      <c r="O690" s="87" t="s">
        <v>2501</v>
      </c>
      <c r="P690" s="87" t="s">
        <v>1961</v>
      </c>
      <c r="Q690" s="87" t="s">
        <v>1962</v>
      </c>
    </row>
    <row r="691" spans="1:17" x14ac:dyDescent="0.25">
      <c r="A691" s="143"/>
      <c r="B691" s="84" t="str">
        <f>IF(A691&gt;"",IF(A691=E691,"No",(IF(IFERROR(VLOOKUP(A691,E:E,1,FALSE)=A691,FALSE),"Duplicate",IF(E691&gt;"","Mismatch","IT Only")))),"No")</f>
        <v>No</v>
      </c>
      <c r="C691" s="86" t="s">
        <v>430</v>
      </c>
      <c r="D691" s="84" t="s">
        <v>431</v>
      </c>
      <c r="E691" s="84" t="s">
        <v>2411</v>
      </c>
      <c r="F691" s="84" t="str">
        <f>IF(E691=0,"N/A",IF(IF(E691&gt;"",COUNTIF(E:E,E691),0)&gt;1,"Yes","No"))</f>
        <v>No</v>
      </c>
      <c r="G691" s="87" t="s">
        <v>2412</v>
      </c>
      <c r="H691" s="87" t="s">
        <v>479</v>
      </c>
      <c r="I691" s="87" t="s">
        <v>445</v>
      </c>
      <c r="J691" s="87" t="s">
        <v>436</v>
      </c>
      <c r="K691" s="87">
        <v>40.013333330000002</v>
      </c>
      <c r="L691" s="87">
        <v>-91.176249999999996</v>
      </c>
      <c r="M691" s="87"/>
      <c r="N691" s="87" t="s">
        <v>2411</v>
      </c>
      <c r="O691" s="87" t="s">
        <v>2413</v>
      </c>
      <c r="P691" s="87" t="s">
        <v>482</v>
      </c>
      <c r="Q691" s="87" t="s">
        <v>483</v>
      </c>
    </row>
    <row r="692" spans="1:17" x14ac:dyDescent="0.25">
      <c r="A692" s="143"/>
      <c r="B692" s="84" t="str">
        <f>IF(A692&gt;"",IF(A692=E692,"No",(IF(IFERROR(VLOOKUP(A692,E:E,1,FALSE)=A692,FALSE),"Duplicate",IF(E692&gt;"","Mismatch","IT Only")))),"No")</f>
        <v>No</v>
      </c>
      <c r="C692" s="86" t="s">
        <v>430</v>
      </c>
      <c r="D692" s="84" t="s">
        <v>431</v>
      </c>
      <c r="E692" s="84" t="s">
        <v>2506</v>
      </c>
      <c r="F692" s="84" t="str">
        <f>IF(E692=0,"N/A",IF(IF(E692&gt;"",COUNTIF(E:E,E692),0)&gt;1,"Yes","No"))</f>
        <v>No</v>
      </c>
      <c r="G692" s="87" t="s">
        <v>2507</v>
      </c>
      <c r="H692" s="106" t="s">
        <v>558</v>
      </c>
      <c r="I692" s="106" t="s">
        <v>445</v>
      </c>
      <c r="J692" s="106" t="s">
        <v>436</v>
      </c>
      <c r="K692" s="87">
        <v>38.656966670000003</v>
      </c>
      <c r="L692" s="87">
        <v>-90.01093333</v>
      </c>
      <c r="M692" s="87"/>
      <c r="N692" s="87" t="s">
        <v>2508</v>
      </c>
      <c r="O692" s="87" t="s">
        <v>2509</v>
      </c>
      <c r="P692" s="87" t="s">
        <v>1961</v>
      </c>
      <c r="Q692" s="87" t="s">
        <v>1962</v>
      </c>
    </row>
    <row r="693" spans="1:17" x14ac:dyDescent="0.25">
      <c r="A693" s="93" t="s">
        <v>2603</v>
      </c>
      <c r="B693" s="143" t="str">
        <f>IF(A693&gt;"",IF(A693=E693,"No",(IF(IFERROR(VLOOKUP(A693,E:E,1,FALSE)=A693,FALSE),"Duplicate",IF(E693&gt;"","Mismatch","IT Only")))),"No")</f>
        <v>Mismatch</v>
      </c>
      <c r="C693" s="86" t="s">
        <v>463</v>
      </c>
      <c r="D693" s="143" t="s">
        <v>464</v>
      </c>
      <c r="E693" s="143" t="s">
        <v>2604</v>
      </c>
      <c r="F693" s="84" t="str">
        <f>IF(E693=0,"N/A",IF(IF(E693&gt;"",COUNTIF(E:E,E693),0)&gt;1,"Yes","No"))</f>
        <v>No</v>
      </c>
      <c r="G693" s="87" t="s">
        <v>2605</v>
      </c>
      <c r="H693" s="87" t="s">
        <v>516</v>
      </c>
      <c r="I693" s="87" t="s">
        <v>445</v>
      </c>
      <c r="J693" s="87" t="s">
        <v>467</v>
      </c>
      <c r="K693" s="87">
        <v>38.186500000000002</v>
      </c>
      <c r="L693" s="87">
        <v>-89.602383329999995</v>
      </c>
      <c r="M693" s="87"/>
      <c r="N693" s="87" t="s">
        <v>2604</v>
      </c>
      <c r="O693" s="87" t="s">
        <v>2606</v>
      </c>
      <c r="P693" s="87" t="s">
        <v>898</v>
      </c>
      <c r="Q693" s="87" t="s">
        <v>899</v>
      </c>
    </row>
    <row r="694" spans="1:17" x14ac:dyDescent="0.25">
      <c r="A694" s="143"/>
      <c r="B694" s="143" t="s">
        <v>10076</v>
      </c>
      <c r="C694" s="86" t="s">
        <v>430</v>
      </c>
      <c r="D694" s="143" t="s">
        <v>431</v>
      </c>
      <c r="E694" s="143" t="s">
        <v>10599</v>
      </c>
      <c r="F694" s="84" t="str">
        <f>IF(E694=0,"N/A",IF(IF(E694&gt;"",COUNTIF(E:E,E694),0)&gt;1,"Yes","No"))</f>
        <v>No</v>
      </c>
      <c r="G694" s="87" t="s">
        <v>10600</v>
      </c>
      <c r="H694" s="87" t="s">
        <v>444</v>
      </c>
      <c r="I694" s="87" t="s">
        <v>445</v>
      </c>
      <c r="J694" s="87" t="s">
        <v>10517</v>
      </c>
      <c r="K694" s="87">
        <v>-89.674199999999999</v>
      </c>
      <c r="L694" s="87">
        <v>40.758600000000001</v>
      </c>
      <c r="M694" s="87" t="s">
        <v>10691</v>
      </c>
      <c r="N694" s="87"/>
      <c r="O694" s="88"/>
      <c r="P694" s="87"/>
      <c r="Q694" s="87"/>
    </row>
    <row r="695" spans="1:17" x14ac:dyDescent="0.25">
      <c r="A695" s="90"/>
      <c r="B695" s="90" t="str">
        <f>IF(A695&gt;"",IF(A695=E695,"No",(IF(IFERROR(VLOOKUP(A695,E:E,1,FALSE)=A695,FALSE),"Duplicate",IF(E695&gt;"","Mismatch","IT Only")))),"No")</f>
        <v>No</v>
      </c>
      <c r="C695" s="91" t="s">
        <v>451</v>
      </c>
      <c r="D695" s="90" t="s">
        <v>431</v>
      </c>
      <c r="E695" s="90" t="s">
        <v>2140</v>
      </c>
      <c r="F695" s="84" t="str">
        <f>IF(E695=0,"N/A",IF(IF(E695&gt;"",COUNTIF(E:E,E695),0)&gt;1,"Yes","No"))</f>
        <v>No</v>
      </c>
      <c r="G695" s="92" t="s">
        <v>2141</v>
      </c>
      <c r="H695" s="92" t="s">
        <v>672</v>
      </c>
      <c r="I695" s="92" t="s">
        <v>445</v>
      </c>
      <c r="J695" s="92" t="s">
        <v>436</v>
      </c>
      <c r="K695" s="92"/>
      <c r="L695" s="92"/>
      <c r="M695" s="92"/>
      <c r="N695" s="92" t="s">
        <v>2140</v>
      </c>
      <c r="O695" s="92" t="s">
        <v>2142</v>
      </c>
      <c r="P695" s="92" t="s">
        <v>675</v>
      </c>
      <c r="Q695" s="92" t="s">
        <v>676</v>
      </c>
    </row>
    <row r="696" spans="1:17" x14ac:dyDescent="0.25">
      <c r="A696" s="143"/>
      <c r="B696" s="143" t="str">
        <f>IF(A696&gt;"",IF(A696=E696,"No",(IF(IFERROR(VLOOKUP(A696,E:E,1,FALSE)=A696,FALSE),"Duplicate",IF(E696&gt;"","Mismatch","IT Only")))),"No")</f>
        <v>No</v>
      </c>
      <c r="C696" s="86" t="s">
        <v>430</v>
      </c>
      <c r="D696" s="143" t="s">
        <v>431</v>
      </c>
      <c r="E696" s="143" t="s">
        <v>5368</v>
      </c>
      <c r="F696" s="84" t="str">
        <f>IF(E696=0,"N/A",IF(IF(E696&gt;"",COUNTIF(E:E,E696),0)&gt;1,"Yes","No"))</f>
        <v>No</v>
      </c>
      <c r="G696" s="87" t="s">
        <v>5369</v>
      </c>
      <c r="H696" s="87" t="s">
        <v>493</v>
      </c>
      <c r="I696" s="87" t="s">
        <v>445</v>
      </c>
      <c r="J696" s="87" t="s">
        <v>436</v>
      </c>
      <c r="K696" s="87">
        <v>40.124313999999998</v>
      </c>
      <c r="L696" s="87">
        <v>-88.271855000000002</v>
      </c>
      <c r="M696" s="87"/>
      <c r="N696" s="87" t="s">
        <v>5370</v>
      </c>
      <c r="O696" s="87" t="s">
        <v>5371</v>
      </c>
      <c r="P696" s="87" t="s">
        <v>1321</v>
      </c>
      <c r="Q696" s="87" t="s">
        <v>1322</v>
      </c>
    </row>
    <row r="697" spans="1:17" x14ac:dyDescent="0.25">
      <c r="A697" s="143"/>
      <c r="B697" s="143" t="str">
        <f>IF(A697&gt;"",IF(A697=E697,"No",(IF(IFERROR(VLOOKUP(A697,E:E,1,FALSE)=A697,FALSE),"Duplicate",IF(E697&gt;"","Mismatch","IT Only")))),"No")</f>
        <v>No</v>
      </c>
      <c r="C697" s="86" t="s">
        <v>430</v>
      </c>
      <c r="D697" s="143" t="s">
        <v>431</v>
      </c>
      <c r="E697" s="143" t="s">
        <v>2155</v>
      </c>
      <c r="F697" s="84" t="str">
        <f>IF(E697=0,"N/A",IF(IF(E697&gt;"",COUNTIF(E:E,E697),0)&gt;1,"Yes","No"))</f>
        <v>No</v>
      </c>
      <c r="G697" s="87" t="s">
        <v>2156</v>
      </c>
      <c r="H697" s="87" t="s">
        <v>672</v>
      </c>
      <c r="I697" s="87" t="s">
        <v>445</v>
      </c>
      <c r="J697" s="87" t="s">
        <v>436</v>
      </c>
      <c r="K697" s="87">
        <v>40.122750000000003</v>
      </c>
      <c r="L697" s="87">
        <v>-88.275400000000005</v>
      </c>
      <c r="M697" s="87"/>
      <c r="N697" s="87" t="s">
        <v>2155</v>
      </c>
      <c r="O697" s="87" t="s">
        <v>2157</v>
      </c>
      <c r="P697" s="87" t="s">
        <v>675</v>
      </c>
      <c r="Q697" s="87" t="s">
        <v>676</v>
      </c>
    </row>
    <row r="698" spans="1:17" x14ac:dyDescent="0.25">
      <c r="A698" s="143"/>
      <c r="B698" s="143" t="str">
        <f>IF(A698&gt;"",IF(A698=E698,"No",(IF(IFERROR(VLOOKUP(A698,E:E,1,FALSE)=A698,FALSE),"Duplicate",IF(E698&gt;"","Mismatch","IT Only")))),"No")</f>
        <v>No</v>
      </c>
      <c r="C698" s="86" t="s">
        <v>430</v>
      </c>
      <c r="D698" s="143" t="s">
        <v>431</v>
      </c>
      <c r="E698" s="143" t="s">
        <v>2146</v>
      </c>
      <c r="F698" s="84" t="str">
        <f>IF(E698=0,"N/A",IF(IF(E698&gt;"",COUNTIF(E:E,E698),0)&gt;1,"Yes","No"))</f>
        <v>No</v>
      </c>
      <c r="G698" s="87" t="s">
        <v>2147</v>
      </c>
      <c r="H698" s="87" t="s">
        <v>672</v>
      </c>
      <c r="I698" s="87" t="s">
        <v>445</v>
      </c>
      <c r="J698" s="87" t="s">
        <v>436</v>
      </c>
      <c r="K698" s="87">
        <v>40.116809000000003</v>
      </c>
      <c r="L698" s="87">
        <v>-88.293028000000007</v>
      </c>
      <c r="M698" s="87"/>
      <c r="N698" s="87" t="s">
        <v>2146</v>
      </c>
      <c r="O698" s="87" t="s">
        <v>2148</v>
      </c>
      <c r="P698" s="87" t="s">
        <v>675</v>
      </c>
      <c r="Q698" s="87" t="s">
        <v>676</v>
      </c>
    </row>
    <row r="699" spans="1:17" x14ac:dyDescent="0.25">
      <c r="A699" s="143"/>
      <c r="B699" s="143" t="str">
        <f>IF(A699&gt;"",IF(A699=E699,"No",(IF(IFERROR(VLOOKUP(A699,E:E,1,FALSE)=A699,FALSE),"Duplicate",IF(E699&gt;"","Mismatch","IT Only")))),"No")</f>
        <v>No</v>
      </c>
      <c r="C699" s="86" t="s">
        <v>430</v>
      </c>
      <c r="D699" s="143" t="s">
        <v>431</v>
      </c>
      <c r="E699" s="143" t="s">
        <v>2170</v>
      </c>
      <c r="F699" s="84" t="str">
        <f>IF(E699=0,"N/A",IF(IF(E699&gt;"",COUNTIF(E:E,E699),0)&gt;1,"Yes","No"))</f>
        <v>No</v>
      </c>
      <c r="G699" s="87" t="s">
        <v>2171</v>
      </c>
      <c r="H699" s="87" t="s">
        <v>672</v>
      </c>
      <c r="I699" s="87" t="s">
        <v>445</v>
      </c>
      <c r="J699" s="87" t="s">
        <v>436</v>
      </c>
      <c r="K699" s="87">
        <v>40.114291000000001</v>
      </c>
      <c r="L699" s="87">
        <v>-88.300666000000007</v>
      </c>
      <c r="M699" s="87"/>
      <c r="N699" s="87" t="s">
        <v>2172</v>
      </c>
      <c r="O699" s="87" t="s">
        <v>2173</v>
      </c>
      <c r="P699" s="87" t="s">
        <v>675</v>
      </c>
      <c r="Q699" s="87" t="s">
        <v>676</v>
      </c>
    </row>
    <row r="700" spans="1:17" x14ac:dyDescent="0.25">
      <c r="A700" s="143"/>
      <c r="B700" s="84" t="str">
        <f>IF(A700&gt;"",IF(A700=E700,"No",(IF(IFERROR(VLOOKUP(A700,E:E,1,FALSE)=A700,FALSE),"Duplicate",IF(E700&gt;"","Mismatch","IT Only")))),"No")</f>
        <v>No</v>
      </c>
      <c r="C700" s="86" t="s">
        <v>430</v>
      </c>
      <c r="D700" s="143" t="s">
        <v>431</v>
      </c>
      <c r="E700" s="143" t="s">
        <v>2184</v>
      </c>
      <c r="F700" s="84" t="str">
        <f>IF(E700=0,"N/A",IF(IF(E700&gt;"",COUNTIF(E:E,E700),0)&gt;1,"Yes","No"))</f>
        <v>No</v>
      </c>
      <c r="G700" s="87" t="s">
        <v>2185</v>
      </c>
      <c r="H700" s="87" t="s">
        <v>672</v>
      </c>
      <c r="I700" s="87" t="s">
        <v>445</v>
      </c>
      <c r="J700" s="87" t="s">
        <v>436</v>
      </c>
      <c r="K700" s="87">
        <v>40.103194000000002</v>
      </c>
      <c r="L700" s="87">
        <v>-88.243088</v>
      </c>
      <c r="M700" s="87"/>
      <c r="N700" s="87" t="s">
        <v>2186</v>
      </c>
      <c r="O700" s="87" t="s">
        <v>2187</v>
      </c>
      <c r="P700" s="87" t="s">
        <v>675</v>
      </c>
      <c r="Q700" s="87" t="s">
        <v>676</v>
      </c>
    </row>
    <row r="701" spans="1:17" x14ac:dyDescent="0.25">
      <c r="A701" s="143"/>
      <c r="B701" s="84" t="str">
        <f>IF(A701&gt;"",IF(A701=E701,"No",(IF(IFERROR(VLOOKUP(A701,E:E,1,FALSE)=A701,FALSE),"Duplicate",IF(E701&gt;"","Mismatch","IT Only")))),"No")</f>
        <v>No</v>
      </c>
      <c r="C701" s="203" t="s">
        <v>430</v>
      </c>
      <c r="D701" s="203" t="s">
        <v>431</v>
      </c>
      <c r="E701" s="143" t="s">
        <v>10157</v>
      </c>
      <c r="F701" s="84" t="str">
        <f>IF(E701=0,"N/A",IF(IF(E701&gt;"",COUNTIF(E:E,E701),0)&gt;1,"Yes","No"))</f>
        <v>No</v>
      </c>
      <c r="G701" s="87" t="s">
        <v>10156</v>
      </c>
      <c r="H701" s="130" t="s">
        <v>10083</v>
      </c>
      <c r="I701" s="130" t="s">
        <v>445</v>
      </c>
      <c r="J701" s="130" t="s">
        <v>536</v>
      </c>
      <c r="K701" s="87">
        <v>40.102899999999998</v>
      </c>
      <c r="L701" s="87">
        <v>-88.272800000000004</v>
      </c>
      <c r="M701" s="87"/>
      <c r="N701" s="87"/>
      <c r="O701" s="87"/>
      <c r="P701" s="87"/>
      <c r="Q701" s="87"/>
    </row>
    <row r="702" spans="1:17" x14ac:dyDescent="0.25">
      <c r="A702" s="143"/>
      <c r="B702" s="84" t="str">
        <f>IF(A702&gt;"",IF(A702=E702,"No",(IF(IFERROR(VLOOKUP(A702,E:E,1,FALSE)=A702,FALSE),"Duplicate",IF(E702&gt;"","Mismatch","IT Only")))),"No")</f>
        <v>No</v>
      </c>
      <c r="C702" s="203" t="s">
        <v>430</v>
      </c>
      <c r="D702" s="203" t="s">
        <v>431</v>
      </c>
      <c r="E702" s="143" t="s">
        <v>10165</v>
      </c>
      <c r="F702" s="84" t="str">
        <f>IF(E702=0,"N/A",IF(IF(E702&gt;"",COUNTIF(E:E,E702),0)&gt;1,"Yes","No"))</f>
        <v>No</v>
      </c>
      <c r="G702" s="87" t="s">
        <v>10164</v>
      </c>
      <c r="H702" s="130" t="s">
        <v>10083</v>
      </c>
      <c r="I702" s="130" t="s">
        <v>445</v>
      </c>
      <c r="J702" s="130" t="s">
        <v>536</v>
      </c>
      <c r="K702" s="87">
        <v>40.0989</v>
      </c>
      <c r="L702" s="87">
        <v>-88.246700000000004</v>
      </c>
      <c r="M702" s="87"/>
      <c r="N702" s="87"/>
      <c r="O702" s="87"/>
      <c r="P702" s="87"/>
      <c r="Q702" s="87"/>
    </row>
    <row r="703" spans="1:17" x14ac:dyDescent="0.25">
      <c r="A703" s="143"/>
      <c r="B703" s="84" t="s">
        <v>10076</v>
      </c>
      <c r="C703" s="86" t="s">
        <v>430</v>
      </c>
      <c r="D703" s="143" t="s">
        <v>431</v>
      </c>
      <c r="E703" s="143" t="s">
        <v>10088</v>
      </c>
      <c r="F703" s="84" t="str">
        <f>IF(E703=0,"N/A",IF(IF(E703&gt;"",COUNTIF(E:E,E703),0)&gt;1,"Yes","No"))</f>
        <v>No</v>
      </c>
      <c r="G703" s="87" t="s">
        <v>10089</v>
      </c>
      <c r="H703" s="87" t="s">
        <v>10083</v>
      </c>
      <c r="I703" s="87" t="s">
        <v>445</v>
      </c>
      <c r="J703" s="87" t="s">
        <v>536</v>
      </c>
      <c r="K703" s="118">
        <v>40.064100000000003</v>
      </c>
      <c r="L703" s="118">
        <v>-87.787000000000006</v>
      </c>
      <c r="M703" s="87"/>
      <c r="N703" s="87"/>
      <c r="O703" s="87"/>
      <c r="P703" s="87"/>
      <c r="Q703" s="87"/>
    </row>
    <row r="704" spans="1:17" x14ac:dyDescent="0.25">
      <c r="A704" s="143"/>
      <c r="B704" s="84" t="str">
        <f>IF(A704&gt;"",IF(A704=E704,"No",(IF(IFERROR(VLOOKUP(A704,E:E,1,FALSE)=A704,FALSE),"Duplicate",IF(E704&gt;"","Mismatch","IT Only")))),"No")</f>
        <v>No</v>
      </c>
      <c r="C704" s="86" t="s">
        <v>430</v>
      </c>
      <c r="D704" s="143" t="s">
        <v>431</v>
      </c>
      <c r="E704" s="84" t="s">
        <v>1833</v>
      </c>
      <c r="F704" s="84" t="str">
        <f>IF(E704=0,"N/A",IF(IF(E704&gt;"",COUNTIF(E:E,E704),0)&gt;1,"Yes","No"))</f>
        <v>No</v>
      </c>
      <c r="G704" s="87" t="s">
        <v>1834</v>
      </c>
      <c r="H704" s="87" t="s">
        <v>692</v>
      </c>
      <c r="I704" s="87" t="s">
        <v>435</v>
      </c>
      <c r="J704" s="87" t="s">
        <v>436</v>
      </c>
      <c r="K704" s="87">
        <v>37.314166669999999</v>
      </c>
      <c r="L704" s="87">
        <v>-89.516750000000002</v>
      </c>
      <c r="M704" s="87"/>
      <c r="N704" s="87" t="s">
        <v>1833</v>
      </c>
      <c r="O704" s="94">
        <v>635</v>
      </c>
      <c r="P704" s="87" t="s">
        <v>693</v>
      </c>
      <c r="Q704" s="89"/>
    </row>
    <row r="705" spans="1:17" s="90" customFormat="1" x14ac:dyDescent="0.25">
      <c r="A705" s="143"/>
      <c r="B705" s="143" t="str">
        <f>IF(A705&gt;"",IF(A705=E705,"No",(IF(IFERROR(VLOOKUP(A705,E:E,1,FALSE)=A705,FALSE),"Duplicate",IF(E705&gt;"","Mismatch","IT Only")))),"No")</f>
        <v>No</v>
      </c>
      <c r="C705" s="86" t="s">
        <v>430</v>
      </c>
      <c r="D705" s="143" t="s">
        <v>431</v>
      </c>
      <c r="E705" s="143" t="s">
        <v>1835</v>
      </c>
      <c r="F705" s="84" t="str">
        <f>IF(E705=0,"N/A",IF(IF(E705&gt;"",COUNTIF(E:E,E705),0)&gt;1,"Yes","No"))</f>
        <v>No</v>
      </c>
      <c r="G705" s="87" t="s">
        <v>1836</v>
      </c>
      <c r="H705" s="87" t="s">
        <v>692</v>
      </c>
      <c r="I705" s="87" t="s">
        <v>435</v>
      </c>
      <c r="J705" s="87" t="s">
        <v>436</v>
      </c>
      <c r="K705" s="87">
        <v>37.306750000000001</v>
      </c>
      <c r="L705" s="87">
        <v>-89.548916669999997</v>
      </c>
      <c r="M705" s="87"/>
      <c r="N705" s="87" t="s">
        <v>1835</v>
      </c>
      <c r="O705" s="94">
        <v>644</v>
      </c>
      <c r="P705" s="87" t="s">
        <v>693</v>
      </c>
      <c r="Q705" s="89"/>
    </row>
    <row r="706" spans="1:17" x14ac:dyDescent="0.25">
      <c r="A706" s="143"/>
      <c r="B706" s="143" t="s">
        <v>10076</v>
      </c>
      <c r="C706" s="203" t="s">
        <v>430</v>
      </c>
      <c r="D706" s="203" t="s">
        <v>431</v>
      </c>
      <c r="E706" s="84" t="s">
        <v>10174</v>
      </c>
      <c r="F706" s="84" t="s">
        <v>10076</v>
      </c>
      <c r="G706" s="87" t="s">
        <v>10173</v>
      </c>
      <c r="H706" s="130" t="s">
        <v>10083</v>
      </c>
      <c r="I706" s="130" t="s">
        <v>445</v>
      </c>
      <c r="J706" s="130" t="s">
        <v>536</v>
      </c>
      <c r="K706" s="87">
        <v>40.091999999999999</v>
      </c>
      <c r="L706" s="113">
        <v>-88.266400000000004</v>
      </c>
      <c r="M706" s="87"/>
      <c r="N706" s="87"/>
      <c r="O706" s="87"/>
      <c r="P706" s="87"/>
      <c r="Q706" s="87"/>
    </row>
    <row r="707" spans="1:17" x14ac:dyDescent="0.25">
      <c r="A707" s="143"/>
      <c r="B707" s="143" t="str">
        <f>IF(A707&gt;"",IF(A707=E707,"No",(IF(IFERROR(VLOOKUP(A707,E:E,1,FALSE)=A707,FALSE),"Duplicate",IF(E707&gt;"","Mismatch","IT Only")))),"No")</f>
        <v>No</v>
      </c>
      <c r="C707" s="86" t="s">
        <v>430</v>
      </c>
      <c r="D707" s="143" t="s">
        <v>431</v>
      </c>
      <c r="E707" s="143" t="s">
        <v>1816</v>
      </c>
      <c r="F707" s="84" t="str">
        <f>IF(E707=0,"N/A",IF(IF(E707&gt;"",COUNTIF(E:E,E707),0)&gt;1,"Yes","No"))</f>
        <v>No</v>
      </c>
      <c r="G707" s="87" t="s">
        <v>1817</v>
      </c>
      <c r="H707" s="87" t="s">
        <v>692</v>
      </c>
      <c r="I707" s="87" t="s">
        <v>435</v>
      </c>
      <c r="J707" s="87" t="s">
        <v>436</v>
      </c>
      <c r="K707" s="106"/>
      <c r="L707" s="200"/>
      <c r="M707" s="119"/>
      <c r="N707" s="87" t="s">
        <v>1816</v>
      </c>
      <c r="O707" s="94">
        <v>908</v>
      </c>
      <c r="P707" s="87" t="s">
        <v>693</v>
      </c>
      <c r="Q707" s="89"/>
    </row>
    <row r="708" spans="1:17" x14ac:dyDescent="0.25">
      <c r="A708" s="101"/>
      <c r="B708" s="203" t="s">
        <v>10076</v>
      </c>
      <c r="C708" s="203" t="s">
        <v>430</v>
      </c>
      <c r="D708" s="203" t="s">
        <v>431</v>
      </c>
      <c r="E708" s="84" t="s">
        <v>10178</v>
      </c>
      <c r="F708" s="84" t="s">
        <v>10076</v>
      </c>
      <c r="G708" s="87" t="s">
        <v>10177</v>
      </c>
      <c r="H708" s="130" t="s">
        <v>10083</v>
      </c>
      <c r="I708" s="130" t="s">
        <v>445</v>
      </c>
      <c r="J708" s="130" t="s">
        <v>536</v>
      </c>
      <c r="K708" s="87">
        <v>40.083399999999997</v>
      </c>
      <c r="L708" s="99">
        <v>-88.261399999999995</v>
      </c>
      <c r="M708" s="87"/>
      <c r="N708" s="87"/>
      <c r="O708" s="87"/>
      <c r="P708" s="87"/>
      <c r="Q708" s="87"/>
    </row>
    <row r="709" spans="1:17" x14ac:dyDescent="0.25">
      <c r="A709" s="143"/>
      <c r="B709" s="143" t="str">
        <f>IF(A709&gt;"",IF(A709=E709,"No",(IF(IFERROR(VLOOKUP(A709,E:E,1,FALSE)=A709,FALSE),"Duplicate",IF(E709&gt;"","Mismatch","IT Only")))),"No")</f>
        <v>No</v>
      </c>
      <c r="C709" s="86" t="s">
        <v>430</v>
      </c>
      <c r="D709" s="143" t="s">
        <v>431</v>
      </c>
      <c r="E709" s="143" t="s">
        <v>2620</v>
      </c>
      <c r="F709" s="143" t="str">
        <f>IF(E709=0,"N/A",IF(IF(E709&gt;"",COUNTIF(E:E,E709),0)&gt;1,"Yes","No"))</f>
        <v>No</v>
      </c>
      <c r="G709" s="87" t="s">
        <v>2621</v>
      </c>
      <c r="H709" s="87" t="s">
        <v>593</v>
      </c>
      <c r="I709" s="87" t="s">
        <v>435</v>
      </c>
      <c r="J709" s="87" t="s">
        <v>436</v>
      </c>
      <c r="K709" s="87">
        <v>38.670893999999997</v>
      </c>
      <c r="L709" s="87">
        <v>-90.441665</v>
      </c>
      <c r="M709" s="87"/>
      <c r="N709" s="87" t="s">
        <v>2620</v>
      </c>
      <c r="O709" s="94">
        <v>147</v>
      </c>
      <c r="P709" s="87" t="s">
        <v>1232</v>
      </c>
      <c r="Q709" s="89"/>
    </row>
    <row r="710" spans="1:17" x14ac:dyDescent="0.25">
      <c r="A710" s="93" t="s">
        <v>1844</v>
      </c>
      <c r="B710" s="143" t="str">
        <f>IF(A710&gt;"",IF(A710=E710,"No",(IF(IFERROR(VLOOKUP(A710,E:E,1,FALSE)=A710,FALSE),"Duplicate",IF(E710&gt;"","Mismatch","IT Only")))),"No")</f>
        <v>Duplicate</v>
      </c>
      <c r="C710" s="86" t="s">
        <v>463</v>
      </c>
      <c r="D710" s="143" t="s">
        <v>464</v>
      </c>
      <c r="E710" s="143" t="s">
        <v>1845</v>
      </c>
      <c r="F710" s="84" t="str">
        <f>IF(E710=0,"N/A",IF(IF(E710&gt;"",COUNTIF(E:E,E710),0)&gt;1,"Yes","No"))</f>
        <v>No</v>
      </c>
      <c r="G710" s="87" t="s">
        <v>1846</v>
      </c>
      <c r="H710" s="87" t="s">
        <v>624</v>
      </c>
      <c r="I710" s="87" t="s">
        <v>445</v>
      </c>
      <c r="J710" s="87" t="s">
        <v>580</v>
      </c>
      <c r="K710" s="87">
        <v>40.428230999999997</v>
      </c>
      <c r="L710" s="87">
        <v>-91.424773999999999</v>
      </c>
      <c r="M710" s="87"/>
      <c r="N710" s="87"/>
      <c r="O710" s="94"/>
      <c r="P710" s="87"/>
      <c r="Q710" s="89"/>
    </row>
    <row r="711" spans="1:17" x14ac:dyDescent="0.25">
      <c r="A711" s="90"/>
      <c r="B711" s="90" t="str">
        <f>IF(A711&gt;"",IF(A711=E711,"No",(IF(IFERROR(VLOOKUP(A711,E:E,1,FALSE)=A711,FALSE),"Duplicate",IF(E711&gt;"","Mismatch","IT Only")))),"No")</f>
        <v>No</v>
      </c>
      <c r="C711" s="91" t="s">
        <v>451</v>
      </c>
      <c r="D711" s="90" t="s">
        <v>431</v>
      </c>
      <c r="E711" s="90" t="s">
        <v>2622</v>
      </c>
      <c r="F711" s="84" t="str">
        <f>IF(E711=0,"N/A",IF(IF(E711&gt;"",COUNTIF(E:E,E711),0)&gt;1,"Yes","No"))</f>
        <v>No</v>
      </c>
      <c r="G711" s="92" t="s">
        <v>2623</v>
      </c>
      <c r="H711" s="92" t="s">
        <v>593</v>
      </c>
      <c r="I711" s="92" t="s">
        <v>435</v>
      </c>
      <c r="J711" s="92" t="s">
        <v>436</v>
      </c>
      <c r="K711" s="92"/>
      <c r="L711" s="92"/>
      <c r="M711" s="92"/>
      <c r="N711" s="92" t="s">
        <v>2622</v>
      </c>
      <c r="O711" s="96">
        <v>541</v>
      </c>
      <c r="P711" s="92" t="s">
        <v>2624</v>
      </c>
      <c r="Q711" s="97"/>
    </row>
    <row r="712" spans="1:17" x14ac:dyDescent="0.25">
      <c r="A712" s="143"/>
      <c r="B712" s="143" t="s">
        <v>10076</v>
      </c>
      <c r="C712" s="86" t="s">
        <v>430</v>
      </c>
      <c r="D712" s="143" t="s">
        <v>431</v>
      </c>
      <c r="E712" s="143" t="s">
        <v>11138</v>
      </c>
      <c r="F712" s="143" t="str">
        <f>IF(E712=0,"N/A",IF(IF(E712&gt;"",COUNTIF(E:E,E712),0)&gt;1,"Yes","No"))</f>
        <v>No</v>
      </c>
      <c r="G712" s="87" t="str">
        <f>UPPER("Cargil Road Granite City")</f>
        <v>CARGIL ROAD GRANITE CITY</v>
      </c>
      <c r="H712" s="87" t="s">
        <v>558</v>
      </c>
      <c r="I712" s="87" t="s">
        <v>445</v>
      </c>
      <c r="J712" s="87" t="s">
        <v>10517</v>
      </c>
      <c r="K712" s="87">
        <v>-90.090171999999995</v>
      </c>
      <c r="L712" s="87">
        <v>38.723171000000001</v>
      </c>
      <c r="M712" s="87" t="s">
        <v>11139</v>
      </c>
      <c r="N712" s="87"/>
      <c r="O712" s="87"/>
      <c r="P712" s="87"/>
      <c r="Q712" s="87"/>
    </row>
    <row r="713" spans="1:17" x14ac:dyDescent="0.25">
      <c r="A713" s="93" t="s">
        <v>2122</v>
      </c>
      <c r="B713" s="143" t="str">
        <f>IF(A713&gt;"",IF(A713=E713,"No",(IF(IFERROR(VLOOKUP(A713,E:E,1,FALSE)=A713,FALSE),"Duplicate",IF(E713&gt;"","Mismatch","IT Only")))),"No")</f>
        <v>Mismatch</v>
      </c>
      <c r="C713" s="86" t="s">
        <v>463</v>
      </c>
      <c r="D713" s="143" t="s">
        <v>464</v>
      </c>
      <c r="E713" s="143" t="s">
        <v>2123</v>
      </c>
      <c r="F713" s="84" t="str">
        <f>IF(E713=0,"N/A",IF(IF(E713&gt;"",COUNTIF(E:E,E713),0)&gt;1,"Yes","No"))</f>
        <v>No</v>
      </c>
      <c r="G713" s="87" t="s">
        <v>2124</v>
      </c>
      <c r="H713" s="87" t="s">
        <v>493</v>
      </c>
      <c r="I713" s="87" t="s">
        <v>445</v>
      </c>
      <c r="J713" s="87" t="s">
        <v>436</v>
      </c>
      <c r="K713" s="87">
        <v>39.889333329999999</v>
      </c>
      <c r="L713" s="87">
        <v>-88.736900000000006</v>
      </c>
      <c r="M713" s="87"/>
      <c r="N713" s="87" t="s">
        <v>2125</v>
      </c>
      <c r="O713" s="87" t="s">
        <v>2126</v>
      </c>
      <c r="P713" s="87" t="s">
        <v>496</v>
      </c>
      <c r="Q713" s="87" t="s">
        <v>497</v>
      </c>
    </row>
    <row r="714" spans="1:17" x14ac:dyDescent="0.25">
      <c r="A714" s="143"/>
      <c r="B714" s="143" t="str">
        <f>IF(A714&gt;"",IF(A714=E714,"No",(IF(IFERROR(VLOOKUP(A714,E:E,1,FALSE)=A714,FALSE),"Duplicate",IF(E714&gt;"","Mismatch","IT Only")))),"No")</f>
        <v>No</v>
      </c>
      <c r="C714" s="86" t="s">
        <v>430</v>
      </c>
      <c r="D714" s="143" t="s">
        <v>431</v>
      </c>
      <c r="E714" s="143" t="s">
        <v>2644</v>
      </c>
      <c r="F714" s="84" t="str">
        <f>IF(E714=0,"N/A",IF(IF(E714&gt;"",COUNTIF(E:E,E714),0)&gt;1,"Yes","No"))</f>
        <v>No</v>
      </c>
      <c r="G714" s="87" t="s">
        <v>2645</v>
      </c>
      <c r="H714" s="87" t="s">
        <v>444</v>
      </c>
      <c r="I714" s="87" t="s">
        <v>445</v>
      </c>
      <c r="J714" s="87" t="s">
        <v>436</v>
      </c>
      <c r="K714" s="87">
        <v>40.704166999999998</v>
      </c>
      <c r="L714" s="87">
        <v>-89.311017000000007</v>
      </c>
      <c r="M714" s="87"/>
      <c r="N714" s="87" t="s">
        <v>2644</v>
      </c>
      <c r="O714" s="87" t="s">
        <v>2646</v>
      </c>
      <c r="P714" s="87" t="s">
        <v>447</v>
      </c>
      <c r="Q714" s="87" t="s">
        <v>448</v>
      </c>
    </row>
    <row r="715" spans="1:17" x14ac:dyDescent="0.25">
      <c r="A715" s="143"/>
      <c r="B715" s="143" t="str">
        <f>IF(A715&gt;"",IF(A715=E715,"No",(IF(IFERROR(VLOOKUP(A715,E:E,1,FALSE)=A715,FALSE),"Duplicate",IF(E715&gt;"","Mismatch","IT Only")))),"No")</f>
        <v>No</v>
      </c>
      <c r="C715" s="86" t="s">
        <v>430</v>
      </c>
      <c r="D715" s="143" t="s">
        <v>431</v>
      </c>
      <c r="E715" s="143" t="s">
        <v>1916</v>
      </c>
      <c r="F715" s="84" t="str">
        <f>IF(E715=0,"N/A",IF(IF(E715&gt;"",COUNTIF(E:E,E715),0)&gt;1,"Yes","No"))</f>
        <v>No</v>
      </c>
      <c r="G715" s="87" t="s">
        <v>1917</v>
      </c>
      <c r="H715" s="87" t="s">
        <v>593</v>
      </c>
      <c r="I715" s="87" t="s">
        <v>435</v>
      </c>
      <c r="J715" s="87" t="s">
        <v>436</v>
      </c>
      <c r="K715" s="87">
        <v>38.774250000000002</v>
      </c>
      <c r="L715" s="87">
        <v>-90.433833329999999</v>
      </c>
      <c r="M715" s="87"/>
      <c r="N715" s="87" t="s">
        <v>1918</v>
      </c>
      <c r="O715" s="88">
        <v>2</v>
      </c>
      <c r="P715" s="87" t="s">
        <v>1919</v>
      </c>
      <c r="Q715" s="89"/>
    </row>
    <row r="716" spans="1:17" x14ac:dyDescent="0.25">
      <c r="A716" s="143"/>
      <c r="B716" s="143" t="str">
        <f>IF(A716&gt;"",IF(A716=E716,"No",(IF(IFERROR(VLOOKUP(A716,E:E,1,FALSE)=A716,FALSE),"Duplicate",IF(E716&gt;"","Mismatch","IT Only")))),"No")</f>
        <v>No</v>
      </c>
      <c r="C716" s="86" t="s">
        <v>430</v>
      </c>
      <c r="D716" s="143" t="s">
        <v>431</v>
      </c>
      <c r="E716" s="143" t="s">
        <v>1910</v>
      </c>
      <c r="F716" s="143" t="str">
        <f>IF(E716=0,"N/A",IF(IF(E716&gt;"",COUNTIF(E:E,E716),0)&gt;1,"Yes","No"))</f>
        <v>No</v>
      </c>
      <c r="G716" s="87" t="s">
        <v>1911</v>
      </c>
      <c r="H716" s="87" t="s">
        <v>680</v>
      </c>
      <c r="I716" s="87" t="s">
        <v>445</v>
      </c>
      <c r="J716" s="87" t="s">
        <v>436</v>
      </c>
      <c r="K716" s="87">
        <v>37.65666667</v>
      </c>
      <c r="L716" s="87">
        <v>-88.671149999999997</v>
      </c>
      <c r="M716" s="87"/>
      <c r="N716" s="87" t="s">
        <v>1910</v>
      </c>
      <c r="O716" s="87" t="s">
        <v>1912</v>
      </c>
      <c r="P716" s="87" t="s">
        <v>684</v>
      </c>
      <c r="Q716" s="87" t="s">
        <v>685</v>
      </c>
    </row>
    <row r="717" spans="1:17" x14ac:dyDescent="0.25">
      <c r="A717" s="143" t="s">
        <v>1844</v>
      </c>
      <c r="B717" s="143" t="str">
        <f>IF(A717&gt;"",IF(A717=E717,"No",(IF(IFERROR(VLOOKUP(A717,E:E,1,FALSE)=A717,FALSE),"Duplicate",IF(E717&gt;"","Mismatch","IT Only")))),"No")</f>
        <v>No</v>
      </c>
      <c r="C717" s="86" t="s">
        <v>541</v>
      </c>
      <c r="D717" s="143" t="s">
        <v>464</v>
      </c>
      <c r="E717" s="143" t="s">
        <v>1844</v>
      </c>
      <c r="F717" s="84" t="str">
        <f>IF(E717=0,"N/A",IF(IF(E717&gt;"",COUNTIF(E:E,E717),0)&gt;1,"Yes","No"))</f>
        <v>No</v>
      </c>
      <c r="G717" s="87" t="s">
        <v>2650</v>
      </c>
      <c r="H717" s="87" t="s">
        <v>758</v>
      </c>
      <c r="I717" s="87" t="s">
        <v>648</v>
      </c>
      <c r="J717" s="87" t="s">
        <v>580</v>
      </c>
      <c r="K717" s="87">
        <v>38.211677000000002</v>
      </c>
      <c r="L717" s="87">
        <v>-90.357248999999996</v>
      </c>
      <c r="M717" s="87"/>
      <c r="N717" s="87"/>
      <c r="O717" s="88"/>
      <c r="P717" s="87"/>
      <c r="Q717" s="89"/>
    </row>
    <row r="718" spans="1:17" x14ac:dyDescent="0.25">
      <c r="A718" s="143"/>
      <c r="B718" s="143" t="str">
        <f>IF(A718&gt;"",IF(A718=E718,"No",(IF(IFERROR(VLOOKUP(A718,E:E,1,FALSE)=A718,FALSE),"Duplicate",IF(E718&gt;"","Mismatch","IT Only")))),"No")</f>
        <v>No</v>
      </c>
      <c r="C718" s="86" t="s">
        <v>430</v>
      </c>
      <c r="D718" s="143" t="s">
        <v>431</v>
      </c>
      <c r="E718" s="84" t="s">
        <v>1906</v>
      </c>
      <c r="F718" s="84" t="str">
        <f>IF(E718=0,"N/A",IF(IF(E718&gt;"",COUNTIF(E:E,E718),0)&gt;1,"Yes","No"))</f>
        <v>No</v>
      </c>
      <c r="G718" s="87" t="s">
        <v>1907</v>
      </c>
      <c r="H718" s="87" t="s">
        <v>680</v>
      </c>
      <c r="I718" s="87" t="s">
        <v>445</v>
      </c>
      <c r="J718" s="87" t="s">
        <v>436</v>
      </c>
      <c r="K718" s="87">
        <v>37.685333329999999</v>
      </c>
      <c r="L718" s="87">
        <v>-88.631833330000006</v>
      </c>
      <c r="M718" s="87"/>
      <c r="N718" s="87" t="s">
        <v>1908</v>
      </c>
      <c r="O718" s="87" t="s">
        <v>1909</v>
      </c>
      <c r="P718" s="87" t="s">
        <v>684</v>
      </c>
      <c r="Q718" s="87" t="s">
        <v>685</v>
      </c>
    </row>
    <row r="719" spans="1:17" x14ac:dyDescent="0.25">
      <c r="A719" s="143"/>
      <c r="B719" s="143" t="str">
        <f>IF(A719&gt;"",IF(A719=E719,"No",(IF(IFERROR(VLOOKUP(A719,E:E,1,FALSE)=A719,FALSE),"Duplicate",IF(E719&gt;"","Mismatch","IT Only")))),"No")</f>
        <v>No</v>
      </c>
      <c r="C719" s="86" t="s">
        <v>430</v>
      </c>
      <c r="D719" s="143" t="s">
        <v>431</v>
      </c>
      <c r="E719" s="143" t="s">
        <v>2617</v>
      </c>
      <c r="F719" s="84" t="b">
        <f>G721=IF(E719=0,"N/A",IF(IF(E719&gt;"",COUNTIF(E:E,E719),0)&gt;1,"Yes","No"))</f>
        <v>0</v>
      </c>
      <c r="G719" s="87" t="s">
        <v>2618</v>
      </c>
      <c r="H719" s="87" t="s">
        <v>680</v>
      </c>
      <c r="I719" s="87" t="s">
        <v>445</v>
      </c>
      <c r="J719" s="87" t="s">
        <v>436</v>
      </c>
      <c r="K719" s="87"/>
      <c r="L719" s="87"/>
      <c r="M719" s="87"/>
      <c r="N719" s="87" t="s">
        <v>2617</v>
      </c>
      <c r="O719" s="87" t="s">
        <v>2619</v>
      </c>
      <c r="P719" s="87" t="s">
        <v>684</v>
      </c>
      <c r="Q719" s="87" t="s">
        <v>685</v>
      </c>
    </row>
    <row r="720" spans="1:17" x14ac:dyDescent="0.25">
      <c r="A720" s="93" t="s">
        <v>2616</v>
      </c>
      <c r="B720" s="143" t="str">
        <f>IF(A720&gt;"",IF(A720=E720,"No",(IF(IFERROR(VLOOKUP(A720,E:E,1,FALSE)=A720,FALSE),"Duplicate",IF(E720&gt;"","Mismatch","IT Only")))),"No")</f>
        <v>Mismatch</v>
      </c>
      <c r="C720" s="86" t="s">
        <v>463</v>
      </c>
      <c r="D720" s="143" t="s">
        <v>464</v>
      </c>
      <c r="E720" s="143" t="s">
        <v>2612</v>
      </c>
      <c r="F720" s="84" t="str">
        <f>IF(E720=0,"N/A",IF(IF(E720&gt;"",COUNTIF(E:E,E720),0)&gt;1,"Yes","No"))</f>
        <v>Yes</v>
      </c>
      <c r="G720" s="87" t="s">
        <v>10031</v>
      </c>
      <c r="H720" s="87" t="s">
        <v>567</v>
      </c>
      <c r="I720" s="87" t="s">
        <v>445</v>
      </c>
      <c r="J720" s="87" t="s">
        <v>580</v>
      </c>
      <c r="K720" s="87">
        <v>37.731952999999997</v>
      </c>
      <c r="L720" s="87">
        <v>-88.823627000000002</v>
      </c>
      <c r="M720" s="87"/>
      <c r="N720" s="87"/>
      <c r="O720" s="87"/>
      <c r="P720" s="87"/>
      <c r="Q720" s="87"/>
    </row>
    <row r="721" spans="1:17" x14ac:dyDescent="0.25">
      <c r="A721" s="143" t="s">
        <v>2612</v>
      </c>
      <c r="B721" s="143" t="str">
        <f>IF(A721&gt;"",IF(A721=E721,"No",(IF(IFERROR(VLOOKUP(A721,E:E,1,FALSE)=A721,FALSE),"Duplicate",IF(E721&gt;"","Mismatch","IT Only")))),"No")</f>
        <v>No</v>
      </c>
      <c r="C721" s="86" t="s">
        <v>430</v>
      </c>
      <c r="D721" s="143" t="s">
        <v>472</v>
      </c>
      <c r="E721" s="143" t="s">
        <v>2613</v>
      </c>
      <c r="F721" s="84" t="str">
        <f>IF(E721=0,"N/A",IF(IF(E721&gt;"",COUNTIF(E:E,E721),0)&gt;1,"Yes","No"))</f>
        <v>Yes</v>
      </c>
      <c r="G721" s="87" t="s">
        <v>10031</v>
      </c>
      <c r="H721" s="87" t="s">
        <v>680</v>
      </c>
      <c r="I721" s="87" t="s">
        <v>445</v>
      </c>
      <c r="J721" s="87" t="s">
        <v>2177</v>
      </c>
      <c r="K721" s="87">
        <v>37.731499999999997</v>
      </c>
      <c r="L721" s="87">
        <v>-88.823250000000002</v>
      </c>
      <c r="M721" s="87"/>
      <c r="N721" s="87" t="s">
        <v>2614</v>
      </c>
      <c r="O721" s="87" t="s">
        <v>2615</v>
      </c>
      <c r="P721" s="87" t="s">
        <v>684</v>
      </c>
      <c r="Q721" s="87" t="s">
        <v>685</v>
      </c>
    </row>
    <row r="722" spans="1:17" x14ac:dyDescent="0.25">
      <c r="A722" s="93"/>
      <c r="B722" s="143"/>
      <c r="D722" s="143"/>
      <c r="E722" s="143" t="s">
        <v>10204</v>
      </c>
      <c r="F722" s="84" t="str">
        <f>IF(E722=0,"N/A",IF(IF(E722&gt;"",COUNTIF(E:E,E722),0)&gt;1,"Yes","No"))</f>
        <v>No</v>
      </c>
      <c r="G722" s="87" t="s">
        <v>10205</v>
      </c>
      <c r="H722" s="87" t="s">
        <v>10196</v>
      </c>
      <c r="I722" s="87" t="s">
        <v>445</v>
      </c>
      <c r="J722" s="87" t="s">
        <v>536</v>
      </c>
      <c r="K722" s="118">
        <v>-87.611400000000003</v>
      </c>
      <c r="L722" s="118">
        <v>40.158099999999997</v>
      </c>
      <c r="M722" s="87" t="s">
        <v>10206</v>
      </c>
      <c r="N722" s="87"/>
      <c r="O722" s="87"/>
      <c r="P722" s="87"/>
      <c r="Q722" s="87"/>
    </row>
    <row r="723" spans="1:17" x14ac:dyDescent="0.25">
      <c r="A723" s="93" t="s">
        <v>2634</v>
      </c>
      <c r="B723" s="143" t="str">
        <f>IF(A723&gt;"",IF(A723=E723,"No",(IF(IFERROR(VLOOKUP(A723,E:E,1,FALSE)=A723,FALSE),"Duplicate",IF(E723&gt;"","Mismatch","IT Only")))),"No")</f>
        <v>Mismatch</v>
      </c>
      <c r="C723" s="86" t="s">
        <v>463</v>
      </c>
      <c r="D723" s="143" t="s">
        <v>464</v>
      </c>
      <c r="E723" s="143" t="s">
        <v>2635</v>
      </c>
      <c r="F723" s="84" t="str">
        <f>IF(E723=0,"N/A",IF(IF(E723&gt;"",COUNTIF(E:E,E723),0)&gt;1,"Yes","No"))</f>
        <v>No</v>
      </c>
      <c r="G723" s="87" t="s">
        <v>2636</v>
      </c>
      <c r="H723" s="87" t="s">
        <v>528</v>
      </c>
      <c r="I723" s="87" t="s">
        <v>445</v>
      </c>
      <c r="J723" s="87" t="s">
        <v>467</v>
      </c>
      <c r="K723" s="87">
        <v>38.154666669999997</v>
      </c>
      <c r="L723" s="87">
        <v>-88.078083329999998</v>
      </c>
      <c r="M723" s="87"/>
      <c r="N723" s="87" t="s">
        <v>2635</v>
      </c>
      <c r="O723" s="87" t="s">
        <v>2637</v>
      </c>
      <c r="P723" s="87" t="s">
        <v>530</v>
      </c>
      <c r="Q723" s="87" t="s">
        <v>531</v>
      </c>
    </row>
    <row r="724" spans="1:17" x14ac:dyDescent="0.25">
      <c r="A724" s="143"/>
      <c r="B724" s="84" t="str">
        <f>IF(A724&gt;"",IF(A724=E724,"No",(IF(IFERROR(VLOOKUP(A724,E:E,1,FALSE)=A724,FALSE),"Duplicate",IF(E724&gt;"","Mismatch","IT Only")))),"No")</f>
        <v>No</v>
      </c>
      <c r="C724" s="86" t="s">
        <v>430</v>
      </c>
      <c r="D724" s="143" t="s">
        <v>431</v>
      </c>
      <c r="E724" s="143" t="s">
        <v>2632</v>
      </c>
      <c r="F724" s="84" t="str">
        <f>IF(E724=0,"N/A",IF(IF(E724&gt;"",COUNTIF(E:E,E724),0)&gt;1,"Yes","No"))</f>
        <v>No</v>
      </c>
      <c r="G724" s="87" t="s">
        <v>2633</v>
      </c>
      <c r="H724" s="87" t="s">
        <v>593</v>
      </c>
      <c r="I724" s="87" t="s">
        <v>435</v>
      </c>
      <c r="J724" s="87" t="s">
        <v>436</v>
      </c>
      <c r="K724" s="87">
        <v>38.808500000000002</v>
      </c>
      <c r="L724" s="87">
        <v>-90.299949999999995</v>
      </c>
      <c r="M724" s="87"/>
      <c r="N724" s="87" t="s">
        <v>2632</v>
      </c>
      <c r="O724" s="94">
        <v>162</v>
      </c>
      <c r="P724" s="87" t="s">
        <v>1232</v>
      </c>
      <c r="Q724" s="89"/>
    </row>
    <row r="725" spans="1:17" x14ac:dyDescent="0.25">
      <c r="A725" s="143"/>
      <c r="B725" s="143" t="s">
        <v>10076</v>
      </c>
      <c r="C725" s="86" t="s">
        <v>430</v>
      </c>
      <c r="D725" s="143" t="s">
        <v>431</v>
      </c>
      <c r="E725" s="143" t="s">
        <v>10090</v>
      </c>
      <c r="F725" s="143" t="str">
        <f>IF(E725=0,"N/A",IF(IF(E725&gt;"",COUNTIF(E:E,E725),0)&gt;1,"Yes","No"))</f>
        <v>No</v>
      </c>
      <c r="G725" s="87" t="s">
        <v>10091</v>
      </c>
      <c r="H725" s="87" t="s">
        <v>10083</v>
      </c>
      <c r="I725" s="87" t="s">
        <v>445</v>
      </c>
      <c r="J725" s="87" t="s">
        <v>536</v>
      </c>
      <c r="K725" s="118">
        <v>39.811199999999999</v>
      </c>
      <c r="L725" s="118">
        <v>-87.684899999999999</v>
      </c>
      <c r="M725" s="87"/>
      <c r="N725" s="87"/>
      <c r="O725" s="94"/>
      <c r="P725" s="87"/>
      <c r="Q725" s="89"/>
    </row>
    <row r="726" spans="1:17" x14ac:dyDescent="0.25">
      <c r="A726" s="143"/>
      <c r="B726" s="143" t="str">
        <f>IF(A726&gt;"",IF(A726=E726,"No",(IF(IFERROR(VLOOKUP(A726,E:E,1,FALSE)=A726,FALSE),"Duplicate",IF(E726&gt;"","Mismatch","IT Only")))),"No")</f>
        <v>No</v>
      </c>
      <c r="C726" s="86" t="s">
        <v>430</v>
      </c>
      <c r="D726" s="143" t="s">
        <v>431</v>
      </c>
      <c r="E726" s="143" t="s">
        <v>1927</v>
      </c>
      <c r="F726" s="143" t="str">
        <f>IF(E726=0,"N/A",IF(IF(E726&gt;"",COUNTIF(E:E,E726),0)&gt;1,"Yes","No"))</f>
        <v>No</v>
      </c>
      <c r="G726" s="87" t="s">
        <v>1928</v>
      </c>
      <c r="H726" s="87" t="s">
        <v>593</v>
      </c>
      <c r="I726" s="87" t="s">
        <v>435</v>
      </c>
      <c r="J726" s="87" t="s">
        <v>436</v>
      </c>
      <c r="K726" s="87">
        <v>38.711533330000002</v>
      </c>
      <c r="L726" s="87">
        <v>-90.319333330000006</v>
      </c>
      <c r="M726" s="87"/>
      <c r="N726" s="87" t="s">
        <v>1927</v>
      </c>
      <c r="O726" s="94">
        <v>130</v>
      </c>
      <c r="P726" s="87" t="s">
        <v>594</v>
      </c>
      <c r="Q726" s="89"/>
    </row>
    <row r="727" spans="1:17" x14ac:dyDescent="0.25">
      <c r="A727" s="143"/>
      <c r="B727" s="84" t="str">
        <f>IF(A727&gt;"",IF(A727=E727,"No",(IF(IFERROR(VLOOKUP(A727,E:E,1,FALSE)=A727,FALSE),"Duplicate",IF(E727&gt;"","Mismatch","IT Only")))),"No")</f>
        <v>No</v>
      </c>
      <c r="C727" s="86" t="s">
        <v>430</v>
      </c>
      <c r="D727" s="143" t="s">
        <v>431</v>
      </c>
      <c r="E727" s="84" t="s">
        <v>2625</v>
      </c>
      <c r="F727" s="84" t="str">
        <f>IF(E727=0,"N/A",IF(IF(E727&gt;"",COUNTIF(E:E,E727),0)&gt;1,"Yes","No"))</f>
        <v>No</v>
      </c>
      <c r="G727" s="87" t="s">
        <v>2626</v>
      </c>
      <c r="H727" s="87" t="s">
        <v>440</v>
      </c>
      <c r="I727" s="87" t="s">
        <v>435</v>
      </c>
      <c r="J727" s="87" t="s">
        <v>436</v>
      </c>
      <c r="K727" s="87">
        <v>38.556305999999999</v>
      </c>
      <c r="L727" s="87">
        <v>-90.382898999999995</v>
      </c>
      <c r="M727" s="87"/>
      <c r="N727" s="87" t="s">
        <v>2625</v>
      </c>
      <c r="O727" s="94">
        <v>228</v>
      </c>
      <c r="P727" s="87" t="s">
        <v>513</v>
      </c>
      <c r="Q727" s="89"/>
    </row>
    <row r="728" spans="1:17" x14ac:dyDescent="0.25">
      <c r="A728" s="143" t="s">
        <v>2640</v>
      </c>
      <c r="B728" s="143" t="str">
        <f>IF(A728&gt;"",IF(A728=E728,"No",(IF(IFERROR(VLOOKUP(A728,E:E,1,FALSE)=A728,FALSE),"Duplicate",IF(E728&gt;"","Mismatch","IT Only")))),"No")</f>
        <v>No</v>
      </c>
      <c r="C728" s="86" t="s">
        <v>430</v>
      </c>
      <c r="D728" s="143" t="s">
        <v>472</v>
      </c>
      <c r="E728" s="143" t="s">
        <v>2641</v>
      </c>
      <c r="F728" s="143" t="str">
        <f>IF(E728=0,"N/A",IF(IF(E728&gt;"",COUNTIF(E:E,E728),0)&gt;1,"Yes","No"))</f>
        <v>No</v>
      </c>
      <c r="G728" s="87" t="s">
        <v>2642</v>
      </c>
      <c r="H728" s="87" t="s">
        <v>528</v>
      </c>
      <c r="I728" s="87" t="s">
        <v>445</v>
      </c>
      <c r="J728" s="87" t="s">
        <v>2177</v>
      </c>
      <c r="K728" s="87">
        <v>38.158666670000002</v>
      </c>
      <c r="L728" s="87">
        <v>-88.166616669999996</v>
      </c>
      <c r="M728" s="87"/>
      <c r="N728" s="87" t="s">
        <v>2641</v>
      </c>
      <c r="O728" s="87" t="s">
        <v>2643</v>
      </c>
      <c r="P728" s="87" t="s">
        <v>530</v>
      </c>
      <c r="Q728" s="87" t="s">
        <v>531</v>
      </c>
    </row>
    <row r="729" spans="1:17" x14ac:dyDescent="0.25">
      <c r="A729" s="143"/>
      <c r="B729" s="143" t="str">
        <f>IF(A729&gt;"",IF(A729=E729,"No",(IF(IFERROR(VLOOKUP(A729,E:E,1,FALSE)=A729,FALSE),"Duplicate",IF(E729&gt;"","Mismatch","IT Only")))),"No")</f>
        <v>No</v>
      </c>
      <c r="C729" s="86" t="s">
        <v>430</v>
      </c>
      <c r="D729" s="143" t="s">
        <v>431</v>
      </c>
      <c r="E729" s="143" t="s">
        <v>2535</v>
      </c>
      <c r="F729" s="143" t="str">
        <f>IF(E729=0,"N/A",IF(IF(E729&gt;"",COUNTIF(E:E,E729),0)&gt;1,"Yes","No"))</f>
        <v>No</v>
      </c>
      <c r="G729" s="87" t="s">
        <v>2536</v>
      </c>
      <c r="H729" s="87" t="s">
        <v>516</v>
      </c>
      <c r="I729" s="87" t="s">
        <v>445</v>
      </c>
      <c r="J729" s="87" t="s">
        <v>436</v>
      </c>
      <c r="K729" s="87">
        <v>38.434581999999999</v>
      </c>
      <c r="L729" s="87">
        <v>-90.173474999999996</v>
      </c>
      <c r="M729" s="87"/>
      <c r="N729" s="87" t="s">
        <v>2535</v>
      </c>
      <c r="O729" s="87" t="s">
        <v>2537</v>
      </c>
      <c r="P729" s="87" t="s">
        <v>524</v>
      </c>
      <c r="Q729" s="87" t="s">
        <v>525</v>
      </c>
    </row>
    <row r="730" spans="1:17" x14ac:dyDescent="0.25">
      <c r="A730" s="143"/>
      <c r="B730" s="143" t="str">
        <f>IF(A730&gt;"",IF(A730=E730,"No",(IF(IFERROR(VLOOKUP(A730,E:E,1,FALSE)=A730,FALSE),"Duplicate",IF(E730&gt;"","Mismatch","IT Only")))),"No")</f>
        <v>No</v>
      </c>
      <c r="C730" s="86" t="s">
        <v>430</v>
      </c>
      <c r="D730" s="143" t="s">
        <v>431</v>
      </c>
      <c r="E730" s="84" t="s">
        <v>2593</v>
      </c>
      <c r="F730" s="84" t="str">
        <f>IF(E730=0,"N/A",IF(IF(E730&gt;"",COUNTIF(E:E,E730),0)&gt;1,"Yes","No"))</f>
        <v>No</v>
      </c>
      <c r="G730" s="87" t="s">
        <v>2594</v>
      </c>
      <c r="H730" s="87" t="s">
        <v>444</v>
      </c>
      <c r="I730" s="87" t="s">
        <v>445</v>
      </c>
      <c r="J730" s="87" t="s">
        <v>436</v>
      </c>
      <c r="K730" s="87">
        <v>40.721927999999998</v>
      </c>
      <c r="L730" s="87">
        <v>-89.590534000000005</v>
      </c>
      <c r="M730" s="87"/>
      <c r="N730" s="87" t="s">
        <v>2593</v>
      </c>
      <c r="O730" s="87" t="s">
        <v>2595</v>
      </c>
      <c r="P730" s="87" t="s">
        <v>447</v>
      </c>
      <c r="Q730" s="87" t="s">
        <v>448</v>
      </c>
    </row>
    <row r="731" spans="1:17" x14ac:dyDescent="0.25">
      <c r="A731" s="93" t="s">
        <v>1929</v>
      </c>
      <c r="B731" s="143" t="str">
        <f>IF(A731&gt;"",IF(A731=E731,"No",(IF(IFERROR(VLOOKUP(A731,E:E,1,FALSE)=A731,FALSE),"Duplicate",IF(E731&gt;"","Mismatch","IT Only")))),"No")</f>
        <v>Duplicate</v>
      </c>
      <c r="C731" s="86" t="s">
        <v>463</v>
      </c>
      <c r="D731" s="143" t="s">
        <v>464</v>
      </c>
      <c r="E731" s="143" t="s">
        <v>1930</v>
      </c>
      <c r="F731" s="84" t="str">
        <f>IF(E731=0,"N/A",IF(IF(E731&gt;"",COUNTIF(E:E,E731),0)&gt;1,"Yes","No"))</f>
        <v>No</v>
      </c>
      <c r="G731" s="87" t="s">
        <v>1931</v>
      </c>
      <c r="H731" s="87" t="s">
        <v>680</v>
      </c>
      <c r="I731" s="87" t="s">
        <v>445</v>
      </c>
      <c r="J731" s="87" t="s">
        <v>467</v>
      </c>
      <c r="K731" s="87">
        <v>37.763500000000001</v>
      </c>
      <c r="L731" s="87">
        <v>-89.076016670000001</v>
      </c>
      <c r="M731" s="87"/>
      <c r="N731" s="87" t="s">
        <v>1930</v>
      </c>
      <c r="O731" s="87" t="s">
        <v>1932</v>
      </c>
      <c r="P731" s="87" t="s">
        <v>684</v>
      </c>
      <c r="Q731" s="87" t="s">
        <v>685</v>
      </c>
    </row>
    <row r="732" spans="1:17" x14ac:dyDescent="0.25">
      <c r="A732" s="143"/>
      <c r="B732" s="143" t="str">
        <f>IF(A732&gt;"",IF(A732=E732,"No",(IF(IFERROR(VLOOKUP(A732,E:E,1,FALSE)=A732,FALSE),"Duplicate",IF(E732&gt;"","Mismatch","IT Only")))),"No")</f>
        <v>No</v>
      </c>
      <c r="C732" s="86" t="s">
        <v>430</v>
      </c>
      <c r="D732" s="143" t="s">
        <v>431</v>
      </c>
      <c r="E732" s="143" t="s">
        <v>2629</v>
      </c>
      <c r="F732" s="143" t="str">
        <f>IF(E732=0,"N/A",IF(IF(E732&gt;"",COUNTIF(E:E,E732),0)&gt;1,"Yes","No"))</f>
        <v>No</v>
      </c>
      <c r="G732" s="87" t="s">
        <v>2630</v>
      </c>
      <c r="H732" s="87" t="s">
        <v>444</v>
      </c>
      <c r="I732" s="87" t="s">
        <v>445</v>
      </c>
      <c r="J732" s="87" t="s">
        <v>436</v>
      </c>
      <c r="K732" s="87">
        <v>40.648090000000003</v>
      </c>
      <c r="L732" s="87">
        <v>-89.588115000000002</v>
      </c>
      <c r="M732" s="87"/>
      <c r="N732" s="87" t="s">
        <v>2629</v>
      </c>
      <c r="O732" s="87" t="s">
        <v>2631</v>
      </c>
      <c r="P732" s="87" t="s">
        <v>447</v>
      </c>
      <c r="Q732" s="87" t="s">
        <v>448</v>
      </c>
    </row>
    <row r="733" spans="1:17" x14ac:dyDescent="0.25">
      <c r="A733" s="90"/>
      <c r="B733" s="90" t="str">
        <f>IF(A733&gt;"",IF(A733=E733,"No",(IF(IFERROR(VLOOKUP(A733,E:E,1,FALSE)=A733,FALSE),"Duplicate",IF(E733&gt;"","Mismatch","IT Only")))),"No")</f>
        <v>No</v>
      </c>
      <c r="C733" s="91" t="s">
        <v>451</v>
      </c>
      <c r="D733" s="90" t="s">
        <v>431</v>
      </c>
      <c r="E733" s="90" t="s">
        <v>2647</v>
      </c>
      <c r="F733" s="84" t="str">
        <f>IF(E733=0,"N/A",IF(IF(E733&gt;"",COUNTIF(E:E,E733),0)&gt;1,"Yes","No"))</f>
        <v>No</v>
      </c>
      <c r="G733" s="92" t="s">
        <v>2648</v>
      </c>
      <c r="H733" s="92" t="s">
        <v>1986</v>
      </c>
      <c r="I733" s="92" t="s">
        <v>648</v>
      </c>
      <c r="J733" s="92" t="s">
        <v>436</v>
      </c>
      <c r="K733" s="92"/>
      <c r="L733" s="92"/>
      <c r="M733" s="92"/>
      <c r="N733" s="92" t="s">
        <v>2649</v>
      </c>
      <c r="O733" s="98">
        <v>49</v>
      </c>
      <c r="P733" s="92" t="s">
        <v>645</v>
      </c>
      <c r="Q733" s="97"/>
    </row>
    <row r="734" spans="1:17" x14ac:dyDescent="0.25">
      <c r="A734" s="143"/>
      <c r="B734" s="143" t="s">
        <v>10076</v>
      </c>
      <c r="C734" s="86" t="s">
        <v>430</v>
      </c>
      <c r="D734" s="143" t="s">
        <v>431</v>
      </c>
      <c r="E734" s="143" t="s">
        <v>10564</v>
      </c>
      <c r="F734" s="84" t="str">
        <f>IF(E734=0,"N/A",IF(IF(E734&gt;"",COUNTIF(E:E,E734),0)&gt;1,"Yes","No"))</f>
        <v>No</v>
      </c>
      <c r="G734" s="87" t="s">
        <v>10566</v>
      </c>
      <c r="H734" s="87" t="s">
        <v>3911</v>
      </c>
      <c r="I734" s="87" t="s">
        <v>445</v>
      </c>
      <c r="J734" s="87" t="s">
        <v>10517</v>
      </c>
      <c r="K734" s="87">
        <v>-90.144300000000001</v>
      </c>
      <c r="L734" s="87">
        <v>38.626300000000001</v>
      </c>
      <c r="M734" s="87" t="s">
        <v>10567</v>
      </c>
      <c r="N734" s="87"/>
      <c r="O734" s="88"/>
      <c r="P734" s="87"/>
      <c r="Q734" s="89"/>
    </row>
    <row r="735" spans="1:17" x14ac:dyDescent="0.25">
      <c r="A735" s="143"/>
      <c r="B735" s="143" t="str">
        <f>IF(A735&gt;"",IF(A735=E735,"No",(IF(IFERROR(VLOOKUP(A735,E:E,1,FALSE)=A735,FALSE),"Duplicate",IF(E735&gt;"","Mismatch","IT Only")))),"No")</f>
        <v>No</v>
      </c>
      <c r="C735" s="86" t="s">
        <v>430</v>
      </c>
      <c r="D735" s="143" t="s">
        <v>431</v>
      </c>
      <c r="E735" s="143" t="s">
        <v>1837</v>
      </c>
      <c r="F735" s="84" t="str">
        <f>IF(E735=0,"N/A",IF(IF(E735&gt;"",COUNTIF(E:E,E735),0)&gt;1,"Yes","No"))</f>
        <v>No</v>
      </c>
      <c r="G735" s="87" t="s">
        <v>1838</v>
      </c>
      <c r="H735" s="87" t="s">
        <v>692</v>
      </c>
      <c r="I735" s="87" t="s">
        <v>435</v>
      </c>
      <c r="J735" s="87" t="s">
        <v>436</v>
      </c>
      <c r="K735" s="87">
        <v>37.320616000000001</v>
      </c>
      <c r="L735" s="87">
        <v>-89.546437999999995</v>
      </c>
      <c r="M735" s="87"/>
      <c r="N735" s="87" t="s">
        <v>1837</v>
      </c>
      <c r="O735" s="94">
        <v>864</v>
      </c>
      <c r="P735" s="87" t="s">
        <v>693</v>
      </c>
      <c r="Q735" s="89"/>
    </row>
    <row r="736" spans="1:17" x14ac:dyDescent="0.25">
      <c r="A736" s="143"/>
      <c r="B736" s="143" t="str">
        <f>IF(A736&gt;"",IF(A736=E736,"No",(IF(IFERROR(VLOOKUP(A736,E:E,1,FALSE)=A736,FALSE),"Duplicate",IF(E736&gt;"","Mismatch","IT Only")))),"No")</f>
        <v>No</v>
      </c>
      <c r="C736" s="86" t="s">
        <v>430</v>
      </c>
      <c r="D736" s="143" t="s">
        <v>431</v>
      </c>
      <c r="E736" s="143" t="s">
        <v>2107</v>
      </c>
      <c r="F736" s="84" t="str">
        <f>IF(E736=0,"N/A",IF(IF(E736&gt;"",COUNTIF(E:E,E736),0)&gt;1,"Yes","No"))</f>
        <v>No</v>
      </c>
      <c r="G736" s="87" t="s">
        <v>2108</v>
      </c>
      <c r="H736" s="87" t="s">
        <v>680</v>
      </c>
      <c r="I736" s="87" t="s">
        <v>445</v>
      </c>
      <c r="J736" s="87" t="s">
        <v>436</v>
      </c>
      <c r="K736" s="87">
        <v>38.521433330000001</v>
      </c>
      <c r="L736" s="87">
        <v>-89.116050000000001</v>
      </c>
      <c r="M736" s="87"/>
      <c r="N736" s="87" t="s">
        <v>2109</v>
      </c>
      <c r="O736" s="87" t="s">
        <v>2110</v>
      </c>
      <c r="P736" s="87" t="s">
        <v>2056</v>
      </c>
      <c r="Q736" s="87" t="s">
        <v>2057</v>
      </c>
    </row>
    <row r="737" spans="1:17" x14ac:dyDescent="0.25">
      <c r="A737" s="93" t="s">
        <v>1973</v>
      </c>
      <c r="B737" s="143" t="str">
        <f>IF(A737&gt;"",IF(A737=E737,"No",(IF(IFERROR(VLOOKUP(A737,E:E,1,FALSE)=A737,FALSE),"Duplicate",IF(E737&gt;"","Mismatch","IT Only")))),"No")</f>
        <v>Duplicate</v>
      </c>
      <c r="C737" s="86" t="s">
        <v>463</v>
      </c>
      <c r="D737" s="143" t="s">
        <v>464</v>
      </c>
      <c r="E737" s="143" t="s">
        <v>1974</v>
      </c>
      <c r="F737" s="84" t="str">
        <f>IF(E737=0,"N/A",IF(IF(E737&gt;"",COUNTIF(E:E,E737),0)&gt;1,"Yes","No"))</f>
        <v>No</v>
      </c>
      <c r="G737" s="87" t="s">
        <v>1975</v>
      </c>
      <c r="H737" s="87" t="s">
        <v>493</v>
      </c>
      <c r="I737" s="87" t="s">
        <v>445</v>
      </c>
      <c r="J737" s="87" t="s">
        <v>467</v>
      </c>
      <c r="K737" s="87">
        <v>40.011817000000001</v>
      </c>
      <c r="L737" s="87">
        <v>-89.292100000000005</v>
      </c>
      <c r="M737" s="87"/>
      <c r="N737" s="87" t="s">
        <v>1974</v>
      </c>
      <c r="O737" s="87" t="s">
        <v>1976</v>
      </c>
      <c r="P737" s="87" t="s">
        <v>806</v>
      </c>
      <c r="Q737" s="87" t="s">
        <v>807</v>
      </c>
    </row>
    <row r="738" spans="1:17" x14ac:dyDescent="0.25">
      <c r="A738" s="143"/>
      <c r="B738" s="203" t="s">
        <v>10076</v>
      </c>
      <c r="C738" s="203" t="s">
        <v>430</v>
      </c>
      <c r="D738" s="203" t="s">
        <v>431</v>
      </c>
      <c r="E738" s="143" t="s">
        <v>10163</v>
      </c>
      <c r="F738" s="84" t="str">
        <f>IF(E738=0,"N/A",IF(IF(E738&gt;"",COUNTIF(E:E,E738),0)&gt;1,"Yes","No"))</f>
        <v>No</v>
      </c>
      <c r="G738" s="87" t="s">
        <v>10162</v>
      </c>
      <c r="H738" s="130" t="s">
        <v>10083</v>
      </c>
      <c r="I738" s="130" t="s">
        <v>445</v>
      </c>
      <c r="J738" s="130" t="s">
        <v>536</v>
      </c>
      <c r="K738" s="87">
        <v>40.110700000000001</v>
      </c>
      <c r="L738" s="87">
        <v>-88.253500000000003</v>
      </c>
      <c r="M738" s="87"/>
      <c r="N738" s="87"/>
      <c r="O738" s="87"/>
      <c r="P738" s="87"/>
      <c r="Q738" s="87"/>
    </row>
    <row r="739" spans="1:17" x14ac:dyDescent="0.25">
      <c r="A739" s="143"/>
      <c r="B739" s="143" t="str">
        <f>IF(A739&gt;"",IF(A739=E739,"No",(IF(IFERROR(VLOOKUP(A739,E:E,1,FALSE)=A739,FALSE),"Duplicate",IF(E739&gt;"","Mismatch","IT Only")))),"No")</f>
        <v>No</v>
      </c>
      <c r="C739" s="86" t="s">
        <v>430</v>
      </c>
      <c r="D739" s="143" t="s">
        <v>431</v>
      </c>
      <c r="E739" s="84" t="s">
        <v>2581</v>
      </c>
      <c r="F739" s="84" t="str">
        <f>IF(E739=0,"N/A",IF(IF(E739&gt;"",COUNTIF(E:E,E739),0)&gt;1,"Yes","No"))</f>
        <v>No</v>
      </c>
      <c r="G739" s="87" t="s">
        <v>2582</v>
      </c>
      <c r="H739" s="87" t="s">
        <v>434</v>
      </c>
      <c r="I739" s="87" t="s">
        <v>435</v>
      </c>
      <c r="J739" s="87" t="s">
        <v>436</v>
      </c>
      <c r="K739" s="87">
        <v>38.819774000000002</v>
      </c>
      <c r="L739" s="87">
        <v>-90.661187999999996</v>
      </c>
      <c r="M739" s="87"/>
      <c r="N739" s="87" t="s">
        <v>2581</v>
      </c>
      <c r="O739" s="94">
        <v>636</v>
      </c>
      <c r="P739" s="87" t="s">
        <v>699</v>
      </c>
      <c r="Q739" s="89"/>
    </row>
    <row r="740" spans="1:17" x14ac:dyDescent="0.25">
      <c r="A740" s="143"/>
      <c r="B740" s="143" t="str">
        <f>IF(A740&gt;"",IF(A740=E740,"No",(IF(IFERROR(VLOOKUP(A740,E:E,1,FALSE)=A740,FALSE),"Duplicate",IF(E740&gt;"","Mismatch","IT Only")))),"No")</f>
        <v>No</v>
      </c>
      <c r="C740" s="86" t="s">
        <v>430</v>
      </c>
      <c r="D740" s="143" t="s">
        <v>431</v>
      </c>
      <c r="E740" s="84" t="s">
        <v>10063</v>
      </c>
      <c r="F740" s="84" t="str">
        <f>IF(E740=0,"N/A",IF(IF(E740&gt;"",COUNTIF(E:E,E740),0)&gt;1,"Yes","No"))</f>
        <v>No</v>
      </c>
      <c r="G740" s="87" t="s">
        <v>10064</v>
      </c>
      <c r="H740" s="87" t="s">
        <v>672</v>
      </c>
      <c r="I740" s="87" t="s">
        <v>445</v>
      </c>
      <c r="J740" s="87" t="s">
        <v>536</v>
      </c>
      <c r="K740" s="87">
        <v>40.508000000000003</v>
      </c>
      <c r="L740" s="87">
        <v>-87.897900000000007</v>
      </c>
      <c r="M740" s="87"/>
      <c r="N740" s="87"/>
      <c r="O740" s="87"/>
      <c r="P740" s="87"/>
      <c r="Q740" s="87"/>
    </row>
    <row r="741" spans="1:17" x14ac:dyDescent="0.25">
      <c r="A741" s="143"/>
      <c r="B741" s="203" t="s">
        <v>10076</v>
      </c>
      <c r="C741" s="203" t="s">
        <v>430</v>
      </c>
      <c r="D741" s="203" t="s">
        <v>431</v>
      </c>
      <c r="E741" s="143" t="s">
        <v>10139</v>
      </c>
      <c r="F741" s="143" t="str">
        <f>IF(E741=0,"N/A",IF(IF(E741&gt;"",COUNTIF(E:E,E741),0)&gt;1,"Yes","No"))</f>
        <v>No</v>
      </c>
      <c r="G741" s="87" t="s">
        <v>10138</v>
      </c>
      <c r="H741" s="130" t="s">
        <v>10083</v>
      </c>
      <c r="I741" s="130" t="s">
        <v>445</v>
      </c>
      <c r="J741" s="130" t="s">
        <v>536</v>
      </c>
      <c r="K741" s="87">
        <v>40.115400000000001</v>
      </c>
      <c r="L741" s="87">
        <v>-88.238399999999999</v>
      </c>
      <c r="M741" s="87"/>
      <c r="N741" s="87"/>
      <c r="O741" s="87"/>
      <c r="P741" s="87"/>
      <c r="Q741" s="87"/>
    </row>
    <row r="742" spans="1:17" x14ac:dyDescent="0.25">
      <c r="A742" s="143"/>
      <c r="B742" s="143" t="str">
        <f>IF(A742&gt;"",IF(A742=E742,"No",(IF(IFERROR(VLOOKUP(A742,E:E,1,FALSE)=A742,FALSE),"Duplicate",IF(E742&gt;"","Mismatch","IT Only")))),"No")</f>
        <v>No</v>
      </c>
      <c r="C742" s="86" t="s">
        <v>430</v>
      </c>
      <c r="D742" s="143" t="s">
        <v>431</v>
      </c>
      <c r="E742" s="143" t="s">
        <v>2277</v>
      </c>
      <c r="F742" s="84" t="str">
        <f>IF(E742=0,"N/A",IF(IF(E742&gt;"",COUNTIF(E:E,E742),0)&gt;1,"Yes","No"))</f>
        <v>No</v>
      </c>
      <c r="G742" s="87" t="s">
        <v>2278</v>
      </c>
      <c r="H742" s="87" t="s">
        <v>516</v>
      </c>
      <c r="I742" s="87" t="s">
        <v>445</v>
      </c>
      <c r="J742" s="87" t="s">
        <v>436</v>
      </c>
      <c r="K742" s="87">
        <v>37.913633330000003</v>
      </c>
      <c r="L742" s="87">
        <v>-89.843866669999997</v>
      </c>
      <c r="M742" s="87"/>
      <c r="N742" s="87" t="s">
        <v>2279</v>
      </c>
      <c r="O742" s="87" t="s">
        <v>2280</v>
      </c>
      <c r="P742" s="87" t="s">
        <v>898</v>
      </c>
      <c r="Q742" s="87" t="s">
        <v>899</v>
      </c>
    </row>
    <row r="743" spans="1:17" x14ac:dyDescent="0.25">
      <c r="A743" s="143"/>
      <c r="B743" s="143" t="str">
        <f>IF(A743&gt;"",IF(A743=E743,"No",(IF(IFERROR(VLOOKUP(A743,E:E,1,FALSE)=A743,FALSE),"Duplicate",IF(E743&gt;"","Mismatch","IT Only")))),"No")</f>
        <v>No</v>
      </c>
      <c r="C743" s="86" t="s">
        <v>430</v>
      </c>
      <c r="D743" s="143" t="s">
        <v>431</v>
      </c>
      <c r="E743" s="143" t="s">
        <v>2273</v>
      </c>
      <c r="F743" s="84" t="str">
        <f>IF(E743=0,"N/A",IF(IF(E743&gt;"",COUNTIF(E:E,E743),0)&gt;1,"Yes","No"))</f>
        <v>No</v>
      </c>
      <c r="G743" s="87" t="s">
        <v>2274</v>
      </c>
      <c r="H743" s="87" t="s">
        <v>516</v>
      </c>
      <c r="I743" s="87" t="s">
        <v>445</v>
      </c>
      <c r="J743" s="87" t="s">
        <v>436</v>
      </c>
      <c r="K743" s="87">
        <v>37.92423333</v>
      </c>
      <c r="L743" s="87">
        <v>-89.841899999999995</v>
      </c>
      <c r="M743" s="87"/>
      <c r="N743" s="87" t="s">
        <v>2275</v>
      </c>
      <c r="O743" s="87" t="s">
        <v>2276</v>
      </c>
      <c r="P743" s="87" t="s">
        <v>898</v>
      </c>
      <c r="Q743" s="87" t="s">
        <v>899</v>
      </c>
    </row>
    <row r="744" spans="1:17" x14ac:dyDescent="0.25">
      <c r="A744" s="143"/>
      <c r="B744" s="203" t="s">
        <v>10076</v>
      </c>
      <c r="C744" s="203" t="s">
        <v>430</v>
      </c>
      <c r="D744" s="203" t="s">
        <v>431</v>
      </c>
      <c r="E744" s="84" t="s">
        <v>10161</v>
      </c>
      <c r="F744" s="84" t="str">
        <f>IF(E744=0,"N/A",IF(IF(E744&gt;"",COUNTIF(E:E,E744),0)&gt;1,"Yes","No"))</f>
        <v>No</v>
      </c>
      <c r="G744" s="87" t="s">
        <v>10160</v>
      </c>
      <c r="H744" s="130" t="s">
        <v>10083</v>
      </c>
      <c r="I744" s="130" t="s">
        <v>445</v>
      </c>
      <c r="J744" s="130" t="s">
        <v>536</v>
      </c>
      <c r="K744" s="87">
        <v>40.108499999999999</v>
      </c>
      <c r="L744" s="87">
        <v>-88.235299999999995</v>
      </c>
      <c r="M744" s="87"/>
      <c r="N744" s="87"/>
      <c r="O744" s="87"/>
      <c r="P744" s="87"/>
      <c r="Q744" s="87"/>
    </row>
    <row r="745" spans="1:17" x14ac:dyDescent="0.25">
      <c r="A745" s="143"/>
      <c r="B745" s="143" t="str">
        <f>IF(A745&gt;"",IF(A745=E745,"No",(IF(IFERROR(VLOOKUP(A745,E:E,1,FALSE)=A745,FALSE),"Duplicate",IF(E745&gt;"","Mismatch","IT Only")))),"No")</f>
        <v>No</v>
      </c>
      <c r="C745" s="86" t="s">
        <v>430</v>
      </c>
      <c r="D745" s="143" t="s">
        <v>431</v>
      </c>
      <c r="E745" s="143" t="s">
        <v>1963</v>
      </c>
      <c r="F745" s="143" t="str">
        <f>IF(E745=0,"N/A",IF(IF(E745&gt;"",COUNTIF(E:E,E745),0)&gt;1,"Yes","No"))</f>
        <v>No</v>
      </c>
      <c r="G745" s="87" t="s">
        <v>1964</v>
      </c>
      <c r="H745" s="87" t="s">
        <v>558</v>
      </c>
      <c r="I745" s="87" t="s">
        <v>445</v>
      </c>
      <c r="J745" s="87" t="s">
        <v>436</v>
      </c>
      <c r="K745" s="87">
        <v>38.635133330000002</v>
      </c>
      <c r="L745" s="87">
        <v>-90.020933330000005</v>
      </c>
      <c r="M745" s="87"/>
      <c r="N745" s="87" t="s">
        <v>1965</v>
      </c>
      <c r="O745" s="87" t="s">
        <v>1966</v>
      </c>
      <c r="P745" s="87" t="s">
        <v>1961</v>
      </c>
      <c r="Q745" s="87" t="s">
        <v>1962</v>
      </c>
    </row>
    <row r="746" spans="1:17" x14ac:dyDescent="0.25">
      <c r="A746" s="143"/>
      <c r="B746" s="143" t="str">
        <f>IF(A746&gt;"",IF(A746=E746,"No",(IF(IFERROR(VLOOKUP(A746,E:E,1,FALSE)=A746,FALSE),"Duplicate",IF(E746&gt;"","Mismatch","IT Only")))),"No")</f>
        <v>No</v>
      </c>
      <c r="C746" s="86" t="s">
        <v>430</v>
      </c>
      <c r="D746" s="143" t="s">
        <v>431</v>
      </c>
      <c r="E746" s="143" t="s">
        <v>1950</v>
      </c>
      <c r="F746" s="143" t="str">
        <f>IF(E746=0,"N/A",IF(IF(E746&gt;"",COUNTIF(E:E,E746),0)&gt;1,"Yes","No"))</f>
        <v>No</v>
      </c>
      <c r="G746" s="87" t="s">
        <v>1951</v>
      </c>
      <c r="H746" s="87" t="s">
        <v>528</v>
      </c>
      <c r="I746" s="87" t="s">
        <v>445</v>
      </c>
      <c r="J746" s="87" t="s">
        <v>436</v>
      </c>
      <c r="K746" s="87">
        <v>39.314666670000001</v>
      </c>
      <c r="L746" s="87">
        <v>-88.065083329999993</v>
      </c>
      <c r="M746" s="87"/>
      <c r="N746" s="87" t="s">
        <v>1950</v>
      </c>
      <c r="O746" s="87" t="s">
        <v>1952</v>
      </c>
      <c r="P746" s="87" t="s">
        <v>714</v>
      </c>
      <c r="Q746" s="87" t="s">
        <v>715</v>
      </c>
    </row>
    <row r="747" spans="1:17" x14ac:dyDescent="0.25">
      <c r="A747" s="93" t="s">
        <v>1953</v>
      </c>
      <c r="B747" s="143" t="str">
        <f>IF(A747&gt;"",IF(A747=E747,"No",(IF(IFERROR(VLOOKUP(A747,E:E,1,FALSE)=A747,FALSE),"Duplicate",IF(E747&gt;"","Mismatch","IT Only")))),"No")</f>
        <v>Mismatch</v>
      </c>
      <c r="C747" s="86" t="s">
        <v>463</v>
      </c>
      <c r="D747" s="143" t="s">
        <v>464</v>
      </c>
      <c r="E747" s="84" t="s">
        <v>1954</v>
      </c>
      <c r="F747" s="84" t="str">
        <f>IF(E747=0,"N/A",IF(IF(E747&gt;"",COUNTIF(E:E,E747),0)&gt;1,"Yes","No"))</f>
        <v>No</v>
      </c>
      <c r="G747" s="87" t="s">
        <v>1955</v>
      </c>
      <c r="H747" s="87" t="s">
        <v>528</v>
      </c>
      <c r="I747" s="87" t="s">
        <v>445</v>
      </c>
      <c r="J747" s="87" t="s">
        <v>1956</v>
      </c>
      <c r="K747" s="87">
        <v>39.267000000000003</v>
      </c>
      <c r="L747" s="87">
        <v>-88.082233329999994</v>
      </c>
      <c r="M747" s="87"/>
      <c r="N747" s="87" t="s">
        <v>1954</v>
      </c>
      <c r="O747" s="87" t="s">
        <v>1957</v>
      </c>
      <c r="P747" s="87" t="s">
        <v>530</v>
      </c>
      <c r="Q747" s="87" t="s">
        <v>531</v>
      </c>
    </row>
    <row r="748" spans="1:17" s="90" customFormat="1" x14ac:dyDescent="0.25">
      <c r="A748" s="143"/>
      <c r="B748" s="143" t="str">
        <f>IF(A748&gt;"",IF(A748=E748,"No",(IF(IFERROR(VLOOKUP(A748,E:E,1,FALSE)=A748,FALSE),"Duplicate",IF(E748&gt;"","Mismatch","IT Only")))),"No")</f>
        <v>No</v>
      </c>
      <c r="C748" s="86" t="s">
        <v>430</v>
      </c>
      <c r="D748" s="143" t="s">
        <v>431</v>
      </c>
      <c r="E748" s="143" t="s">
        <v>2180</v>
      </c>
      <c r="F748" s="143" t="str">
        <f>IF(E748=0,"N/A",IF(IF(E748&gt;"",COUNTIF(E:E,E748),0)&gt;1,"Yes","No"))</f>
        <v>No</v>
      </c>
      <c r="G748" s="87" t="s">
        <v>2181</v>
      </c>
      <c r="H748" s="87" t="s">
        <v>672</v>
      </c>
      <c r="I748" s="87" t="s">
        <v>445</v>
      </c>
      <c r="J748" s="87" t="s">
        <v>436</v>
      </c>
      <c r="K748" s="87">
        <v>40.08816667</v>
      </c>
      <c r="L748" s="87">
        <v>-88.243333329999999</v>
      </c>
      <c r="M748" s="87" t="s">
        <v>2182</v>
      </c>
      <c r="N748" s="87" t="s">
        <v>2180</v>
      </c>
      <c r="O748" s="87" t="s">
        <v>2183</v>
      </c>
      <c r="P748" s="87" t="s">
        <v>675</v>
      </c>
      <c r="Q748" s="87" t="s">
        <v>676</v>
      </c>
    </row>
    <row r="749" spans="1:17" x14ac:dyDescent="0.25">
      <c r="A749" s="143"/>
      <c r="B749" s="143" t="str">
        <f>IF(A749&gt;"",IF(A749=E749,"No",(IF(IFERROR(VLOOKUP(A749,E:E,1,FALSE)=A749,FALSE),"Duplicate",IF(E749&gt;"","Mismatch","IT Only")))),"No")</f>
        <v>No</v>
      </c>
      <c r="C749" s="86" t="s">
        <v>430</v>
      </c>
      <c r="D749" s="143" t="s">
        <v>431</v>
      </c>
      <c r="E749" s="143" t="s">
        <v>2601</v>
      </c>
      <c r="F749" s="84" t="str">
        <f>IF(E749=0,"N/A",IF(IF(E749&gt;"",COUNTIF(E:E,E749),0)&gt;1,"Yes","No"))</f>
        <v>No</v>
      </c>
      <c r="G749" s="87" t="s">
        <v>2602</v>
      </c>
      <c r="H749" s="87" t="s">
        <v>644</v>
      </c>
      <c r="I749" s="87" t="s">
        <v>435</v>
      </c>
      <c r="J749" s="87" t="s">
        <v>436</v>
      </c>
      <c r="K749" s="87"/>
      <c r="L749" s="87"/>
      <c r="M749" s="87"/>
      <c r="N749" s="87" t="s">
        <v>2601</v>
      </c>
      <c r="O749" s="94">
        <v>866</v>
      </c>
      <c r="P749" s="87" t="s">
        <v>645</v>
      </c>
      <c r="Q749" s="89"/>
    </row>
    <row r="750" spans="1:17" ht="30" x14ac:dyDescent="0.25">
      <c r="A750" s="143" t="s">
        <v>2015</v>
      </c>
      <c r="B750" s="143" t="str">
        <f>IF(A750&gt;"",IF(A750=E750,"No",(IF(IFERROR(VLOOKUP(A750,E:E,1,FALSE)=A750,FALSE),"Duplicate",IF(E750&gt;"","Mismatch","IT Only")))),"No")</f>
        <v>No</v>
      </c>
      <c r="C750" s="91" t="s">
        <v>1007</v>
      </c>
      <c r="D750" s="143" t="s">
        <v>472</v>
      </c>
      <c r="E750" s="143" t="s">
        <v>2016</v>
      </c>
      <c r="F750" s="84" t="str">
        <f>IF(E750=0,"N/A",IF(IF(E750&gt;"",COUNTIF(E:E,E750),0)&gt;1,"Yes","No"))</f>
        <v>Yes</v>
      </c>
      <c r="G750" s="87" t="s">
        <v>2017</v>
      </c>
      <c r="H750" s="87" t="s">
        <v>444</v>
      </c>
      <c r="I750" s="87" t="s">
        <v>445</v>
      </c>
      <c r="J750" s="87" t="s">
        <v>552</v>
      </c>
      <c r="K750" s="87">
        <v>40.557899999999997</v>
      </c>
      <c r="L750" s="87">
        <v>-89.750983000000005</v>
      </c>
      <c r="M750" s="87" t="s">
        <v>668</v>
      </c>
      <c r="N750" s="87" t="s">
        <v>2016</v>
      </c>
      <c r="O750" s="87" t="s">
        <v>2018</v>
      </c>
      <c r="P750" s="87" t="s">
        <v>447</v>
      </c>
      <c r="Q750" s="87" t="s">
        <v>448</v>
      </c>
    </row>
    <row r="751" spans="1:17" x14ac:dyDescent="0.25">
      <c r="A751" s="90"/>
      <c r="B751" s="90" t="str">
        <f>IF(A751&gt;"",IF(A751=E751,"No",(IF(IFERROR(VLOOKUP(A751,E:E,1,FALSE)=A751,FALSE),"Duplicate",IF(E751&gt;"","Mismatch","IT Only")))),"No")</f>
        <v>No</v>
      </c>
      <c r="C751" s="91" t="s">
        <v>2001</v>
      </c>
      <c r="D751" s="90" t="s">
        <v>431</v>
      </c>
      <c r="E751" s="90" t="s">
        <v>2016</v>
      </c>
      <c r="F751" s="84" t="str">
        <f>IF(E751=0,"N/A",IF(IF(E751&gt;"",COUNTIF(E:E,E751),0)&gt;1,"Yes","No"))</f>
        <v>Yes</v>
      </c>
      <c r="G751" s="92" t="s">
        <v>2019</v>
      </c>
      <c r="H751" s="92" t="s">
        <v>444</v>
      </c>
      <c r="I751" s="92" t="s">
        <v>2003</v>
      </c>
      <c r="J751" s="92" t="s">
        <v>436</v>
      </c>
      <c r="K751" s="92"/>
      <c r="L751" s="92"/>
      <c r="M751" s="92"/>
      <c r="N751" s="92" t="s">
        <v>2016</v>
      </c>
      <c r="O751" s="92" t="s">
        <v>2020</v>
      </c>
      <c r="P751" s="92" t="s">
        <v>447</v>
      </c>
      <c r="Q751" s="97"/>
    </row>
    <row r="752" spans="1:17" x14ac:dyDescent="0.25">
      <c r="A752" s="143"/>
      <c r="B752" s="143" t="str">
        <f>IF(A752&gt;"",IF(A752=E752,"No",(IF(IFERROR(VLOOKUP(A752,E:E,1,FALSE)=A752,FALSE),"Duplicate",IF(E752&gt;"","Mismatch","IT Only")))),"No")</f>
        <v>No</v>
      </c>
      <c r="C752" s="86" t="s">
        <v>430</v>
      </c>
      <c r="D752" s="143" t="s">
        <v>431</v>
      </c>
      <c r="E752" s="143" t="s">
        <v>2598</v>
      </c>
      <c r="F752" s="84" t="str">
        <f>IF(E752=0,"N/A",IF(IF(E752&gt;"",COUNTIF(E:E,E752),0)&gt;1,"Yes","No"))</f>
        <v>No</v>
      </c>
      <c r="G752" s="87" t="s">
        <v>2599</v>
      </c>
      <c r="H752" s="87" t="s">
        <v>558</v>
      </c>
      <c r="I752" s="87" t="s">
        <v>445</v>
      </c>
      <c r="J752" s="87" t="s">
        <v>552</v>
      </c>
      <c r="K752" s="87">
        <v>38.897350000000003</v>
      </c>
      <c r="L752" s="87">
        <v>-90.0822</v>
      </c>
      <c r="M752" s="87"/>
      <c r="N752" s="87" t="s">
        <v>2598</v>
      </c>
      <c r="O752" s="87" t="s">
        <v>2600</v>
      </c>
      <c r="P752" s="87" t="s">
        <v>1245</v>
      </c>
      <c r="Q752" s="87" t="s">
        <v>1246</v>
      </c>
    </row>
    <row r="753" spans="1:17" x14ac:dyDescent="0.25">
      <c r="A753" s="143"/>
      <c r="B753" s="143" t="str">
        <f>IF(A753&gt;"",IF(A753=E753,"No",(IF(IFERROR(VLOOKUP(A753,E:E,1,FALSE)=A753,FALSE),"Duplicate",IF(E753&gt;"","Mismatch","IT Only")))),"No")</f>
        <v>No</v>
      </c>
      <c r="C753" s="86" t="s">
        <v>430</v>
      </c>
      <c r="D753" s="143" t="s">
        <v>431</v>
      </c>
      <c r="E753" s="143" t="s">
        <v>1993</v>
      </c>
      <c r="F753" s="143" t="str">
        <f>IF(E753=0,"N/A",IF(IF(E753&gt;"",COUNTIF(E:E,E753),0)&gt;1,"Yes","No"))</f>
        <v>No</v>
      </c>
      <c r="G753" s="87" t="s">
        <v>1994</v>
      </c>
      <c r="H753" s="87" t="s">
        <v>440</v>
      </c>
      <c r="I753" s="87" t="s">
        <v>435</v>
      </c>
      <c r="J753" s="87" t="s">
        <v>436</v>
      </c>
      <c r="K753" s="87">
        <v>38.539416670000001</v>
      </c>
      <c r="L753" s="87">
        <v>-90.266683330000006</v>
      </c>
      <c r="M753" s="87"/>
      <c r="N753" s="87" t="s">
        <v>1993</v>
      </c>
      <c r="O753" s="94">
        <v>122</v>
      </c>
      <c r="P753" s="87" t="s">
        <v>441</v>
      </c>
      <c r="Q753" s="89"/>
    </row>
    <row r="754" spans="1:17" x14ac:dyDescent="0.25">
      <c r="A754" s="143"/>
      <c r="B754" s="143" t="str">
        <f>IF(A754&gt;"",IF(A754=E754,"No",(IF(IFERROR(VLOOKUP(A754,E:E,1,FALSE)=A754,FALSE),"Duplicate",IF(E754&gt;"","Mismatch","IT Only")))),"No")</f>
        <v>No</v>
      </c>
      <c r="C754" s="86" t="s">
        <v>430</v>
      </c>
      <c r="D754" s="143" t="s">
        <v>431</v>
      </c>
      <c r="E754" s="143" t="s">
        <v>2071</v>
      </c>
      <c r="F754" s="84" t="str">
        <f>IF(E754=0,"N/A",IF(IF(E754&gt;"",COUNTIF(E:E,E754),0)&gt;1,"Yes","No"))</f>
        <v>No</v>
      </c>
      <c r="G754" s="87" t="s">
        <v>2072</v>
      </c>
      <c r="H754" s="106" t="s">
        <v>434</v>
      </c>
      <c r="I754" s="106" t="s">
        <v>435</v>
      </c>
      <c r="J754" s="106" t="s">
        <v>436</v>
      </c>
      <c r="K754" s="87">
        <v>39.283783329999999</v>
      </c>
      <c r="L754" s="87">
        <v>-92.132666670000006</v>
      </c>
      <c r="M754" s="87"/>
      <c r="N754" s="87" t="s">
        <v>2071</v>
      </c>
      <c r="O754" s="94">
        <v>938</v>
      </c>
      <c r="P754" s="87" t="s">
        <v>437</v>
      </c>
      <c r="Q754" s="89"/>
    </row>
    <row r="755" spans="1:17" s="90" customFormat="1" x14ac:dyDescent="0.25">
      <c r="A755" s="143"/>
      <c r="B755" s="143" t="str">
        <f>IF(A755&gt;"",IF(A755=E755,"No",(IF(IFERROR(VLOOKUP(A755,E:E,1,FALSE)=A755,FALSE),"Duplicate",IF(E755&gt;"","Mismatch","IT Only")))),"No")</f>
        <v>No</v>
      </c>
      <c r="C755" s="86" t="s">
        <v>430</v>
      </c>
      <c r="D755" s="143" t="s">
        <v>431</v>
      </c>
      <c r="E755" s="143" t="s">
        <v>2651</v>
      </c>
      <c r="F755" s="143" t="str">
        <f>IF(E755=0,"N/A",IF(IF(E755&gt;"",COUNTIF(E:E,E755),0)&gt;1,"Yes","No"))</f>
        <v>No</v>
      </c>
      <c r="G755" s="87" t="s">
        <v>2651</v>
      </c>
      <c r="H755" s="106" t="s">
        <v>479</v>
      </c>
      <c r="I755" s="106" t="s">
        <v>445</v>
      </c>
      <c r="J755" s="106" t="s">
        <v>436</v>
      </c>
      <c r="K755" s="87">
        <v>40.498166670000003</v>
      </c>
      <c r="L755" s="87">
        <v>-90.187049999999999</v>
      </c>
      <c r="M755" s="87"/>
      <c r="N755" s="87" t="s">
        <v>2651</v>
      </c>
      <c r="O755" s="87" t="s">
        <v>2652</v>
      </c>
      <c r="P755" s="87" t="s">
        <v>482</v>
      </c>
      <c r="Q755" s="87" t="s">
        <v>483</v>
      </c>
    </row>
    <row r="756" spans="1:17" x14ac:dyDescent="0.25">
      <c r="A756" s="143" t="s">
        <v>2653</v>
      </c>
      <c r="B756" s="143" t="str">
        <f>IF(A756&gt;"",IF(A756=E756,"No",(IF(IFERROR(VLOOKUP(A756,E:E,1,FALSE)=A756,FALSE),"Duplicate",IF(E756&gt;"","Mismatch","IT Only")))),"No")</f>
        <v>No</v>
      </c>
      <c r="C756" s="86" t="s">
        <v>430</v>
      </c>
      <c r="D756" s="143" t="s">
        <v>431</v>
      </c>
      <c r="E756" s="143" t="s">
        <v>2654</v>
      </c>
      <c r="F756" s="84" t="str">
        <f>IF(E756=0,"N/A",IF(IF(E756&gt;"",COUNTIF(E:E,E756),0)&gt;1,"Yes","No"))</f>
        <v>No</v>
      </c>
      <c r="G756" s="87" t="s">
        <v>2655</v>
      </c>
      <c r="H756" s="87" t="s">
        <v>444</v>
      </c>
      <c r="I756" s="87" t="s">
        <v>445</v>
      </c>
      <c r="J756" s="87" t="s">
        <v>2656</v>
      </c>
      <c r="K756" s="87">
        <v>40.47968333</v>
      </c>
      <c r="L756" s="87">
        <v>-90.241033329999993</v>
      </c>
      <c r="M756" s="87"/>
      <c r="N756" s="87" t="s">
        <v>2657</v>
      </c>
      <c r="O756" s="87" t="s">
        <v>2658</v>
      </c>
      <c r="P756" s="87" t="s">
        <v>457</v>
      </c>
      <c r="Q756" s="87" t="s">
        <v>470</v>
      </c>
    </row>
    <row r="757" spans="1:17" x14ac:dyDescent="0.25">
      <c r="A757" s="143"/>
      <c r="B757" s="143" t="str">
        <f>IF(A757&gt;"",IF(A757=E757,"No",(IF(IFERROR(VLOOKUP(A757,E:E,1,FALSE)=A757,FALSE),"Duplicate",IF(E757&gt;"","Mismatch","IT Only")))),"No")</f>
        <v>No</v>
      </c>
      <c r="C757" s="86" t="s">
        <v>430</v>
      </c>
      <c r="D757" s="143" t="s">
        <v>431</v>
      </c>
      <c r="E757" s="143" t="s">
        <v>10045</v>
      </c>
      <c r="F757" s="84" t="str">
        <f>IF(E757=0,"N/A",IF(IF(E757&gt;"",COUNTIF(E:E,E757),0)&gt;1,"Yes","No"))</f>
        <v>No</v>
      </c>
      <c r="G757" s="87" t="s">
        <v>10046</v>
      </c>
      <c r="H757" s="87" t="s">
        <v>672</v>
      </c>
      <c r="I757" s="87" t="s">
        <v>445</v>
      </c>
      <c r="J757" s="87" t="s">
        <v>536</v>
      </c>
      <c r="K757" s="87">
        <v>40.848399999999998</v>
      </c>
      <c r="L757" s="87">
        <v>-88.299599999999998</v>
      </c>
      <c r="M757" s="87"/>
      <c r="N757" s="87"/>
      <c r="O757" s="87"/>
      <c r="P757" s="87"/>
      <c r="Q757" s="87"/>
    </row>
    <row r="758" spans="1:17" x14ac:dyDescent="0.25">
      <c r="A758" s="143"/>
      <c r="B758" s="143" t="str">
        <f>IF(A758&gt;"",IF(A758=E758,"No",(IF(IFERROR(VLOOKUP(A758,E:E,1,FALSE)=A758,FALSE),"Duplicate",IF(E758&gt;"","Mismatch","IT Only")))),"No")</f>
        <v>No</v>
      </c>
      <c r="C758" s="86" t="s">
        <v>430</v>
      </c>
      <c r="D758" s="143" t="s">
        <v>431</v>
      </c>
      <c r="E758" s="143" t="s">
        <v>2664</v>
      </c>
      <c r="F758" s="84" t="str">
        <f>IF(E758=0,"N/A",IF(IF(E758&gt;"",COUNTIF(E:E,E758),0)&gt;1,"Yes","No"))</f>
        <v>No</v>
      </c>
      <c r="G758" s="87" t="s">
        <v>2665</v>
      </c>
      <c r="H758" s="87" t="s">
        <v>434</v>
      </c>
      <c r="I758" s="87" t="s">
        <v>435</v>
      </c>
      <c r="J758" s="87" t="s">
        <v>436</v>
      </c>
      <c r="K758" s="87">
        <v>39.175833330000003</v>
      </c>
      <c r="L758" s="87">
        <v>-91.894516670000002</v>
      </c>
      <c r="M758" s="87"/>
      <c r="N758" s="87" t="s">
        <v>2664</v>
      </c>
      <c r="O758" s="94">
        <v>942</v>
      </c>
      <c r="P758" s="87" t="s">
        <v>437</v>
      </c>
      <c r="Q758" s="89"/>
    </row>
    <row r="759" spans="1:17" x14ac:dyDescent="0.25">
      <c r="A759" s="143"/>
      <c r="B759" s="143" t="str">
        <f>IF(A759&gt;"",IF(A759=E759,"No",(IF(IFERROR(VLOOKUP(A759,E:E,1,FALSE)=A759,FALSE),"Duplicate",IF(E759&gt;"","Mismatch","IT Only")))),"No")</f>
        <v>No</v>
      </c>
      <c r="C759" s="86" t="s">
        <v>430</v>
      </c>
      <c r="D759" s="143" t="s">
        <v>431</v>
      </c>
      <c r="E759" s="143" t="s">
        <v>2659</v>
      </c>
      <c r="F759" s="84" t="str">
        <f>IF(E759=0,"N/A",IF(IF(E759&gt;"",COUNTIF(E:E,E759),0)&gt;1,"Yes","No"))</f>
        <v>No</v>
      </c>
      <c r="G759" s="87" t="s">
        <v>2660</v>
      </c>
      <c r="H759" s="106" t="s">
        <v>672</v>
      </c>
      <c r="I759" s="106" t="s">
        <v>445</v>
      </c>
      <c r="J759" s="106" t="s">
        <v>436</v>
      </c>
      <c r="K759" s="87">
        <v>40.848833329999998</v>
      </c>
      <c r="L759" s="87">
        <v>-88.227216670000004</v>
      </c>
      <c r="M759" s="87" t="s">
        <v>668</v>
      </c>
      <c r="N759" s="87" t="s">
        <v>2659</v>
      </c>
      <c r="O759" s="87" t="s">
        <v>2661</v>
      </c>
      <c r="P759" s="87" t="s">
        <v>1026</v>
      </c>
      <c r="Q759" s="87" t="s">
        <v>1027</v>
      </c>
    </row>
    <row r="760" spans="1:17" x14ac:dyDescent="0.25">
      <c r="A760" s="143"/>
      <c r="B760" s="143" t="str">
        <f>IF(A760&gt;"",IF(A760=E760,"No",(IF(IFERROR(VLOOKUP(A760,E:E,1,FALSE)=A760,FALSE),"Duplicate",IF(E760&gt;"","Mismatch","IT Only")))),"No")</f>
        <v>No</v>
      </c>
      <c r="C760" s="86" t="s">
        <v>430</v>
      </c>
      <c r="D760" s="143" t="s">
        <v>431</v>
      </c>
      <c r="E760" s="143" t="s">
        <v>2627</v>
      </c>
      <c r="F760" s="84" t="str">
        <f>IF(E760=0,"N/A",IF(IF(E760&gt;"",COUNTIF(E:E,E760),0)&gt;1,"Yes","No"))</f>
        <v>No</v>
      </c>
      <c r="G760" s="87" t="s">
        <v>2628</v>
      </c>
      <c r="H760" s="87" t="s">
        <v>593</v>
      </c>
      <c r="I760" s="87" t="s">
        <v>435</v>
      </c>
      <c r="J760" s="87" t="s">
        <v>436</v>
      </c>
      <c r="K760" s="87">
        <v>38.675849999999997</v>
      </c>
      <c r="L760" s="87">
        <v>-90.466233329999994</v>
      </c>
      <c r="M760" s="87"/>
      <c r="N760" s="87" t="s">
        <v>2627</v>
      </c>
      <c r="O760" s="94">
        <v>299</v>
      </c>
      <c r="P760" s="87" t="s">
        <v>1232</v>
      </c>
      <c r="Q760" s="89"/>
    </row>
    <row r="761" spans="1:17" x14ac:dyDescent="0.25">
      <c r="A761" s="143"/>
      <c r="B761" s="143" t="s">
        <v>10076</v>
      </c>
      <c r="C761" s="86" t="s">
        <v>430</v>
      </c>
      <c r="D761" s="143" t="s">
        <v>431</v>
      </c>
      <c r="E761" s="143" t="s">
        <v>11111</v>
      </c>
      <c r="F761" s="84" t="str">
        <f>IF(E761=0,"N/A",IF(IF(E761&gt;"",COUNTIF(E:E,E761),0)&gt;1,"Yes","No"))</f>
        <v>No</v>
      </c>
      <c r="G761" s="87" t="str">
        <f>UPPER("Crestview Drive Roxanna")</f>
        <v>CRESTVIEW DRIVE ROXANNA</v>
      </c>
      <c r="H761" s="106" t="s">
        <v>558</v>
      </c>
      <c r="I761" s="106" t="s">
        <v>445</v>
      </c>
      <c r="J761" s="106" t="s">
        <v>10517</v>
      </c>
      <c r="K761" s="87">
        <v>-90.044556</v>
      </c>
      <c r="L761" s="87">
        <v>38.847847000000002</v>
      </c>
      <c r="M761" s="87" t="s">
        <v>11112</v>
      </c>
      <c r="N761" s="87"/>
      <c r="O761" s="87"/>
      <c r="P761" s="87"/>
      <c r="Q761" s="87"/>
    </row>
    <row r="762" spans="1:17" x14ac:dyDescent="0.25">
      <c r="A762" s="143"/>
      <c r="B762" s="143" t="str">
        <f>IF(A762&gt;"",IF(A762=E762,"No",(IF(IFERROR(VLOOKUP(A762,E:E,1,FALSE)=A762,FALSE),"Duplicate",IF(E762&gt;"","Mismatch","IT Only")))),"No")</f>
        <v>No</v>
      </c>
      <c r="C762" s="86" t="s">
        <v>430</v>
      </c>
      <c r="D762" s="143" t="s">
        <v>431</v>
      </c>
      <c r="E762" s="143" t="s">
        <v>2463</v>
      </c>
      <c r="F762" s="84" t="str">
        <f>IF(E762=0,"N/A",IF(IF(E762&gt;"",COUNTIF(E:E,E762),0)&gt;1,"Yes","No"))</f>
        <v>No</v>
      </c>
      <c r="G762" s="87" t="s">
        <v>2464</v>
      </c>
      <c r="H762" s="87" t="s">
        <v>558</v>
      </c>
      <c r="I762" s="87" t="s">
        <v>445</v>
      </c>
      <c r="J762" s="87" t="s">
        <v>436</v>
      </c>
      <c r="K762" s="87">
        <v>38.706699999999998</v>
      </c>
      <c r="L762" s="87">
        <v>-89.957583330000006</v>
      </c>
      <c r="M762" s="87"/>
      <c r="N762" s="87" t="s">
        <v>2465</v>
      </c>
      <c r="O762" s="87" t="s">
        <v>2466</v>
      </c>
      <c r="P762" s="87" t="s">
        <v>1961</v>
      </c>
      <c r="Q762" s="87" t="s">
        <v>1962</v>
      </c>
    </row>
    <row r="763" spans="1:17" x14ac:dyDescent="0.25">
      <c r="A763" s="101"/>
      <c r="B763" s="203" t="s">
        <v>10076</v>
      </c>
      <c r="C763" s="203" t="s">
        <v>430</v>
      </c>
      <c r="D763" s="203" t="s">
        <v>431</v>
      </c>
      <c r="E763" s="143" t="s">
        <v>10159</v>
      </c>
      <c r="G763" s="87" t="s">
        <v>10158</v>
      </c>
      <c r="H763" s="130" t="s">
        <v>10083</v>
      </c>
      <c r="I763" s="130" t="s">
        <v>445</v>
      </c>
      <c r="J763" s="130" t="s">
        <v>536</v>
      </c>
      <c r="K763" s="87">
        <v>40.127499999999998</v>
      </c>
      <c r="L763" s="87">
        <v>-88.253100000000003</v>
      </c>
      <c r="M763" s="87"/>
      <c r="N763" s="87"/>
      <c r="O763" s="87"/>
      <c r="P763" s="87"/>
      <c r="Q763" s="87"/>
    </row>
    <row r="764" spans="1:17" x14ac:dyDescent="0.25">
      <c r="A764" s="101"/>
      <c r="B764" s="203" t="s">
        <v>10076</v>
      </c>
      <c r="C764" s="203" t="s">
        <v>430</v>
      </c>
      <c r="D764" s="203" t="s">
        <v>431</v>
      </c>
      <c r="E764" s="143" t="s">
        <v>10167</v>
      </c>
      <c r="F764" s="143"/>
      <c r="G764" s="87" t="s">
        <v>10166</v>
      </c>
      <c r="H764" s="130" t="s">
        <v>10083</v>
      </c>
      <c r="I764" s="130" t="s">
        <v>445</v>
      </c>
      <c r="J764" s="130" t="s">
        <v>536</v>
      </c>
      <c r="K764" s="87">
        <v>40.118200000000002</v>
      </c>
      <c r="L764" s="87">
        <v>88.254300000000001</v>
      </c>
      <c r="M764" s="87"/>
      <c r="N764" s="87"/>
      <c r="O764" s="87"/>
      <c r="P764" s="87"/>
      <c r="Q764" s="87"/>
    </row>
    <row r="765" spans="1:17" x14ac:dyDescent="0.25">
      <c r="A765" s="101"/>
      <c r="B765" s="203" t="s">
        <v>10076</v>
      </c>
      <c r="C765" s="203" t="s">
        <v>430</v>
      </c>
      <c r="D765" s="203" t="s">
        <v>431</v>
      </c>
      <c r="E765" s="84" t="s">
        <v>10149</v>
      </c>
      <c r="F765" s="84" t="s">
        <v>10076</v>
      </c>
      <c r="G765" s="87" t="s">
        <v>10148</v>
      </c>
      <c r="H765" s="130" t="s">
        <v>10083</v>
      </c>
      <c r="I765" s="130" t="s">
        <v>445</v>
      </c>
      <c r="J765" s="130" t="s">
        <v>536</v>
      </c>
      <c r="K765" s="87">
        <v>40.109200000000001</v>
      </c>
      <c r="L765" s="87">
        <v>-88.283600000000007</v>
      </c>
      <c r="M765" s="87"/>
      <c r="N765" s="87"/>
      <c r="O765" s="87"/>
      <c r="P765" s="87"/>
      <c r="Q765" s="87"/>
    </row>
    <row r="766" spans="1:17" x14ac:dyDescent="0.25">
      <c r="A766" s="143"/>
      <c r="B766" s="143" t="s">
        <v>10076</v>
      </c>
      <c r="C766" s="86" t="s">
        <v>430</v>
      </c>
      <c r="D766" s="143" t="s">
        <v>431</v>
      </c>
      <c r="E766" s="143" t="s">
        <v>10957</v>
      </c>
      <c r="F766" s="84" t="str">
        <f>IF(E766=0,"N/A",IF(IF(E766&gt;"",COUNTIF(E:E,E766),0)&gt;1,"Yes","No"))</f>
        <v>No</v>
      </c>
      <c r="G766" s="166" t="s">
        <v>10977</v>
      </c>
      <c r="H766" s="87" t="s">
        <v>558</v>
      </c>
      <c r="I766" s="87" t="s">
        <v>445</v>
      </c>
      <c r="J766" s="87" t="s">
        <v>10517</v>
      </c>
      <c r="K766" s="87">
        <v>-89.942077999999995</v>
      </c>
      <c r="L766" s="87">
        <v>38.773895000000003</v>
      </c>
      <c r="M766" s="87" t="s">
        <v>10997</v>
      </c>
      <c r="N766" s="87"/>
      <c r="O766" s="87"/>
      <c r="P766" s="87"/>
      <c r="Q766" s="87"/>
    </row>
    <row r="767" spans="1:17" x14ac:dyDescent="0.25">
      <c r="A767" s="143"/>
      <c r="B767" s="143" t="str">
        <f>IF(A767&gt;"",IF(A767=E767,"No",(IF(IFERROR(VLOOKUP(A767,E:E,1,FALSE)=A767,FALSE),"Duplicate",IF(E767&gt;"","Mismatch","IT Only")))),"No")</f>
        <v>No</v>
      </c>
      <c r="C767" s="86" t="s">
        <v>430</v>
      </c>
      <c r="D767" s="143" t="s">
        <v>431</v>
      </c>
      <c r="E767" s="143" t="s">
        <v>1842</v>
      </c>
      <c r="F767" s="84" t="str">
        <f>IF(E767=0,"N/A",IF(IF(E767&gt;"",COUNTIF(E:E,E767),0)&gt;1,"Yes","No"))</f>
        <v>No</v>
      </c>
      <c r="G767" s="87" t="s">
        <v>1843</v>
      </c>
      <c r="H767" s="87" t="s">
        <v>692</v>
      </c>
      <c r="I767" s="87" t="s">
        <v>435</v>
      </c>
      <c r="J767" s="87" t="s">
        <v>436</v>
      </c>
      <c r="K767" s="87">
        <v>37.305166669999998</v>
      </c>
      <c r="L767" s="87">
        <v>-89.540783329999996</v>
      </c>
      <c r="M767" s="87"/>
      <c r="N767" s="87" t="s">
        <v>1842</v>
      </c>
      <c r="O767" s="94">
        <v>893</v>
      </c>
      <c r="P767" s="87" t="s">
        <v>693</v>
      </c>
      <c r="Q767" s="89"/>
    </row>
    <row r="768" spans="1:17" x14ac:dyDescent="0.25">
      <c r="A768" s="101"/>
      <c r="B768" s="203" t="s">
        <v>10076</v>
      </c>
      <c r="C768" s="203" t="s">
        <v>430</v>
      </c>
      <c r="D768" s="203" t="s">
        <v>431</v>
      </c>
      <c r="E768" s="84" t="s">
        <v>10169</v>
      </c>
      <c r="G768" s="87" t="s">
        <v>10168</v>
      </c>
      <c r="H768" s="130" t="s">
        <v>10083</v>
      </c>
      <c r="I768" s="130" t="s">
        <v>445</v>
      </c>
      <c r="J768" s="130" t="s">
        <v>536</v>
      </c>
      <c r="K768" s="87" t="s">
        <v>10170</v>
      </c>
      <c r="L768" s="87">
        <v>-88.248400000000004</v>
      </c>
      <c r="M768" s="87"/>
      <c r="N768" s="87"/>
      <c r="O768" s="87"/>
      <c r="P768" s="87"/>
      <c r="Q768" s="87"/>
    </row>
    <row r="769" spans="1:17" x14ac:dyDescent="0.25">
      <c r="A769" s="93" t="s">
        <v>1724</v>
      </c>
      <c r="B769" s="143" t="str">
        <f>IF(A769&gt;"",IF(A769=E769,"No",(IF(IFERROR(VLOOKUP(A769,E:E,1,FALSE)=A769,FALSE),"Duplicate",IF(E769&gt;"","Mismatch","IT Only")))),"No")</f>
        <v>Mismatch</v>
      </c>
      <c r="C769" s="86" t="s">
        <v>463</v>
      </c>
      <c r="D769" s="143" t="s">
        <v>925</v>
      </c>
      <c r="E769" s="84" t="s">
        <v>1725</v>
      </c>
      <c r="F769" s="84" t="str">
        <f>IF(E769=0,"N/A",IF(IF(E769&gt;"",COUNTIF(E:E,E769),0)&gt;1,"Yes","No"))</f>
        <v>No</v>
      </c>
      <c r="G769" s="87" t="s">
        <v>1726</v>
      </c>
      <c r="H769" s="87" t="s">
        <v>516</v>
      </c>
      <c r="I769" s="87" t="s">
        <v>445</v>
      </c>
      <c r="J769" s="87" t="s">
        <v>552</v>
      </c>
      <c r="K769" s="87">
        <v>38.601416666666701</v>
      </c>
      <c r="L769" s="87">
        <v>-90.177999999999997</v>
      </c>
      <c r="M769" s="87"/>
      <c r="N769" s="87" t="s">
        <v>19</v>
      </c>
      <c r="O769" s="104" t="s">
        <v>1727</v>
      </c>
      <c r="P769" s="87" t="s">
        <v>518</v>
      </c>
      <c r="Q769" s="87" t="s">
        <v>519</v>
      </c>
    </row>
    <row r="770" spans="1:17" x14ac:dyDescent="0.25">
      <c r="A770" s="143"/>
      <c r="B770" s="143" t="str">
        <f>IF(A770&gt;"",IF(A770=E770,"No",(IF(IFERROR(VLOOKUP(A770,E:E,1,FALSE)=A770,FALSE),"Duplicate",IF(E770&gt;"","Mismatch","IT Only")))),"No")</f>
        <v>No</v>
      </c>
      <c r="C770" s="86" t="s">
        <v>430</v>
      </c>
      <c r="D770" s="143" t="s">
        <v>431</v>
      </c>
      <c r="E770" s="84" t="s">
        <v>2119</v>
      </c>
      <c r="F770" s="84" t="str">
        <f>IF(E770=0,"N/A",IF(IF(E770&gt;"",COUNTIF(E:E,E770),0)&gt;1,"Yes","No"))</f>
        <v>No</v>
      </c>
      <c r="G770" s="87" t="s">
        <v>2120</v>
      </c>
      <c r="H770" s="87" t="s">
        <v>680</v>
      </c>
      <c r="I770" s="87" t="s">
        <v>445</v>
      </c>
      <c r="J770" s="87" t="s">
        <v>436</v>
      </c>
      <c r="K770" s="87"/>
      <c r="L770" s="87"/>
      <c r="M770" s="87"/>
      <c r="N770" s="87" t="s">
        <v>2119</v>
      </c>
      <c r="O770" s="87" t="s">
        <v>2121</v>
      </c>
      <c r="P770" s="87" t="s">
        <v>2056</v>
      </c>
      <c r="Q770" s="87" t="s">
        <v>2057</v>
      </c>
    </row>
    <row r="771" spans="1:17" x14ac:dyDescent="0.25">
      <c r="A771" s="143" t="s">
        <v>2980</v>
      </c>
      <c r="B771" s="143" t="str">
        <f>IF(A771&gt;"",IF(A771=E771,"No",(IF(IFERROR(VLOOKUP(A771,E:E,1,FALSE)=A771,FALSE),"Duplicate",IF(E771&gt;"","Mismatch","IT Only")))),"No")</f>
        <v>Duplicate</v>
      </c>
      <c r="C771" s="86" t="s">
        <v>2892</v>
      </c>
      <c r="D771" s="143" t="s">
        <v>431</v>
      </c>
      <c r="E771" s="143" t="s">
        <v>2981</v>
      </c>
      <c r="F771" s="84" t="str">
        <f>IF(E771=0,"N/A",IF(IF(E771&gt;"",COUNTIF(E:E,E771),0)&gt;1,"Yes","No"))</f>
        <v>No</v>
      </c>
      <c r="G771" s="87" t="s">
        <v>10024</v>
      </c>
      <c r="H771" s="87" t="s">
        <v>493</v>
      </c>
      <c r="I771" s="87" t="s">
        <v>445</v>
      </c>
      <c r="J771" s="87" t="s">
        <v>436</v>
      </c>
      <c r="K771" s="87">
        <v>39.872154000000002</v>
      </c>
      <c r="L771" s="87">
        <v>-88.950928000000005</v>
      </c>
      <c r="M771" s="87"/>
      <c r="N771" s="87" t="s">
        <v>2982</v>
      </c>
      <c r="O771" s="87" t="s">
        <v>2983</v>
      </c>
      <c r="P771" s="87" t="s">
        <v>496</v>
      </c>
      <c r="Q771" s="87" t="s">
        <v>497</v>
      </c>
    </row>
    <row r="772" spans="1:17" x14ac:dyDescent="0.25">
      <c r="A772" s="143"/>
      <c r="B772" s="143" t="str">
        <f>IF(A772&gt;"",IF(A772=E772,"No",(IF(IFERROR(VLOOKUP(A772,E:E,1,FALSE)=A772,FALSE),"Duplicate",IF(E772&gt;"","Mismatch","IT Only")))),"No")</f>
        <v>No</v>
      </c>
      <c r="C772" s="86" t="s">
        <v>430</v>
      </c>
      <c r="D772" s="143" t="s">
        <v>431</v>
      </c>
      <c r="E772" s="143" t="s">
        <v>3023</v>
      </c>
      <c r="F772" s="143" t="str">
        <f>IF(E772=0,"N/A",IF(IF(E772&gt;"",COUNTIF(E:E,E772),0)&gt;1,"Yes","No"))</f>
        <v>No</v>
      </c>
      <c r="G772" s="87" t="s">
        <v>3024</v>
      </c>
      <c r="H772" s="87" t="s">
        <v>493</v>
      </c>
      <c r="I772" s="87" t="s">
        <v>445</v>
      </c>
      <c r="J772" s="87" t="s">
        <v>436</v>
      </c>
      <c r="K772" s="106">
        <v>39.820121</v>
      </c>
      <c r="L772" s="106">
        <v>-88.964560000000006</v>
      </c>
      <c r="M772" s="87"/>
      <c r="N772" s="87" t="s">
        <v>3025</v>
      </c>
      <c r="O772" s="87" t="s">
        <v>3026</v>
      </c>
      <c r="P772" s="87" t="s">
        <v>496</v>
      </c>
      <c r="Q772" s="87" t="s">
        <v>497</v>
      </c>
    </row>
    <row r="773" spans="1:17" x14ac:dyDescent="0.25">
      <c r="A773" s="143"/>
      <c r="B773" s="143" t="str">
        <f>IF(A773&gt;"",IF(A773=E773,"No",(IF(IFERROR(VLOOKUP(A773,E:E,1,FALSE)=A773,FALSE),"Duplicate",IF(E773&gt;"","Mismatch","IT Only")))),"No")</f>
        <v>No</v>
      </c>
      <c r="C773" s="86" t="s">
        <v>430</v>
      </c>
      <c r="D773" s="143" t="s">
        <v>431</v>
      </c>
      <c r="E773" s="143" t="s">
        <v>3727</v>
      </c>
      <c r="F773" s="84" t="str">
        <f>IF(E773=0,"N/A",IF(IF(E773&gt;"",COUNTIF(E:E,E773),0)&gt;1,"Yes","No"))</f>
        <v>No</v>
      </c>
      <c r="G773" s="87" t="s">
        <v>3728</v>
      </c>
      <c r="H773" s="87" t="s">
        <v>493</v>
      </c>
      <c r="I773" s="87" t="s">
        <v>445</v>
      </c>
      <c r="J773" s="87" t="s">
        <v>436</v>
      </c>
      <c r="K773" s="87">
        <v>39.867800000000003</v>
      </c>
      <c r="L773" s="87">
        <v>-88.924790000000002</v>
      </c>
      <c r="M773" s="87"/>
      <c r="N773" s="87" t="s">
        <v>3729</v>
      </c>
      <c r="O773" s="87" t="s">
        <v>3730</v>
      </c>
      <c r="P773" s="87" t="s">
        <v>496</v>
      </c>
      <c r="Q773" s="87" t="s">
        <v>497</v>
      </c>
    </row>
    <row r="774" spans="1:17" x14ac:dyDescent="0.25">
      <c r="A774" s="90"/>
      <c r="B774" s="90" t="str">
        <f>IF(A774&gt;"",IF(A774=E774,"No",(IF(IFERROR(VLOOKUP(A774,E:E,1,FALSE)=A774,FALSE),"Duplicate",IF(E774&gt;"","Mismatch","IT Only")))),"No")</f>
        <v>No</v>
      </c>
      <c r="C774" s="91" t="s">
        <v>451</v>
      </c>
      <c r="D774" s="90" t="s">
        <v>431</v>
      </c>
      <c r="E774" s="90" t="s">
        <v>452</v>
      </c>
      <c r="F774" s="84" t="str">
        <f>IF(E774=0,"N/A",IF(IF(E774&gt;"",COUNTIF(E:E,E774),0)&gt;1,"Yes","No"))</f>
        <v>No</v>
      </c>
      <c r="G774" s="92" t="s">
        <v>453</v>
      </c>
      <c r="H774" s="92" t="s">
        <v>454</v>
      </c>
      <c r="I774" s="92" t="s">
        <v>445</v>
      </c>
      <c r="J774" s="92" t="s">
        <v>436</v>
      </c>
      <c r="K774" s="92"/>
      <c r="L774" s="92"/>
      <c r="M774" s="92"/>
      <c r="N774" s="92" t="s">
        <v>455</v>
      </c>
      <c r="O774" s="92" t="s">
        <v>456</v>
      </c>
      <c r="P774" s="92" t="s">
        <v>457</v>
      </c>
      <c r="Q774" s="92" t="s">
        <v>458</v>
      </c>
    </row>
    <row r="775" spans="1:17" x14ac:dyDescent="0.25">
      <c r="A775" s="143"/>
      <c r="B775" s="143" t="str">
        <f>IF(A775&gt;"",IF(A775=E775,"No",(IF(IFERROR(VLOOKUP(A775,E:E,1,FALSE)=A775,FALSE),"Duplicate",IF(E775&gt;"","Mismatch","IT Only")))),"No")</f>
        <v>No</v>
      </c>
      <c r="C775" s="86" t="s">
        <v>430</v>
      </c>
      <c r="D775" s="143" t="s">
        <v>431</v>
      </c>
      <c r="E775" s="143" t="s">
        <v>6334</v>
      </c>
      <c r="F775" s="84" t="str">
        <f>IF(E775=0,"N/A",IF(IF(E775&gt;"",COUNTIF(E:E,E775),0)&gt;1,"Yes","No"))</f>
        <v>No</v>
      </c>
      <c r="G775" s="87" t="s">
        <v>6335</v>
      </c>
      <c r="H775" s="87" t="s">
        <v>493</v>
      </c>
      <c r="I775" s="87" t="s">
        <v>445</v>
      </c>
      <c r="J775" s="87" t="s">
        <v>436</v>
      </c>
      <c r="K775" s="87">
        <v>39.842700000000001</v>
      </c>
      <c r="L775" s="87">
        <v>-88.97453333</v>
      </c>
      <c r="M775" s="87"/>
      <c r="N775" s="87" t="s">
        <v>6336</v>
      </c>
      <c r="O775" s="87" t="s">
        <v>6337</v>
      </c>
      <c r="P775" s="87" t="s">
        <v>496</v>
      </c>
      <c r="Q775" s="87" t="s">
        <v>497</v>
      </c>
    </row>
    <row r="776" spans="1:17" x14ac:dyDescent="0.25">
      <c r="A776" s="143"/>
      <c r="B776" s="143" t="str">
        <f>IF(A776&gt;"",IF(A776=E776,"No",(IF(IFERROR(VLOOKUP(A776,E:E,1,FALSE)=A776,FALSE),"Duplicate",IF(E776&gt;"","Mismatch","IT Only")))),"No")</f>
        <v>No</v>
      </c>
      <c r="C776" s="86" t="s">
        <v>430</v>
      </c>
      <c r="D776" s="143" t="s">
        <v>431</v>
      </c>
      <c r="E776" s="143" t="s">
        <v>2846</v>
      </c>
      <c r="F776" s="143" t="str">
        <f>IF(E776=0,"N/A",IF(IF(E776&gt;"",COUNTIF(E:E,E776),0)&gt;1,"Yes","No"))</f>
        <v>No</v>
      </c>
      <c r="G776" s="87" t="s">
        <v>2847</v>
      </c>
      <c r="H776" s="87" t="s">
        <v>493</v>
      </c>
      <c r="I776" s="87" t="s">
        <v>445</v>
      </c>
      <c r="J776" s="87" t="s">
        <v>436</v>
      </c>
      <c r="K776" s="87">
        <v>39.862333329999998</v>
      </c>
      <c r="L776" s="87">
        <v>-88.949100000000001</v>
      </c>
      <c r="M776" s="87"/>
      <c r="N776" s="87" t="s">
        <v>2848</v>
      </c>
      <c r="O776" s="87" t="s">
        <v>2849</v>
      </c>
      <c r="P776" s="87" t="s">
        <v>496</v>
      </c>
      <c r="Q776" s="87" t="s">
        <v>497</v>
      </c>
    </row>
    <row r="777" spans="1:17" s="90" customFormat="1" x14ac:dyDescent="0.25">
      <c r="A777" s="143"/>
      <c r="B777" s="143" t="str">
        <f>IF(A777&gt;"",IF(A777=E777,"No",(IF(IFERROR(VLOOKUP(A777,E:E,1,FALSE)=A777,FALSE),"Duplicate",IF(E777&gt;"","Mismatch","IT Only")))),"No")</f>
        <v>No</v>
      </c>
      <c r="C777" s="86" t="s">
        <v>430</v>
      </c>
      <c r="D777" s="143" t="s">
        <v>431</v>
      </c>
      <c r="E777" s="143" t="s">
        <v>2908</v>
      </c>
      <c r="F777" s="84" t="str">
        <f>IF(E777=0,"N/A",IF(IF(E777&gt;"",COUNTIF(E:E,E777),0)&gt;1,"Yes","No"))</f>
        <v>No</v>
      </c>
      <c r="G777" s="87" t="s">
        <v>2909</v>
      </c>
      <c r="H777" s="87" t="s">
        <v>493</v>
      </c>
      <c r="I777" s="87" t="s">
        <v>445</v>
      </c>
      <c r="J777" s="87" t="s">
        <v>436</v>
      </c>
      <c r="K777" s="87">
        <v>39.869016670000001</v>
      </c>
      <c r="L777" s="87">
        <v>-88.959383329999994</v>
      </c>
      <c r="M777" s="87"/>
      <c r="N777" s="87" t="s">
        <v>2910</v>
      </c>
      <c r="O777" s="87" t="s">
        <v>2911</v>
      </c>
      <c r="P777" s="87" t="s">
        <v>496</v>
      </c>
      <c r="Q777" s="87" t="s">
        <v>497</v>
      </c>
    </row>
    <row r="778" spans="1:17" x14ac:dyDescent="0.25">
      <c r="A778" s="143"/>
      <c r="B778" s="143" t="str">
        <f>IF(A778&gt;"",IF(A778=E778,"No",(IF(IFERROR(VLOOKUP(A778,E:E,1,FALSE)=A778,FALSE),"Duplicate",IF(E778&gt;"","Mismatch","IT Only")))),"No")</f>
        <v>No</v>
      </c>
      <c r="C778" s="86" t="s">
        <v>430</v>
      </c>
      <c r="D778" s="143" t="s">
        <v>431</v>
      </c>
      <c r="E778" s="143" t="s">
        <v>5539</v>
      </c>
      <c r="F778" s="84" t="str">
        <f>IF(E778=0,"N/A",IF(IF(E778&gt;"",COUNTIF(E:E,E778),0)&gt;1,"Yes","No"))</f>
        <v>No</v>
      </c>
      <c r="G778" s="87" t="s">
        <v>5540</v>
      </c>
      <c r="H778" s="87" t="s">
        <v>493</v>
      </c>
      <c r="I778" s="87" t="s">
        <v>445</v>
      </c>
      <c r="J778" s="87" t="s">
        <v>436</v>
      </c>
      <c r="K778" s="87">
        <v>39.869917999999998</v>
      </c>
      <c r="L778" s="87">
        <v>-88.899528000000004</v>
      </c>
      <c r="M778" s="87"/>
      <c r="N778" s="87" t="s">
        <v>5539</v>
      </c>
      <c r="O778" s="87" t="s">
        <v>5541</v>
      </c>
      <c r="P778" s="87" t="s">
        <v>496</v>
      </c>
      <c r="Q778" s="87" t="s">
        <v>497</v>
      </c>
    </row>
    <row r="779" spans="1:17" s="90" customFormat="1" x14ac:dyDescent="0.25">
      <c r="A779" s="143"/>
      <c r="B779" s="143" t="str">
        <f>IF(A779&gt;"",IF(A779=E779,"No",(IF(IFERROR(VLOOKUP(A779,E:E,1,FALSE)=A779,FALSE),"Duplicate",IF(E779&gt;"","Mismatch","IT Only")))),"No")</f>
        <v>No</v>
      </c>
      <c r="C779" s="86" t="s">
        <v>430</v>
      </c>
      <c r="D779" s="143" t="s">
        <v>431</v>
      </c>
      <c r="E779" s="84" t="s">
        <v>3016</v>
      </c>
      <c r="F779" s="84" t="str">
        <f>IF(E779=0,"N/A",IF(IF(E779&gt;"",COUNTIF(E:E,E779),0)&gt;1,"Yes","No"))</f>
        <v>No</v>
      </c>
      <c r="G779" s="87" t="s">
        <v>3017</v>
      </c>
      <c r="H779" s="87" t="s">
        <v>493</v>
      </c>
      <c r="I779" s="87" t="s">
        <v>445</v>
      </c>
      <c r="J779" s="87" t="s">
        <v>436</v>
      </c>
      <c r="K779" s="87">
        <v>39.896087999999999</v>
      </c>
      <c r="L779" s="87">
        <v>-88.928240000000002</v>
      </c>
      <c r="M779" s="87"/>
      <c r="N779" s="87" t="s">
        <v>3018</v>
      </c>
      <c r="O779" s="87" t="s">
        <v>3019</v>
      </c>
      <c r="P779" s="87" t="s">
        <v>496</v>
      </c>
      <c r="Q779" s="87" t="s">
        <v>497</v>
      </c>
    </row>
    <row r="780" spans="1:17" x14ac:dyDescent="0.25">
      <c r="A780" s="143"/>
      <c r="B780" s="143" t="str">
        <f>IF(A780&gt;"",IF(A780=E780,"No",(IF(IFERROR(VLOOKUP(A780,E:E,1,FALSE)=A780,FALSE),"Duplicate",IF(E780&gt;"","Mismatch","IT Only")))),"No")</f>
        <v>No</v>
      </c>
      <c r="C780" s="86" t="s">
        <v>430</v>
      </c>
      <c r="D780" s="143" t="s">
        <v>431</v>
      </c>
      <c r="E780" s="143" t="s">
        <v>6645</v>
      </c>
      <c r="F780" s="84" t="str">
        <f>IF(E780=0,"N/A",IF(IF(E780&gt;"",COUNTIF(E:E,E780),0)&gt;1,"Yes","No"))</f>
        <v>No</v>
      </c>
      <c r="G780" s="87" t="s">
        <v>6646</v>
      </c>
      <c r="H780" s="87" t="s">
        <v>493</v>
      </c>
      <c r="I780" s="87" t="s">
        <v>445</v>
      </c>
      <c r="J780" s="87" t="s">
        <v>436</v>
      </c>
      <c r="K780" s="87">
        <v>39.86303333</v>
      </c>
      <c r="L780" s="87">
        <v>-88.938983329999999</v>
      </c>
      <c r="M780" s="87"/>
      <c r="N780" s="87" t="s">
        <v>6647</v>
      </c>
      <c r="O780" s="87" t="s">
        <v>6648</v>
      </c>
      <c r="P780" s="87" t="s">
        <v>496</v>
      </c>
      <c r="Q780" s="87" t="s">
        <v>497</v>
      </c>
    </row>
    <row r="781" spans="1:17" x14ac:dyDescent="0.25">
      <c r="A781" s="143"/>
      <c r="B781" s="143" t="str">
        <f>IF(A781&gt;"",IF(A781=E781,"No",(IF(IFERROR(VLOOKUP(A781,E:E,1,FALSE)=A781,FALSE),"Duplicate",IF(E781&gt;"","Mismatch","IT Only")))),"No")</f>
        <v>No</v>
      </c>
      <c r="C781" s="86" t="s">
        <v>430</v>
      </c>
      <c r="D781" s="143" t="s">
        <v>431</v>
      </c>
      <c r="E781" s="143" t="s">
        <v>2131</v>
      </c>
      <c r="F781" s="84" t="str">
        <f>IF(E781=0,"N/A",IF(IF(E781&gt;"",COUNTIF(E:E,E781),0)&gt;1,"Yes","No"))</f>
        <v>No</v>
      </c>
      <c r="G781" s="87" t="s">
        <v>2132</v>
      </c>
      <c r="H781" s="87" t="s">
        <v>493</v>
      </c>
      <c r="I781" s="87" t="s">
        <v>445</v>
      </c>
      <c r="J781" s="87" t="s">
        <v>436</v>
      </c>
      <c r="K781" s="147">
        <v>39.850420000027803</v>
      </c>
      <c r="L781" s="147">
        <v>-88.939719999574905</v>
      </c>
      <c r="M781" s="87"/>
      <c r="N781" s="87" t="s">
        <v>2133</v>
      </c>
      <c r="O781" s="87" t="s">
        <v>2134</v>
      </c>
      <c r="P781" s="87" t="s">
        <v>496</v>
      </c>
      <c r="Q781" s="87" t="s">
        <v>497</v>
      </c>
    </row>
    <row r="782" spans="1:17" x14ac:dyDescent="0.25">
      <c r="A782" s="143"/>
      <c r="B782" s="143" t="str">
        <f>IF(A782&gt;"",IF(A782=E782,"No",(IF(IFERROR(VLOOKUP(A782,E:E,1,FALSE)=A782,FALSE),"Duplicate",IF(E782&gt;"","Mismatch","IT Only")))),"No")</f>
        <v>No</v>
      </c>
      <c r="C782" s="86" t="s">
        <v>430</v>
      </c>
      <c r="D782" s="143" t="s">
        <v>431</v>
      </c>
      <c r="E782" s="143" t="s">
        <v>6834</v>
      </c>
      <c r="F782" s="84" t="str">
        <f>IF(E782=0,"N/A",IF(IF(E782&gt;"",COUNTIF(E:E,E782),0)&gt;1,"Yes","No"))</f>
        <v>No</v>
      </c>
      <c r="G782" s="87" t="s">
        <v>6835</v>
      </c>
      <c r="H782" s="87" t="s">
        <v>493</v>
      </c>
      <c r="I782" s="87" t="s">
        <v>445</v>
      </c>
      <c r="J782" s="87" t="s">
        <v>436</v>
      </c>
      <c r="K782" s="87">
        <v>39.852977000000003</v>
      </c>
      <c r="L782" s="87">
        <v>-88.928680999999997</v>
      </c>
      <c r="M782" s="87"/>
      <c r="N782" s="87" t="s">
        <v>6836</v>
      </c>
      <c r="O782" s="87" t="s">
        <v>6837</v>
      </c>
      <c r="P782" s="87" t="s">
        <v>496</v>
      </c>
      <c r="Q782" s="87" t="s">
        <v>497</v>
      </c>
    </row>
    <row r="783" spans="1:17" x14ac:dyDescent="0.25">
      <c r="A783" s="143"/>
      <c r="B783" s="143" t="str">
        <f>IF(A783&gt;"",IF(A783=E783,"No",(IF(IFERROR(VLOOKUP(A783,E:E,1,FALSE)=A783,FALSE),"Duplicate",IF(E783&gt;"","Mismatch","IT Only")))),"No")</f>
        <v>No</v>
      </c>
      <c r="C783" s="86" t="s">
        <v>430</v>
      </c>
      <c r="D783" s="143" t="s">
        <v>431</v>
      </c>
      <c r="E783" s="84" t="s">
        <v>2984</v>
      </c>
      <c r="F783" s="84" t="str">
        <f>IF(E783=0,"N/A",IF(IF(E783&gt;"",COUNTIF(E:E,E783),0)&gt;1,"Yes","No"))</f>
        <v>No</v>
      </c>
      <c r="G783" s="87" t="s">
        <v>2985</v>
      </c>
      <c r="H783" s="87" t="s">
        <v>493</v>
      </c>
      <c r="I783" s="87" t="s">
        <v>445</v>
      </c>
      <c r="J783" s="87" t="s">
        <v>436</v>
      </c>
      <c r="K783" s="87">
        <v>39.863916670000002</v>
      </c>
      <c r="L783" s="87">
        <v>-88.919816670000003</v>
      </c>
      <c r="M783" s="87" t="s">
        <v>1991</v>
      </c>
      <c r="N783" s="87" t="s">
        <v>2986</v>
      </c>
      <c r="O783" s="87" t="s">
        <v>2987</v>
      </c>
      <c r="P783" s="87" t="s">
        <v>496</v>
      </c>
      <c r="Q783" s="87" t="s">
        <v>497</v>
      </c>
    </row>
    <row r="784" spans="1:17" x14ac:dyDescent="0.25">
      <c r="A784" s="143"/>
      <c r="B784" s="143" t="str">
        <f>IF(A784&gt;"",IF(A784=E784,"No",(IF(IFERROR(VLOOKUP(A784,E:E,1,FALSE)=A784,FALSE),"Duplicate",IF(E784&gt;"","Mismatch","IT Only")))),"No")</f>
        <v>No</v>
      </c>
      <c r="C784" s="86" t="s">
        <v>430</v>
      </c>
      <c r="D784" s="143" t="s">
        <v>431</v>
      </c>
      <c r="E784" s="143" t="s">
        <v>2855</v>
      </c>
      <c r="F784" s="84" t="str">
        <f>IF(E784=0,"N/A",IF(IF(E784&gt;"",COUNTIF(E:E,E784),0)&gt;1,"Yes","No"))</f>
        <v>No</v>
      </c>
      <c r="G784" s="87" t="s">
        <v>2856</v>
      </c>
      <c r="H784" s="87" t="s">
        <v>493</v>
      </c>
      <c r="I784" s="87" t="s">
        <v>445</v>
      </c>
      <c r="J784" s="87" t="s">
        <v>436</v>
      </c>
      <c r="K784" s="87">
        <v>39.890998000000003</v>
      </c>
      <c r="L784" s="87">
        <v>-88.930395000000004</v>
      </c>
      <c r="M784" s="87"/>
      <c r="N784" s="87" t="s">
        <v>2857</v>
      </c>
      <c r="O784" s="87" t="s">
        <v>2858</v>
      </c>
      <c r="P784" s="87" t="s">
        <v>496</v>
      </c>
      <c r="Q784" s="87" t="s">
        <v>497</v>
      </c>
    </row>
    <row r="785" spans="1:17" x14ac:dyDescent="0.25">
      <c r="A785" s="143"/>
      <c r="B785" s="143" t="str">
        <f>IF(A785&gt;"",IF(A785=E785,"No",(IF(IFERROR(VLOOKUP(A785,E:E,1,FALSE)=A785,FALSE),"Duplicate",IF(E785&gt;"","Mismatch","IT Only")))),"No")</f>
        <v>No</v>
      </c>
      <c r="C785" s="86" t="s">
        <v>430</v>
      </c>
      <c r="D785" s="143" t="s">
        <v>431</v>
      </c>
      <c r="E785" s="84" t="s">
        <v>2796</v>
      </c>
      <c r="F785" s="84" t="str">
        <f>IF(E785=0,"N/A",IF(IF(E785&gt;"",COUNTIF(E:E,E785),0)&gt;1,"Yes","No"))</f>
        <v>No</v>
      </c>
      <c r="G785" s="87" t="s">
        <v>2797</v>
      </c>
      <c r="H785" s="87" t="s">
        <v>493</v>
      </c>
      <c r="I785" s="87" t="s">
        <v>445</v>
      </c>
      <c r="J785" s="87" t="s">
        <v>436</v>
      </c>
      <c r="K785" s="87">
        <v>39.864600000000003</v>
      </c>
      <c r="L785" s="87">
        <v>-88.939283329999995</v>
      </c>
      <c r="M785" s="87"/>
      <c r="N785" s="87" t="s">
        <v>2798</v>
      </c>
      <c r="O785" s="87" t="s">
        <v>2799</v>
      </c>
      <c r="P785" s="87" t="s">
        <v>496</v>
      </c>
      <c r="Q785" s="87" t="s">
        <v>497</v>
      </c>
    </row>
    <row r="786" spans="1:17" x14ac:dyDescent="0.25">
      <c r="A786" s="143"/>
      <c r="B786" s="143" t="str">
        <f>IF(A786&gt;"",IF(A786=E786,"No",(IF(IFERROR(VLOOKUP(A786,E:E,1,FALSE)=A786,FALSE),"Duplicate",IF(E786&gt;"","Mismatch","IT Only")))),"No")</f>
        <v>No</v>
      </c>
      <c r="C786" s="86" t="s">
        <v>430</v>
      </c>
      <c r="D786" s="143" t="s">
        <v>431</v>
      </c>
      <c r="E786" s="143" t="s">
        <v>2972</v>
      </c>
      <c r="F786" s="84" t="str">
        <f>IF(E786=0,"N/A",IF(IF(E786&gt;"",COUNTIF(E:E,E786),0)&gt;1,"Yes","No"))</f>
        <v>No</v>
      </c>
      <c r="G786" s="87" t="s">
        <v>2973</v>
      </c>
      <c r="H786" s="87" t="s">
        <v>493</v>
      </c>
      <c r="I786" s="87" t="s">
        <v>445</v>
      </c>
      <c r="J786" s="87" t="s">
        <v>436</v>
      </c>
      <c r="K786" s="87">
        <v>39.835548000000003</v>
      </c>
      <c r="L786" s="87">
        <v>-89.003528000000003</v>
      </c>
      <c r="M786" s="87"/>
      <c r="N786" s="87" t="s">
        <v>2974</v>
      </c>
      <c r="O786" s="87" t="s">
        <v>2975</v>
      </c>
      <c r="P786" s="87" t="s">
        <v>496</v>
      </c>
      <c r="Q786" s="87" t="s">
        <v>497</v>
      </c>
    </row>
    <row r="787" spans="1:17" x14ac:dyDescent="0.25">
      <c r="A787" s="143"/>
      <c r="B787" s="143" t="str">
        <f>IF(A787&gt;"",IF(A787=E787,"No",(IF(IFERROR(VLOOKUP(A787,E:E,1,FALSE)=A787,FALSE),"Duplicate",IF(E787&gt;"","Mismatch","IT Only")))),"No")</f>
        <v>No</v>
      </c>
      <c r="C787" s="86" t="s">
        <v>430</v>
      </c>
      <c r="D787" s="143" t="s">
        <v>431</v>
      </c>
      <c r="E787" s="143" t="s">
        <v>2943</v>
      </c>
      <c r="F787" s="84" t="str">
        <f>IF(E787=0,"N/A",IF(IF(E787&gt;"",COUNTIF(E:E,E787),0)&gt;1,"Yes","No"))</f>
        <v>No</v>
      </c>
      <c r="G787" s="87" t="s">
        <v>2944</v>
      </c>
      <c r="H787" s="87" t="s">
        <v>493</v>
      </c>
      <c r="I787" s="87" t="s">
        <v>445</v>
      </c>
      <c r="J787" s="87" t="s">
        <v>436</v>
      </c>
      <c r="K787" s="87">
        <v>39.881974999999997</v>
      </c>
      <c r="L787" s="87">
        <v>-88.869737000000001</v>
      </c>
      <c r="M787" s="87"/>
      <c r="N787" s="87" t="s">
        <v>2945</v>
      </c>
      <c r="O787" s="87" t="s">
        <v>2946</v>
      </c>
      <c r="P787" s="87" t="s">
        <v>496</v>
      </c>
      <c r="Q787" s="87" t="s">
        <v>497</v>
      </c>
    </row>
    <row r="788" spans="1:17" x14ac:dyDescent="0.25">
      <c r="A788" s="143"/>
      <c r="B788" s="143" t="str">
        <f>IF(A788&gt;"",IF(A788=E788,"No",(IF(IFERROR(VLOOKUP(A788,E:E,1,FALSE)=A788,FALSE),"Duplicate",IF(E788&gt;"","Mismatch","IT Only")))),"No")</f>
        <v>No</v>
      </c>
      <c r="C788" s="86" t="s">
        <v>430</v>
      </c>
      <c r="D788" s="143" t="s">
        <v>431</v>
      </c>
      <c r="E788" s="143" t="s">
        <v>2792</v>
      </c>
      <c r="F788" s="84" t="str">
        <f>IF(E788=0,"N/A",IF(IF(E788&gt;"",COUNTIF(E:E,E788),0)&gt;1,"Yes","No"))</f>
        <v>No</v>
      </c>
      <c r="G788" s="87" t="s">
        <v>2793</v>
      </c>
      <c r="H788" s="87" t="s">
        <v>493</v>
      </c>
      <c r="I788" s="87" t="s">
        <v>445</v>
      </c>
      <c r="J788" s="87" t="s">
        <v>436</v>
      </c>
      <c r="K788" s="87">
        <v>39.861964</v>
      </c>
      <c r="L788" s="87">
        <v>-88.901415999999998</v>
      </c>
      <c r="M788" s="87"/>
      <c r="N788" s="87" t="s">
        <v>2794</v>
      </c>
      <c r="O788" s="87" t="s">
        <v>2795</v>
      </c>
      <c r="P788" s="87" t="s">
        <v>496</v>
      </c>
      <c r="Q788" s="87" t="s">
        <v>497</v>
      </c>
    </row>
    <row r="789" spans="1:17" x14ac:dyDescent="0.25">
      <c r="A789" s="143"/>
      <c r="B789" s="143" t="str">
        <f>IF(A789&gt;"",IF(A789=E789,"No",(IF(IFERROR(VLOOKUP(A789,E:E,1,FALSE)=A789,FALSE),"Duplicate",IF(E789&gt;"","Mismatch","IT Only")))),"No")</f>
        <v>No</v>
      </c>
      <c r="C789" s="86" t="s">
        <v>430</v>
      </c>
      <c r="D789" s="143" t="s">
        <v>431</v>
      </c>
      <c r="E789" s="143" t="s">
        <v>2871</v>
      </c>
      <c r="F789" s="84" t="str">
        <f>IF(E789=0,"N/A",IF(IF(E789&gt;"",COUNTIF(E:E,E789),0)&gt;1,"Yes","No"))</f>
        <v>No</v>
      </c>
      <c r="G789" s="87" t="s">
        <v>2872</v>
      </c>
      <c r="H789" s="106" t="s">
        <v>493</v>
      </c>
      <c r="I789" s="106" t="s">
        <v>445</v>
      </c>
      <c r="J789" s="106" t="s">
        <v>436</v>
      </c>
      <c r="K789" s="87">
        <v>39.842961000000003</v>
      </c>
      <c r="L789" s="87">
        <v>-88.948673999999997</v>
      </c>
      <c r="M789" s="87"/>
      <c r="N789" s="87" t="s">
        <v>2873</v>
      </c>
      <c r="O789" s="87" t="s">
        <v>2874</v>
      </c>
      <c r="P789" s="87" t="s">
        <v>496</v>
      </c>
      <c r="Q789" s="87" t="s">
        <v>497</v>
      </c>
    </row>
    <row r="790" spans="1:17" x14ac:dyDescent="0.25">
      <c r="A790" s="143"/>
      <c r="B790" s="143" t="str">
        <f>IF(A790&gt;"",IF(A790=E790,"No",(IF(IFERROR(VLOOKUP(A790,E:E,1,FALSE)=A790,FALSE),"Duplicate",IF(E790&gt;"","Mismatch","IT Only")))),"No")</f>
        <v>No</v>
      </c>
      <c r="C790" s="86" t="s">
        <v>430</v>
      </c>
      <c r="D790" s="143" t="s">
        <v>431</v>
      </c>
      <c r="E790" s="84" t="s">
        <v>2829</v>
      </c>
      <c r="F790" s="84" t="str">
        <f>IF(E790=0,"N/A",IF(IF(E790&gt;"",COUNTIF(E:E,E790),0)&gt;1,"Yes","No"))</f>
        <v>No</v>
      </c>
      <c r="G790" s="87" t="s">
        <v>2830</v>
      </c>
      <c r="H790" s="87" t="s">
        <v>493</v>
      </c>
      <c r="I790" s="87" t="s">
        <v>445</v>
      </c>
      <c r="J790" s="87" t="s">
        <v>436</v>
      </c>
      <c r="K790" s="87"/>
      <c r="L790" s="87"/>
      <c r="M790" s="87"/>
      <c r="N790" s="87" t="s">
        <v>2831</v>
      </c>
      <c r="O790" s="87" t="s">
        <v>2832</v>
      </c>
      <c r="P790" s="87" t="s">
        <v>496</v>
      </c>
      <c r="Q790" s="87" t="s">
        <v>497</v>
      </c>
    </row>
    <row r="791" spans="1:17" s="90" customFormat="1" x14ac:dyDescent="0.25">
      <c r="A791" s="143"/>
      <c r="B791" s="143" t="str">
        <f>IF(A791&gt;"",IF(A791=E791,"No",(IF(IFERROR(VLOOKUP(A791,E:E,1,FALSE)=A791,FALSE),"Duplicate",IF(E791&gt;"","Mismatch","IT Only")))),"No")</f>
        <v>No</v>
      </c>
      <c r="C791" s="86" t="s">
        <v>430</v>
      </c>
      <c r="D791" s="143" t="s">
        <v>431</v>
      </c>
      <c r="E791" s="143" t="s">
        <v>2887</v>
      </c>
      <c r="F791" s="84" t="str">
        <f>IF(E791=0,"N/A",IF(IF(E791&gt;"",COUNTIF(E:E,E791),0)&gt;1,"Yes","No"))</f>
        <v>No</v>
      </c>
      <c r="G791" s="87" t="s">
        <v>2888</v>
      </c>
      <c r="H791" s="87" t="s">
        <v>493</v>
      </c>
      <c r="I791" s="87" t="s">
        <v>445</v>
      </c>
      <c r="J791" s="87" t="s">
        <v>436</v>
      </c>
      <c r="K791" s="87">
        <v>39.814716670000003</v>
      </c>
      <c r="L791" s="87">
        <v>-88.966250000000002</v>
      </c>
      <c r="M791" s="87"/>
      <c r="N791" s="87" t="s">
        <v>2889</v>
      </c>
      <c r="O791" s="87" t="s">
        <v>2890</v>
      </c>
      <c r="P791" s="87" t="s">
        <v>496</v>
      </c>
      <c r="Q791" s="87" t="s">
        <v>497</v>
      </c>
    </row>
    <row r="792" spans="1:17" x14ac:dyDescent="0.25">
      <c r="A792" s="143"/>
      <c r="B792" s="143" t="str">
        <f>IF(A792&gt;"",IF(A792=E792,"No",(IF(IFERROR(VLOOKUP(A792,E:E,1,FALSE)=A792,FALSE),"Duplicate",IF(E792&gt;"","Mismatch","IT Only")))),"No")</f>
        <v>No</v>
      </c>
      <c r="C792" s="86" t="s">
        <v>430</v>
      </c>
      <c r="D792" s="143" t="s">
        <v>431</v>
      </c>
      <c r="E792" s="143" t="s">
        <v>491</v>
      </c>
      <c r="F792" s="84" t="str">
        <f>IF(E792=0,"N/A",IF(IF(E792&gt;"",COUNTIF(E:E,E792),0)&gt;1,"Yes","No"))</f>
        <v>No</v>
      </c>
      <c r="G792" s="87" t="s">
        <v>492</v>
      </c>
      <c r="H792" s="106" t="s">
        <v>493</v>
      </c>
      <c r="I792" s="106" t="s">
        <v>445</v>
      </c>
      <c r="J792" s="106" t="s">
        <v>436</v>
      </c>
      <c r="K792" s="87">
        <v>39.884883333333299</v>
      </c>
      <c r="L792" s="87">
        <v>-88.915116666666705</v>
      </c>
      <c r="M792" s="87"/>
      <c r="N792" s="87" t="s">
        <v>494</v>
      </c>
      <c r="O792" s="87" t="s">
        <v>495</v>
      </c>
      <c r="P792" s="87" t="s">
        <v>496</v>
      </c>
      <c r="Q792" s="87" t="s">
        <v>497</v>
      </c>
    </row>
    <row r="793" spans="1:17" x14ac:dyDescent="0.25">
      <c r="A793" s="143"/>
      <c r="B793" s="143" t="str">
        <f>IF(A793&gt;"",IF(A793=E793,"No",(IF(IFERROR(VLOOKUP(A793,E:E,1,FALSE)=A793,FALSE),"Duplicate",IF(E793&gt;"","Mismatch","IT Only")))),"No")</f>
        <v>No</v>
      </c>
      <c r="C793" s="86" t="s">
        <v>430</v>
      </c>
      <c r="D793" s="143" t="s">
        <v>431</v>
      </c>
      <c r="E793" s="143" t="s">
        <v>2992</v>
      </c>
      <c r="F793" s="143" t="str">
        <f>IF(E793=0,"N/A",IF(IF(E793&gt;"",COUNTIF(E:E,E793),0)&gt;1,"Yes","No"))</f>
        <v>No</v>
      </c>
      <c r="G793" s="87" t="s">
        <v>2993</v>
      </c>
      <c r="H793" s="87" t="s">
        <v>493</v>
      </c>
      <c r="I793" s="87" t="s">
        <v>445</v>
      </c>
      <c r="J793" s="87" t="s">
        <v>436</v>
      </c>
      <c r="K793" s="87">
        <v>39.854883000000001</v>
      </c>
      <c r="L793" s="87">
        <v>-88.925657999999999</v>
      </c>
      <c r="M793" s="87"/>
      <c r="N793" s="87" t="s">
        <v>2994</v>
      </c>
      <c r="O793" s="87" t="s">
        <v>2995</v>
      </c>
      <c r="P793" s="87" t="s">
        <v>496</v>
      </c>
      <c r="Q793" s="87" t="s">
        <v>497</v>
      </c>
    </row>
    <row r="794" spans="1:17" x14ac:dyDescent="0.25">
      <c r="B794" s="84" t="str">
        <f>IF(A794&gt;"",IF(A794=E794,"No",(IF(IFERROR(VLOOKUP(A794,E:E,1,FALSE)=A794,FALSE),"Duplicate",IF(E794&gt;"","Mismatch","IT Only")))),"No")</f>
        <v>No</v>
      </c>
      <c r="C794" s="86" t="s">
        <v>430</v>
      </c>
      <c r="D794" s="84" t="s">
        <v>431</v>
      </c>
      <c r="E794" s="84" t="s">
        <v>2896</v>
      </c>
      <c r="F794" s="84" t="str">
        <f>IF(E794=0,"N/A",IF(IF(E794&gt;"",COUNTIF(E:E,E794),0)&gt;1,"Yes","No"))</f>
        <v>No</v>
      </c>
      <c r="G794" s="87" t="s">
        <v>2897</v>
      </c>
      <c r="H794" s="87" t="s">
        <v>493</v>
      </c>
      <c r="I794" s="87" t="s">
        <v>445</v>
      </c>
      <c r="J794" s="87" t="s">
        <v>436</v>
      </c>
      <c r="K794" s="87">
        <v>39.878583999999996</v>
      </c>
      <c r="L794" s="87">
        <v>-88.932543999999993</v>
      </c>
      <c r="M794" s="87"/>
      <c r="N794" s="87" t="s">
        <v>2898</v>
      </c>
      <c r="O794" s="87" t="s">
        <v>2899</v>
      </c>
      <c r="P794" s="87" t="s">
        <v>496</v>
      </c>
      <c r="Q794" s="87" t="s">
        <v>497</v>
      </c>
    </row>
    <row r="795" spans="1:17" s="90" customFormat="1" x14ac:dyDescent="0.25">
      <c r="A795" s="143"/>
      <c r="B795" s="143" t="str">
        <f>IF(A795&gt;"",IF(A795=E795,"No",(IF(IFERROR(VLOOKUP(A795,E:E,1,FALSE)=A795,FALSE),"Duplicate",IF(E795&gt;"","Mismatch","IT Only")))),"No")</f>
        <v>No</v>
      </c>
      <c r="C795" s="86" t="s">
        <v>430</v>
      </c>
      <c r="D795" s="143" t="s">
        <v>431</v>
      </c>
      <c r="E795" s="143" t="s">
        <v>2976</v>
      </c>
      <c r="F795" s="143" t="str">
        <f>IF(E795=0,"N/A",IF(IF(E795&gt;"",COUNTIF(E:E,E795),0)&gt;1,"Yes","No"))</f>
        <v>No</v>
      </c>
      <c r="G795" s="87" t="s">
        <v>2977</v>
      </c>
      <c r="H795" s="106" t="s">
        <v>493</v>
      </c>
      <c r="I795" s="106" t="s">
        <v>445</v>
      </c>
      <c r="J795" s="106" t="s">
        <v>436</v>
      </c>
      <c r="K795" s="87">
        <v>39.836261999999998</v>
      </c>
      <c r="L795" s="87">
        <v>-89.000585000000001</v>
      </c>
      <c r="M795" s="87"/>
      <c r="N795" s="87" t="s">
        <v>2978</v>
      </c>
      <c r="O795" s="87" t="s">
        <v>2979</v>
      </c>
      <c r="P795" s="87" t="s">
        <v>496</v>
      </c>
      <c r="Q795" s="87" t="s">
        <v>497</v>
      </c>
    </row>
    <row r="796" spans="1:17" x14ac:dyDescent="0.25">
      <c r="A796" s="143"/>
      <c r="B796" s="143" t="str">
        <f>IF(A796&gt;"",IF(A796=E796,"No",(IF(IFERROR(VLOOKUP(A796,E:E,1,FALSE)=A796,FALSE),"Duplicate",IF(E796&gt;"","Mismatch","IT Only")))),"No")</f>
        <v>No</v>
      </c>
      <c r="C796" s="86" t="s">
        <v>430</v>
      </c>
      <c r="D796" s="143" t="s">
        <v>431</v>
      </c>
      <c r="E796" s="143" t="s">
        <v>2920</v>
      </c>
      <c r="F796" s="84" t="str">
        <f>IF(E796=0,"N/A",IF(IF(E796&gt;"",COUNTIF(E:E,E796),0)&gt;1,"Yes","No"))</f>
        <v>No</v>
      </c>
      <c r="G796" s="87" t="s">
        <v>2921</v>
      </c>
      <c r="H796" s="87" t="s">
        <v>493</v>
      </c>
      <c r="I796" s="87" t="s">
        <v>445</v>
      </c>
      <c r="J796" s="87" t="s">
        <v>436</v>
      </c>
      <c r="K796" s="87">
        <v>39.836554</v>
      </c>
      <c r="L796" s="87">
        <v>-88.922854999999998</v>
      </c>
      <c r="M796" s="87"/>
      <c r="N796" s="87" t="s">
        <v>2922</v>
      </c>
      <c r="O796" s="87" t="s">
        <v>2923</v>
      </c>
      <c r="P796" s="87" t="s">
        <v>496</v>
      </c>
      <c r="Q796" s="87" t="s">
        <v>497</v>
      </c>
    </row>
    <row r="797" spans="1:17" x14ac:dyDescent="0.25">
      <c r="A797" s="143"/>
      <c r="B797" s="143" t="str">
        <f>IF(A797&gt;"",IF(A797=E797,"No",(IF(IFERROR(VLOOKUP(A797,E:E,1,FALSE)=A797,FALSE),"Duplicate",IF(E797&gt;"","Mismatch","IT Only")))),"No")</f>
        <v>No</v>
      </c>
      <c r="C797" s="86" t="s">
        <v>430</v>
      </c>
      <c r="D797" s="143" t="s">
        <v>431</v>
      </c>
      <c r="E797" s="143" t="s">
        <v>2904</v>
      </c>
      <c r="F797" s="84" t="str">
        <f>IF(E797=0,"N/A",IF(IF(E797&gt;"",COUNTIF(E:E,E797),0)&gt;1,"Yes","No"))</f>
        <v>No</v>
      </c>
      <c r="G797" s="87" t="s">
        <v>2905</v>
      </c>
      <c r="H797" s="87" t="s">
        <v>493</v>
      </c>
      <c r="I797" s="87" t="s">
        <v>445</v>
      </c>
      <c r="J797" s="87" t="s">
        <v>436</v>
      </c>
      <c r="K797" s="87">
        <v>39.818913000000002</v>
      </c>
      <c r="L797" s="87">
        <v>-88.920375000000007</v>
      </c>
      <c r="M797" s="87"/>
      <c r="N797" s="87" t="s">
        <v>2906</v>
      </c>
      <c r="O797" s="87" t="s">
        <v>2907</v>
      </c>
      <c r="P797" s="87" t="s">
        <v>496</v>
      </c>
      <c r="Q797" s="87" t="s">
        <v>497</v>
      </c>
    </row>
    <row r="798" spans="1:17" x14ac:dyDescent="0.25">
      <c r="A798" s="143"/>
      <c r="B798" s="143" t="str">
        <f>IF(A798&gt;"",IF(A798=E798,"No",(IF(IFERROR(VLOOKUP(A798,E:E,1,FALSE)=A798,FALSE),"Duplicate",IF(E798&gt;"","Mismatch","IT Only")))),"No")</f>
        <v>No</v>
      </c>
      <c r="C798" s="86" t="s">
        <v>430</v>
      </c>
      <c r="D798" s="143" t="s">
        <v>431</v>
      </c>
      <c r="E798" s="143" t="s">
        <v>2825</v>
      </c>
      <c r="F798" s="84" t="str">
        <f>IF(E798=0,"N/A",IF(IF(E798&gt;"",COUNTIF(E:E,E798),0)&gt;1,"Yes","No"))</f>
        <v>No</v>
      </c>
      <c r="G798" s="87" t="s">
        <v>2826</v>
      </c>
      <c r="H798" s="87" t="s">
        <v>493</v>
      </c>
      <c r="I798" s="87" t="s">
        <v>445</v>
      </c>
      <c r="J798" s="87" t="s">
        <v>436</v>
      </c>
      <c r="K798" s="87"/>
      <c r="L798" s="87"/>
      <c r="M798" s="87"/>
      <c r="N798" s="87" t="s">
        <v>2827</v>
      </c>
      <c r="O798" s="87" t="s">
        <v>2828</v>
      </c>
      <c r="P798" s="87" t="s">
        <v>496</v>
      </c>
      <c r="Q798" s="87" t="s">
        <v>497</v>
      </c>
    </row>
    <row r="799" spans="1:17" x14ac:dyDescent="0.25">
      <c r="A799" s="143"/>
      <c r="B799" s="143" t="str">
        <f>IF(A799&gt;"",IF(A799=E799,"No",(IF(IFERROR(VLOOKUP(A799,E:E,1,FALSE)=A799,FALSE),"Duplicate",IF(E799&gt;"","Mismatch","IT Only")))),"No")</f>
        <v>No</v>
      </c>
      <c r="C799" s="86" t="s">
        <v>430</v>
      </c>
      <c r="D799" s="143" t="s">
        <v>431</v>
      </c>
      <c r="E799" s="143" t="s">
        <v>2988</v>
      </c>
      <c r="F799" s="84" t="str">
        <f>IF(E799=0,"N/A",IF(IF(E799&gt;"",COUNTIF(E:E,E799),0)&gt;1,"Yes","No"))</f>
        <v>No</v>
      </c>
      <c r="G799" s="87" t="s">
        <v>2989</v>
      </c>
      <c r="H799" s="87" t="s">
        <v>493</v>
      </c>
      <c r="I799" s="87" t="s">
        <v>445</v>
      </c>
      <c r="J799" s="87" t="s">
        <v>436</v>
      </c>
      <c r="K799" s="87">
        <v>39.856827000000003</v>
      </c>
      <c r="L799" s="87">
        <v>-88.927773000000002</v>
      </c>
      <c r="M799" s="87"/>
      <c r="N799" s="87" t="s">
        <v>2990</v>
      </c>
      <c r="O799" s="87" t="s">
        <v>2991</v>
      </c>
      <c r="P799" s="87" t="s">
        <v>496</v>
      </c>
      <c r="Q799" s="87" t="s">
        <v>497</v>
      </c>
    </row>
    <row r="800" spans="1:17" x14ac:dyDescent="0.25">
      <c r="A800" s="143"/>
      <c r="B800" s="143" t="str">
        <f>IF(A800&gt;"",IF(A800=E800,"No",(IF(IFERROR(VLOOKUP(A800,E:E,1,FALSE)=A800,FALSE),"Duplicate",IF(E800&gt;"","Mismatch","IT Only")))),"No")</f>
        <v>No</v>
      </c>
      <c r="C800" s="86" t="s">
        <v>430</v>
      </c>
      <c r="D800" s="143" t="s">
        <v>431</v>
      </c>
      <c r="E800" s="84" t="s">
        <v>2875</v>
      </c>
      <c r="F800" s="84" t="str">
        <f>IF(E800=0,"N/A",IF(IF(E800&gt;"",COUNTIF(E:E,E800),0)&gt;1,"Yes","No"))</f>
        <v>No</v>
      </c>
      <c r="G800" s="87" t="s">
        <v>2876</v>
      </c>
      <c r="H800" s="87" t="s">
        <v>493</v>
      </c>
      <c r="I800" s="87" t="s">
        <v>445</v>
      </c>
      <c r="J800" s="87" t="s">
        <v>436</v>
      </c>
      <c r="K800" s="87">
        <v>39.876182999999997</v>
      </c>
      <c r="L800" s="87">
        <v>-88.939509000000001</v>
      </c>
      <c r="M800" s="87"/>
      <c r="N800" s="87" t="s">
        <v>2877</v>
      </c>
      <c r="O800" s="87" t="s">
        <v>2878</v>
      </c>
      <c r="P800" s="87" t="s">
        <v>496</v>
      </c>
      <c r="Q800" s="87" t="s">
        <v>497</v>
      </c>
    </row>
    <row r="801" spans="1:17" x14ac:dyDescent="0.25">
      <c r="A801" s="143"/>
      <c r="B801" s="143" t="str">
        <f>IF(A801&gt;"",IF(A801=E801,"No",(IF(IFERROR(VLOOKUP(A801,E:E,1,FALSE)=A801,FALSE),"Duplicate",IF(E801&gt;"","Mismatch","IT Only")))),"No")</f>
        <v>No</v>
      </c>
      <c r="C801" s="86" t="s">
        <v>430</v>
      </c>
      <c r="D801" s="143" t="s">
        <v>431</v>
      </c>
      <c r="E801" s="84" t="s">
        <v>2863</v>
      </c>
      <c r="F801" s="84" t="str">
        <f>IF(E801=0,"N/A",IF(IF(E801&gt;"",COUNTIF(E:E,E801),0)&gt;1,"Yes","No"))</f>
        <v>No</v>
      </c>
      <c r="G801" s="87" t="s">
        <v>2864</v>
      </c>
      <c r="H801" s="87" t="s">
        <v>493</v>
      </c>
      <c r="I801" s="87" t="s">
        <v>445</v>
      </c>
      <c r="J801" s="87" t="s">
        <v>436</v>
      </c>
      <c r="K801" s="87">
        <v>39.891598999999999</v>
      </c>
      <c r="L801" s="87">
        <v>-88.917156000000006</v>
      </c>
      <c r="M801" s="87"/>
      <c r="N801" s="87" t="s">
        <v>2865</v>
      </c>
      <c r="O801" s="87" t="s">
        <v>2866</v>
      </c>
      <c r="P801" s="87" t="s">
        <v>496</v>
      </c>
      <c r="Q801" s="87" t="s">
        <v>497</v>
      </c>
    </row>
    <row r="802" spans="1:17" x14ac:dyDescent="0.25">
      <c r="A802" s="143"/>
      <c r="B802" s="143" t="str">
        <f>IF(A802&gt;"",IF(A802=E802,"No",(IF(IFERROR(VLOOKUP(A802,E:E,1,FALSE)=A802,FALSE),"Duplicate",IF(E802&gt;"","Mismatch","IT Only")))),"No")</f>
        <v>No</v>
      </c>
      <c r="C802" s="86" t="s">
        <v>430</v>
      </c>
      <c r="D802" s="143" t="s">
        <v>431</v>
      </c>
      <c r="E802" s="84" t="s">
        <v>2833</v>
      </c>
      <c r="F802" s="84" t="str">
        <f>IF(E802=0,"N/A",IF(IF(E802&gt;"",COUNTIF(E:E,E802),0)&gt;1,"Yes","No"))</f>
        <v>No</v>
      </c>
      <c r="G802" s="87" t="s">
        <v>2834</v>
      </c>
      <c r="H802" s="87" t="s">
        <v>493</v>
      </c>
      <c r="I802" s="87" t="s">
        <v>445</v>
      </c>
      <c r="J802" s="87" t="s">
        <v>436</v>
      </c>
      <c r="K802" s="87">
        <v>39.872411999999997</v>
      </c>
      <c r="L802" s="87">
        <v>-88.931413000000006</v>
      </c>
      <c r="M802" s="87"/>
      <c r="N802" s="87" t="s">
        <v>2835</v>
      </c>
      <c r="O802" s="87" t="s">
        <v>2836</v>
      </c>
      <c r="P802" s="87" t="s">
        <v>496</v>
      </c>
      <c r="Q802" s="87" t="s">
        <v>497</v>
      </c>
    </row>
    <row r="803" spans="1:17" x14ac:dyDescent="0.25">
      <c r="A803" s="143"/>
      <c r="B803" s="143" t="str">
        <f>IF(A803&gt;"",IF(A803=E803,"No",(IF(IFERROR(VLOOKUP(A803,E:E,1,FALSE)=A803,FALSE),"Duplicate",IF(E803&gt;"","Mismatch","IT Only")))),"No")</f>
        <v>No</v>
      </c>
      <c r="C803" s="86" t="s">
        <v>430</v>
      </c>
      <c r="D803" s="143" t="s">
        <v>431</v>
      </c>
      <c r="E803" s="84" t="s">
        <v>2996</v>
      </c>
      <c r="F803" s="84" t="str">
        <f>IF(E803=0,"N/A",IF(IF(E803&gt;"",COUNTIF(E:E,E803),0)&gt;1,"Yes","No"))</f>
        <v>No</v>
      </c>
      <c r="G803" s="87" t="s">
        <v>2997</v>
      </c>
      <c r="H803" s="87" t="s">
        <v>493</v>
      </c>
      <c r="I803" s="87" t="s">
        <v>445</v>
      </c>
      <c r="J803" s="87" t="s">
        <v>436</v>
      </c>
      <c r="K803" s="87">
        <v>39.826428999999997</v>
      </c>
      <c r="L803" s="87">
        <v>-88.932062999999999</v>
      </c>
      <c r="M803" s="87"/>
      <c r="N803" s="87" t="s">
        <v>2998</v>
      </c>
      <c r="O803" s="87" t="s">
        <v>2999</v>
      </c>
      <c r="P803" s="87" t="s">
        <v>496</v>
      </c>
      <c r="Q803" s="87" t="s">
        <v>497</v>
      </c>
    </row>
    <row r="804" spans="1:17" x14ac:dyDescent="0.25">
      <c r="B804" s="143" t="str">
        <f>IF(A804&gt;"",IF(A804=E804,"No",(IF(IFERROR(VLOOKUP(A804,E:E,1,FALSE)=A804,FALSE),"Duplicate",IF(E804&gt;"","Mismatch","IT Only")))),"No")</f>
        <v>No</v>
      </c>
      <c r="C804" s="86" t="s">
        <v>430</v>
      </c>
      <c r="D804" s="143" t="s">
        <v>431</v>
      </c>
      <c r="E804" s="84" t="s">
        <v>2955</v>
      </c>
      <c r="F804" s="84" t="str">
        <f>IF(E804=0,"N/A",IF(IF(E804&gt;"",COUNTIF(E:E,E804),0)&gt;1,"Yes","No"))</f>
        <v>No</v>
      </c>
      <c r="G804" s="87" t="s">
        <v>2956</v>
      </c>
      <c r="H804" s="87" t="s">
        <v>493</v>
      </c>
      <c r="I804" s="87" t="s">
        <v>445</v>
      </c>
      <c r="J804" s="87" t="s">
        <v>436</v>
      </c>
      <c r="K804" s="87">
        <v>39.882750999999999</v>
      </c>
      <c r="L804" s="87">
        <v>-88.89367</v>
      </c>
      <c r="M804" s="87"/>
      <c r="N804" s="87" t="s">
        <v>2957</v>
      </c>
      <c r="O804" s="87" t="s">
        <v>2958</v>
      </c>
      <c r="P804" s="87" t="s">
        <v>496</v>
      </c>
      <c r="Q804" s="87" t="s">
        <v>497</v>
      </c>
    </row>
    <row r="805" spans="1:17" x14ac:dyDescent="0.25">
      <c r="A805" s="143"/>
      <c r="B805" s="143" t="str">
        <f>IF(A805&gt;"",IF(A805=E805,"No",(IF(IFERROR(VLOOKUP(A805,E:E,1,FALSE)=A805,FALSE),"Duplicate",IF(E805&gt;"","Mismatch","IT Only")))),"No")</f>
        <v>No</v>
      </c>
      <c r="C805" s="86" t="s">
        <v>430</v>
      </c>
      <c r="D805" s="143" t="s">
        <v>431</v>
      </c>
      <c r="E805" s="143" t="s">
        <v>3027</v>
      </c>
      <c r="F805" s="84" t="str">
        <f>IF(E805=0,"N/A",IF(IF(E805&gt;"",COUNTIF(E:E,E805),0)&gt;1,"Yes","No"))</f>
        <v>No</v>
      </c>
      <c r="G805" s="87" t="s">
        <v>3028</v>
      </c>
      <c r="H805" s="87" t="s">
        <v>493</v>
      </c>
      <c r="I805" s="87" t="s">
        <v>445</v>
      </c>
      <c r="J805" s="87" t="s">
        <v>436</v>
      </c>
      <c r="K805" s="87">
        <v>39.822012000000001</v>
      </c>
      <c r="L805" s="87">
        <v>-88.967716999999993</v>
      </c>
      <c r="M805" s="87"/>
      <c r="N805" s="87" t="s">
        <v>3029</v>
      </c>
      <c r="O805" s="87" t="s">
        <v>3030</v>
      </c>
      <c r="P805" s="87" t="s">
        <v>496</v>
      </c>
      <c r="Q805" s="87" t="s">
        <v>497</v>
      </c>
    </row>
    <row r="806" spans="1:17" x14ac:dyDescent="0.25">
      <c r="A806" s="143" t="s">
        <v>2891</v>
      </c>
      <c r="B806" s="143" t="str">
        <f>IF(A806&gt;"",IF(A806=E806,"No",(IF(IFERROR(VLOOKUP(A806,E:E,1,FALSE)=A806,FALSE),"Duplicate",IF(E806&gt;"","Mismatch","IT Only")))),"No")</f>
        <v>Duplicate</v>
      </c>
      <c r="C806" s="86" t="s">
        <v>2892</v>
      </c>
      <c r="D806" s="143" t="s">
        <v>431</v>
      </c>
      <c r="E806" s="143" t="s">
        <v>2893</v>
      </c>
      <c r="F806" s="84" t="str">
        <f>IF(E806=0,"N/A",IF(IF(E806&gt;"",COUNTIF(E:E,E806),0)&gt;1,"Yes","No"))</f>
        <v>No</v>
      </c>
      <c r="G806" s="87" t="s">
        <v>10022</v>
      </c>
      <c r="H806" s="87" t="s">
        <v>493</v>
      </c>
      <c r="I806" s="87" t="s">
        <v>445</v>
      </c>
      <c r="J806" s="87" t="s">
        <v>436</v>
      </c>
      <c r="K806" s="87">
        <v>39.837857</v>
      </c>
      <c r="L806" s="87">
        <v>-88.955070000000006</v>
      </c>
      <c r="M806" s="87"/>
      <c r="N806" s="87" t="s">
        <v>2894</v>
      </c>
      <c r="O806" s="87" t="s">
        <v>2895</v>
      </c>
      <c r="P806" s="87" t="s">
        <v>496</v>
      </c>
      <c r="Q806" s="87" t="s">
        <v>497</v>
      </c>
    </row>
    <row r="807" spans="1:17" x14ac:dyDescent="0.25">
      <c r="A807" s="143"/>
      <c r="B807" s="143" t="str">
        <f>IF(A807&gt;"",IF(A807=E807,"No",(IF(IFERROR(VLOOKUP(A807,E:E,1,FALSE)=A807,FALSE),"Duplicate",IF(E807&gt;"","Mismatch","IT Only")))),"No")</f>
        <v>No</v>
      </c>
      <c r="C807" s="86" t="s">
        <v>430</v>
      </c>
      <c r="D807" s="143" t="s">
        <v>431</v>
      </c>
      <c r="E807" s="84" t="s">
        <v>3000</v>
      </c>
      <c r="F807" s="84" t="str">
        <f>IF(E807=0,"N/A",IF(IF(E807&gt;"",COUNTIF(E:E,E807),0)&gt;1,"Yes","No"))</f>
        <v>No</v>
      </c>
      <c r="G807" s="87" t="s">
        <v>3001</v>
      </c>
      <c r="H807" s="87" t="s">
        <v>493</v>
      </c>
      <c r="I807" s="87" t="s">
        <v>445</v>
      </c>
      <c r="J807" s="87" t="s">
        <v>436</v>
      </c>
      <c r="K807" s="87"/>
      <c r="L807" s="87"/>
      <c r="M807" s="87"/>
      <c r="N807" s="87" t="s">
        <v>3002</v>
      </c>
      <c r="O807" s="87" t="s">
        <v>3003</v>
      </c>
      <c r="P807" s="87" t="s">
        <v>496</v>
      </c>
      <c r="Q807" s="87" t="s">
        <v>497</v>
      </c>
    </row>
    <row r="808" spans="1:17" x14ac:dyDescent="0.25">
      <c r="A808" s="143"/>
      <c r="B808" s="84" t="str">
        <f>IF(A808&gt;"",IF(A808=E808,"No",(IF(IFERROR(VLOOKUP(A808,E:E,1,FALSE)=A808,FALSE),"Duplicate",IF(E808&gt;"","Mismatch","IT Only")))),"No")</f>
        <v>No</v>
      </c>
      <c r="C808" s="86" t="s">
        <v>430</v>
      </c>
      <c r="D808" s="84" t="s">
        <v>431</v>
      </c>
      <c r="E808" s="84" t="s">
        <v>2883</v>
      </c>
      <c r="F808" s="84" t="str">
        <f>IF(E808=0,"N/A",IF(IF(E808&gt;"",COUNTIF(E:E,E808),0)&gt;1,"Yes","No"))</f>
        <v>No</v>
      </c>
      <c r="G808" s="87" t="s">
        <v>2884</v>
      </c>
      <c r="H808" s="87" t="s">
        <v>493</v>
      </c>
      <c r="I808" s="87" t="s">
        <v>445</v>
      </c>
      <c r="J808" s="87" t="s">
        <v>436</v>
      </c>
      <c r="K808" s="87">
        <v>39.843698000000003</v>
      </c>
      <c r="L808" s="87">
        <v>-88.957044999999994</v>
      </c>
      <c r="M808" s="87"/>
      <c r="N808" s="87" t="s">
        <v>2885</v>
      </c>
      <c r="O808" s="87" t="s">
        <v>2886</v>
      </c>
      <c r="P808" s="87" t="s">
        <v>496</v>
      </c>
      <c r="Q808" s="87" t="s">
        <v>497</v>
      </c>
    </row>
    <row r="809" spans="1:17" x14ac:dyDescent="0.25">
      <c r="A809" s="143"/>
      <c r="B809" s="143" t="str">
        <f>IF(A809&gt;"",IF(A809=E809,"No",(IF(IFERROR(VLOOKUP(A809,E:E,1,FALSE)=A809,FALSE),"Duplicate",IF(E809&gt;"","Mismatch","IT Only")))),"No")</f>
        <v>No</v>
      </c>
      <c r="C809" s="86" t="s">
        <v>430</v>
      </c>
      <c r="D809" s="143" t="s">
        <v>431</v>
      </c>
      <c r="E809" s="143" t="s">
        <v>2947</v>
      </c>
      <c r="F809" s="84" t="str">
        <f>IF(E809=0,"N/A",IF(IF(E809&gt;"",COUNTIF(E:E,E809),0)&gt;1,"Yes","No"))</f>
        <v>No</v>
      </c>
      <c r="G809" s="87" t="s">
        <v>2948</v>
      </c>
      <c r="H809" s="87" t="s">
        <v>493</v>
      </c>
      <c r="I809" s="87" t="s">
        <v>445</v>
      </c>
      <c r="J809" s="87" t="s">
        <v>436</v>
      </c>
      <c r="K809" s="87"/>
      <c r="L809" s="87"/>
      <c r="M809" s="87"/>
      <c r="N809" s="87" t="s">
        <v>2949</v>
      </c>
      <c r="O809" s="87" t="s">
        <v>2950</v>
      </c>
      <c r="P809" s="87" t="s">
        <v>496</v>
      </c>
      <c r="Q809" s="87" t="s">
        <v>497</v>
      </c>
    </row>
    <row r="810" spans="1:17" x14ac:dyDescent="0.25">
      <c r="A810" s="143"/>
      <c r="B810" s="143" t="str">
        <f>IF(A810&gt;"",IF(A810=E810,"No",(IF(IFERROR(VLOOKUP(A810,E:E,1,FALSE)=A810,FALSE),"Duplicate",IF(E810&gt;"","Mismatch","IT Only")))),"No")</f>
        <v>No</v>
      </c>
      <c r="C810" s="86" t="s">
        <v>430</v>
      </c>
      <c r="D810" s="143" t="s">
        <v>431</v>
      </c>
      <c r="E810" s="143" t="s">
        <v>2951</v>
      </c>
      <c r="F810" s="84" t="str">
        <f>IF(E810=0,"N/A",IF(IF(E810&gt;"",COUNTIF(E:E,E810),0)&gt;1,"Yes","No"))</f>
        <v>No</v>
      </c>
      <c r="G810" s="87" t="s">
        <v>2952</v>
      </c>
      <c r="H810" s="87" t="s">
        <v>493</v>
      </c>
      <c r="I810" s="87" t="s">
        <v>445</v>
      </c>
      <c r="J810" s="87" t="s">
        <v>436</v>
      </c>
      <c r="K810" s="87">
        <v>39.877699999999997</v>
      </c>
      <c r="L810" s="87">
        <v>-88.868544</v>
      </c>
      <c r="M810" s="87"/>
      <c r="N810" s="87" t="s">
        <v>2953</v>
      </c>
      <c r="O810" s="87" t="s">
        <v>2954</v>
      </c>
      <c r="P810" s="87" t="s">
        <v>496</v>
      </c>
      <c r="Q810" s="87" t="s">
        <v>497</v>
      </c>
    </row>
    <row r="811" spans="1:17" x14ac:dyDescent="0.25">
      <c r="A811" s="143"/>
      <c r="B811" s="143" t="str">
        <f>IF(A811&gt;"",IF(A811=E811,"No",(IF(IFERROR(VLOOKUP(A811,E:E,1,FALSE)=A811,FALSE),"Duplicate",IF(E811&gt;"","Mismatch","IT Only")))),"No")</f>
        <v>No</v>
      </c>
      <c r="C811" s="86" t="s">
        <v>430</v>
      </c>
      <c r="D811" s="143" t="s">
        <v>431</v>
      </c>
      <c r="E811" s="143" t="s">
        <v>3031</v>
      </c>
      <c r="F811" s="84" t="str">
        <f>IF(E811=0,"N/A",IF(IF(E811&gt;"",COUNTIF(E:E,E811),0)&gt;1,"Yes","No"))</f>
        <v>No</v>
      </c>
      <c r="G811" s="87" t="s">
        <v>3032</v>
      </c>
      <c r="H811" s="87" t="s">
        <v>493</v>
      </c>
      <c r="I811" s="87" t="s">
        <v>445</v>
      </c>
      <c r="J811" s="87" t="s">
        <v>436</v>
      </c>
      <c r="K811" s="87">
        <v>39.822011000000003</v>
      </c>
      <c r="L811" s="87">
        <v>-88.967144000000005</v>
      </c>
      <c r="M811" s="87"/>
      <c r="N811" s="87" t="s">
        <v>3033</v>
      </c>
      <c r="O811" s="87" t="s">
        <v>3034</v>
      </c>
      <c r="P811" s="87" t="s">
        <v>496</v>
      </c>
      <c r="Q811" s="87" t="s">
        <v>497</v>
      </c>
    </row>
    <row r="812" spans="1:17" x14ac:dyDescent="0.25">
      <c r="A812" s="143"/>
      <c r="B812" s="143" t="str">
        <f>IF(A812&gt;"",IF(A812=E812,"No",(IF(IFERROR(VLOOKUP(A812,E:E,1,FALSE)=A812,FALSE),"Duplicate",IF(E812&gt;"","Mismatch","IT Only")))),"No")</f>
        <v>No</v>
      </c>
      <c r="C812" s="86" t="s">
        <v>430</v>
      </c>
      <c r="D812" s="143" t="s">
        <v>431</v>
      </c>
      <c r="E812" s="143" t="s">
        <v>2968</v>
      </c>
      <c r="F812" s="143" t="str">
        <f>IF(E812=0,"N/A",IF(IF(E812&gt;"",COUNTIF(E:E,E812),0)&gt;1,"Yes","No"))</f>
        <v>No</v>
      </c>
      <c r="G812" s="87" t="s">
        <v>2969</v>
      </c>
      <c r="H812" s="113" t="s">
        <v>493</v>
      </c>
      <c r="I812" s="113" t="s">
        <v>445</v>
      </c>
      <c r="J812" s="113" t="s">
        <v>436</v>
      </c>
      <c r="K812" s="87">
        <v>39.902386</v>
      </c>
      <c r="L812" s="87">
        <v>-88.951617999999996</v>
      </c>
      <c r="M812" s="87"/>
      <c r="N812" s="87" t="s">
        <v>2970</v>
      </c>
      <c r="O812" s="87" t="s">
        <v>2971</v>
      </c>
      <c r="P812" s="87" t="s">
        <v>496</v>
      </c>
      <c r="Q812" s="87" t="s">
        <v>497</v>
      </c>
    </row>
    <row r="813" spans="1:17" x14ac:dyDescent="0.25">
      <c r="A813" s="143"/>
      <c r="B813" s="84" t="str">
        <f>IF(A813&gt;"",IF(A813=E813,"No",(IF(IFERROR(VLOOKUP(A813,E:E,1,FALSE)=A813,FALSE),"Duplicate",IF(E813&gt;"","Mismatch","IT Only")))),"No")</f>
        <v>No</v>
      </c>
      <c r="C813" s="86" t="s">
        <v>430</v>
      </c>
      <c r="D813" s="84" t="s">
        <v>431</v>
      </c>
      <c r="E813" s="84" t="s">
        <v>3004</v>
      </c>
      <c r="F813" s="84" t="str">
        <f>IF(E813=0,"N/A",IF(IF(E813&gt;"",COUNTIF(E:E,E813),0)&gt;1,"Yes","No"))</f>
        <v>No</v>
      </c>
      <c r="G813" s="87" t="s">
        <v>3005</v>
      </c>
      <c r="H813" s="131" t="s">
        <v>493</v>
      </c>
      <c r="I813" s="131" t="s">
        <v>445</v>
      </c>
      <c r="J813" s="131" t="s">
        <v>436</v>
      </c>
      <c r="K813" s="87">
        <v>39.899433000000002</v>
      </c>
      <c r="L813" s="87">
        <v>-88.951150999999996</v>
      </c>
      <c r="M813" s="87"/>
      <c r="N813" s="87" t="s">
        <v>3006</v>
      </c>
      <c r="O813" s="87" t="s">
        <v>3007</v>
      </c>
      <c r="P813" s="87" t="s">
        <v>496</v>
      </c>
      <c r="Q813" s="87" t="s">
        <v>497</v>
      </c>
    </row>
    <row r="814" spans="1:17" x14ac:dyDescent="0.25">
      <c r="A814" s="143"/>
      <c r="B814" s="143" t="str">
        <f>IF(A814&gt;"",IF(A814=E814,"No",(IF(IFERROR(VLOOKUP(A814,E:E,1,FALSE)=A814,FALSE),"Duplicate",IF(E814&gt;"","Mismatch","IT Only")))),"No")</f>
        <v>No</v>
      </c>
      <c r="C814" s="86" t="s">
        <v>430</v>
      </c>
      <c r="D814" s="143" t="s">
        <v>431</v>
      </c>
      <c r="E814" s="143" t="s">
        <v>502</v>
      </c>
      <c r="F814" s="84" t="str">
        <f>IF(E814=0,"N/A",IF(IF(E814&gt;"",COUNTIF(E:E,E814),0)&gt;1,"Yes","No"))</f>
        <v>No</v>
      </c>
      <c r="G814" s="87" t="s">
        <v>503</v>
      </c>
      <c r="H814" s="131" t="s">
        <v>493</v>
      </c>
      <c r="I814" s="131" t="s">
        <v>445</v>
      </c>
      <c r="J814" s="131" t="s">
        <v>436</v>
      </c>
      <c r="K814" s="87"/>
      <c r="L814" s="87"/>
      <c r="M814" s="87"/>
      <c r="N814" s="87" t="s">
        <v>504</v>
      </c>
      <c r="O814" s="87" t="s">
        <v>505</v>
      </c>
      <c r="P814" s="87" t="s">
        <v>496</v>
      </c>
      <c r="Q814" s="87" t="s">
        <v>497</v>
      </c>
    </row>
    <row r="815" spans="1:17" s="90" customFormat="1" x14ac:dyDescent="0.25">
      <c r="A815" s="143"/>
      <c r="B815" s="84" t="str">
        <f>IF(A815&gt;"",IF(A815=E815,"No",(IF(IFERROR(VLOOKUP(A815,E:E,1,FALSE)=A815,FALSE),"Duplicate",IF(E815&gt;"","Mismatch","IT Only")))),"No")</f>
        <v>No</v>
      </c>
      <c r="C815" s="86" t="s">
        <v>430</v>
      </c>
      <c r="D815" s="84" t="s">
        <v>431</v>
      </c>
      <c r="E815" s="84" t="s">
        <v>2788</v>
      </c>
      <c r="F815" s="84" t="str">
        <f>IF(E815=0,"N/A",IF(IF(E815&gt;"",COUNTIF(E:E,E815),0)&gt;1,"Yes","No"))</f>
        <v>No</v>
      </c>
      <c r="G815" s="87" t="s">
        <v>2789</v>
      </c>
      <c r="H815" s="106" t="s">
        <v>493</v>
      </c>
      <c r="I815" s="106" t="s">
        <v>445</v>
      </c>
      <c r="J815" s="106" t="s">
        <v>436</v>
      </c>
      <c r="K815" s="87">
        <v>39.884883330000001</v>
      </c>
      <c r="L815" s="87">
        <v>-88.915116670000003</v>
      </c>
      <c r="M815" s="87"/>
      <c r="N815" s="87" t="s">
        <v>2790</v>
      </c>
      <c r="O815" s="87" t="s">
        <v>2791</v>
      </c>
      <c r="P815" s="87" t="s">
        <v>496</v>
      </c>
      <c r="Q815" s="87" t="s">
        <v>497</v>
      </c>
    </row>
    <row r="816" spans="1:17" x14ac:dyDescent="0.25">
      <c r="A816" s="143"/>
      <c r="B816" s="143" t="str">
        <f>IF(A816&gt;"",IF(A816=E816,"No",(IF(IFERROR(VLOOKUP(A816,E:E,1,FALSE)=A816,FALSE),"Duplicate",IF(E816&gt;"","Mismatch","IT Only")))),"No")</f>
        <v>No</v>
      </c>
      <c r="C816" s="86" t="s">
        <v>430</v>
      </c>
      <c r="D816" s="143" t="s">
        <v>431</v>
      </c>
      <c r="E816" s="143" t="s">
        <v>3035</v>
      </c>
      <c r="F816" s="84" t="str">
        <f>IF(E816=0,"N/A",IF(IF(E816&gt;"",COUNTIF(E:E,E816),0)&gt;1,"Yes","No"))</f>
        <v>No</v>
      </c>
      <c r="G816" s="87" t="s">
        <v>3036</v>
      </c>
      <c r="H816" s="87" t="s">
        <v>493</v>
      </c>
      <c r="I816" s="87" t="s">
        <v>445</v>
      </c>
      <c r="J816" s="87" t="s">
        <v>436</v>
      </c>
      <c r="K816" s="87">
        <v>39.821748999999997</v>
      </c>
      <c r="L816" s="87">
        <v>-88.967343999999997</v>
      </c>
      <c r="M816" s="87"/>
      <c r="N816" s="87" t="s">
        <v>3037</v>
      </c>
      <c r="O816" s="87" t="s">
        <v>3038</v>
      </c>
      <c r="P816" s="87" t="s">
        <v>496</v>
      </c>
      <c r="Q816" s="87" t="s">
        <v>497</v>
      </c>
    </row>
    <row r="817" spans="1:17" x14ac:dyDescent="0.25">
      <c r="A817" s="143"/>
      <c r="B817" s="143" t="str">
        <f>IF(A817&gt;"",IF(A817=E817,"No",(IF(IFERROR(VLOOKUP(A817,E:E,1,FALSE)=A817,FALSE),"Duplicate",IF(E817&gt;"","Mismatch","IT Only")))),"No")</f>
        <v>No</v>
      </c>
      <c r="C817" s="86" t="s">
        <v>430</v>
      </c>
      <c r="D817" s="143" t="s">
        <v>431</v>
      </c>
      <c r="E817" s="143" t="s">
        <v>2805</v>
      </c>
      <c r="F817" s="84" t="str">
        <f>IF(E817=0,"N/A",IF(IF(E817&gt;"",COUNTIF(E:E,E817),0)&gt;1,"Yes","No"))</f>
        <v>No</v>
      </c>
      <c r="G817" s="87" t="s">
        <v>2806</v>
      </c>
      <c r="H817" s="106" t="s">
        <v>493</v>
      </c>
      <c r="I817" s="106" t="s">
        <v>445</v>
      </c>
      <c r="J817" s="106" t="s">
        <v>436</v>
      </c>
      <c r="K817" s="87">
        <v>39.869169999999997</v>
      </c>
      <c r="L817" s="87">
        <v>-88.933211999999997</v>
      </c>
      <c r="M817" s="87"/>
      <c r="N817" s="87" t="s">
        <v>2807</v>
      </c>
      <c r="O817" s="87" t="s">
        <v>2808</v>
      </c>
      <c r="P817" s="87" t="s">
        <v>496</v>
      </c>
      <c r="Q817" s="87" t="s">
        <v>497</v>
      </c>
    </row>
    <row r="818" spans="1:17" x14ac:dyDescent="0.25">
      <c r="A818" s="143"/>
      <c r="B818" s="84" t="str">
        <f>IF(A818&gt;"",IF(A818=E818,"No",(IF(IFERROR(VLOOKUP(A818,E:E,1,FALSE)=A818,FALSE),"Duplicate",IF(E818&gt;"","Mismatch","IT Only")))),"No")</f>
        <v>No</v>
      </c>
      <c r="C818" s="86" t="s">
        <v>430</v>
      </c>
      <c r="D818" s="84" t="s">
        <v>431</v>
      </c>
      <c r="E818" s="84" t="s">
        <v>2879</v>
      </c>
      <c r="F818" s="84" t="str">
        <f>IF(E818=0,"N/A",IF(IF(E818&gt;"",COUNTIF(E:E,E818),0)&gt;1,"Yes","No"))</f>
        <v>No</v>
      </c>
      <c r="G818" s="87" t="s">
        <v>2880</v>
      </c>
      <c r="H818" s="87" t="s">
        <v>493</v>
      </c>
      <c r="I818" s="87" t="s">
        <v>445</v>
      </c>
      <c r="J818" s="87" t="s">
        <v>436</v>
      </c>
      <c r="K818" s="87">
        <v>39.867739999999998</v>
      </c>
      <c r="L818" s="87">
        <v>-88.949376999999998</v>
      </c>
      <c r="M818" s="87"/>
      <c r="N818" s="87" t="s">
        <v>2881</v>
      </c>
      <c r="O818" s="87" t="s">
        <v>2882</v>
      </c>
      <c r="P818" s="87" t="s">
        <v>496</v>
      </c>
      <c r="Q818" s="87" t="s">
        <v>497</v>
      </c>
    </row>
    <row r="819" spans="1:17" x14ac:dyDescent="0.25">
      <c r="A819" s="143"/>
      <c r="B819" s="84" t="str">
        <f>IF(A819&gt;"",IF(A819=E819,"No",(IF(IFERROR(VLOOKUP(A819,E:E,1,FALSE)=A819,FALSE),"Duplicate",IF(E819&gt;"","Mismatch","IT Only")))),"No")</f>
        <v>No</v>
      </c>
      <c r="C819" s="86" t="s">
        <v>430</v>
      </c>
      <c r="D819" s="84" t="s">
        <v>431</v>
      </c>
      <c r="E819" s="84" t="s">
        <v>3996</v>
      </c>
      <c r="F819" s="84" t="str">
        <f>IF(E819=0,"N/A",IF(IF(E819&gt;"",COUNTIF(E:E,E819),0)&gt;1,"Yes","No"))</f>
        <v>No</v>
      </c>
      <c r="G819" s="87" t="s">
        <v>3997</v>
      </c>
      <c r="H819" s="87" t="s">
        <v>493</v>
      </c>
      <c r="I819" s="87" t="s">
        <v>445</v>
      </c>
      <c r="J819" s="87" t="s">
        <v>436</v>
      </c>
      <c r="K819" s="87"/>
      <c r="L819" s="87"/>
      <c r="M819" s="87"/>
      <c r="N819" s="87" t="s">
        <v>3996</v>
      </c>
      <c r="O819" s="87" t="s">
        <v>3998</v>
      </c>
      <c r="P819" s="87" t="s">
        <v>496</v>
      </c>
      <c r="Q819" s="87" t="s">
        <v>497</v>
      </c>
    </row>
    <row r="820" spans="1:17" x14ac:dyDescent="0.25">
      <c r="A820" s="143"/>
      <c r="B820" s="143" t="str">
        <f>IF(A820&gt;"",IF(A820=E820,"No",(IF(IFERROR(VLOOKUP(A820,E:E,1,FALSE)=A820,FALSE),"Duplicate",IF(E820&gt;"","Mismatch","IT Only")))),"No")</f>
        <v>No</v>
      </c>
      <c r="C820" s="86" t="s">
        <v>430</v>
      </c>
      <c r="D820" s="143" t="s">
        <v>431</v>
      </c>
      <c r="E820" s="84" t="s">
        <v>2937</v>
      </c>
      <c r="F820" s="84" t="str">
        <f>IF(E820=0,"N/A",IF(IF(E820&gt;"",COUNTIF(E:E,E820),0)&gt;1,"Yes","No"))</f>
        <v>No</v>
      </c>
      <c r="G820" s="87" t="s">
        <v>2938</v>
      </c>
      <c r="H820" s="87" t="s">
        <v>493</v>
      </c>
      <c r="I820" s="87" t="s">
        <v>445</v>
      </c>
      <c r="J820" s="87" t="s">
        <v>436</v>
      </c>
      <c r="K820" s="87">
        <v>39.871003000000002</v>
      </c>
      <c r="L820" s="87">
        <v>-88.898685999999998</v>
      </c>
      <c r="M820" s="87"/>
      <c r="N820" s="87" t="s">
        <v>2937</v>
      </c>
      <c r="O820" s="87" t="s">
        <v>2939</v>
      </c>
      <c r="P820" s="87" t="s">
        <v>496</v>
      </c>
      <c r="Q820" s="87" t="s">
        <v>497</v>
      </c>
    </row>
    <row r="821" spans="1:17" x14ac:dyDescent="0.25">
      <c r="A821" s="143"/>
      <c r="B821" s="143" t="s">
        <v>10076</v>
      </c>
      <c r="C821" s="86" t="s">
        <v>430</v>
      </c>
      <c r="D821" s="143" t="s">
        <v>431</v>
      </c>
      <c r="E821" s="143" t="s">
        <v>10866</v>
      </c>
      <c r="F821" s="84" t="str">
        <f>IF(E821=0,"N/A",IF(IF(E821&gt;"",COUNTIF(E:E,E821),0)&gt;1,"Yes","No"))</f>
        <v>No</v>
      </c>
      <c r="G821" s="87" t="s">
        <v>10867</v>
      </c>
      <c r="H821" s="87"/>
      <c r="I821" s="87" t="s">
        <v>445</v>
      </c>
      <c r="J821" s="87" t="s">
        <v>10517</v>
      </c>
      <c r="K821" s="87">
        <v>-88.782799999999995</v>
      </c>
      <c r="L821" s="87">
        <v>40.130200000000002</v>
      </c>
      <c r="M821" s="87" t="s">
        <v>10868</v>
      </c>
      <c r="N821" s="87"/>
      <c r="O821" s="88"/>
      <c r="P821" s="87"/>
      <c r="Q821" s="89"/>
    </row>
    <row r="822" spans="1:17" x14ac:dyDescent="0.25">
      <c r="A822" s="143"/>
      <c r="B822" s="143" t="str">
        <f>IF(A822&gt;"",IF(A822=E822,"No",(IF(IFERROR(VLOOKUP(A822,E:E,1,FALSE)=A822,FALSE),"Duplicate",IF(E822&gt;"","Mismatch","IT Only")))),"No")</f>
        <v>No</v>
      </c>
      <c r="C822" s="86" t="s">
        <v>430</v>
      </c>
      <c r="D822" s="143" t="s">
        <v>431</v>
      </c>
      <c r="E822" s="143" t="s">
        <v>9474</v>
      </c>
      <c r="F822" s="84" t="str">
        <f>IF(E822=0,"N/A",IF(IF(E822&gt;"",COUNTIF(E:E,E822),0)&gt;1,"Yes","No"))</f>
        <v>No</v>
      </c>
      <c r="G822" s="87" t="s">
        <v>9475</v>
      </c>
      <c r="H822" s="87" t="s">
        <v>493</v>
      </c>
      <c r="I822" s="87" t="s">
        <v>445</v>
      </c>
      <c r="J822" s="87" t="s">
        <v>436</v>
      </c>
      <c r="K822" s="87"/>
      <c r="L822" s="87"/>
      <c r="M822" s="87"/>
      <c r="N822" s="87" t="s">
        <v>9476</v>
      </c>
      <c r="O822" s="87" t="s">
        <v>9477</v>
      </c>
      <c r="P822" s="87" t="s">
        <v>496</v>
      </c>
      <c r="Q822" s="87" t="s">
        <v>497</v>
      </c>
    </row>
    <row r="823" spans="1:17" x14ac:dyDescent="0.25">
      <c r="A823" s="143"/>
      <c r="B823" s="143" t="str">
        <f>IF(A823&gt;"",IF(A823=E823,"No",(IF(IFERROR(VLOOKUP(A823,E:E,1,FALSE)=A823,FALSE),"Duplicate",IF(E823&gt;"","Mismatch","IT Only")))),"No")</f>
        <v>No</v>
      </c>
      <c r="C823" s="86" t="s">
        <v>430</v>
      </c>
      <c r="D823" s="143" t="s">
        <v>431</v>
      </c>
      <c r="E823" s="143" t="s">
        <v>9478</v>
      </c>
      <c r="F823" s="84" t="str">
        <f>IF(E823=0,"N/A",IF(IF(E823&gt;"",COUNTIF(E:E,E823),0)&gt;1,"Yes","No"))</f>
        <v>No</v>
      </c>
      <c r="G823" s="87" t="s">
        <v>9479</v>
      </c>
      <c r="H823" s="87" t="s">
        <v>493</v>
      </c>
      <c r="I823" s="87" t="s">
        <v>445</v>
      </c>
      <c r="J823" s="87" t="s">
        <v>436</v>
      </c>
      <c r="K823" s="87"/>
      <c r="L823" s="87"/>
      <c r="M823" s="87"/>
      <c r="N823" s="87" t="s">
        <v>9480</v>
      </c>
      <c r="O823" s="87" t="s">
        <v>9481</v>
      </c>
      <c r="P823" s="87" t="s">
        <v>496</v>
      </c>
      <c r="Q823" s="87" t="s">
        <v>497</v>
      </c>
    </row>
    <row r="824" spans="1:17" s="90" customFormat="1" x14ac:dyDescent="0.25">
      <c r="A824" s="143"/>
      <c r="B824" s="143" t="str">
        <f>IF(A824&gt;"",IF(A824=E824,"No",(IF(IFERROR(VLOOKUP(A824,E:E,1,FALSE)=A824,FALSE),"Duplicate",IF(E824&gt;"","Mismatch","IT Only")))),"No")</f>
        <v>No</v>
      </c>
      <c r="C824" s="86" t="s">
        <v>430</v>
      </c>
      <c r="D824" s="143" t="s">
        <v>431</v>
      </c>
      <c r="E824" s="84" t="s">
        <v>9482</v>
      </c>
      <c r="F824" s="84" t="str">
        <f>IF(E824=0,"N/A",IF(IF(E824&gt;"",COUNTIF(E:E,E824),0)&gt;1,"Yes","No"))</f>
        <v>No</v>
      </c>
      <c r="G824" s="87" t="s">
        <v>9483</v>
      </c>
      <c r="H824" s="87" t="s">
        <v>493</v>
      </c>
      <c r="I824" s="87" t="s">
        <v>445</v>
      </c>
      <c r="J824" s="87" t="s">
        <v>436</v>
      </c>
      <c r="K824" s="87"/>
      <c r="L824" s="87"/>
      <c r="M824" s="87"/>
      <c r="N824" s="87" t="s">
        <v>9484</v>
      </c>
      <c r="O824" s="87" t="s">
        <v>9485</v>
      </c>
      <c r="P824" s="87" t="s">
        <v>496</v>
      </c>
      <c r="Q824" s="87" t="s">
        <v>497</v>
      </c>
    </row>
    <row r="825" spans="1:17" x14ac:dyDescent="0.25">
      <c r="A825" s="143"/>
      <c r="B825" s="143" t="str">
        <f>IF(A825&gt;"",IF(A825=E825,"No",(IF(IFERROR(VLOOKUP(A825,E:E,1,FALSE)=A825,FALSE),"Duplicate",IF(E825&gt;"","Mismatch","IT Only")))),"No")</f>
        <v>No</v>
      </c>
      <c r="C825" s="86" t="s">
        <v>430</v>
      </c>
      <c r="D825" s="143" t="s">
        <v>431</v>
      </c>
      <c r="E825" s="84" t="s">
        <v>2964</v>
      </c>
      <c r="F825" s="84" t="str">
        <f>IF(E825=0,"N/A",IF(IF(E825&gt;"",COUNTIF(E:E,E825),0)&gt;1,"Yes","No"))</f>
        <v>No</v>
      </c>
      <c r="G825" s="87" t="s">
        <v>2965</v>
      </c>
      <c r="H825" s="87" t="s">
        <v>493</v>
      </c>
      <c r="I825" s="87" t="s">
        <v>445</v>
      </c>
      <c r="J825" s="87" t="s">
        <v>436</v>
      </c>
      <c r="K825" s="87">
        <v>39.832850000000001</v>
      </c>
      <c r="L825" s="87">
        <v>-88.977316669999993</v>
      </c>
      <c r="M825" s="87"/>
      <c r="N825" s="87" t="s">
        <v>2966</v>
      </c>
      <c r="O825" s="87" t="s">
        <v>2967</v>
      </c>
      <c r="P825" s="87" t="s">
        <v>496</v>
      </c>
      <c r="Q825" s="87" t="s">
        <v>497</v>
      </c>
    </row>
    <row r="826" spans="1:17" x14ac:dyDescent="0.25">
      <c r="A826" s="143"/>
      <c r="B826" s="143" t="s">
        <v>10076</v>
      </c>
      <c r="C826" s="86" t="s">
        <v>430</v>
      </c>
      <c r="D826" s="143" t="s">
        <v>431</v>
      </c>
      <c r="E826" s="84" t="s">
        <v>11130</v>
      </c>
      <c r="F826" s="84" t="str">
        <f>IF(E826=0,"N/A",IF(IF(E826&gt;"",COUNTIF(E:E,E826),0)&gt;1,"Yes","No"))</f>
        <v>No</v>
      </c>
      <c r="G826" s="87" t="str">
        <f>UPPER("Delmar Avenue Granite City")</f>
        <v>DELMAR AVENUE GRANITE CITY</v>
      </c>
      <c r="H826" s="87" t="s">
        <v>558</v>
      </c>
      <c r="I826" s="87" t="s">
        <v>445</v>
      </c>
      <c r="J826" s="87" t="s">
        <v>10517</v>
      </c>
      <c r="K826" s="87">
        <v>-90.140197999999998</v>
      </c>
      <c r="L826" s="87">
        <v>38.709781999999997</v>
      </c>
      <c r="M826" s="87" t="s">
        <v>11131</v>
      </c>
      <c r="N826" s="87"/>
      <c r="O826" s="87"/>
      <c r="P826" s="87"/>
      <c r="Q826" s="87"/>
    </row>
    <row r="827" spans="1:17" x14ac:dyDescent="0.25">
      <c r="A827" s="143"/>
      <c r="B827" s="143" t="str">
        <f>IF(A827&gt;"",IF(A827=E827,"No",(IF(IFERROR(VLOOKUP(A827,E:E,1,FALSE)=A827,FALSE),"Duplicate",IF(E827&gt;"","Mismatch","IT Only")))),"No")</f>
        <v>No</v>
      </c>
      <c r="C827" s="86" t="s">
        <v>430</v>
      </c>
      <c r="D827" s="143" t="s">
        <v>431</v>
      </c>
      <c r="E827" s="84" t="s">
        <v>2666</v>
      </c>
      <c r="F827" s="84" t="str">
        <f>IF(E827=0,"N/A",IF(IF(E827&gt;"",COUNTIF(E:E,E827),0)&gt;1,"Yes","No"))</f>
        <v>No</v>
      </c>
      <c r="G827" s="87" t="s">
        <v>2666</v>
      </c>
      <c r="H827" s="87" t="s">
        <v>440</v>
      </c>
      <c r="I827" s="87" t="s">
        <v>435</v>
      </c>
      <c r="J827" s="87" t="s">
        <v>436</v>
      </c>
      <c r="K827" s="87">
        <v>38.628116669999997</v>
      </c>
      <c r="L827" s="87">
        <v>-90.320899999999995</v>
      </c>
      <c r="M827" s="87"/>
      <c r="N827" s="87" t="s">
        <v>2666</v>
      </c>
      <c r="O827" s="94">
        <v>198</v>
      </c>
      <c r="P827" s="87" t="s">
        <v>513</v>
      </c>
      <c r="Q827" s="89"/>
    </row>
    <row r="828" spans="1:17" x14ac:dyDescent="0.25">
      <c r="A828" s="143" t="s">
        <v>2775</v>
      </c>
      <c r="B828" s="143" t="str">
        <f>IF(A828&gt;"",IF(A828=E828,"No",(IF(IFERROR(VLOOKUP(A828,E:E,1,FALSE)=A828,FALSE),"Duplicate",IF(E828&gt;"","Mismatch","IT Only")))),"No")</f>
        <v>No</v>
      </c>
      <c r="C828" s="86" t="s">
        <v>430</v>
      </c>
      <c r="D828" s="143" t="s">
        <v>431</v>
      </c>
      <c r="E828" s="84" t="s">
        <v>2775</v>
      </c>
      <c r="F828" s="84" t="str">
        <f>IF(E828=0,"N/A",IF(IF(E828&gt;"",COUNTIF(E:E,E828),0)&gt;1,"Yes","No"))</f>
        <v>No</v>
      </c>
      <c r="G828" s="87" t="s">
        <v>2776</v>
      </c>
      <c r="H828" s="87" t="s">
        <v>2419</v>
      </c>
      <c r="I828" s="87" t="s">
        <v>445</v>
      </c>
      <c r="J828" s="87" t="s">
        <v>580</v>
      </c>
      <c r="K828" s="87">
        <v>40.146377999999999</v>
      </c>
      <c r="L828" s="87">
        <v>-87.605753000000007</v>
      </c>
      <c r="M828" s="87" t="s">
        <v>2777</v>
      </c>
      <c r="N828" s="87"/>
      <c r="O828" s="87"/>
      <c r="P828" s="87"/>
      <c r="Q828" s="87"/>
    </row>
    <row r="829" spans="1:17" x14ac:dyDescent="0.25">
      <c r="A829" s="143" t="s">
        <v>2778</v>
      </c>
      <c r="B829" s="143" t="str">
        <f>IF(A829&gt;"",IF(A829=E829,"No",(IF(IFERROR(VLOOKUP(A829,E:E,1,FALSE)=A829,FALSE),"Duplicate",IF(E829&gt;"","Mismatch","IT Only")))),"No")</f>
        <v>No</v>
      </c>
      <c r="C829" s="86" t="s">
        <v>430</v>
      </c>
      <c r="D829" s="143" t="s">
        <v>431</v>
      </c>
      <c r="E829" s="84" t="s">
        <v>2778</v>
      </c>
      <c r="F829" s="84" t="str">
        <f>IF(E829=0,"N/A",IF(IF(E829&gt;"",COUNTIF(E:E,E829),0)&gt;1,"Yes","No"))</f>
        <v>No</v>
      </c>
      <c r="G829" s="87" t="s">
        <v>2779</v>
      </c>
      <c r="H829" s="87" t="s">
        <v>2419</v>
      </c>
      <c r="I829" s="87" t="s">
        <v>445</v>
      </c>
      <c r="J829" s="87" t="s">
        <v>580</v>
      </c>
      <c r="K829" s="87">
        <v>40.095044000000001</v>
      </c>
      <c r="L829" s="87">
        <v>-87.630307999999999</v>
      </c>
      <c r="M829" s="87"/>
      <c r="N829" s="87"/>
      <c r="O829" s="87"/>
      <c r="P829" s="87"/>
      <c r="Q829" s="87"/>
    </row>
    <row r="830" spans="1:17" x14ac:dyDescent="0.25">
      <c r="A830" s="143"/>
      <c r="B830" s="143" t="str">
        <f>IF(A830&gt;"",IF(A830=E830,"No",(IF(IFERROR(VLOOKUP(A830,E:E,1,FALSE)=A830,FALSE),"Duplicate",IF(E830&gt;"","Mismatch","IT Only")))),"No")</f>
        <v>No</v>
      </c>
      <c r="C830" s="86" t="s">
        <v>430</v>
      </c>
      <c r="D830" s="143" t="s">
        <v>431</v>
      </c>
      <c r="E830" s="143" t="s">
        <v>2674</v>
      </c>
      <c r="F830" s="84" t="str">
        <f>IF(E830=0,"N/A",IF(IF(E830&gt;"",COUNTIF(E:E,E830),0)&gt;1,"Yes","No"))</f>
        <v>No</v>
      </c>
      <c r="G830" s="87" t="s">
        <v>2675</v>
      </c>
      <c r="H830" s="87" t="s">
        <v>434</v>
      </c>
      <c r="I830" s="87" t="s">
        <v>435</v>
      </c>
      <c r="J830" s="87" t="s">
        <v>436</v>
      </c>
      <c r="K830" s="87">
        <v>38.905933330000003</v>
      </c>
      <c r="L830" s="87">
        <v>-91.543766669999997</v>
      </c>
      <c r="M830" s="87"/>
      <c r="N830" s="87" t="s">
        <v>2674</v>
      </c>
      <c r="O830" s="94">
        <v>944</v>
      </c>
      <c r="P830" s="87" t="s">
        <v>437</v>
      </c>
      <c r="Q830" s="89"/>
    </row>
    <row r="831" spans="1:17" x14ac:dyDescent="0.25">
      <c r="A831" s="143"/>
      <c r="B831" s="143" t="str">
        <f>IF(A831&gt;"",IF(A831=E831,"No",(IF(IFERROR(VLOOKUP(A831,E:E,1,FALSE)=A831,FALSE),"Duplicate",IF(E831&gt;"","Mismatch","IT Only")))),"No")</f>
        <v>No</v>
      </c>
      <c r="C831" s="86" t="s">
        <v>430</v>
      </c>
      <c r="D831" s="143" t="s">
        <v>431</v>
      </c>
      <c r="E831" s="143" t="s">
        <v>2780</v>
      </c>
      <c r="F831" s="84" t="str">
        <f>IF(E831=0,"N/A",IF(IF(E831&gt;"",COUNTIF(E:E,E831),0)&gt;1,"Yes","No"))</f>
        <v>No</v>
      </c>
      <c r="G831" s="87" t="s">
        <v>2781</v>
      </c>
      <c r="H831" s="87" t="s">
        <v>593</v>
      </c>
      <c r="I831" s="87" t="s">
        <v>435</v>
      </c>
      <c r="J831" s="87" t="s">
        <v>500</v>
      </c>
      <c r="K831" s="87">
        <v>38.83135</v>
      </c>
      <c r="L831" s="87">
        <v>-90.7</v>
      </c>
      <c r="M831" s="87"/>
      <c r="N831" s="87" t="s">
        <v>2780</v>
      </c>
      <c r="O831" s="88">
        <v>90</v>
      </c>
      <c r="P831" s="87" t="s">
        <v>1054</v>
      </c>
      <c r="Q831" s="89"/>
    </row>
    <row r="832" spans="1:17" x14ac:dyDescent="0.25">
      <c r="A832" s="143"/>
      <c r="B832" s="143" t="s">
        <v>10076</v>
      </c>
      <c r="C832" s="86" t="s">
        <v>430</v>
      </c>
      <c r="D832" s="143" t="s">
        <v>431</v>
      </c>
      <c r="E832" s="84" t="s">
        <v>10900</v>
      </c>
      <c r="F832" s="84" t="str">
        <f>IF(E832=0,"N/A",IF(IF(E832&gt;"",COUNTIF(E:E,E832),0)&gt;1,"Yes","No"))</f>
        <v>No</v>
      </c>
      <c r="G832" s="87" t="s">
        <v>10932</v>
      </c>
      <c r="H832" s="87"/>
      <c r="I832" s="87" t="s">
        <v>445</v>
      </c>
      <c r="J832" s="87" t="s">
        <v>10517</v>
      </c>
      <c r="K832" s="87">
        <v>-89.000299999999996</v>
      </c>
      <c r="L832" s="87">
        <v>39.817999999999998</v>
      </c>
      <c r="M832" s="87" t="s">
        <v>10901</v>
      </c>
      <c r="N832" s="87"/>
      <c r="O832" s="88"/>
      <c r="P832" s="87"/>
      <c r="Q832" s="89"/>
    </row>
    <row r="833" spans="1:17" x14ac:dyDescent="0.25">
      <c r="A833" s="143"/>
      <c r="B833" s="84" t="s">
        <v>10076</v>
      </c>
      <c r="C833" s="86" t="s">
        <v>430</v>
      </c>
      <c r="D833" s="84" t="s">
        <v>431</v>
      </c>
      <c r="E833" s="84" t="s">
        <v>10884</v>
      </c>
      <c r="F833" s="84" t="str">
        <f>IF(E833=0,"N/A",IF(IF(E833&gt;"",COUNTIF(E:E,E833),0)&gt;1,"Yes","No"))</f>
        <v>No</v>
      </c>
      <c r="G833" s="87" t="s">
        <v>10937</v>
      </c>
      <c r="H833" s="87"/>
      <c r="I833" s="87" t="s">
        <v>445</v>
      </c>
      <c r="J833" s="87" t="s">
        <v>10517</v>
      </c>
      <c r="K833" s="87">
        <v>-89.014300000000006</v>
      </c>
      <c r="L833" s="87">
        <v>39.851199999999999</v>
      </c>
      <c r="M833" s="87" t="s">
        <v>10885</v>
      </c>
      <c r="N833" s="87"/>
      <c r="O833" s="88"/>
      <c r="P833" s="87"/>
      <c r="Q833" s="89"/>
    </row>
    <row r="834" spans="1:17" x14ac:dyDescent="0.25">
      <c r="B834" s="84" t="s">
        <v>10076</v>
      </c>
      <c r="C834" s="86" t="s">
        <v>430</v>
      </c>
      <c r="D834" s="84" t="s">
        <v>431</v>
      </c>
      <c r="E834" s="84" t="s">
        <v>10842</v>
      </c>
      <c r="F834" s="84" t="str">
        <f>IF(E834=0,"N/A",IF(IF(E834&gt;"",COUNTIF(E:E,E834),0)&gt;1,"Yes","No"))</f>
        <v>No</v>
      </c>
      <c r="G834" s="87" t="s">
        <v>10843</v>
      </c>
      <c r="H834" s="87"/>
      <c r="I834" s="87" t="s">
        <v>445</v>
      </c>
      <c r="J834" s="87" t="s">
        <v>10517</v>
      </c>
      <c r="K834" s="87">
        <v>-88.809100000000001</v>
      </c>
      <c r="L834" s="87">
        <v>39.711199999999998</v>
      </c>
      <c r="M834" s="87" t="s">
        <v>10844</v>
      </c>
      <c r="N834" s="87"/>
      <c r="O834" s="88"/>
      <c r="P834" s="87"/>
      <c r="Q834" s="89"/>
    </row>
    <row r="835" spans="1:17" x14ac:dyDescent="0.25">
      <c r="A835" s="143"/>
      <c r="B835" s="143" t="s">
        <v>10076</v>
      </c>
      <c r="C835" s="86" t="s">
        <v>430</v>
      </c>
      <c r="D835" s="143" t="s">
        <v>431</v>
      </c>
      <c r="E835" s="143" t="s">
        <v>10926</v>
      </c>
      <c r="F835" s="143" t="str">
        <f>IF(E835=0,"N/A",IF(IF(E835&gt;"",COUNTIF(E:E,E835),0)&gt;1,"Yes","No"))</f>
        <v>No</v>
      </c>
      <c r="G835" s="87" t="s">
        <v>10927</v>
      </c>
      <c r="H835" s="87"/>
      <c r="I835" s="87" t="s">
        <v>445</v>
      </c>
      <c r="J835" s="87" t="s">
        <v>10517</v>
      </c>
      <c r="K835" s="87">
        <v>-88.982200000000006</v>
      </c>
      <c r="L835" s="87">
        <v>39.840400000000002</v>
      </c>
      <c r="M835" s="87" t="s">
        <v>10928</v>
      </c>
      <c r="N835" s="87"/>
      <c r="O835" s="88"/>
      <c r="P835" s="87"/>
      <c r="Q835" s="89"/>
    </row>
    <row r="836" spans="1:17" x14ac:dyDescent="0.25">
      <c r="A836" s="143"/>
      <c r="B836" s="84" t="s">
        <v>10076</v>
      </c>
      <c r="C836" s="86" t="s">
        <v>430</v>
      </c>
      <c r="D836" s="84" t="s">
        <v>431</v>
      </c>
      <c r="E836" s="84" t="s">
        <v>10905</v>
      </c>
      <c r="F836" s="84" t="str">
        <f>IF(E836=0,"N/A",IF(IF(E836&gt;"",COUNTIF(E:E,E836),0)&gt;1,"Yes","No"))</f>
        <v>No</v>
      </c>
      <c r="G836" s="87" t="s">
        <v>10906</v>
      </c>
      <c r="H836" s="87"/>
      <c r="I836" s="87" t="s">
        <v>445</v>
      </c>
      <c r="J836" s="87" t="s">
        <v>10517</v>
      </c>
      <c r="K836" s="87">
        <v>-88.935900000000004</v>
      </c>
      <c r="L836" s="87">
        <v>39.832900000000002</v>
      </c>
      <c r="M836" s="87" t="s">
        <v>10907</v>
      </c>
      <c r="N836" s="87"/>
      <c r="O836" s="88"/>
      <c r="P836" s="87"/>
      <c r="Q836" s="89"/>
    </row>
    <row r="837" spans="1:17" x14ac:dyDescent="0.25">
      <c r="A837" s="143"/>
      <c r="B837" s="143" t="str">
        <f>IF(A837&gt;"",IF(A837=E837,"No",(IF(IFERROR(VLOOKUP(A837,E:E,1,FALSE)=A837,FALSE),"Duplicate",IF(E837&gt;"","Mismatch","IT Only")))),"No")</f>
        <v>No</v>
      </c>
      <c r="C837" s="86" t="s">
        <v>430</v>
      </c>
      <c r="D837" s="143" t="s">
        <v>431</v>
      </c>
      <c r="E837" s="143" t="s">
        <v>3045</v>
      </c>
      <c r="F837" s="143" t="str">
        <f>IF(E837=0,"N/A",IF(IF(E837&gt;"",COUNTIF(E:E,E837),0)&gt;1,"Yes","No"))</f>
        <v>No</v>
      </c>
      <c r="G837" s="87" t="s">
        <v>3046</v>
      </c>
      <c r="H837" s="87" t="s">
        <v>493</v>
      </c>
      <c r="I837" s="87" t="s">
        <v>445</v>
      </c>
      <c r="J837" s="87" t="s">
        <v>436</v>
      </c>
      <c r="K837" s="87">
        <v>39.845616669999998</v>
      </c>
      <c r="L837" s="87">
        <v>-88.927766669999997</v>
      </c>
      <c r="M837" s="87"/>
      <c r="N837" s="87" t="s">
        <v>3047</v>
      </c>
      <c r="O837" s="87" t="s">
        <v>3048</v>
      </c>
      <c r="P837" s="87" t="s">
        <v>496</v>
      </c>
      <c r="Q837" s="87" t="s">
        <v>497</v>
      </c>
    </row>
    <row r="838" spans="1:17" x14ac:dyDescent="0.25">
      <c r="A838" s="143" t="s">
        <v>3058</v>
      </c>
      <c r="B838" s="143" t="str">
        <f>IF(A838&gt;"",IF(A838=E838,"No",(IF(IFERROR(VLOOKUP(A838,E:E,1,FALSE)=A838,FALSE),"Duplicate",IF(E838&gt;"","Mismatch","IT Only")))),"No")</f>
        <v>No</v>
      </c>
      <c r="C838" s="86" t="s">
        <v>430</v>
      </c>
      <c r="D838" s="143" t="s">
        <v>431</v>
      </c>
      <c r="E838" s="143" t="s">
        <v>3058</v>
      </c>
      <c r="F838" s="143" t="str">
        <f>IF(E838=0,"N/A",IF(IF(E838&gt;"",COUNTIF(E:E,E838),0)&gt;1,"Yes","No"))</f>
        <v>Yes</v>
      </c>
      <c r="G838" s="87" t="s">
        <v>3059</v>
      </c>
      <c r="H838" s="87" t="s">
        <v>2419</v>
      </c>
      <c r="I838" s="87" t="s">
        <v>445</v>
      </c>
      <c r="J838" s="87" t="s">
        <v>580</v>
      </c>
      <c r="K838" s="106">
        <v>39.886364999999998</v>
      </c>
      <c r="L838" s="106">
        <v>-88.923816000000002</v>
      </c>
      <c r="M838" s="87" t="s">
        <v>3060</v>
      </c>
      <c r="N838" s="87"/>
      <c r="O838" s="87"/>
      <c r="P838" s="87"/>
      <c r="Q838" s="87"/>
    </row>
    <row r="839" spans="1:17" x14ac:dyDescent="0.25">
      <c r="A839" s="93" t="s">
        <v>3061</v>
      </c>
      <c r="B839" s="143" t="str">
        <f>IF(A839&gt;"",IF(A839=E839,"No",(IF(IFERROR(VLOOKUP(A839,E:E,1,FALSE)=A839,FALSE),"Duplicate",IF(E839&gt;"","Mismatch","IT Only")))),"No")</f>
        <v>Mismatch</v>
      </c>
      <c r="C839" s="86" t="s">
        <v>463</v>
      </c>
      <c r="D839" s="143" t="s">
        <v>464</v>
      </c>
      <c r="E839" s="143" t="s">
        <v>3058</v>
      </c>
      <c r="F839" s="143" t="str">
        <f>IF(E839=0,"N/A",IF(IF(E839&gt;"",COUNTIF(E:E,E839),0)&gt;1,"Yes","No"))</f>
        <v>Yes</v>
      </c>
      <c r="G839" s="87" t="s">
        <v>3062</v>
      </c>
      <c r="H839" s="87" t="s">
        <v>2419</v>
      </c>
      <c r="I839" s="87" t="s">
        <v>445</v>
      </c>
      <c r="J839" s="87" t="s">
        <v>580</v>
      </c>
      <c r="K839" s="87">
        <v>39.887732999999997</v>
      </c>
      <c r="L839" s="87">
        <v>-88.920834999999997</v>
      </c>
      <c r="M839" s="87"/>
      <c r="N839" s="87"/>
      <c r="O839" s="87"/>
      <c r="P839" s="87"/>
      <c r="Q839" s="87"/>
    </row>
    <row r="840" spans="1:17" x14ac:dyDescent="0.25">
      <c r="A840" s="102" t="s">
        <v>3044</v>
      </c>
      <c r="B840" s="90" t="str">
        <f>IF(A840&gt;"",IF(A840=E840,"No",(IF(IFERROR(VLOOKUP(A840,E:E,1,FALSE)=A840,FALSE),"Duplicate",IF(E840&gt;"","Mismatch","IT Only")))),"No")</f>
        <v>Mismatch</v>
      </c>
      <c r="C840" s="91" t="s">
        <v>451</v>
      </c>
      <c r="D840" s="90" t="s">
        <v>925</v>
      </c>
      <c r="E840" s="90" t="s">
        <v>2980</v>
      </c>
      <c r="F840" s="90" t="str">
        <f>IF(E840=0,"N/A",IF(IF(E840&gt;"",COUNTIF(E:E,E840),0)&gt;1,"Yes","No"))</f>
        <v>Yes</v>
      </c>
      <c r="G840" s="92" t="s">
        <v>10026</v>
      </c>
      <c r="H840" s="92" t="s">
        <v>1475</v>
      </c>
      <c r="I840" s="92" t="s">
        <v>445</v>
      </c>
      <c r="J840" s="92" t="s">
        <v>2177</v>
      </c>
      <c r="K840" s="92">
        <v>39.872154000000002</v>
      </c>
      <c r="L840" s="92">
        <v>-88.950928000000005</v>
      </c>
      <c r="M840" s="92"/>
      <c r="N840" s="92"/>
      <c r="O840" s="92"/>
      <c r="P840" s="92"/>
      <c r="Q840" s="92"/>
    </row>
    <row r="841" spans="1:17" x14ac:dyDescent="0.25">
      <c r="A841" s="143" t="s">
        <v>2980</v>
      </c>
      <c r="B841" s="143" t="str">
        <f>IF(A841&gt;"",IF(A841=E841,"No",(IF(IFERROR(VLOOKUP(A841,E:E,1,FALSE)=A841,FALSE),"Duplicate",IF(E841&gt;"","Mismatch","IT Only")))),"No")</f>
        <v>No</v>
      </c>
      <c r="C841" s="86" t="s">
        <v>2892</v>
      </c>
      <c r="D841" s="143" t="s">
        <v>925</v>
      </c>
      <c r="E841" s="143" t="s">
        <v>2980</v>
      </c>
      <c r="F841" s="143" t="str">
        <f>IF(E841=0,"N/A",IF(IF(E841&gt;"",COUNTIF(E:E,E841),0)&gt;1,"Yes","No"))</f>
        <v>Yes</v>
      </c>
      <c r="G841" s="87" t="s">
        <v>10027</v>
      </c>
      <c r="H841" s="87" t="s">
        <v>1475</v>
      </c>
      <c r="I841" s="87" t="s">
        <v>445</v>
      </c>
      <c r="J841" s="87" t="s">
        <v>2177</v>
      </c>
      <c r="K841" s="87">
        <v>39.872154000000002</v>
      </c>
      <c r="L841" s="87">
        <v>-88.950928000000005</v>
      </c>
      <c r="M841" s="87"/>
      <c r="N841" s="87"/>
      <c r="O841" s="87"/>
      <c r="P841" s="87"/>
      <c r="Q841" s="87"/>
    </row>
    <row r="842" spans="1:17" x14ac:dyDescent="0.25">
      <c r="A842" s="93" t="s">
        <v>3063</v>
      </c>
      <c r="B842" s="143" t="str">
        <f>IF(A842&gt;"",IF(A842=E842,"No",(IF(IFERROR(VLOOKUP(A842,E:E,1,FALSE)=A842,FALSE),"Duplicate",IF(E842&gt;"","Mismatch","IT Only")))),"No")</f>
        <v>Mismatch</v>
      </c>
      <c r="C842" s="86" t="s">
        <v>463</v>
      </c>
      <c r="D842" s="143" t="s">
        <v>464</v>
      </c>
      <c r="E842" s="143" t="s">
        <v>2980</v>
      </c>
      <c r="F842" s="143" t="str">
        <f>IF(E842=0,"N/A",IF(IF(E842&gt;"",COUNTIF(E:E,E842),0)&gt;1,"Yes","No"))</f>
        <v>Yes</v>
      </c>
      <c r="G842" s="87" t="s">
        <v>10028</v>
      </c>
      <c r="H842" s="87" t="s">
        <v>2419</v>
      </c>
      <c r="I842" s="87" t="s">
        <v>445</v>
      </c>
      <c r="J842" s="87" t="s">
        <v>580</v>
      </c>
      <c r="K842" s="87">
        <v>39.871153999999997</v>
      </c>
      <c r="L842" s="87">
        <v>-88.950919999999996</v>
      </c>
      <c r="M842" s="87"/>
      <c r="N842" s="87"/>
      <c r="O842" s="87"/>
      <c r="P842" s="87"/>
      <c r="Q842" s="87"/>
    </row>
    <row r="843" spans="1:17" x14ac:dyDescent="0.25">
      <c r="A843" s="93" t="s">
        <v>3064</v>
      </c>
      <c r="B843" s="143" t="str">
        <f>IF(A843&gt;"",IF(A843=E843,"No",(IF(IFERROR(VLOOKUP(A843,E:E,1,FALSE)=A843,FALSE),"Duplicate",IF(E843&gt;"","Mismatch","IT Only")))),"No")</f>
        <v>Mismatch</v>
      </c>
      <c r="C843" s="86" t="s">
        <v>463</v>
      </c>
      <c r="D843" s="143" t="s">
        <v>464</v>
      </c>
      <c r="E843" s="143" t="s">
        <v>2980</v>
      </c>
      <c r="F843" s="143" t="str">
        <f>IF(E843=0,"N/A",IF(IF(E843&gt;"",COUNTIF(E:E,E843),0)&gt;1,"Yes","No"))</f>
        <v>Yes</v>
      </c>
      <c r="G843" s="87" t="s">
        <v>10029</v>
      </c>
      <c r="H843" s="87" t="s">
        <v>1475</v>
      </c>
      <c r="I843" s="87" t="s">
        <v>445</v>
      </c>
      <c r="J843" s="87" t="s">
        <v>580</v>
      </c>
      <c r="K843" s="87">
        <v>39.871693</v>
      </c>
      <c r="L843" s="87">
        <v>-88.950659999999999</v>
      </c>
      <c r="M843" s="87"/>
      <c r="N843" s="87"/>
      <c r="O843" s="87"/>
      <c r="P843" s="87"/>
      <c r="Q843" s="87"/>
    </row>
    <row r="844" spans="1:17" x14ac:dyDescent="0.25">
      <c r="A844" s="143" t="s">
        <v>2891</v>
      </c>
      <c r="B844" s="143" t="str">
        <f>IF(A844&gt;"",IF(A844=E844,"No",(IF(IFERROR(VLOOKUP(A844,E:E,1,FALSE)=A844,FALSE),"Duplicate",IF(E844&gt;"","Mismatch","IT Only")))),"No")</f>
        <v>No</v>
      </c>
      <c r="C844" s="86" t="s">
        <v>2892</v>
      </c>
      <c r="D844" s="143" t="s">
        <v>464</v>
      </c>
      <c r="E844" s="143" t="s">
        <v>2891</v>
      </c>
      <c r="F844" s="143" t="str">
        <f>IF(E844=0,"N/A",IF(IF(E844&gt;"",COUNTIF(E:E,E844),0)&gt;1,"Yes","No"))</f>
        <v>No</v>
      </c>
      <c r="G844" s="87" t="s">
        <v>3075</v>
      </c>
      <c r="H844" s="87" t="s">
        <v>2419</v>
      </c>
      <c r="I844" s="87" t="s">
        <v>445</v>
      </c>
      <c r="J844" s="87" t="s">
        <v>580</v>
      </c>
      <c r="K844" s="87">
        <v>39.837857</v>
      </c>
      <c r="L844" s="87">
        <v>-88.955070000000006</v>
      </c>
      <c r="M844" s="87" t="s">
        <v>3076</v>
      </c>
      <c r="N844" s="87"/>
      <c r="O844" s="87"/>
      <c r="P844" s="87"/>
      <c r="Q844" s="87"/>
    </row>
    <row r="845" spans="1:17" x14ac:dyDescent="0.25">
      <c r="A845" s="143" t="s">
        <v>3077</v>
      </c>
      <c r="B845" s="84" t="str">
        <f>IF(A845&gt;"",IF(A845=E845,"No",(IF(IFERROR(VLOOKUP(A845,E:E,1,FALSE)=A845,FALSE),"Duplicate",IF(E845&gt;"","Mismatch","IT Only")))),"No")</f>
        <v>No</v>
      </c>
      <c r="C845" s="86" t="s">
        <v>430</v>
      </c>
      <c r="D845" s="84" t="s">
        <v>431</v>
      </c>
      <c r="E845" s="84" t="s">
        <v>3077</v>
      </c>
      <c r="F845" s="84" t="str">
        <f>IF(E845=0,"N/A",IF(IF(E845&gt;"",COUNTIF(E:E,E845),0)&gt;1,"Yes","No"))</f>
        <v>No</v>
      </c>
      <c r="G845" s="87" t="s">
        <v>3078</v>
      </c>
      <c r="H845" s="87" t="s">
        <v>2419</v>
      </c>
      <c r="I845" s="87" t="s">
        <v>445</v>
      </c>
      <c r="J845" s="87" t="s">
        <v>580</v>
      </c>
      <c r="K845" s="87">
        <v>39.841160000000002</v>
      </c>
      <c r="L845" s="87">
        <v>-88.915085000000005</v>
      </c>
      <c r="M845" s="87" t="s">
        <v>3079</v>
      </c>
      <c r="N845" s="87"/>
      <c r="O845" s="87"/>
      <c r="P845" s="87"/>
      <c r="Q845" s="87"/>
    </row>
    <row r="846" spans="1:17" x14ac:dyDescent="0.25">
      <c r="A846" s="143"/>
      <c r="B846" s="143" t="str">
        <f>IF(A846&gt;"",IF(A846=E846,"No",(IF(IFERROR(VLOOKUP(A846,E:E,1,FALSE)=A846,FALSE),"Duplicate",IF(E846&gt;"","Mismatch","IT Only")))),"No")</f>
        <v>No</v>
      </c>
      <c r="C846" s="86" t="s">
        <v>430</v>
      </c>
      <c r="D846" s="143" t="s">
        <v>431</v>
      </c>
      <c r="E846" s="143" t="s">
        <v>2842</v>
      </c>
      <c r="F846" s="143" t="str">
        <f>IF(E846=0,"N/A",IF(IF(E846&gt;"",COUNTIF(E:E,E846),0)&gt;1,"Yes","No"))</f>
        <v>No</v>
      </c>
      <c r="G846" s="87" t="s">
        <v>2843</v>
      </c>
      <c r="H846" s="87" t="s">
        <v>493</v>
      </c>
      <c r="I846" s="87" t="s">
        <v>445</v>
      </c>
      <c r="J846" s="87" t="s">
        <v>436</v>
      </c>
      <c r="K846" s="87">
        <v>39.846850000000003</v>
      </c>
      <c r="L846" s="87">
        <v>-88.960583330000006</v>
      </c>
      <c r="M846" s="87"/>
      <c r="N846" s="87" t="s">
        <v>2844</v>
      </c>
      <c r="O846" s="87" t="s">
        <v>2845</v>
      </c>
      <c r="P846" s="87" t="s">
        <v>496</v>
      </c>
      <c r="Q846" s="87" t="s">
        <v>497</v>
      </c>
    </row>
    <row r="847" spans="1:17" x14ac:dyDescent="0.25">
      <c r="A847" s="143"/>
      <c r="B847" s="84" t="str">
        <f>IF(A847&gt;"",IF(A847=E847,"No",(IF(IFERROR(VLOOKUP(A847,E:E,1,FALSE)=A847,FALSE),"Duplicate",IF(E847&gt;"","Mismatch","IT Only")))),"No")</f>
        <v>No</v>
      </c>
      <c r="C847" s="86" t="s">
        <v>430</v>
      </c>
      <c r="D847" s="84" t="s">
        <v>431</v>
      </c>
      <c r="E847" s="84" t="s">
        <v>3080</v>
      </c>
      <c r="F847" s="84" t="str">
        <f>IF(E847=0,"N/A",IF(IF(E847&gt;"",COUNTIF(E:E,E847),0)&gt;1,"Yes","No"))</f>
        <v>No</v>
      </c>
      <c r="G847" s="87" t="s">
        <v>3081</v>
      </c>
      <c r="H847" s="87" t="s">
        <v>692</v>
      </c>
      <c r="I847" s="87" t="s">
        <v>435</v>
      </c>
      <c r="J847" s="87" t="s">
        <v>436</v>
      </c>
      <c r="K847" s="87">
        <v>36.234349999999999</v>
      </c>
      <c r="L847" s="87">
        <v>-89.924633330000006</v>
      </c>
      <c r="M847" s="87"/>
      <c r="N847" s="87" t="s">
        <v>3080</v>
      </c>
      <c r="O847" s="94">
        <v>456</v>
      </c>
      <c r="P847" s="87" t="s">
        <v>693</v>
      </c>
      <c r="Q847" s="89"/>
    </row>
    <row r="848" spans="1:17" x14ac:dyDescent="0.25">
      <c r="A848" s="143"/>
      <c r="B848" s="84" t="str">
        <f>IF(A848&gt;"",IF(A848=E848,"No",(IF(IFERROR(VLOOKUP(A848,E:E,1,FALSE)=A848,FALSE),"Duplicate",IF(E848&gt;"","Mismatch","IT Only")))),"No")</f>
        <v>No</v>
      </c>
      <c r="C848" s="86" t="s">
        <v>430</v>
      </c>
      <c r="D848" s="84" t="s">
        <v>431</v>
      </c>
      <c r="E848" s="84" t="s">
        <v>3088</v>
      </c>
      <c r="F848" s="84" t="str">
        <f>IF(E848=0,"N/A",IF(IF(E848&gt;"",COUNTIF(E:E,E848),0)&gt;1,"Yes","No"))</f>
        <v>No</v>
      </c>
      <c r="G848" s="87" t="s">
        <v>3089</v>
      </c>
      <c r="H848" s="87" t="s">
        <v>444</v>
      </c>
      <c r="I848" s="87" t="s">
        <v>445</v>
      </c>
      <c r="J848" s="87" t="s">
        <v>436</v>
      </c>
      <c r="K848" s="87">
        <v>40.370100000000001</v>
      </c>
      <c r="L848" s="87">
        <v>-89.545433000000003</v>
      </c>
      <c r="M848" s="87"/>
      <c r="N848" s="87" t="s">
        <v>3088</v>
      </c>
      <c r="O848" s="87" t="s">
        <v>3090</v>
      </c>
      <c r="P848" s="87" t="s">
        <v>447</v>
      </c>
      <c r="Q848" s="87" t="s">
        <v>448</v>
      </c>
    </row>
    <row r="849" spans="1:17" x14ac:dyDescent="0.25">
      <c r="A849" s="143"/>
      <c r="B849" s="84" t="str">
        <f>IF(A849&gt;"",IF(A849=E849,"No",(IF(IFERROR(VLOOKUP(A849,E:E,1,FALSE)=A849,FALSE),"Duplicate",IF(E849&gt;"","Mismatch","IT Only")))),"No")</f>
        <v>No</v>
      </c>
      <c r="C849" s="86" t="s">
        <v>430</v>
      </c>
      <c r="D849" s="84" t="s">
        <v>431</v>
      </c>
      <c r="E849" s="143" t="s">
        <v>3093</v>
      </c>
      <c r="F849" s="84" t="str">
        <f>IF(E849=0,"N/A",IF(IF(E849&gt;"",COUNTIF(E:E,E849),0)&gt;1,"Yes","No"))</f>
        <v>No</v>
      </c>
      <c r="G849" s="87" t="s">
        <v>3094</v>
      </c>
      <c r="H849" s="87" t="s">
        <v>593</v>
      </c>
      <c r="I849" s="87" t="s">
        <v>435</v>
      </c>
      <c r="J849" s="87" t="s">
        <v>436</v>
      </c>
      <c r="K849" s="87">
        <v>38.749516669999998</v>
      </c>
      <c r="L849" s="87">
        <v>-90.279566669999994</v>
      </c>
      <c r="M849" s="87"/>
      <c r="N849" s="87" t="s">
        <v>3093</v>
      </c>
      <c r="O849" s="94">
        <v>163</v>
      </c>
      <c r="P849" s="87" t="s">
        <v>564</v>
      </c>
      <c r="Q849" s="89"/>
    </row>
    <row r="850" spans="1:17" x14ac:dyDescent="0.25">
      <c r="B850" s="84" t="str">
        <f>IF(A850&gt;"",IF(A850=E850,"No",(IF(IFERROR(VLOOKUP(A850,E:E,1,FALSE)=A850,FALSE),"Duplicate",IF(E850&gt;"","Mismatch","IT Only")))),"No")</f>
        <v>No</v>
      </c>
      <c r="C850" s="86" t="s">
        <v>430</v>
      </c>
      <c r="D850" s="84" t="s">
        <v>431</v>
      </c>
      <c r="E850" s="84" t="s">
        <v>3084</v>
      </c>
      <c r="F850" s="84" t="str">
        <f>IF(E850=0,"N/A",IF(IF(E850&gt;"",COUNTIF(E:E,E850),0)&gt;1,"Yes","No"))</f>
        <v>No</v>
      </c>
      <c r="G850" s="87" t="s">
        <v>3085</v>
      </c>
      <c r="H850" s="87" t="s">
        <v>493</v>
      </c>
      <c r="I850" s="87" t="s">
        <v>445</v>
      </c>
      <c r="J850" s="87" t="s">
        <v>436</v>
      </c>
      <c r="K850" s="87">
        <v>40.11365</v>
      </c>
      <c r="L850" s="87">
        <v>-88.688233330000003</v>
      </c>
      <c r="M850" s="87"/>
      <c r="N850" s="87" t="s">
        <v>3086</v>
      </c>
      <c r="O850" s="87" t="s">
        <v>3087</v>
      </c>
      <c r="P850" s="87" t="s">
        <v>496</v>
      </c>
      <c r="Q850" s="87" t="s">
        <v>497</v>
      </c>
    </row>
    <row r="851" spans="1:17" x14ac:dyDescent="0.25">
      <c r="A851" s="143" t="s">
        <v>3097</v>
      </c>
      <c r="B851" s="84" t="str">
        <f>IF(A851&gt;"",IF(A851=E851,"No",(IF(IFERROR(VLOOKUP(A851,E:E,1,FALSE)=A851,FALSE),"Duplicate",IF(E851&gt;"","Mismatch","IT Only")))),"No")</f>
        <v>No</v>
      </c>
      <c r="C851" s="86" t="s">
        <v>430</v>
      </c>
      <c r="D851" s="84" t="s">
        <v>431</v>
      </c>
      <c r="E851" s="143" t="s">
        <v>3097</v>
      </c>
      <c r="F851" s="84" t="str">
        <f>IF(E851=0,"N/A",IF(IF(E851&gt;"",COUNTIF(E:E,E851),0)&gt;1,"Yes","No"))</f>
        <v>No</v>
      </c>
      <c r="G851" s="87" t="s">
        <v>3098</v>
      </c>
      <c r="H851" s="87" t="s">
        <v>758</v>
      </c>
      <c r="I851" s="87" t="s">
        <v>435</v>
      </c>
      <c r="J851" s="87" t="s">
        <v>580</v>
      </c>
      <c r="K851" s="87"/>
      <c r="L851" s="87"/>
      <c r="M851" s="87"/>
      <c r="N851" s="87"/>
      <c r="O851" s="94"/>
      <c r="P851" s="87"/>
      <c r="Q851" s="89"/>
    </row>
    <row r="852" spans="1:17" x14ac:dyDescent="0.25">
      <c r="A852" s="143"/>
      <c r="B852" s="143" t="s">
        <v>10076</v>
      </c>
      <c r="C852" s="86" t="s">
        <v>430</v>
      </c>
      <c r="D852" s="143" t="s">
        <v>431</v>
      </c>
      <c r="E852" s="143" t="s">
        <v>10897</v>
      </c>
      <c r="F852" s="143" t="str">
        <f>IF(E852=0,"N/A",IF(IF(E852&gt;"",COUNTIF(E:E,E852),0)&gt;1,"Yes","No"))</f>
        <v>No</v>
      </c>
      <c r="G852" s="87" t="s">
        <v>10899</v>
      </c>
      <c r="H852" s="87"/>
      <c r="I852" s="87" t="s">
        <v>445</v>
      </c>
      <c r="J852" s="87" t="s">
        <v>10517</v>
      </c>
      <c r="K852" s="87">
        <v>-88.909499999999994</v>
      </c>
      <c r="L852" s="87">
        <v>39.819899999999997</v>
      </c>
      <c r="M852" s="87" t="s">
        <v>10898</v>
      </c>
      <c r="N852" s="87"/>
      <c r="O852" s="88"/>
      <c r="P852" s="87"/>
      <c r="Q852" s="89"/>
    </row>
    <row r="853" spans="1:17" x14ac:dyDescent="0.25">
      <c r="A853" s="143"/>
      <c r="B853" s="143" t="str">
        <f>IF(A853&gt;"",IF(A853=E853,"No",(IF(IFERROR(VLOOKUP(A853,E:E,1,FALSE)=A853,FALSE),"Duplicate",IF(E853&gt;"","Mismatch","IT Only")))),"No")</f>
        <v>No</v>
      </c>
      <c r="C853" s="86" t="s">
        <v>430</v>
      </c>
      <c r="D853" s="143" t="s">
        <v>431</v>
      </c>
      <c r="E853" s="143" t="s">
        <v>3109</v>
      </c>
      <c r="F853" s="143" t="str">
        <f>IF(E853=0,"N/A",IF(IF(E853&gt;"",COUNTIF(E:E,E853),0)&gt;1,"Yes","No"))</f>
        <v>No</v>
      </c>
      <c r="G853" s="87" t="s">
        <v>3110</v>
      </c>
      <c r="H853" s="87" t="s">
        <v>444</v>
      </c>
      <c r="I853" s="87" t="s">
        <v>445</v>
      </c>
      <c r="J853" s="87" t="s">
        <v>436</v>
      </c>
      <c r="K853" s="87">
        <v>41.329450000000001</v>
      </c>
      <c r="L853" s="87">
        <v>-89.301066669999997</v>
      </c>
      <c r="M853" s="87"/>
      <c r="N853" s="87" t="s">
        <v>3111</v>
      </c>
      <c r="O853" s="87" t="s">
        <v>3112</v>
      </c>
      <c r="P853" s="87" t="s">
        <v>2265</v>
      </c>
      <c r="Q853" s="87" t="s">
        <v>2266</v>
      </c>
    </row>
    <row r="854" spans="1:17" x14ac:dyDescent="0.25">
      <c r="A854" s="143"/>
      <c r="B854" s="84" t="str">
        <f>IF(A854&gt;"",IF(A854=E854,"No",(IF(IFERROR(VLOOKUP(A854,E:E,1,FALSE)=A854,FALSE),"Duplicate",IF(E854&gt;"","Mismatch","IT Only")))),"No")</f>
        <v>No</v>
      </c>
      <c r="C854" s="86" t="s">
        <v>430</v>
      </c>
      <c r="D854" s="84" t="s">
        <v>431</v>
      </c>
      <c r="E854" s="84" t="s">
        <v>3113</v>
      </c>
      <c r="F854" s="84" t="str">
        <f>IF(E854=0,"N/A",IF(IF(E854&gt;"",COUNTIF(E:E,E854),0)&gt;1,"Yes","No"))</f>
        <v>No</v>
      </c>
      <c r="G854" s="87" t="s">
        <v>3114</v>
      </c>
      <c r="H854" s="87" t="s">
        <v>444</v>
      </c>
      <c r="I854" s="87" t="s">
        <v>445</v>
      </c>
      <c r="J854" s="87" t="s">
        <v>436</v>
      </c>
      <c r="K854" s="87">
        <v>41.360966670000003</v>
      </c>
      <c r="L854" s="87">
        <v>-89.330533329999994</v>
      </c>
      <c r="M854" s="87"/>
      <c r="N854" s="87" t="s">
        <v>3115</v>
      </c>
      <c r="O854" s="87" t="s">
        <v>3116</v>
      </c>
      <c r="P854" s="87" t="s">
        <v>2265</v>
      </c>
      <c r="Q854" s="87" t="s">
        <v>2266</v>
      </c>
    </row>
    <row r="855" spans="1:17" x14ac:dyDescent="0.25">
      <c r="A855" s="143"/>
      <c r="B855" s="84" t="str">
        <f>IF(A855&gt;"",IF(A855=E855,"No",(IF(IFERROR(VLOOKUP(A855,E:E,1,FALSE)=A855,FALSE),"Duplicate",IF(E855&gt;"","Mismatch","IT Only")))),"No")</f>
        <v>No</v>
      </c>
      <c r="C855" s="86" t="s">
        <v>430</v>
      </c>
      <c r="D855" s="84" t="s">
        <v>431</v>
      </c>
      <c r="E855" s="84" t="s">
        <v>3105</v>
      </c>
      <c r="F855" s="84" t="str">
        <f>IF(E855=0,"N/A",IF(IF(E855&gt;"",COUNTIF(E:E,E855),0)&gt;1,"Yes","No"))</f>
        <v>No</v>
      </c>
      <c r="G855" s="87" t="s">
        <v>3106</v>
      </c>
      <c r="H855" s="87" t="s">
        <v>444</v>
      </c>
      <c r="I855" s="87" t="s">
        <v>445</v>
      </c>
      <c r="J855" s="87" t="s">
        <v>436</v>
      </c>
      <c r="K855" s="87">
        <v>41.32555</v>
      </c>
      <c r="L855" s="87">
        <v>-89.30158333</v>
      </c>
      <c r="M855" s="87"/>
      <c r="N855" s="87" t="s">
        <v>3107</v>
      </c>
      <c r="O855" s="87" t="s">
        <v>3108</v>
      </c>
      <c r="P855" s="87" t="s">
        <v>2265</v>
      </c>
      <c r="Q855" s="87" t="s">
        <v>2266</v>
      </c>
    </row>
    <row r="856" spans="1:17" x14ac:dyDescent="0.25">
      <c r="A856" s="143"/>
      <c r="B856" s="84" t="str">
        <f>IF(A856&gt;"",IF(A856=E856,"No",(IF(IFERROR(VLOOKUP(A856,E:E,1,FALSE)=A856,FALSE),"Duplicate",IF(E856&gt;"","Mismatch","IT Only")))),"No")</f>
        <v>No</v>
      </c>
      <c r="C856" s="86" t="s">
        <v>541</v>
      </c>
      <c r="D856" s="84" t="s">
        <v>464</v>
      </c>
      <c r="E856" s="84" t="s">
        <v>3122</v>
      </c>
      <c r="F856" s="84" t="str">
        <f>IF(E856=0,"N/A",IF(IF(E856&gt;"",COUNTIF(E:E,E856),0)&gt;1,"Yes","No"))</f>
        <v>No</v>
      </c>
      <c r="G856" s="87" t="s">
        <v>3123</v>
      </c>
      <c r="H856" s="87" t="s">
        <v>644</v>
      </c>
      <c r="I856" s="87" t="s">
        <v>435</v>
      </c>
      <c r="J856" s="87" t="s">
        <v>436</v>
      </c>
      <c r="K856" s="87">
        <v>38.138550000000002</v>
      </c>
      <c r="L856" s="87">
        <v>-90.550816670000003</v>
      </c>
      <c r="M856" s="87"/>
      <c r="N856" s="87" t="s">
        <v>3122</v>
      </c>
      <c r="O856" s="94">
        <v>551</v>
      </c>
      <c r="P856" s="87" t="s">
        <v>645</v>
      </c>
      <c r="Q856" s="89"/>
    </row>
    <row r="857" spans="1:17" x14ac:dyDescent="0.25">
      <c r="A857" s="93" t="s">
        <v>3119</v>
      </c>
      <c r="B857" s="84" t="str">
        <f>IF(A857&gt;"",IF(A857=E857,"No",(IF(IFERROR(VLOOKUP(A857,E:E,1,FALSE)=A857,FALSE),"Duplicate",IF(E857&gt;"","Mismatch","IT Only")))),"No")</f>
        <v>Duplicate</v>
      </c>
      <c r="C857" s="86" t="s">
        <v>463</v>
      </c>
      <c r="D857" s="84" t="s">
        <v>464</v>
      </c>
      <c r="E857" s="84" t="s">
        <v>3120</v>
      </c>
      <c r="F857" s="84" t="str">
        <f>IF(E857=0,"N/A",IF(IF(E857&gt;"",COUNTIF(E:E,E857),0)&gt;1,"Yes","No"))</f>
        <v>No</v>
      </c>
      <c r="G857" s="87" t="s">
        <v>3121</v>
      </c>
      <c r="H857" s="87" t="s">
        <v>624</v>
      </c>
      <c r="I857" s="87" t="s">
        <v>445</v>
      </c>
      <c r="J857" s="87" t="s">
        <v>580</v>
      </c>
      <c r="K857" s="87">
        <v>38.089635000000001</v>
      </c>
      <c r="L857" s="87">
        <v>-90.592001999999994</v>
      </c>
      <c r="M857" s="87"/>
      <c r="N857" s="87"/>
      <c r="O857" s="94"/>
      <c r="P857" s="87"/>
      <c r="Q857" s="89"/>
    </row>
    <row r="858" spans="1:17" x14ac:dyDescent="0.25">
      <c r="A858" s="143"/>
      <c r="B858" s="143" t="str">
        <f>IF(A858&gt;"",IF(A858=E858,"No",(IF(IFERROR(VLOOKUP(A858,E:E,1,FALSE)=A858,FALSE),"Duplicate",IF(E858&gt;"","Mismatch","IT Only")))),"No")</f>
        <v>No</v>
      </c>
      <c r="C858" s="86" t="s">
        <v>430</v>
      </c>
      <c r="D858" s="143" t="s">
        <v>431</v>
      </c>
      <c r="E858" s="143" t="s">
        <v>3135</v>
      </c>
      <c r="F858" s="143" t="str">
        <f>IF(E858=0,"N/A",IF(IF(E858&gt;"",COUNTIF(E:E,E858),0)&gt;1,"Yes","No"))</f>
        <v>No</v>
      </c>
      <c r="G858" s="87" t="s">
        <v>3136</v>
      </c>
      <c r="H858" s="87" t="s">
        <v>692</v>
      </c>
      <c r="I858" s="87" t="s">
        <v>435</v>
      </c>
      <c r="J858" s="87" t="s">
        <v>436</v>
      </c>
      <c r="K858" s="87">
        <v>36.794833330000003</v>
      </c>
      <c r="L858" s="87">
        <v>-89.95205</v>
      </c>
      <c r="M858" s="87"/>
      <c r="N858" s="87" t="s">
        <v>3135</v>
      </c>
      <c r="O858" s="94">
        <v>823</v>
      </c>
      <c r="P858" s="87" t="s">
        <v>693</v>
      </c>
      <c r="Q858" s="89"/>
    </row>
    <row r="859" spans="1:17" x14ac:dyDescent="0.25">
      <c r="A859" s="93" t="s">
        <v>3129</v>
      </c>
      <c r="B859" s="143" t="str">
        <f>IF(A859&gt;"",IF(A859=E859,"No",(IF(IFERROR(VLOOKUP(A859,E:E,1,FALSE)=A859,FALSE),"Duplicate",IF(E859&gt;"","Mismatch","IT Only")))),"No")</f>
        <v>Duplicate</v>
      </c>
      <c r="C859" s="86" t="s">
        <v>463</v>
      </c>
      <c r="D859" s="143" t="s">
        <v>464</v>
      </c>
      <c r="E859" s="143" t="s">
        <v>3130</v>
      </c>
      <c r="F859" s="143" t="str">
        <f>IF(E859=0,"N/A",IF(IF(E859&gt;"",COUNTIF(E:E,E859),0)&gt;1,"Yes","No"))</f>
        <v>No</v>
      </c>
      <c r="G859" s="87" t="s">
        <v>3131</v>
      </c>
      <c r="H859" s="87" t="s">
        <v>692</v>
      </c>
      <c r="I859" s="87" t="s">
        <v>435</v>
      </c>
      <c r="J859" s="87" t="s">
        <v>580</v>
      </c>
      <c r="K859" s="87">
        <v>36.789346999999999</v>
      </c>
      <c r="L859" s="87">
        <v>-89.952629000000002</v>
      </c>
      <c r="M859" s="87" t="s">
        <v>3132</v>
      </c>
      <c r="N859" s="87"/>
      <c r="O859" s="87"/>
      <c r="P859" s="87"/>
      <c r="Q859" s="87"/>
    </row>
    <row r="860" spans="1:17" x14ac:dyDescent="0.25">
      <c r="A860" s="143"/>
      <c r="B860" s="143" t="str">
        <f>IF(A860&gt;"",IF(A860=E860,"No",(IF(IFERROR(VLOOKUP(A860,E:E,1,FALSE)=A860,FALSE),"Duplicate",IF(E860&gt;"","Mismatch","IT Only")))),"No")</f>
        <v>No</v>
      </c>
      <c r="C860" s="86" t="s">
        <v>541</v>
      </c>
      <c r="D860" s="143" t="s">
        <v>464</v>
      </c>
      <c r="E860" s="143" t="s">
        <v>3137</v>
      </c>
      <c r="F860" s="143" t="str">
        <f>IF(E860=0,"N/A",IF(IF(E860&gt;"",COUNTIF(E:E,E860),0)&gt;1,"Yes","No"))</f>
        <v>No</v>
      </c>
      <c r="G860" s="87" t="s">
        <v>3138</v>
      </c>
      <c r="H860" s="87" t="s">
        <v>692</v>
      </c>
      <c r="I860" s="87" t="s">
        <v>435</v>
      </c>
      <c r="J860" s="87" t="s">
        <v>436</v>
      </c>
      <c r="K860" s="87">
        <v>36.804516669999998</v>
      </c>
      <c r="L860" s="87">
        <v>-90.001000000000005</v>
      </c>
      <c r="M860" s="87"/>
      <c r="N860" s="87" t="s">
        <v>3137</v>
      </c>
      <c r="O860" s="94">
        <v>656</v>
      </c>
      <c r="P860" s="87" t="s">
        <v>693</v>
      </c>
      <c r="Q860" s="89"/>
    </row>
    <row r="861" spans="1:17" x14ac:dyDescent="0.25">
      <c r="A861" s="143"/>
      <c r="B861" s="143" t="str">
        <f>IF(A861&gt;"",IF(A861=E861,"No",(IF(IFERROR(VLOOKUP(A861,E:E,1,FALSE)=A861,FALSE),"Duplicate",IF(E861&gt;"","Mismatch","IT Only")))),"No")</f>
        <v>No</v>
      </c>
      <c r="C861" s="86" t="s">
        <v>430</v>
      </c>
      <c r="D861" s="143" t="s">
        <v>431</v>
      </c>
      <c r="E861" s="143" t="s">
        <v>3199</v>
      </c>
      <c r="F861" s="143" t="str">
        <f>IF(E861=0,"N/A",IF(IF(E861&gt;"",COUNTIF(E:E,E861),0)&gt;1,"Yes","No"))</f>
        <v>No</v>
      </c>
      <c r="G861" s="87" t="s">
        <v>3200</v>
      </c>
      <c r="H861" s="87" t="s">
        <v>489</v>
      </c>
      <c r="I861" s="87" t="s">
        <v>435</v>
      </c>
      <c r="J861" s="87" t="s">
        <v>436</v>
      </c>
      <c r="K861" s="87"/>
      <c r="L861" s="87"/>
      <c r="M861" s="87"/>
      <c r="N861" s="87" t="s">
        <v>3199</v>
      </c>
      <c r="O861" s="94">
        <v>947</v>
      </c>
      <c r="P861" s="87" t="s">
        <v>1042</v>
      </c>
      <c r="Q861" s="89"/>
    </row>
    <row r="862" spans="1:17" x14ac:dyDescent="0.25">
      <c r="A862" s="102" t="s">
        <v>3053</v>
      </c>
      <c r="B862" s="90" t="str">
        <f>IF(A862&gt;"",IF(A862=E862,"No",(IF(IFERROR(VLOOKUP(A862,E:E,1,FALSE)=A862,FALSE),"Duplicate",IF(E862&gt;"","Mismatch","IT Only")))),"No")</f>
        <v>Mismatch</v>
      </c>
      <c r="C862" s="91" t="s">
        <v>451</v>
      </c>
      <c r="D862" s="90" t="s">
        <v>431</v>
      </c>
      <c r="E862" s="90" t="s">
        <v>3054</v>
      </c>
      <c r="F862" s="90" t="str">
        <f>IF(E862=0,"N/A",IF(IF(E862&gt;"",COUNTIF(E:E,E862),0)&gt;1,"Yes","No"))</f>
        <v>No</v>
      </c>
      <c r="G862" s="92" t="s">
        <v>3055</v>
      </c>
      <c r="H862" s="92" t="s">
        <v>493</v>
      </c>
      <c r="I862" s="92" t="s">
        <v>445</v>
      </c>
      <c r="J862" s="92" t="s">
        <v>436</v>
      </c>
      <c r="K862" s="92">
        <v>39.839250999999997</v>
      </c>
      <c r="L862" s="92">
        <v>-88.913109000000006</v>
      </c>
      <c r="M862" s="87"/>
      <c r="N862" s="87" t="s">
        <v>3056</v>
      </c>
      <c r="O862" s="87" t="s">
        <v>3057</v>
      </c>
      <c r="P862" s="87" t="s">
        <v>496</v>
      </c>
      <c r="Q862" s="87" t="s">
        <v>497</v>
      </c>
    </row>
    <row r="863" spans="1:17" x14ac:dyDescent="0.25">
      <c r="A863" s="143"/>
      <c r="B863" s="143" t="str">
        <f>IF(A863&gt;"",IF(A863=E863,"No",(IF(IFERROR(VLOOKUP(A863,E:E,1,FALSE)=A863,FALSE),"Duplicate",IF(E863&gt;"","Mismatch","IT Only")))),"No")</f>
        <v>No</v>
      </c>
      <c r="C863" s="86" t="s">
        <v>430</v>
      </c>
      <c r="D863" s="143" t="s">
        <v>431</v>
      </c>
      <c r="E863" s="143" t="s">
        <v>2782</v>
      </c>
      <c r="F863" s="143" t="str">
        <f>IF(E863=0,"N/A",IF(IF(E863&gt;"",COUNTIF(E:E,E863),0)&gt;1,"Yes","No"))</f>
        <v>No</v>
      </c>
      <c r="G863" s="87" t="s">
        <v>2783</v>
      </c>
      <c r="H863" s="87" t="s">
        <v>434</v>
      </c>
      <c r="I863" s="87" t="s">
        <v>435</v>
      </c>
      <c r="J863" s="87" t="s">
        <v>436</v>
      </c>
      <c r="K863" s="87">
        <v>39.449883329999999</v>
      </c>
      <c r="L863" s="87">
        <v>-91.068833330000004</v>
      </c>
      <c r="M863" s="87"/>
      <c r="N863" s="87" t="s">
        <v>2782</v>
      </c>
      <c r="O863" s="94">
        <v>671</v>
      </c>
      <c r="P863" s="87" t="s">
        <v>461</v>
      </c>
      <c r="Q863" s="89"/>
    </row>
    <row r="864" spans="1:17" x14ac:dyDescent="0.25">
      <c r="A864" s="143"/>
      <c r="B864" s="143" t="str">
        <f>IF(A864&gt;"",IF(A864=E864,"No",(IF(IFERROR(VLOOKUP(A864,E:E,1,FALSE)=A864,FALSE),"Duplicate",IF(E864&gt;"","Mismatch","IT Only")))),"No")</f>
        <v>No</v>
      </c>
      <c r="C864" s="86" t="s">
        <v>430</v>
      </c>
      <c r="D864" s="143" t="s">
        <v>431</v>
      </c>
      <c r="E864" s="143" t="s">
        <v>3139</v>
      </c>
      <c r="F864" s="143" t="str">
        <f>IF(E864=0,"N/A",IF(IF(E864&gt;"",COUNTIF(E:E,E864),0)&gt;1,"Yes","No"))</f>
        <v>No</v>
      </c>
      <c r="G864" s="87" t="s">
        <v>3139</v>
      </c>
      <c r="H864" s="87" t="s">
        <v>440</v>
      </c>
      <c r="I864" s="87" t="s">
        <v>435</v>
      </c>
      <c r="J864" s="87" t="s">
        <v>436</v>
      </c>
      <c r="K864" s="87"/>
      <c r="L864" s="87"/>
      <c r="M864" s="87"/>
      <c r="N864" s="87" t="s">
        <v>3139</v>
      </c>
      <c r="O864" s="88">
        <v>48</v>
      </c>
      <c r="P864" s="87" t="s">
        <v>564</v>
      </c>
      <c r="Q864" s="89"/>
    </row>
    <row r="865" spans="1:17" x14ac:dyDescent="0.25">
      <c r="A865" s="143"/>
      <c r="B865" s="143" t="str">
        <f>IF(A865&gt;"",IF(A865=E865,"No",(IF(IFERROR(VLOOKUP(A865,E:E,1,FALSE)=A865,FALSE),"Duplicate",IF(E865&gt;"","Mismatch","IT Only")))),"No")</f>
        <v>No</v>
      </c>
      <c r="C865" s="86" t="s">
        <v>430</v>
      </c>
      <c r="D865" s="143" t="s">
        <v>431</v>
      </c>
      <c r="E865" s="143" t="s">
        <v>3140</v>
      </c>
      <c r="F865" s="143" t="str">
        <f>IF(E865=0,"N/A",IF(IF(E865&gt;"",COUNTIF(E:E,E865),0)&gt;1,"Yes","No"))</f>
        <v>No</v>
      </c>
      <c r="G865" s="87" t="s">
        <v>3141</v>
      </c>
      <c r="H865" s="87" t="s">
        <v>644</v>
      </c>
      <c r="I865" s="87" t="s">
        <v>435</v>
      </c>
      <c r="J865" s="87" t="s">
        <v>436</v>
      </c>
      <c r="K865" s="87">
        <v>38.494193000000003</v>
      </c>
      <c r="L865" s="87">
        <v>-90.885608000000005</v>
      </c>
      <c r="M865" s="87"/>
      <c r="N865" s="87" t="s">
        <v>3142</v>
      </c>
      <c r="O865" s="94">
        <v>132</v>
      </c>
      <c r="P865" s="87" t="s">
        <v>1562</v>
      </c>
      <c r="Q865" s="89"/>
    </row>
    <row r="866" spans="1:17" x14ac:dyDescent="0.25">
      <c r="A866" s="143" t="s">
        <v>3153</v>
      </c>
      <c r="B866" s="143" t="str">
        <f>IF(A866&gt;"",IF(A866=E866,"No",(IF(IFERROR(VLOOKUP(A866,E:E,1,FALSE)=A866,FALSE),"Duplicate",IF(E866&gt;"","Mismatch","IT Only")))),"No")</f>
        <v>No</v>
      </c>
      <c r="C866" s="86" t="s">
        <v>430</v>
      </c>
      <c r="D866" s="143" t="s">
        <v>431</v>
      </c>
      <c r="E866" s="143" t="s">
        <v>3153</v>
      </c>
      <c r="F866" s="143" t="str">
        <f>IF(E866=0,"N/A",IF(IF(E866&gt;"",COUNTIF(E:E,E866),0)&gt;1,"Yes","No"))</f>
        <v>No</v>
      </c>
      <c r="G866" s="87" t="s">
        <v>3154</v>
      </c>
      <c r="H866" s="87" t="s">
        <v>758</v>
      </c>
      <c r="I866" s="87" t="s">
        <v>435</v>
      </c>
      <c r="J866" s="87" t="s">
        <v>580</v>
      </c>
      <c r="K866" s="87">
        <v>38.07085</v>
      </c>
      <c r="L866" s="87">
        <v>-92.112671000000006</v>
      </c>
      <c r="M866" s="87"/>
      <c r="N866" s="87"/>
      <c r="O866" s="87"/>
      <c r="P866" s="87"/>
      <c r="Q866" s="87"/>
    </row>
    <row r="867" spans="1:17" x14ac:dyDescent="0.25">
      <c r="B867" s="84" t="str">
        <f>IF(A867&gt;"",IF(A867=E867,"No",(IF(IFERROR(VLOOKUP(A867,E:E,1,FALSE)=A867,FALSE),"Duplicate",IF(E867&gt;"","Mismatch","IT Only")))),"No")</f>
        <v>No</v>
      </c>
      <c r="C867" s="86" t="s">
        <v>430</v>
      </c>
      <c r="D867" s="84" t="s">
        <v>431</v>
      </c>
      <c r="E867" s="84" t="s">
        <v>3091</v>
      </c>
      <c r="F867" s="84" t="str">
        <f>IF(E867=0,"N/A",IF(IF(E867&gt;"",COUNTIF(E:E,E867),0)&gt;1,"Yes","No"))</f>
        <v>No</v>
      </c>
      <c r="G867" s="87" t="s">
        <v>3092</v>
      </c>
      <c r="H867" s="87" t="s">
        <v>692</v>
      </c>
      <c r="I867" s="87" t="s">
        <v>435</v>
      </c>
      <c r="J867" s="87" t="s">
        <v>436</v>
      </c>
      <c r="K867" s="87">
        <v>37.864416669999997</v>
      </c>
      <c r="L867" s="87">
        <v>-90.783533329999997</v>
      </c>
      <c r="M867" s="87"/>
      <c r="N867" s="87" t="s">
        <v>3091</v>
      </c>
      <c r="O867" s="88">
        <v>18</v>
      </c>
      <c r="P867" s="87" t="s">
        <v>1039</v>
      </c>
      <c r="Q867" s="89"/>
    </row>
    <row r="868" spans="1:17" x14ac:dyDescent="0.25">
      <c r="A868" s="143"/>
      <c r="B868" s="143" t="str">
        <f>IF(A868&gt;"",IF(A868=E868,"No",(IF(IFERROR(VLOOKUP(A868,E:E,1,FALSE)=A868,FALSE),"Duplicate",IF(E868&gt;"","Mismatch","IT Only")))),"No")</f>
        <v>No</v>
      </c>
      <c r="C868" s="86" t="s">
        <v>430</v>
      </c>
      <c r="D868" s="143" t="s">
        <v>431</v>
      </c>
      <c r="E868" s="143" t="s">
        <v>3095</v>
      </c>
      <c r="F868" s="143" t="str">
        <f>IF(E868=0,"N/A",IF(IF(E868&gt;"",COUNTIF(E:E,E868),0)&gt;1,"Yes","No"))</f>
        <v>No</v>
      </c>
      <c r="G868" s="87" t="s">
        <v>3096</v>
      </c>
      <c r="H868" s="87" t="s">
        <v>440</v>
      </c>
      <c r="I868" s="87" t="s">
        <v>435</v>
      </c>
      <c r="J868" s="87" t="s">
        <v>436</v>
      </c>
      <c r="K868" s="87">
        <v>38.655616670000001</v>
      </c>
      <c r="L868" s="87">
        <v>-90.30843333</v>
      </c>
      <c r="M868" s="87"/>
      <c r="N868" s="87" t="s">
        <v>3095</v>
      </c>
      <c r="O868" s="94">
        <v>188</v>
      </c>
      <c r="P868" s="87" t="s">
        <v>564</v>
      </c>
      <c r="Q868" s="89"/>
    </row>
    <row r="869" spans="1:17" x14ac:dyDescent="0.25">
      <c r="A869" s="143" t="s">
        <v>9995</v>
      </c>
      <c r="B869" s="84" t="str">
        <f>IF(A869&gt;"",IF(A869=E869,"No",(IF(IFERROR(VLOOKUP(A869,E:E,1,FALSE)=A869,FALSE),"Duplicate",IF(E869&gt;"","Mismatch","IT Only")))),"No")</f>
        <v>No</v>
      </c>
      <c r="C869" s="86" t="s">
        <v>430</v>
      </c>
      <c r="D869" s="84" t="s">
        <v>431</v>
      </c>
      <c r="E869" s="84" t="s">
        <v>9996</v>
      </c>
      <c r="F869" s="84" t="str">
        <f>IF(E869=0,"N/A",IF(IF(E869&gt;"",COUNTIF(E:E,E869),0)&gt;1,"Yes","No"))</f>
        <v>No</v>
      </c>
      <c r="G869" s="87" t="s">
        <v>9994</v>
      </c>
      <c r="H869" s="87" t="s">
        <v>444</v>
      </c>
      <c r="I869" s="87" t="s">
        <v>445</v>
      </c>
      <c r="J869" s="87" t="s">
        <v>536</v>
      </c>
      <c r="K869" s="87">
        <v>41.356136999999997</v>
      </c>
      <c r="L869" s="87">
        <v>-88.853205000000003</v>
      </c>
      <c r="M869" s="87"/>
      <c r="N869" s="87"/>
      <c r="O869" s="87"/>
      <c r="P869" s="87"/>
      <c r="Q869" s="87"/>
    </row>
    <row r="870" spans="1:17" x14ac:dyDescent="0.25">
      <c r="A870" s="143"/>
      <c r="C870" s="86" t="s">
        <v>430</v>
      </c>
      <c r="D870" s="84" t="s">
        <v>464</v>
      </c>
      <c r="E870" s="84" t="s">
        <v>10346</v>
      </c>
      <c r="F870" s="84" t="s">
        <v>32</v>
      </c>
      <c r="G870" s="134" t="s">
        <v>10347</v>
      </c>
      <c r="H870" s="110" t="s">
        <v>444</v>
      </c>
      <c r="I870" s="110" t="s">
        <v>445</v>
      </c>
      <c r="J870" s="110"/>
      <c r="K870" s="134">
        <v>40.713700000000003</v>
      </c>
      <c r="L870" s="134">
        <v>-89.4268</v>
      </c>
      <c r="M870" s="134" t="s">
        <v>10348</v>
      </c>
      <c r="N870" s="110"/>
      <c r="O870" s="110"/>
      <c r="P870" s="110"/>
      <c r="Q870" s="110"/>
    </row>
    <row r="871" spans="1:17" x14ac:dyDescent="0.25">
      <c r="A871" s="143"/>
      <c r="B871" s="143" t="str">
        <f>IF(A871&gt;"",IF(A871=E871,"No",(IF(IFERROR(VLOOKUP(A871,E:E,1,FALSE)=A871,FALSE),"Duplicate",IF(E871&gt;"","Mismatch","IT Only")))),"No")</f>
        <v>No</v>
      </c>
      <c r="C871" s="86" t="s">
        <v>430</v>
      </c>
      <c r="D871" s="143" t="s">
        <v>431</v>
      </c>
      <c r="E871" s="143" t="s">
        <v>3099</v>
      </c>
      <c r="F871" s="143" t="str">
        <f>IF(E871=0,"N/A",IF(IF(E871&gt;"",COUNTIF(E:E,E871),0)&gt;1,"Yes","No"))</f>
        <v>No</v>
      </c>
      <c r="G871" s="87" t="s">
        <v>3100</v>
      </c>
      <c r="H871" s="87" t="s">
        <v>692</v>
      </c>
      <c r="I871" s="87" t="s">
        <v>435</v>
      </c>
      <c r="J871" s="87" t="s">
        <v>436</v>
      </c>
      <c r="K871" s="87">
        <v>37.195749999999997</v>
      </c>
      <c r="L871" s="87">
        <v>-89.738</v>
      </c>
      <c r="M871" s="87"/>
      <c r="N871" s="87" t="s">
        <v>3099</v>
      </c>
      <c r="O871" s="94">
        <v>610</v>
      </c>
      <c r="P871" s="87" t="s">
        <v>693</v>
      </c>
      <c r="Q871" s="89"/>
    </row>
    <row r="872" spans="1:17" x14ac:dyDescent="0.25">
      <c r="A872" s="143"/>
      <c r="B872" s="143" t="s">
        <v>10076</v>
      </c>
      <c r="C872" s="86" t="s">
        <v>430</v>
      </c>
      <c r="D872" s="143" t="s">
        <v>431</v>
      </c>
      <c r="E872" s="143" t="s">
        <v>10201</v>
      </c>
      <c r="F872" s="143" t="str">
        <f>IF(E872=0,"N/A",IF(IF(E872&gt;"",COUNTIF(E:E,E872),0)&gt;1,"Yes","No"))</f>
        <v>No</v>
      </c>
      <c r="G872" s="118" t="s">
        <v>10202</v>
      </c>
      <c r="H872" s="130" t="s">
        <v>10196</v>
      </c>
      <c r="I872" s="87" t="s">
        <v>445</v>
      </c>
      <c r="J872" s="87" t="s">
        <v>536</v>
      </c>
      <c r="K872" s="118">
        <v>-87.597300000000004</v>
      </c>
      <c r="L872" s="118">
        <v>40.1312</v>
      </c>
      <c r="M872" s="87" t="s">
        <v>10203</v>
      </c>
      <c r="N872" s="87"/>
      <c r="O872" s="94"/>
      <c r="P872" s="87"/>
      <c r="Q872" s="89"/>
    </row>
    <row r="873" spans="1:17" x14ac:dyDescent="0.25">
      <c r="A873" s="93" t="s">
        <v>6393</v>
      </c>
      <c r="B873" s="143" t="str">
        <f>IF(A873&gt;"",IF(A873=E873,"No",(IF(IFERROR(VLOOKUP(A873,E:E,1,FALSE)=A873,FALSE),"Duplicate",IF(E873&gt;"","Mismatch","IT Only")))),"No")</f>
        <v>Mismatch</v>
      </c>
      <c r="C873" s="86" t="s">
        <v>463</v>
      </c>
      <c r="D873" s="143" t="s">
        <v>431</v>
      </c>
      <c r="E873" s="143" t="s">
        <v>2667</v>
      </c>
      <c r="F873" s="143" t="str">
        <f>IF(E873=0,"N/A",IF(IF(E873&gt;"",COUNTIF(E:E,E873),0)&gt;1,"Yes","No"))</f>
        <v>No</v>
      </c>
      <c r="G873" s="87" t="s">
        <v>9956</v>
      </c>
      <c r="H873" s="87" t="s">
        <v>434</v>
      </c>
      <c r="I873" s="87" t="s">
        <v>435</v>
      </c>
      <c r="J873" s="87" t="s">
        <v>8654</v>
      </c>
      <c r="K873" s="87">
        <v>39.423178</v>
      </c>
      <c r="L873" s="87">
        <v>-92.441553999999996</v>
      </c>
      <c r="M873" s="87"/>
      <c r="N873" s="87" t="s">
        <v>2667</v>
      </c>
      <c r="O873" s="94">
        <v>706</v>
      </c>
      <c r="P873" s="87" t="s">
        <v>1306</v>
      </c>
      <c r="Q873" s="89"/>
    </row>
    <row r="874" spans="1:17" x14ac:dyDescent="0.25">
      <c r="A874" s="143"/>
      <c r="B874" s="143" t="str">
        <f>IF(A874&gt;"",IF(A874=E874,"No",(IF(IFERROR(VLOOKUP(A874,E:E,1,FALSE)=A874,FALSE),"Duplicate",IF(E874&gt;"","Mismatch","IT Only")))),"No")</f>
        <v>No</v>
      </c>
      <c r="C874" s="86" t="s">
        <v>430</v>
      </c>
      <c r="D874" s="143" t="s">
        <v>431</v>
      </c>
      <c r="E874" s="143" t="s">
        <v>2924</v>
      </c>
      <c r="F874" s="143" t="str">
        <f>IF(E874=0,"N/A",IF(IF(E874&gt;"",COUNTIF(E:E,E874),0)&gt;1,"Yes","No"))</f>
        <v>No</v>
      </c>
      <c r="G874" s="87" t="s">
        <v>2925</v>
      </c>
      <c r="H874" s="87" t="s">
        <v>493</v>
      </c>
      <c r="I874" s="87" t="s">
        <v>445</v>
      </c>
      <c r="J874" s="87" t="s">
        <v>436</v>
      </c>
      <c r="K874" s="87">
        <v>39.862124999999999</v>
      </c>
      <c r="L874" s="87">
        <v>-88.927327000000005</v>
      </c>
      <c r="M874" s="87"/>
      <c r="N874" s="87" t="s">
        <v>2926</v>
      </c>
      <c r="O874" s="87" t="s">
        <v>2927</v>
      </c>
      <c r="P874" s="87" t="s">
        <v>496</v>
      </c>
      <c r="Q874" s="87" t="s">
        <v>497</v>
      </c>
    </row>
    <row r="875" spans="1:17" x14ac:dyDescent="0.25">
      <c r="A875" s="143"/>
      <c r="B875" s="143" t="s">
        <v>10076</v>
      </c>
      <c r="C875" s="86" t="s">
        <v>430</v>
      </c>
      <c r="D875" s="143" t="s">
        <v>431</v>
      </c>
      <c r="E875" s="143" t="s">
        <v>10908</v>
      </c>
      <c r="F875" s="143" t="str">
        <f>IF(E875=0,"N/A",IF(IF(E875&gt;"",COUNTIF(E:E,E875),0)&gt;1,"Yes","No"))</f>
        <v>No</v>
      </c>
      <c r="G875" s="87" t="s">
        <v>10931</v>
      </c>
      <c r="H875" s="87"/>
      <c r="I875" s="87" t="s">
        <v>445</v>
      </c>
      <c r="J875" s="87" t="s">
        <v>10517</v>
      </c>
      <c r="K875" s="87">
        <v>-88.882300000000001</v>
      </c>
      <c r="L875" s="87">
        <v>39.845100000000002</v>
      </c>
      <c r="M875" s="87" t="s">
        <v>10909</v>
      </c>
      <c r="N875" s="87"/>
      <c r="O875" s="88"/>
      <c r="P875" s="87"/>
      <c r="Q875" s="89"/>
    </row>
    <row r="876" spans="1:17" x14ac:dyDescent="0.25">
      <c r="A876" s="143"/>
      <c r="B876" s="84" t="s">
        <v>10076</v>
      </c>
      <c r="C876" s="86" t="s">
        <v>430</v>
      </c>
      <c r="D876" s="84" t="s">
        <v>431</v>
      </c>
      <c r="E876" s="84" t="s">
        <v>10917</v>
      </c>
      <c r="F876" s="84" t="str">
        <f>IF(E876=0,"N/A",IF(IF(E876&gt;"",COUNTIF(E:E,E876),0)&gt;1,"Yes","No"))</f>
        <v>No</v>
      </c>
      <c r="G876" s="87" t="s">
        <v>10920</v>
      </c>
      <c r="H876" s="87"/>
      <c r="I876" s="87" t="s">
        <v>445</v>
      </c>
      <c r="J876" s="87" t="s">
        <v>10517</v>
      </c>
      <c r="K876" s="87">
        <v>-88.957800000000006</v>
      </c>
      <c r="L876" s="87">
        <v>39.858499999999999</v>
      </c>
      <c r="M876" s="87" t="s">
        <v>10918</v>
      </c>
      <c r="N876" s="87"/>
      <c r="O876" s="88"/>
      <c r="P876" s="87"/>
      <c r="Q876" s="89"/>
    </row>
    <row r="877" spans="1:17" x14ac:dyDescent="0.25">
      <c r="A877" s="143"/>
      <c r="B877" s="84" t="str">
        <f>IF(A877&gt;"",IF(A877=E877,"No",(IF(IFERROR(VLOOKUP(A877,E:E,1,FALSE)=A877,FALSE),"Duplicate",IF(E877&gt;"","Mismatch","IT Only")))),"No")</f>
        <v>No</v>
      </c>
      <c r="C877" s="86" t="s">
        <v>430</v>
      </c>
      <c r="D877" s="84" t="s">
        <v>431</v>
      </c>
      <c r="E877" s="84" t="s">
        <v>3226</v>
      </c>
      <c r="F877" s="84" t="str">
        <f>IF(E877=0,"N/A",IF(IF(E877&gt;"",COUNTIF(E:E,E877),0)&gt;1,"Yes","No"))</f>
        <v>No</v>
      </c>
      <c r="G877" s="87" t="s">
        <v>3227</v>
      </c>
      <c r="H877" s="87" t="s">
        <v>434</v>
      </c>
      <c r="I877" s="87" t="s">
        <v>435</v>
      </c>
      <c r="J877" s="87" t="s">
        <v>436</v>
      </c>
      <c r="K877" s="147">
        <v>39.374771157966698</v>
      </c>
      <c r="L877" s="147">
        <v>-90.947514107562498</v>
      </c>
      <c r="M877" s="87"/>
      <c r="N877" s="87" t="s">
        <v>3226</v>
      </c>
      <c r="O877" s="88">
        <v>48</v>
      </c>
      <c r="P877" s="87" t="s">
        <v>461</v>
      </c>
      <c r="Q877" s="89"/>
    </row>
    <row r="878" spans="1:17" x14ac:dyDescent="0.25">
      <c r="A878" s="143"/>
      <c r="B878" s="84" t="s">
        <v>10076</v>
      </c>
      <c r="C878" s="86" t="s">
        <v>430</v>
      </c>
      <c r="D878" s="84" t="s">
        <v>431</v>
      </c>
      <c r="E878" s="84" t="s">
        <v>10919</v>
      </c>
      <c r="F878" s="84" t="str">
        <f>IF(E878=0,"N/A",IF(IF(E878&gt;"",COUNTIF(E:E,E878),0)&gt;1,"Yes","No"))</f>
        <v>No</v>
      </c>
      <c r="G878" s="87" t="s">
        <v>10921</v>
      </c>
      <c r="H878" s="87"/>
      <c r="I878" s="87" t="s">
        <v>445</v>
      </c>
      <c r="J878" s="87" t="s">
        <v>10517</v>
      </c>
      <c r="K878" s="87">
        <v>-88.977400000000003</v>
      </c>
      <c r="L878" s="87">
        <v>39.852200000000003</v>
      </c>
      <c r="M878" s="87" t="s">
        <v>10922</v>
      </c>
      <c r="N878" s="87"/>
      <c r="O878" s="88"/>
      <c r="P878" s="87"/>
      <c r="Q878" s="89"/>
    </row>
    <row r="879" spans="1:17" x14ac:dyDescent="0.25">
      <c r="A879" s="143" t="s">
        <v>3228</v>
      </c>
      <c r="B879" s="84" t="str">
        <f>IF(A879&gt;"",IF(A879=E879,"No",(IF(IFERROR(VLOOKUP(A879,E:E,1,FALSE)=A879,FALSE),"Duplicate",IF(E879&gt;"","Mismatch","IT Only")))),"No")</f>
        <v>No</v>
      </c>
      <c r="C879" s="86" t="s">
        <v>430</v>
      </c>
      <c r="D879" s="84" t="s">
        <v>431</v>
      </c>
      <c r="E879" s="84" t="s">
        <v>3228</v>
      </c>
      <c r="F879" s="84" t="str">
        <f>IF(E879=0,"N/A",IF(IF(E879&gt;"",COUNTIF(E:E,E879),0)&gt;1,"Yes","No"))</f>
        <v>No</v>
      </c>
      <c r="G879" s="87" t="s">
        <v>3229</v>
      </c>
      <c r="H879" s="87" t="s">
        <v>1813</v>
      </c>
      <c r="I879" s="87" t="s">
        <v>445</v>
      </c>
      <c r="J879" s="87" t="s">
        <v>536</v>
      </c>
      <c r="K879" s="87">
        <v>40.496893059999998</v>
      </c>
      <c r="L879" s="87">
        <v>-90.039396389999993</v>
      </c>
      <c r="M879" s="87"/>
      <c r="N879" s="87"/>
      <c r="O879" s="87"/>
      <c r="P879" s="87"/>
      <c r="Q879" s="87"/>
    </row>
    <row r="880" spans="1:17" x14ac:dyDescent="0.25">
      <c r="A880" s="143"/>
      <c r="B880" s="143" t="str">
        <f>IF(A880&gt;"",IF(A880=E880,"No",(IF(IFERROR(VLOOKUP(A880,E:E,1,FALSE)=A880,FALSE),"Duplicate",IF(E880&gt;"","Mismatch","IT Only")))),"No")</f>
        <v>No</v>
      </c>
      <c r="C880" s="86" t="s">
        <v>430</v>
      </c>
      <c r="D880" s="143" t="s">
        <v>431</v>
      </c>
      <c r="E880" s="143" t="s">
        <v>2933</v>
      </c>
      <c r="F880" s="143" t="str">
        <f>IF(E880=0,"N/A",IF(IF(E880&gt;"",COUNTIF(E:E,E880),0)&gt;1,"Yes","No"))</f>
        <v>No</v>
      </c>
      <c r="G880" s="87" t="s">
        <v>2934</v>
      </c>
      <c r="H880" s="87" t="s">
        <v>493</v>
      </c>
      <c r="I880" s="87" t="s">
        <v>445</v>
      </c>
      <c r="J880" s="87" t="s">
        <v>436</v>
      </c>
      <c r="K880" s="87">
        <v>39.874316669999999</v>
      </c>
      <c r="L880" s="87">
        <v>-88.950583330000001</v>
      </c>
      <c r="M880" s="87"/>
      <c r="N880" s="87" t="s">
        <v>2935</v>
      </c>
      <c r="O880" s="87" t="s">
        <v>2936</v>
      </c>
      <c r="P880" s="87" t="s">
        <v>496</v>
      </c>
      <c r="Q880" s="87" t="s">
        <v>497</v>
      </c>
    </row>
    <row r="881" spans="1:17" x14ac:dyDescent="0.25">
      <c r="A881" s="143"/>
      <c r="B881" s="143" t="str">
        <f>IF(A881&gt;"",IF(A881=E881,"No",(IF(IFERROR(VLOOKUP(A881,E:E,1,FALSE)=A881,FALSE),"Duplicate",IF(E881&gt;"","Mismatch","IT Only")))),"No")</f>
        <v>No</v>
      </c>
      <c r="C881" s="86" t="s">
        <v>430</v>
      </c>
      <c r="D881" s="143" t="s">
        <v>431</v>
      </c>
      <c r="E881" s="143" t="s">
        <v>3230</v>
      </c>
      <c r="F881" s="143" t="str">
        <f>IF(E881=0,"N/A",IF(IF(E881&gt;"",COUNTIF(E:E,E881),0)&gt;1,"Yes","No"))</f>
        <v>No</v>
      </c>
      <c r="G881" s="87" t="s">
        <v>3231</v>
      </c>
      <c r="H881" s="87" t="s">
        <v>644</v>
      </c>
      <c r="I881" s="87" t="s">
        <v>435</v>
      </c>
      <c r="J881" s="87" t="s">
        <v>436</v>
      </c>
      <c r="K881" s="87">
        <v>38.291299000000002</v>
      </c>
      <c r="L881" s="87">
        <v>-90.395179999999996</v>
      </c>
      <c r="M881" s="87"/>
      <c r="N881" s="87" t="s">
        <v>3230</v>
      </c>
      <c r="O881" s="94">
        <v>786</v>
      </c>
      <c r="P881" s="87" t="s">
        <v>645</v>
      </c>
      <c r="Q881" s="89"/>
    </row>
    <row r="882" spans="1:17" x14ac:dyDescent="0.25">
      <c r="A882" s="143" t="s">
        <v>1420</v>
      </c>
      <c r="B882" s="143" t="str">
        <f>IF(A882&gt;"",IF(A882=E882,"No",(IF(IFERROR(VLOOKUP(A882,E:E,1,FALSE)=A882,FALSE),"Duplicate",IF(E882&gt;"","Mismatch","IT Only")))),"No")</f>
        <v>No</v>
      </c>
      <c r="C882" s="86" t="s">
        <v>430</v>
      </c>
      <c r="D882" s="143" t="s">
        <v>472</v>
      </c>
      <c r="E882" s="143" t="s">
        <v>1421</v>
      </c>
      <c r="F882" s="143" t="str">
        <f>IF(E882=0,"N/A",IF(IF(E882&gt;"",COUNTIF(E:E,E882),0)&gt;1,"Yes","No"))</f>
        <v>No</v>
      </c>
      <c r="G882" s="87" t="s">
        <v>1422</v>
      </c>
      <c r="H882" s="87" t="s">
        <v>493</v>
      </c>
      <c r="I882" s="87" t="s">
        <v>445</v>
      </c>
      <c r="J882" s="87" t="s">
        <v>500</v>
      </c>
      <c r="K882" s="87">
        <v>40.494183333333297</v>
      </c>
      <c r="L882" s="87">
        <v>-89.080216666666701</v>
      </c>
      <c r="M882" s="87" t="s">
        <v>668</v>
      </c>
      <c r="N882" s="87" t="s">
        <v>1423</v>
      </c>
      <c r="O882" s="87" t="s">
        <v>1424</v>
      </c>
      <c r="P882" s="87" t="s">
        <v>1321</v>
      </c>
      <c r="Q882" s="87" t="s">
        <v>1322</v>
      </c>
    </row>
    <row r="883" spans="1:17" x14ac:dyDescent="0.25">
      <c r="A883" s="143"/>
      <c r="B883" s="143" t="str">
        <f>IF(A883&gt;"",IF(A883=E883,"No",(IF(IFERROR(VLOOKUP(A883,E:E,1,FALSE)=A883,FALSE),"Duplicate",IF(E883&gt;"","Mismatch","IT Only")))),"No")</f>
        <v>No</v>
      </c>
      <c r="C883" s="86" t="s">
        <v>430</v>
      </c>
      <c r="D883" s="143" t="s">
        <v>431</v>
      </c>
      <c r="E883" s="143" t="s">
        <v>2670</v>
      </c>
      <c r="F883" s="143" t="str">
        <f>IF(E883=0,"N/A",IF(IF(E883&gt;"",COUNTIF(E:E,E883),0)&gt;1,"Yes","No"))</f>
        <v>No</v>
      </c>
      <c r="G883" s="87" t="s">
        <v>2671</v>
      </c>
      <c r="H883" s="87" t="s">
        <v>493</v>
      </c>
      <c r="I883" s="87" t="s">
        <v>445</v>
      </c>
      <c r="J883" s="87" t="s">
        <v>10374</v>
      </c>
      <c r="K883" s="87">
        <v>40.528500000000001</v>
      </c>
      <c r="L883" s="87">
        <v>-89.177999999999997</v>
      </c>
      <c r="M883" s="87"/>
      <c r="N883" s="87" t="s">
        <v>2672</v>
      </c>
      <c r="O883" s="87" t="s">
        <v>2673</v>
      </c>
      <c r="P883" s="87" t="s">
        <v>1321</v>
      </c>
      <c r="Q883" s="87" t="s">
        <v>1322</v>
      </c>
    </row>
    <row r="884" spans="1:17" x14ac:dyDescent="0.25">
      <c r="A884" s="143"/>
      <c r="B884" s="143" t="str">
        <f>IF(A884&gt;"",IF(A884=E884,"No",(IF(IFERROR(VLOOKUP(A884,E:E,1,FALSE)=A884,FALSE),"Duplicate",IF(E884&gt;"","Mismatch","IT Only")))),"No")</f>
        <v>No</v>
      </c>
      <c r="C884" s="86" t="s">
        <v>430</v>
      </c>
      <c r="D884" s="143" t="s">
        <v>431</v>
      </c>
      <c r="E884" s="143" t="s">
        <v>3310</v>
      </c>
      <c r="F884" s="143" t="str">
        <f>IF(E884=0,"N/A",IF(IF(E884&gt;"",COUNTIF(E:E,E884),0)&gt;1,"Yes","No"))</f>
        <v>No</v>
      </c>
      <c r="G884" s="87" t="s">
        <v>3311</v>
      </c>
      <c r="H884" s="87" t="s">
        <v>593</v>
      </c>
      <c r="I884" s="87" t="s">
        <v>435</v>
      </c>
      <c r="J884" s="87" t="s">
        <v>436</v>
      </c>
      <c r="K884" s="92"/>
      <c r="L884" s="92"/>
      <c r="M884" s="87"/>
      <c r="N884" s="87" t="s">
        <v>3310</v>
      </c>
      <c r="O884" s="88">
        <v>48</v>
      </c>
      <c r="P884" s="87" t="s">
        <v>1919</v>
      </c>
      <c r="Q884" s="89"/>
    </row>
    <row r="885" spans="1:17" x14ac:dyDescent="0.25">
      <c r="A885" s="143"/>
      <c r="B885" s="143" t="str">
        <f>IF(A885&gt;"",IF(A885=E885,"No",(IF(IFERROR(VLOOKUP(A885,E:E,1,FALSE)=A885,FALSE),"Duplicate",IF(E885&gt;"","Mismatch","IT Only")))),"No")</f>
        <v>No</v>
      </c>
      <c r="C885" s="86" t="s">
        <v>430</v>
      </c>
      <c r="D885" s="143" t="s">
        <v>431</v>
      </c>
      <c r="E885" s="143" t="s">
        <v>3103</v>
      </c>
      <c r="F885" s="143" t="str">
        <f>IF(E885=0,"N/A",IF(IF(E885&gt;"",COUNTIF(E:E,E885),0)&gt;1,"Yes","No"))</f>
        <v>No</v>
      </c>
      <c r="G885" s="87" t="s">
        <v>3104</v>
      </c>
      <c r="H885" s="87" t="s">
        <v>593</v>
      </c>
      <c r="I885" s="87" t="s">
        <v>435</v>
      </c>
      <c r="J885" s="87" t="s">
        <v>436</v>
      </c>
      <c r="K885" s="87"/>
      <c r="L885" s="87"/>
      <c r="M885" s="87"/>
      <c r="N885" s="87" t="s">
        <v>3103</v>
      </c>
      <c r="O885" s="88">
        <v>48</v>
      </c>
      <c r="P885" s="87" t="s">
        <v>1232</v>
      </c>
      <c r="Q885" s="89"/>
    </row>
    <row r="886" spans="1:17" x14ac:dyDescent="0.25">
      <c r="A886" s="143"/>
      <c r="B886" s="84" t="str">
        <f>IF(A886&gt;"",IF(A886=E886,"No",(IF(IFERROR(VLOOKUP(A886,E:E,1,FALSE)=A886,FALSE),"Duplicate",IF(E886&gt;"","Mismatch","IT Only")))),"No")</f>
        <v>No</v>
      </c>
      <c r="C886" s="86" t="s">
        <v>430</v>
      </c>
      <c r="D886" s="84" t="s">
        <v>431</v>
      </c>
      <c r="E886" s="84" t="s">
        <v>8898</v>
      </c>
      <c r="F886" s="84" t="str">
        <f>IF(E886=0,"N/A",IF(IF(E886&gt;"",COUNTIF(E:E,E886),0)&gt;1,"Yes","No"))</f>
        <v>No</v>
      </c>
      <c r="G886" s="87" t="s">
        <v>8899</v>
      </c>
      <c r="H886" s="87" t="s">
        <v>593</v>
      </c>
      <c r="I886" s="87" t="s">
        <v>435</v>
      </c>
      <c r="J886" s="87" t="s">
        <v>436</v>
      </c>
      <c r="K886" s="87"/>
      <c r="L886" s="87"/>
      <c r="M886" s="87"/>
      <c r="N886" s="87" t="s">
        <v>8898</v>
      </c>
      <c r="O886" s="88">
        <v>48</v>
      </c>
      <c r="P886" s="87" t="s">
        <v>1232</v>
      </c>
      <c r="Q886" s="89"/>
    </row>
    <row r="887" spans="1:17" x14ac:dyDescent="0.25">
      <c r="B887" s="84" t="str">
        <f>IF(A887&gt;"",IF(A887=E887,"No",(IF(IFERROR(VLOOKUP(A887,E:E,1,FALSE)=A887,FALSE),"Duplicate",IF(E887&gt;"","Mismatch","IT Only")))),"No")</f>
        <v>No</v>
      </c>
      <c r="C887" s="86" t="s">
        <v>430</v>
      </c>
      <c r="D887" s="84" t="s">
        <v>431</v>
      </c>
      <c r="E887" s="84" t="s">
        <v>8888</v>
      </c>
      <c r="F887" s="84" t="str">
        <f>IF(E887=0,"N/A",IF(IF(E887&gt;"",COUNTIF(E:E,E887),0)&gt;1,"Yes","No"))</f>
        <v>No</v>
      </c>
      <c r="G887" s="87" t="s">
        <v>8889</v>
      </c>
      <c r="H887" s="87" t="s">
        <v>593</v>
      </c>
      <c r="I887" s="87" t="s">
        <v>435</v>
      </c>
      <c r="J887" s="87" t="s">
        <v>436</v>
      </c>
      <c r="K887" s="87"/>
      <c r="L887" s="87"/>
      <c r="M887" s="87"/>
      <c r="N887" s="87" t="s">
        <v>8888</v>
      </c>
      <c r="O887" s="88">
        <v>48</v>
      </c>
      <c r="P887" s="87" t="s">
        <v>1232</v>
      </c>
      <c r="Q887" s="89"/>
    </row>
    <row r="888" spans="1:17" x14ac:dyDescent="0.25">
      <c r="A888" s="143"/>
      <c r="B888" s="84" t="str">
        <f>IF(A888&gt;"",IF(A888=E888,"No",(IF(IFERROR(VLOOKUP(A888,E:E,1,FALSE)=A888,FALSE),"Duplicate",IF(E888&gt;"","Mismatch","IT Only")))),"No")</f>
        <v>No</v>
      </c>
      <c r="C888" s="86" t="s">
        <v>430</v>
      </c>
      <c r="D888" s="84" t="s">
        <v>431</v>
      </c>
      <c r="E888" s="84" t="s">
        <v>8886</v>
      </c>
      <c r="F888" s="84" t="str">
        <f>IF(E888=0,"N/A",IF(IF(E888&gt;"",COUNTIF(E:E,E888),0)&gt;1,"Yes","No"))</f>
        <v>No</v>
      </c>
      <c r="G888" s="87" t="s">
        <v>8887</v>
      </c>
      <c r="H888" s="87" t="s">
        <v>593</v>
      </c>
      <c r="I888" s="87" t="s">
        <v>435</v>
      </c>
      <c r="J888" s="87" t="s">
        <v>436</v>
      </c>
      <c r="K888" s="87"/>
      <c r="L888" s="87"/>
      <c r="M888" s="87"/>
      <c r="N888" s="87" t="s">
        <v>8886</v>
      </c>
      <c r="O888" s="88">
        <v>48</v>
      </c>
      <c r="P888" s="87" t="s">
        <v>1232</v>
      </c>
      <c r="Q888" s="89"/>
    </row>
    <row r="889" spans="1:17" x14ac:dyDescent="0.25">
      <c r="A889" s="143"/>
      <c r="B889" s="143" t="str">
        <f>IF(A889&gt;"",IF(A889=E889,"No",(IF(IFERROR(VLOOKUP(A889,E:E,1,FALSE)=A889,FALSE),"Duplicate",IF(E889&gt;"","Mismatch","IT Only")))),"No")</f>
        <v>No</v>
      </c>
      <c r="C889" s="86" t="s">
        <v>430</v>
      </c>
      <c r="D889" s="143" t="s">
        <v>431</v>
      </c>
      <c r="E889" s="143" t="s">
        <v>2668</v>
      </c>
      <c r="F889" s="143" t="str">
        <f>IF(E889=0,"N/A",IF(IF(E889&gt;"",COUNTIF(E:E,E889),0)&gt;1,"Yes","No"))</f>
        <v>No</v>
      </c>
      <c r="G889" s="87" t="s">
        <v>2669</v>
      </c>
      <c r="H889" s="87" t="s">
        <v>593</v>
      </c>
      <c r="I889" s="87" t="s">
        <v>435</v>
      </c>
      <c r="J889" s="87" t="s">
        <v>436</v>
      </c>
      <c r="K889" s="87"/>
      <c r="L889" s="87"/>
      <c r="M889" s="87"/>
      <c r="N889" s="87" t="s">
        <v>2668</v>
      </c>
      <c r="O889" s="88">
        <v>48</v>
      </c>
      <c r="P889" s="87" t="s">
        <v>1232</v>
      </c>
      <c r="Q889" s="89"/>
    </row>
    <row r="890" spans="1:17" x14ac:dyDescent="0.25">
      <c r="A890" s="143"/>
      <c r="B890" s="143" t="str">
        <f>IF(A890&gt;"",IF(A890=E890,"No",(IF(IFERROR(VLOOKUP(A890,E:E,1,FALSE)=A890,FALSE),"Duplicate",IF(E890&gt;"","Mismatch","IT Only")))),"No")</f>
        <v>No</v>
      </c>
      <c r="C890" s="86" t="s">
        <v>430</v>
      </c>
      <c r="D890" s="143" t="s">
        <v>431</v>
      </c>
      <c r="E890" s="143" t="s">
        <v>4501</v>
      </c>
      <c r="F890" s="143" t="str">
        <f>IF(E890=0,"N/A",IF(IF(E890&gt;"",COUNTIF(E:E,E890),0)&gt;1,"Yes","No"))</f>
        <v>No</v>
      </c>
      <c r="G890" s="87" t="s">
        <v>4502</v>
      </c>
      <c r="H890" s="87" t="s">
        <v>593</v>
      </c>
      <c r="I890" s="87" t="s">
        <v>435</v>
      </c>
      <c r="J890" s="87" t="s">
        <v>436</v>
      </c>
      <c r="K890" s="87"/>
      <c r="L890" s="87"/>
      <c r="M890" s="87"/>
      <c r="N890" s="87" t="s">
        <v>4501</v>
      </c>
      <c r="O890" s="88">
        <v>48</v>
      </c>
      <c r="P890" s="87" t="s">
        <v>564</v>
      </c>
      <c r="Q890" s="89"/>
    </row>
    <row r="891" spans="1:17" x14ac:dyDescent="0.25">
      <c r="A891" s="143"/>
      <c r="B891" s="84" t="str">
        <f>IF(A891&gt;"",IF(A891=E891,"No",(IF(IFERROR(VLOOKUP(A891,E:E,1,FALSE)=A891,FALSE),"Duplicate",IF(E891&gt;"","Mismatch","IT Only")))),"No")</f>
        <v>No</v>
      </c>
      <c r="C891" s="86" t="s">
        <v>430</v>
      </c>
      <c r="D891" s="84" t="s">
        <v>431</v>
      </c>
      <c r="E891" s="84" t="s">
        <v>8892</v>
      </c>
      <c r="F891" s="84" t="str">
        <f>IF(E891=0,"N/A",IF(IF(E891&gt;"",COUNTIF(E:E,E891),0)&gt;1,"Yes","No"))</f>
        <v>No</v>
      </c>
      <c r="G891" s="87" t="s">
        <v>8893</v>
      </c>
      <c r="H891" s="87" t="s">
        <v>593</v>
      </c>
      <c r="I891" s="87" t="s">
        <v>435</v>
      </c>
      <c r="J891" s="87" t="s">
        <v>436</v>
      </c>
      <c r="K891" s="87"/>
      <c r="L891" s="87"/>
      <c r="M891" s="87"/>
      <c r="N891" s="87" t="s">
        <v>8892</v>
      </c>
      <c r="O891" s="88">
        <v>48</v>
      </c>
      <c r="P891" s="87" t="s">
        <v>1232</v>
      </c>
      <c r="Q891" s="89"/>
    </row>
    <row r="892" spans="1:17" x14ac:dyDescent="0.25">
      <c r="A892" s="143"/>
      <c r="B892" s="143" t="str">
        <f>IF(A892&gt;"",IF(A892=E892,"No",(IF(IFERROR(VLOOKUP(A892,E:E,1,FALSE)=A892,FALSE),"Duplicate",IF(E892&gt;"","Mismatch","IT Only")))),"No")</f>
        <v>No</v>
      </c>
      <c r="C892" s="86" t="s">
        <v>430</v>
      </c>
      <c r="D892" s="143" t="s">
        <v>431</v>
      </c>
      <c r="E892" s="143" t="s">
        <v>6433</v>
      </c>
      <c r="F892" s="143" t="str">
        <f>IF(E892=0,"N/A",IF(IF(E892&gt;"",COUNTIF(E:E,E892),0)&gt;1,"Yes","No"))</f>
        <v>No</v>
      </c>
      <c r="G892" s="87" t="s">
        <v>6434</v>
      </c>
      <c r="H892" s="87" t="s">
        <v>593</v>
      </c>
      <c r="I892" s="87" t="s">
        <v>435</v>
      </c>
      <c r="J892" s="87" t="s">
        <v>436</v>
      </c>
      <c r="K892" s="87"/>
      <c r="L892" s="87"/>
      <c r="M892" s="87"/>
      <c r="N892" s="87" t="s">
        <v>6433</v>
      </c>
      <c r="O892" s="88">
        <v>48</v>
      </c>
      <c r="P892" s="87" t="s">
        <v>1232</v>
      </c>
      <c r="Q892" s="89"/>
    </row>
    <row r="893" spans="1:17" x14ac:dyDescent="0.25">
      <c r="A893" s="143"/>
      <c r="B893" s="143" t="str">
        <f>IF(A893&gt;"",IF(A893=E893,"No",(IF(IFERROR(VLOOKUP(A893,E:E,1,FALSE)=A893,FALSE),"Duplicate",IF(E893&gt;"","Mismatch","IT Only")))),"No")</f>
        <v>No</v>
      </c>
      <c r="C893" s="86" t="s">
        <v>430</v>
      </c>
      <c r="D893" s="143" t="s">
        <v>431</v>
      </c>
      <c r="E893" s="143" t="s">
        <v>8890</v>
      </c>
      <c r="F893" s="143" t="str">
        <f>IF(E893=0,"N/A",IF(IF(E893&gt;"",COUNTIF(E:E,E893),0)&gt;1,"Yes","No"))</f>
        <v>No</v>
      </c>
      <c r="G893" s="87" t="s">
        <v>8891</v>
      </c>
      <c r="H893" s="87" t="s">
        <v>593</v>
      </c>
      <c r="I893" s="87" t="s">
        <v>435</v>
      </c>
      <c r="J893" s="87" t="s">
        <v>436</v>
      </c>
      <c r="K893" s="87"/>
      <c r="L893" s="87"/>
      <c r="M893" s="87"/>
      <c r="N893" s="87" t="s">
        <v>8890</v>
      </c>
      <c r="O893" s="88">
        <v>48</v>
      </c>
      <c r="P893" s="87" t="s">
        <v>1232</v>
      </c>
      <c r="Q893" s="89"/>
    </row>
    <row r="894" spans="1:17" x14ac:dyDescent="0.25">
      <c r="A894" s="143"/>
      <c r="B894" s="143" t="str">
        <f>IF(A894&gt;"",IF(A894=E894,"No",(IF(IFERROR(VLOOKUP(A894,E:E,1,FALSE)=A894,FALSE),"Duplicate",IF(E894&gt;"","Mismatch","IT Only")))),"No")</f>
        <v>No</v>
      </c>
      <c r="C894" s="86" t="s">
        <v>430</v>
      </c>
      <c r="D894" s="143" t="s">
        <v>431</v>
      </c>
      <c r="E894" s="143" t="s">
        <v>6389</v>
      </c>
      <c r="F894" s="143" t="str">
        <f>IF(E894=0,"N/A",IF(IF(E894&gt;"",COUNTIF(E:E,E894),0)&gt;1,"Yes","No"))</f>
        <v>No</v>
      </c>
      <c r="G894" s="87" t="s">
        <v>6390</v>
      </c>
      <c r="H894" s="87" t="s">
        <v>593</v>
      </c>
      <c r="I894" s="87" t="s">
        <v>435</v>
      </c>
      <c r="J894" s="87" t="s">
        <v>436</v>
      </c>
      <c r="K894" s="87"/>
      <c r="L894" s="87"/>
      <c r="M894" s="87"/>
      <c r="N894" s="87" t="s">
        <v>6389</v>
      </c>
      <c r="O894" s="88">
        <v>48</v>
      </c>
      <c r="P894" s="87" t="s">
        <v>1232</v>
      </c>
      <c r="Q894" s="89"/>
    </row>
    <row r="895" spans="1:17" x14ac:dyDescent="0.25">
      <c r="A895" s="90"/>
      <c r="B895" s="90" t="str">
        <f>IF(A895&gt;"",IF(A895=E895,"No",(IF(IFERROR(VLOOKUP(A895,E:E,1,FALSE)=A895,FALSE),"Duplicate",IF(E895&gt;"","Mismatch","IT Only")))),"No")</f>
        <v>No</v>
      </c>
      <c r="C895" s="91" t="s">
        <v>451</v>
      </c>
      <c r="D895" s="90" t="s">
        <v>431</v>
      </c>
      <c r="E895" s="90" t="s">
        <v>3789</v>
      </c>
      <c r="F895" s="90" t="str">
        <f>IF(E895=0,"N/A",IF(IF(E895&gt;"",COUNTIF(E:E,E895),0)&gt;1,"Yes","No"))</f>
        <v>No</v>
      </c>
      <c r="G895" s="92" t="s">
        <v>3790</v>
      </c>
      <c r="H895" s="92" t="s">
        <v>593</v>
      </c>
      <c r="I895" s="92" t="s">
        <v>648</v>
      </c>
      <c r="J895" s="92" t="s">
        <v>436</v>
      </c>
      <c r="K895" s="92"/>
      <c r="L895" s="92"/>
      <c r="M895" s="92"/>
      <c r="N895" s="92" t="s">
        <v>3789</v>
      </c>
      <c r="O895" s="98">
        <v>48</v>
      </c>
      <c r="P895" s="92" t="s">
        <v>1232</v>
      </c>
      <c r="Q895" s="97"/>
    </row>
    <row r="896" spans="1:17" x14ac:dyDescent="0.25">
      <c r="A896" s="143"/>
      <c r="B896" s="143" t="str">
        <f>IF(A896&gt;"",IF(A896=E896,"No",(IF(IFERROR(VLOOKUP(A896,E:E,1,FALSE)=A896,FALSE),"Duplicate",IF(E896&gt;"","Mismatch","IT Only")))),"No")</f>
        <v>No</v>
      </c>
      <c r="C896" s="86" t="s">
        <v>430</v>
      </c>
      <c r="D896" s="143" t="s">
        <v>431</v>
      </c>
      <c r="E896" s="143" t="s">
        <v>6182</v>
      </c>
      <c r="F896" s="143" t="str">
        <f>IF(E896=0,"N/A",IF(IF(E896&gt;"",COUNTIF(E:E,E896),0)&gt;1,"Yes","No"))</f>
        <v>No</v>
      </c>
      <c r="G896" s="87" t="s">
        <v>6183</v>
      </c>
      <c r="H896" s="87" t="s">
        <v>593</v>
      </c>
      <c r="I896" s="87" t="s">
        <v>435</v>
      </c>
      <c r="J896" s="87" t="s">
        <v>436</v>
      </c>
      <c r="K896" s="87"/>
      <c r="L896" s="87"/>
      <c r="M896" s="87"/>
      <c r="N896" s="87" t="s">
        <v>6182</v>
      </c>
      <c r="O896" s="88">
        <v>48</v>
      </c>
      <c r="P896" s="87" t="s">
        <v>1232</v>
      </c>
      <c r="Q896" s="89"/>
    </row>
    <row r="897" spans="1:17" x14ac:dyDescent="0.25">
      <c r="A897" s="143"/>
      <c r="B897" s="143" t="str">
        <f>IF(A897&gt;"",IF(A897=E897,"No",(IF(IFERROR(VLOOKUP(A897,E:E,1,FALSE)=A897,FALSE),"Duplicate",IF(E897&gt;"","Mismatch","IT Only")))),"No")</f>
        <v>No</v>
      </c>
      <c r="C897" s="86" t="s">
        <v>430</v>
      </c>
      <c r="D897" s="143" t="s">
        <v>431</v>
      </c>
      <c r="E897" s="143" t="s">
        <v>6190</v>
      </c>
      <c r="F897" s="143" t="str">
        <f>IF(E897=0,"N/A",IF(IF(E897&gt;"",COUNTIF(E:E,E897),0)&gt;1,"Yes","No"))</f>
        <v>No</v>
      </c>
      <c r="G897" s="87" t="s">
        <v>6191</v>
      </c>
      <c r="H897" s="87" t="s">
        <v>593</v>
      </c>
      <c r="I897" s="87" t="s">
        <v>435</v>
      </c>
      <c r="J897" s="87" t="s">
        <v>436</v>
      </c>
      <c r="K897" s="87"/>
      <c r="L897" s="87"/>
      <c r="M897" s="87"/>
      <c r="N897" s="87" t="s">
        <v>6190</v>
      </c>
      <c r="O897" s="88">
        <v>48</v>
      </c>
      <c r="P897" s="87" t="s">
        <v>1232</v>
      </c>
      <c r="Q897" s="89"/>
    </row>
    <row r="898" spans="1:17" x14ac:dyDescent="0.25">
      <c r="A898" s="143"/>
      <c r="B898" s="143" t="str">
        <f>IF(A898&gt;"",IF(A898=E898,"No",(IF(IFERROR(VLOOKUP(A898,E:E,1,FALSE)=A898,FALSE),"Duplicate",IF(E898&gt;"","Mismatch","IT Only")))),"No")</f>
        <v>No</v>
      </c>
      <c r="C898" s="86" t="s">
        <v>430</v>
      </c>
      <c r="D898" s="143" t="s">
        <v>431</v>
      </c>
      <c r="E898" s="143" t="s">
        <v>6186</v>
      </c>
      <c r="F898" s="143" t="str">
        <f>IF(E898=0,"N/A",IF(IF(E898&gt;"",COUNTIF(E:E,E898),0)&gt;1,"Yes","No"))</f>
        <v>No</v>
      </c>
      <c r="G898" s="87" t="s">
        <v>6187</v>
      </c>
      <c r="H898" s="87" t="s">
        <v>593</v>
      </c>
      <c r="I898" s="87" t="s">
        <v>435</v>
      </c>
      <c r="J898" s="87" t="s">
        <v>436</v>
      </c>
      <c r="K898" s="87"/>
      <c r="L898" s="87"/>
      <c r="M898" s="87"/>
      <c r="N898" s="87" t="s">
        <v>6186</v>
      </c>
      <c r="O898" s="88">
        <v>48</v>
      </c>
      <c r="P898" s="87" t="s">
        <v>1232</v>
      </c>
      <c r="Q898" s="89"/>
    </row>
    <row r="899" spans="1:17" x14ac:dyDescent="0.25">
      <c r="A899" s="143"/>
      <c r="B899" s="143" t="str">
        <f>IF(A899&gt;"",IF(A899=E899,"No",(IF(IFERROR(VLOOKUP(A899,E:E,1,FALSE)=A899,FALSE),"Duplicate",IF(E899&gt;"","Mismatch","IT Only")))),"No")</f>
        <v>No</v>
      </c>
      <c r="C899" s="86" t="s">
        <v>430</v>
      </c>
      <c r="D899" s="143" t="s">
        <v>431</v>
      </c>
      <c r="E899" s="143" t="s">
        <v>6188</v>
      </c>
      <c r="F899" s="143" t="str">
        <f>IF(E899=0,"N/A",IF(IF(E899&gt;"",COUNTIF(E:E,E899),0)&gt;1,"Yes","No"))</f>
        <v>No</v>
      </c>
      <c r="G899" s="87" t="s">
        <v>6189</v>
      </c>
      <c r="H899" s="87" t="s">
        <v>593</v>
      </c>
      <c r="I899" s="87" t="s">
        <v>435</v>
      </c>
      <c r="J899" s="87" t="s">
        <v>436</v>
      </c>
      <c r="K899" s="87"/>
      <c r="L899" s="87"/>
      <c r="M899" s="87"/>
      <c r="N899" s="87" t="s">
        <v>6188</v>
      </c>
      <c r="O899" s="88">
        <v>48</v>
      </c>
      <c r="P899" s="87" t="s">
        <v>1232</v>
      </c>
      <c r="Q899" s="89"/>
    </row>
    <row r="900" spans="1:17" x14ac:dyDescent="0.25">
      <c r="A900" s="143"/>
      <c r="B900" s="84" t="str">
        <f>IF(A900&gt;"",IF(A900=E900,"No",(IF(IFERROR(VLOOKUP(A900,E:E,1,FALSE)=A900,FALSE),"Duplicate",IF(E900&gt;"","Mismatch","IT Only")))),"No")</f>
        <v>No</v>
      </c>
      <c r="C900" s="86" t="s">
        <v>430</v>
      </c>
      <c r="D900" s="84" t="s">
        <v>431</v>
      </c>
      <c r="E900" s="84" t="s">
        <v>6184</v>
      </c>
      <c r="F900" s="84" t="str">
        <f>IF(E900=0,"N/A",IF(IF(E900&gt;"",COUNTIF(E:E,E900),0)&gt;1,"Yes","No"))</f>
        <v>No</v>
      </c>
      <c r="G900" s="87" t="s">
        <v>6185</v>
      </c>
      <c r="H900" s="87" t="s">
        <v>593</v>
      </c>
      <c r="I900" s="87" t="s">
        <v>435</v>
      </c>
      <c r="J900" s="87" t="s">
        <v>436</v>
      </c>
      <c r="K900" s="87"/>
      <c r="L900" s="87"/>
      <c r="M900" s="87"/>
      <c r="N900" s="87" t="s">
        <v>6184</v>
      </c>
      <c r="O900" s="88">
        <v>48</v>
      </c>
      <c r="P900" s="87" t="s">
        <v>1232</v>
      </c>
      <c r="Q900" s="89"/>
    </row>
    <row r="901" spans="1:17" x14ac:dyDescent="0.25">
      <c r="A901" s="143"/>
      <c r="B901" s="143" t="str">
        <f>IF(A901&gt;"",IF(A901=E901,"No",(IF(IFERROR(VLOOKUP(A901,E:E,1,FALSE)=A901,FALSE),"Duplicate",IF(E901&gt;"","Mismatch","IT Only")))),"No")</f>
        <v>No</v>
      </c>
      <c r="C901" s="86" t="s">
        <v>430</v>
      </c>
      <c r="D901" s="143" t="s">
        <v>431</v>
      </c>
      <c r="E901" s="143" t="s">
        <v>8900</v>
      </c>
      <c r="F901" s="143" t="str">
        <f>IF(E901=0,"N/A",IF(IF(E901&gt;"",COUNTIF(E:E,E901),0)&gt;1,"Yes","No"))</f>
        <v>No</v>
      </c>
      <c r="G901" s="87" t="s">
        <v>8901</v>
      </c>
      <c r="H901" s="87" t="s">
        <v>593</v>
      </c>
      <c r="I901" s="87" t="s">
        <v>435</v>
      </c>
      <c r="J901" s="87" t="s">
        <v>436</v>
      </c>
      <c r="K901" s="87"/>
      <c r="L901" s="87"/>
      <c r="M901" s="87"/>
      <c r="N901" s="87" t="s">
        <v>8900</v>
      </c>
      <c r="O901" s="88">
        <v>48</v>
      </c>
      <c r="P901" s="87" t="s">
        <v>1232</v>
      </c>
      <c r="Q901" s="89"/>
    </row>
    <row r="902" spans="1:17" x14ac:dyDescent="0.25">
      <c r="A902" s="143"/>
      <c r="B902" s="84" t="str">
        <f>IF(A902&gt;"",IF(A902=E902,"No",(IF(IFERROR(VLOOKUP(A902,E:E,1,FALSE)=A902,FALSE),"Duplicate",IF(E902&gt;"","Mismatch","IT Only")))),"No")</f>
        <v>No</v>
      </c>
      <c r="C902" s="86" t="s">
        <v>430</v>
      </c>
      <c r="D902" s="84" t="s">
        <v>431</v>
      </c>
      <c r="E902" s="84" t="s">
        <v>3777</v>
      </c>
      <c r="F902" s="84" t="str">
        <f>IF(E902=0,"N/A",IF(IF(E902&gt;"",COUNTIF(E:E,E902),0)&gt;1,"Yes","No"))</f>
        <v>No</v>
      </c>
      <c r="G902" s="87" t="s">
        <v>3778</v>
      </c>
      <c r="H902" s="87" t="s">
        <v>593</v>
      </c>
      <c r="I902" s="87" t="s">
        <v>435</v>
      </c>
      <c r="J902" s="87" t="s">
        <v>436</v>
      </c>
      <c r="K902" s="87"/>
      <c r="L902" s="87"/>
      <c r="M902" s="87"/>
      <c r="N902" s="87" t="s">
        <v>3777</v>
      </c>
      <c r="O902" s="88">
        <v>48</v>
      </c>
      <c r="P902" s="87" t="s">
        <v>1232</v>
      </c>
      <c r="Q902" s="89"/>
    </row>
    <row r="903" spans="1:17" x14ac:dyDescent="0.25">
      <c r="A903" s="143"/>
      <c r="B903" s="84" t="str">
        <f>IF(A903&gt;"",IF(A903=E903,"No",(IF(IFERROR(VLOOKUP(A903,E:E,1,FALSE)=A903,FALSE),"Duplicate",IF(E903&gt;"","Mismatch","IT Only")))),"No")</f>
        <v>No</v>
      </c>
      <c r="C903" s="86" t="s">
        <v>430</v>
      </c>
      <c r="D903" s="84" t="s">
        <v>431</v>
      </c>
      <c r="E903" s="84" t="s">
        <v>3547</v>
      </c>
      <c r="F903" s="84" t="str">
        <f>IF(E903=0,"N/A",IF(IF(E903&gt;"",COUNTIF(E:E,E903),0)&gt;1,"Yes","No"))</f>
        <v>No</v>
      </c>
      <c r="G903" s="87" t="s">
        <v>3548</v>
      </c>
      <c r="H903" s="87" t="s">
        <v>593</v>
      </c>
      <c r="I903" s="87" t="s">
        <v>435</v>
      </c>
      <c r="J903" s="87" t="s">
        <v>436</v>
      </c>
      <c r="K903" s="87"/>
      <c r="L903" s="87"/>
      <c r="M903" s="87"/>
      <c r="N903" s="87" t="s">
        <v>3547</v>
      </c>
      <c r="O903" s="88">
        <v>48</v>
      </c>
      <c r="P903" s="87" t="s">
        <v>564</v>
      </c>
      <c r="Q903" s="89"/>
    </row>
    <row r="904" spans="1:17" x14ac:dyDescent="0.25">
      <c r="A904" s="143"/>
      <c r="B904" s="84" t="str">
        <f>IF(A904&gt;"",IF(A904=E904,"No",(IF(IFERROR(VLOOKUP(A904,E:E,1,FALSE)=A904,FALSE),"Duplicate",IF(E904&gt;"","Mismatch","IT Only")))),"No")</f>
        <v>No</v>
      </c>
      <c r="C904" s="86" t="s">
        <v>430</v>
      </c>
      <c r="D904" s="84" t="s">
        <v>431</v>
      </c>
      <c r="E904" s="84" t="s">
        <v>7008</v>
      </c>
      <c r="F904" s="84" t="str">
        <f>IF(E904=0,"N/A",IF(IF(E904&gt;"",COUNTIF(E:E,E904),0)&gt;1,"Yes","No"))</f>
        <v>No</v>
      </c>
      <c r="G904" s="87" t="s">
        <v>7009</v>
      </c>
      <c r="H904" s="87" t="s">
        <v>440</v>
      </c>
      <c r="I904" s="87" t="s">
        <v>435</v>
      </c>
      <c r="J904" s="87" t="s">
        <v>436</v>
      </c>
      <c r="K904" s="87"/>
      <c r="L904" s="87"/>
      <c r="M904" s="87"/>
      <c r="N904" s="87" t="s">
        <v>7008</v>
      </c>
      <c r="O904" s="88">
        <v>48</v>
      </c>
      <c r="P904" s="87" t="s">
        <v>564</v>
      </c>
      <c r="Q904" s="89"/>
    </row>
    <row r="905" spans="1:17" x14ac:dyDescent="0.25">
      <c r="A905" s="143"/>
      <c r="B905" s="143" t="str">
        <f>IF(A905&gt;"",IF(A905=E905,"No",(IF(IFERROR(VLOOKUP(A905,E:E,1,FALSE)=A905,FALSE),"Duplicate",IF(E905&gt;"","Mismatch","IT Only")))),"No")</f>
        <v>No</v>
      </c>
      <c r="C905" s="86" t="s">
        <v>430</v>
      </c>
      <c r="D905" s="143" t="s">
        <v>431</v>
      </c>
      <c r="E905" s="143" t="s">
        <v>9212</v>
      </c>
      <c r="F905" s="143" t="str">
        <f>IF(E905=0,"N/A",IF(IF(E905&gt;"",COUNTIF(E:E,E905),0)&gt;1,"Yes","No"))</f>
        <v>No</v>
      </c>
      <c r="G905" s="87" t="s">
        <v>9213</v>
      </c>
      <c r="H905" s="87" t="s">
        <v>593</v>
      </c>
      <c r="I905" s="87" t="s">
        <v>435</v>
      </c>
      <c r="J905" s="87" t="s">
        <v>436</v>
      </c>
      <c r="K905" s="87"/>
      <c r="L905" s="87"/>
      <c r="M905" s="87"/>
      <c r="N905" s="87" t="s">
        <v>9212</v>
      </c>
      <c r="O905" s="88">
        <v>48</v>
      </c>
      <c r="P905" s="87" t="s">
        <v>1232</v>
      </c>
      <c r="Q905" s="89"/>
    </row>
    <row r="906" spans="1:17" x14ac:dyDescent="0.25">
      <c r="A906" s="143"/>
      <c r="B906" s="84" t="str">
        <f>IF(A906&gt;"",IF(A906=E906,"No",(IF(IFERROR(VLOOKUP(A906,E:E,1,FALSE)=A906,FALSE),"Duplicate",IF(E906&gt;"","Mismatch","IT Only")))),"No")</f>
        <v>No</v>
      </c>
      <c r="C906" s="86" t="s">
        <v>430</v>
      </c>
      <c r="D906" s="84" t="s">
        <v>431</v>
      </c>
      <c r="E906" s="84" t="s">
        <v>6264</v>
      </c>
      <c r="F906" s="84" t="str">
        <f>IF(E906=0,"N/A",IF(IF(E906&gt;"",COUNTIF(E:E,E906),0)&gt;1,"Yes","No"))</f>
        <v>No</v>
      </c>
      <c r="G906" s="87" t="s">
        <v>6265</v>
      </c>
      <c r="H906" s="87" t="s">
        <v>440</v>
      </c>
      <c r="I906" s="87" t="s">
        <v>435</v>
      </c>
      <c r="J906" s="87" t="s">
        <v>436</v>
      </c>
      <c r="K906" s="87"/>
      <c r="L906" s="87"/>
      <c r="M906" s="87"/>
      <c r="N906" s="87" t="s">
        <v>6264</v>
      </c>
      <c r="O906" s="88">
        <v>48</v>
      </c>
      <c r="P906" s="87" t="s">
        <v>1232</v>
      </c>
      <c r="Q906" s="89"/>
    </row>
    <row r="907" spans="1:17" x14ac:dyDescent="0.25">
      <c r="A907" s="143"/>
      <c r="B907" s="143" t="str">
        <f>IF(A907&gt;"",IF(A907=E907,"No",(IF(IFERROR(VLOOKUP(A907,E:E,1,FALSE)=A907,FALSE),"Duplicate",IF(E907&gt;"","Mismatch","IT Only")))),"No")</f>
        <v>No</v>
      </c>
      <c r="C907" s="86" t="s">
        <v>430</v>
      </c>
      <c r="D907" s="143" t="s">
        <v>431</v>
      </c>
      <c r="E907" s="143" t="s">
        <v>6532</v>
      </c>
      <c r="F907" s="143" t="str">
        <f>IF(E907=0,"N/A",IF(IF(E907&gt;"",COUNTIF(E:E,E907),0)&gt;1,"Yes","No"))</f>
        <v>No</v>
      </c>
      <c r="G907" s="87" t="s">
        <v>6533</v>
      </c>
      <c r="H907" s="87" t="s">
        <v>593</v>
      </c>
      <c r="I907" s="87" t="s">
        <v>435</v>
      </c>
      <c r="J907" s="87" t="s">
        <v>436</v>
      </c>
      <c r="K907" s="87"/>
      <c r="L907" s="87"/>
      <c r="M907" s="87"/>
      <c r="N907" s="87" t="s">
        <v>6532</v>
      </c>
      <c r="O907" s="88">
        <v>48</v>
      </c>
      <c r="P907" s="87" t="s">
        <v>1232</v>
      </c>
      <c r="Q907" s="89"/>
    </row>
    <row r="908" spans="1:17" x14ac:dyDescent="0.25">
      <c r="A908" s="143"/>
      <c r="B908" s="143" t="str">
        <f>IF(A908&gt;"",IF(A908=E908,"No",(IF(IFERROR(VLOOKUP(A908,E:E,1,FALSE)=A908,FALSE),"Duplicate",IF(E908&gt;"","Mismatch","IT Only")))),"No")</f>
        <v>No</v>
      </c>
      <c r="C908" s="86" t="s">
        <v>430</v>
      </c>
      <c r="D908" s="143" t="s">
        <v>431</v>
      </c>
      <c r="E908" s="143" t="s">
        <v>9285</v>
      </c>
      <c r="F908" s="143" t="str">
        <f>IF(E908=0,"N/A",IF(IF(E908&gt;"",COUNTIF(E:E,E908),0)&gt;1,"Yes","No"))</f>
        <v>No</v>
      </c>
      <c r="G908" s="87" t="s">
        <v>9286</v>
      </c>
      <c r="H908" s="87" t="s">
        <v>593</v>
      </c>
      <c r="I908" s="87" t="s">
        <v>435</v>
      </c>
      <c r="J908" s="87" t="s">
        <v>436</v>
      </c>
      <c r="K908" s="87"/>
      <c r="L908" s="87"/>
      <c r="M908" s="87"/>
      <c r="N908" s="87" t="s">
        <v>9285</v>
      </c>
      <c r="O908" s="88">
        <v>48</v>
      </c>
      <c r="P908" s="87" t="s">
        <v>564</v>
      </c>
      <c r="Q908" s="89"/>
    </row>
    <row r="909" spans="1:17" x14ac:dyDescent="0.25">
      <c r="A909" s="143"/>
      <c r="B909" s="143" t="str">
        <f>IF(A909&gt;"",IF(A909=E909,"No",(IF(IFERROR(VLOOKUP(A909,E:E,1,FALSE)=A909,FALSE),"Duplicate",IF(E909&gt;"","Mismatch","IT Only")))),"No")</f>
        <v>No</v>
      </c>
      <c r="C909" s="86" t="s">
        <v>430</v>
      </c>
      <c r="D909" s="143" t="s">
        <v>431</v>
      </c>
      <c r="E909" s="143" t="s">
        <v>5350</v>
      </c>
      <c r="F909" s="143" t="str">
        <f>IF(E909=0,"N/A",IF(IF(E909&gt;"",COUNTIF(E:E,E909),0)&gt;1,"Yes","No"))</f>
        <v>No</v>
      </c>
      <c r="G909" s="87" t="s">
        <v>5351</v>
      </c>
      <c r="H909" s="87" t="s">
        <v>593</v>
      </c>
      <c r="I909" s="87" t="s">
        <v>435</v>
      </c>
      <c r="J909" s="87" t="s">
        <v>436</v>
      </c>
      <c r="K909" s="87"/>
      <c r="L909" s="87"/>
      <c r="M909" s="87"/>
      <c r="N909" s="87" t="s">
        <v>5350</v>
      </c>
      <c r="O909" s="88">
        <v>48</v>
      </c>
      <c r="P909" s="87" t="s">
        <v>564</v>
      </c>
      <c r="Q909" s="89"/>
    </row>
    <row r="910" spans="1:17" x14ac:dyDescent="0.25">
      <c r="A910" s="90"/>
      <c r="B910" s="90" t="str">
        <f>IF(A910&gt;"",IF(A910=E910,"No",(IF(IFERROR(VLOOKUP(A910,E:E,1,FALSE)=A910,FALSE),"Duplicate",IF(E910&gt;"","Mismatch","IT Only")))),"No")</f>
        <v>No</v>
      </c>
      <c r="C910" s="91" t="s">
        <v>451</v>
      </c>
      <c r="D910" s="90" t="s">
        <v>431</v>
      </c>
      <c r="E910" s="90" t="s">
        <v>646</v>
      </c>
      <c r="F910" s="143" t="str">
        <f>IF(E910=0,"N/A",IF(IF(E910&gt;"",COUNTIF(E:E,E910),0)&gt;1,"Yes","No"))</f>
        <v>No</v>
      </c>
      <c r="G910" s="129" t="s">
        <v>647</v>
      </c>
      <c r="H910" s="129" t="s">
        <v>593</v>
      </c>
      <c r="I910" s="92" t="s">
        <v>648</v>
      </c>
      <c r="J910" s="92" t="s">
        <v>436</v>
      </c>
      <c r="K910" s="129"/>
      <c r="L910" s="129"/>
      <c r="M910" s="92"/>
      <c r="N910" s="92" t="s">
        <v>646</v>
      </c>
      <c r="O910" s="98">
        <v>48</v>
      </c>
      <c r="P910" s="92" t="s">
        <v>564</v>
      </c>
      <c r="Q910" s="97"/>
    </row>
    <row r="911" spans="1:17" x14ac:dyDescent="0.25">
      <c r="A911" s="90"/>
      <c r="B911" s="90" t="str">
        <f>IF(A911&gt;"",IF(A911=E911,"No",(IF(IFERROR(VLOOKUP(A911,E:E,1,FALSE)=A911,FALSE),"Duplicate",IF(E911&gt;"","Mismatch","IT Only")))),"No")</f>
        <v>No</v>
      </c>
      <c r="C911" s="91" t="s">
        <v>451</v>
      </c>
      <c r="D911" s="90" t="s">
        <v>431</v>
      </c>
      <c r="E911" s="90" t="s">
        <v>3649</v>
      </c>
      <c r="F911" s="90" t="str">
        <f>IF(E911=0,"N/A",IF(IF(E911&gt;"",COUNTIF(E:E,E911),0)&gt;1,"Yes","No"))</f>
        <v>No</v>
      </c>
      <c r="G911" s="92" t="s">
        <v>3650</v>
      </c>
      <c r="H911" s="92" t="s">
        <v>593</v>
      </c>
      <c r="I911" s="92" t="s">
        <v>648</v>
      </c>
      <c r="J911" s="92" t="s">
        <v>436</v>
      </c>
      <c r="K911" s="92"/>
      <c r="L911" s="92"/>
      <c r="M911" s="92"/>
      <c r="N911" s="92" t="s">
        <v>3649</v>
      </c>
      <c r="O911" s="98">
        <v>48</v>
      </c>
      <c r="P911" s="92" t="s">
        <v>1232</v>
      </c>
      <c r="Q911" s="97"/>
    </row>
    <row r="912" spans="1:17" x14ac:dyDescent="0.25">
      <c r="A912" s="143"/>
      <c r="B912" s="143" t="str">
        <f>IF(A912&gt;"",IF(A912=E912,"No",(IF(IFERROR(VLOOKUP(A912,E:E,1,FALSE)=A912,FALSE),"Duplicate",IF(E912&gt;"","Mismatch","IT Only")))),"No")</f>
        <v>No</v>
      </c>
      <c r="C912" s="86" t="s">
        <v>430</v>
      </c>
      <c r="D912" s="143" t="s">
        <v>431</v>
      </c>
      <c r="E912" s="143" t="s">
        <v>5602</v>
      </c>
      <c r="F912" s="143" t="str">
        <f>IF(E912=0,"N/A",IF(IF(E912&gt;"",COUNTIF(E:E,E912),0)&gt;1,"Yes","No"))</f>
        <v>No</v>
      </c>
      <c r="G912" s="87" t="s">
        <v>5603</v>
      </c>
      <c r="H912" s="87" t="s">
        <v>440</v>
      </c>
      <c r="I912" s="87" t="s">
        <v>435</v>
      </c>
      <c r="J912" s="87" t="s">
        <v>436</v>
      </c>
      <c r="K912" s="87"/>
      <c r="L912" s="87"/>
      <c r="M912" s="87"/>
      <c r="N912" s="87" t="s">
        <v>5602</v>
      </c>
      <c r="O912" s="88">
        <v>48</v>
      </c>
      <c r="P912" s="87" t="s">
        <v>564</v>
      </c>
      <c r="Q912" s="89"/>
    </row>
    <row r="913" spans="1:17" x14ac:dyDescent="0.25">
      <c r="A913" s="143"/>
      <c r="B913" s="143" t="str">
        <f>IF(A913&gt;"",IF(A913=E913,"No",(IF(IFERROR(VLOOKUP(A913,E:E,1,FALSE)=A913,FALSE),"Duplicate",IF(E913&gt;"","Mismatch","IT Only")))),"No")</f>
        <v>No</v>
      </c>
      <c r="C913" s="86" t="s">
        <v>430</v>
      </c>
      <c r="D913" s="143" t="s">
        <v>431</v>
      </c>
      <c r="E913" s="143" t="s">
        <v>9289</v>
      </c>
      <c r="F913" s="143" t="str">
        <f>IF(E913=0,"N/A",IF(IF(E913&gt;"",COUNTIF(E:E,E913),0)&gt;1,"Yes","No"))</f>
        <v>No</v>
      </c>
      <c r="G913" s="87" t="s">
        <v>9290</v>
      </c>
      <c r="H913" s="87" t="s">
        <v>440</v>
      </c>
      <c r="I913" s="87" t="s">
        <v>435</v>
      </c>
      <c r="J913" s="87" t="s">
        <v>436</v>
      </c>
      <c r="K913" s="87"/>
      <c r="L913" s="87"/>
      <c r="M913" s="87"/>
      <c r="N913" s="87" t="s">
        <v>9289</v>
      </c>
      <c r="O913" s="88">
        <v>48</v>
      </c>
      <c r="P913" s="87" t="s">
        <v>564</v>
      </c>
      <c r="Q913" s="89"/>
    </row>
    <row r="914" spans="1:17" x14ac:dyDescent="0.25">
      <c r="A914" s="143"/>
      <c r="B914" s="143" t="str">
        <f>IF(A914&gt;"",IF(A914=E914,"No",(IF(IFERROR(VLOOKUP(A914,E:E,1,FALSE)=A914,FALSE),"Duplicate",IF(E914&gt;"","Mismatch","IT Only")))),"No")</f>
        <v>No</v>
      </c>
      <c r="C914" s="86" t="s">
        <v>430</v>
      </c>
      <c r="D914" s="143" t="s">
        <v>431</v>
      </c>
      <c r="E914" s="143" t="s">
        <v>9701</v>
      </c>
      <c r="F914" s="143" t="str">
        <f>IF(E914=0,"N/A",IF(IF(E914&gt;"",COUNTIF(E:E,E914),0)&gt;1,"Yes","No"))</f>
        <v>No</v>
      </c>
      <c r="G914" s="87" t="s">
        <v>9702</v>
      </c>
      <c r="H914" s="87" t="s">
        <v>440</v>
      </c>
      <c r="I914" s="87" t="s">
        <v>435</v>
      </c>
      <c r="J914" s="87" t="s">
        <v>436</v>
      </c>
      <c r="K914" s="87"/>
      <c r="L914" s="87"/>
      <c r="M914" s="87"/>
      <c r="N914" s="87" t="s">
        <v>9701</v>
      </c>
      <c r="O914" s="88">
        <v>48</v>
      </c>
      <c r="P914" s="87" t="s">
        <v>564</v>
      </c>
      <c r="Q914" s="89"/>
    </row>
    <row r="915" spans="1:17" x14ac:dyDescent="0.25">
      <c r="A915" s="143"/>
      <c r="B915" s="143" t="str">
        <f>IF(A915&gt;"",IF(A915=E915,"No",(IF(IFERROR(VLOOKUP(A915,E:E,1,FALSE)=A915,FALSE),"Duplicate",IF(E915&gt;"","Mismatch","IT Only")))),"No")</f>
        <v>No</v>
      </c>
      <c r="C915" s="86" t="s">
        <v>430</v>
      </c>
      <c r="D915" s="143" t="s">
        <v>431</v>
      </c>
      <c r="E915" s="143" t="s">
        <v>4003</v>
      </c>
      <c r="F915" s="143" t="str">
        <f>IF(E915=0,"N/A",IF(IF(E915&gt;"",COUNTIF(E:E,E915),0)&gt;1,"Yes","No"))</f>
        <v>No</v>
      </c>
      <c r="G915" s="87" t="s">
        <v>4004</v>
      </c>
      <c r="H915" s="87" t="s">
        <v>440</v>
      </c>
      <c r="I915" s="87" t="s">
        <v>435</v>
      </c>
      <c r="J915" s="87" t="s">
        <v>436</v>
      </c>
      <c r="K915" s="87"/>
      <c r="L915" s="87"/>
      <c r="M915" s="87"/>
      <c r="N915" s="87" t="s">
        <v>4003</v>
      </c>
      <c r="O915" s="88">
        <v>48</v>
      </c>
      <c r="P915" s="87" t="s">
        <v>564</v>
      </c>
      <c r="Q915" s="89"/>
    </row>
    <row r="916" spans="1:17" x14ac:dyDescent="0.25">
      <c r="A916" s="143"/>
      <c r="B916" s="143" t="str">
        <f>IF(A916&gt;"",IF(A916=E916,"No",(IF(IFERROR(VLOOKUP(A916,E:E,1,FALSE)=A916,FALSE),"Duplicate",IF(E916&gt;"","Mismatch","IT Only")))),"No")</f>
        <v>No</v>
      </c>
      <c r="C916" s="86" t="s">
        <v>430</v>
      </c>
      <c r="D916" s="143" t="s">
        <v>431</v>
      </c>
      <c r="E916" s="143" t="s">
        <v>4005</v>
      </c>
      <c r="F916" s="143" t="str">
        <f>IF(E916=0,"N/A",IF(IF(E916&gt;"",COUNTIF(E:E,E916),0)&gt;1,"Yes","No"))</f>
        <v>No</v>
      </c>
      <c r="G916" s="87" t="s">
        <v>4006</v>
      </c>
      <c r="H916" s="87" t="s">
        <v>440</v>
      </c>
      <c r="I916" s="87" t="s">
        <v>435</v>
      </c>
      <c r="J916" s="87" t="s">
        <v>436</v>
      </c>
      <c r="K916" s="87"/>
      <c r="L916" s="87"/>
      <c r="M916" s="87"/>
      <c r="N916" s="87" t="s">
        <v>4005</v>
      </c>
      <c r="O916" s="88">
        <v>48</v>
      </c>
      <c r="P916" s="87" t="s">
        <v>564</v>
      </c>
      <c r="Q916" s="89"/>
    </row>
    <row r="917" spans="1:17" x14ac:dyDescent="0.25">
      <c r="A917" s="143"/>
      <c r="B917" s="143" t="str">
        <f>IF(A917&gt;"",IF(A917=E917,"No",(IF(IFERROR(VLOOKUP(A917,E:E,1,FALSE)=A917,FALSE),"Duplicate",IF(E917&gt;"","Mismatch","IT Only")))),"No")</f>
        <v>No</v>
      </c>
      <c r="C917" s="86" t="s">
        <v>430</v>
      </c>
      <c r="D917" s="143" t="s">
        <v>431</v>
      </c>
      <c r="E917" s="143" t="s">
        <v>5348</v>
      </c>
      <c r="F917" s="143" t="str">
        <f>IF(E917=0,"N/A",IF(IF(E917&gt;"",COUNTIF(E:E,E917),0)&gt;1,"Yes","No"))</f>
        <v>No</v>
      </c>
      <c r="G917" s="87" t="s">
        <v>5349</v>
      </c>
      <c r="H917" s="87" t="s">
        <v>440</v>
      </c>
      <c r="I917" s="87" t="s">
        <v>435</v>
      </c>
      <c r="J917" s="87" t="s">
        <v>436</v>
      </c>
      <c r="K917" s="87"/>
      <c r="L917" s="87"/>
      <c r="M917" s="87"/>
      <c r="N917" s="87" t="s">
        <v>5348</v>
      </c>
      <c r="O917" s="88">
        <v>48</v>
      </c>
      <c r="P917" s="87" t="s">
        <v>564</v>
      </c>
      <c r="Q917" s="89"/>
    </row>
    <row r="918" spans="1:17" x14ac:dyDescent="0.25">
      <c r="A918" s="143"/>
      <c r="B918" s="143" t="str">
        <f>IF(A918&gt;"",IF(A918=E918,"No",(IF(IFERROR(VLOOKUP(A918,E:E,1,FALSE)=A918,FALSE),"Duplicate",IF(E918&gt;"","Mismatch","IT Only")))),"No")</f>
        <v>No</v>
      </c>
      <c r="C918" s="86" t="s">
        <v>430</v>
      </c>
      <c r="D918" s="143" t="s">
        <v>431</v>
      </c>
      <c r="E918" s="143" t="s">
        <v>5553</v>
      </c>
      <c r="F918" s="143" t="str">
        <f>IF(E918=0,"N/A",IF(IF(E918&gt;"",COUNTIF(E:E,E918),0)&gt;1,"Yes","No"))</f>
        <v>No</v>
      </c>
      <c r="G918" s="87" t="s">
        <v>5554</v>
      </c>
      <c r="H918" s="87" t="s">
        <v>440</v>
      </c>
      <c r="I918" s="87" t="s">
        <v>435</v>
      </c>
      <c r="J918" s="87" t="s">
        <v>436</v>
      </c>
      <c r="K918" s="87"/>
      <c r="L918" s="87"/>
      <c r="M918" s="87"/>
      <c r="N918" s="87" t="s">
        <v>5553</v>
      </c>
      <c r="O918" s="88">
        <v>48</v>
      </c>
      <c r="P918" s="87" t="s">
        <v>594</v>
      </c>
      <c r="Q918" s="89"/>
    </row>
    <row r="919" spans="1:17" x14ac:dyDescent="0.25">
      <c r="B919" s="84" t="str">
        <f>IF(A919&gt;"",IF(A919=E919,"No",(IF(IFERROR(VLOOKUP(A919,E:E,1,FALSE)=A919,FALSE),"Duplicate",IF(E919&gt;"","Mismatch","IT Only")))),"No")</f>
        <v>No</v>
      </c>
      <c r="C919" s="86" t="s">
        <v>430</v>
      </c>
      <c r="D919" s="84" t="s">
        <v>431</v>
      </c>
      <c r="E919" s="84" t="s">
        <v>8615</v>
      </c>
      <c r="F919" s="84" t="str">
        <f>IF(E919=0,"N/A",IF(IF(E919&gt;"",COUNTIF(E:E,E919),0)&gt;1,"Yes","No"))</f>
        <v>No</v>
      </c>
      <c r="G919" s="87" t="s">
        <v>8616</v>
      </c>
      <c r="H919" s="87" t="s">
        <v>593</v>
      </c>
      <c r="I919" s="87" t="s">
        <v>435</v>
      </c>
      <c r="J919" s="87" t="s">
        <v>436</v>
      </c>
      <c r="K919" s="87"/>
      <c r="L919" s="87"/>
      <c r="M919" s="87"/>
      <c r="N919" s="87" t="s">
        <v>8615</v>
      </c>
      <c r="O919" s="88">
        <v>48</v>
      </c>
      <c r="P919" s="87" t="s">
        <v>1232</v>
      </c>
      <c r="Q919" s="89"/>
    </row>
    <row r="920" spans="1:17" x14ac:dyDescent="0.25">
      <c r="A920" s="143"/>
      <c r="B920" s="143" t="str">
        <f>IF(A920&gt;"",IF(A920=E920,"No",(IF(IFERROR(VLOOKUP(A920,E:E,1,FALSE)=A920,FALSE),"Duplicate",IF(E920&gt;"","Mismatch","IT Only")))),"No")</f>
        <v>No</v>
      </c>
      <c r="C920" s="86" t="s">
        <v>430</v>
      </c>
      <c r="D920" s="143" t="s">
        <v>431</v>
      </c>
      <c r="E920" s="143" t="s">
        <v>4494</v>
      </c>
      <c r="F920" s="143" t="str">
        <f>IF(E920=0,"N/A",IF(IF(E920&gt;"",COUNTIF(E:E,E920),0)&gt;1,"Yes","No"))</f>
        <v>No</v>
      </c>
      <c r="G920" s="87" t="s">
        <v>4495</v>
      </c>
      <c r="H920" s="87" t="s">
        <v>440</v>
      </c>
      <c r="I920" s="87" t="s">
        <v>435</v>
      </c>
      <c r="J920" s="87" t="s">
        <v>436</v>
      </c>
      <c r="K920" s="87"/>
      <c r="L920" s="87"/>
      <c r="M920" s="87"/>
      <c r="N920" s="87" t="s">
        <v>4494</v>
      </c>
      <c r="O920" s="88">
        <v>48</v>
      </c>
      <c r="P920" s="87" t="s">
        <v>564</v>
      </c>
      <c r="Q920" s="89"/>
    </row>
    <row r="921" spans="1:17" x14ac:dyDescent="0.25">
      <c r="A921" s="143"/>
      <c r="B921" s="84" t="str">
        <f>IF(A921&gt;"",IF(A921=E921,"No",(IF(IFERROR(VLOOKUP(A921,E:E,1,FALSE)=A921,FALSE),"Duplicate",IF(E921&gt;"","Mismatch","IT Only")))),"No")</f>
        <v>No</v>
      </c>
      <c r="C921" s="86" t="s">
        <v>430</v>
      </c>
      <c r="D921" s="84" t="s">
        <v>431</v>
      </c>
      <c r="E921" s="84" t="s">
        <v>6534</v>
      </c>
      <c r="F921" s="84" t="str">
        <f>IF(E921=0,"N/A",IF(IF(E921&gt;"",COUNTIF(E:E,E921),0)&gt;1,"Yes","No"))</f>
        <v>No</v>
      </c>
      <c r="G921" s="87" t="s">
        <v>6535</v>
      </c>
      <c r="H921" s="87" t="s">
        <v>593</v>
      </c>
      <c r="I921" s="87" t="s">
        <v>435</v>
      </c>
      <c r="J921" s="87" t="s">
        <v>436</v>
      </c>
      <c r="K921" s="87"/>
      <c r="L921" s="87"/>
      <c r="M921" s="87"/>
      <c r="N921" s="87" t="s">
        <v>6534</v>
      </c>
      <c r="O921" s="88">
        <v>48</v>
      </c>
      <c r="P921" s="87" t="s">
        <v>1232</v>
      </c>
      <c r="Q921" s="89"/>
    </row>
    <row r="922" spans="1:17" x14ac:dyDescent="0.25">
      <c r="A922" s="143"/>
      <c r="B922" s="143" t="str">
        <f>IF(A922&gt;"",IF(A922=E922,"No",(IF(IFERROR(VLOOKUP(A922,E:E,1,FALSE)=A922,FALSE),"Duplicate",IF(E922&gt;"","Mismatch","IT Only")))),"No")</f>
        <v>No</v>
      </c>
      <c r="C922" s="86" t="s">
        <v>430</v>
      </c>
      <c r="D922" s="143" t="s">
        <v>431</v>
      </c>
      <c r="E922" s="143" t="s">
        <v>1494</v>
      </c>
      <c r="F922" s="84" t="str">
        <f>IF(E922=0,"N/A",IF(IF(E922&gt;"",COUNTIF(E:E,E922),0)&gt;1,"Yes","No"))</f>
        <v>No</v>
      </c>
      <c r="G922" s="87" t="s">
        <v>1495</v>
      </c>
      <c r="H922" s="87" t="s">
        <v>440</v>
      </c>
      <c r="I922" s="87" t="s">
        <v>435</v>
      </c>
      <c r="J922" s="87" t="s">
        <v>436</v>
      </c>
      <c r="K922" s="87"/>
      <c r="L922" s="87"/>
      <c r="M922" s="87"/>
      <c r="N922" s="87" t="s">
        <v>1494</v>
      </c>
      <c r="O922" s="88">
        <v>48</v>
      </c>
      <c r="P922" s="87" t="s">
        <v>513</v>
      </c>
      <c r="Q922" s="89"/>
    </row>
    <row r="923" spans="1:17" x14ac:dyDescent="0.25">
      <c r="A923" s="143"/>
      <c r="B923" s="143" t="str">
        <f>IF(A923&gt;"",IF(A923=E923,"No",(IF(IFERROR(VLOOKUP(A923,E:E,1,FALSE)=A923,FALSE),"Duplicate",IF(E923&gt;"","Mismatch","IT Only")))),"No")</f>
        <v>No</v>
      </c>
      <c r="C923" s="86" t="s">
        <v>430</v>
      </c>
      <c r="D923" s="143" t="s">
        <v>431</v>
      </c>
      <c r="E923" s="143" t="s">
        <v>4092</v>
      </c>
      <c r="F923" s="143" t="str">
        <f>IF(E923=0,"N/A",IF(IF(E923&gt;"",COUNTIF(E:E,E923),0)&gt;1,"Yes","No"))</f>
        <v>No</v>
      </c>
      <c r="G923" s="87" t="s">
        <v>4093</v>
      </c>
      <c r="H923" s="87" t="s">
        <v>593</v>
      </c>
      <c r="I923" s="87" t="s">
        <v>435</v>
      </c>
      <c r="J923" s="87" t="s">
        <v>436</v>
      </c>
      <c r="K923" s="87"/>
      <c r="L923" s="87"/>
      <c r="M923" s="87"/>
      <c r="N923" s="87" t="s">
        <v>4092</v>
      </c>
      <c r="O923" s="88">
        <v>48</v>
      </c>
      <c r="P923" s="87" t="s">
        <v>1232</v>
      </c>
      <c r="Q923" s="89"/>
    </row>
    <row r="924" spans="1:17" x14ac:dyDescent="0.25">
      <c r="A924" s="143"/>
      <c r="B924" s="143" t="str">
        <f>IF(A924&gt;"",IF(A924=E924,"No",(IF(IFERROR(VLOOKUP(A924,E:E,1,FALSE)=A924,FALSE),"Duplicate",IF(E924&gt;"","Mismatch","IT Only")))),"No")</f>
        <v>No</v>
      </c>
      <c r="C924" s="86" t="s">
        <v>430</v>
      </c>
      <c r="D924" s="143" t="s">
        <v>431</v>
      </c>
      <c r="E924" s="143" t="s">
        <v>8789</v>
      </c>
      <c r="F924" s="143" t="str">
        <f>IF(E924=0,"N/A",IF(IF(E924&gt;"",COUNTIF(E:E,E924),0)&gt;1,"Yes","No"))</f>
        <v>No</v>
      </c>
      <c r="G924" s="87" t="s">
        <v>8790</v>
      </c>
      <c r="H924" s="87" t="s">
        <v>440</v>
      </c>
      <c r="I924" s="87" t="s">
        <v>435</v>
      </c>
      <c r="J924" s="87" t="s">
        <v>436</v>
      </c>
      <c r="K924" s="106"/>
      <c r="L924" s="106"/>
      <c r="M924" s="87"/>
      <c r="N924" s="87" t="s">
        <v>8789</v>
      </c>
      <c r="O924" s="88">
        <v>48</v>
      </c>
      <c r="P924" s="87" t="s">
        <v>513</v>
      </c>
      <c r="Q924" s="89"/>
    </row>
    <row r="925" spans="1:17" x14ac:dyDescent="0.25">
      <c r="A925" s="90"/>
      <c r="B925" s="90" t="str">
        <f>IF(A925&gt;"",IF(A925=E925,"No",(IF(IFERROR(VLOOKUP(A925,E:E,1,FALSE)=A925,FALSE),"Duplicate",IF(E925&gt;"","Mismatch","IT Only")))),"No")</f>
        <v>No</v>
      </c>
      <c r="C925" s="91" t="s">
        <v>451</v>
      </c>
      <c r="D925" s="90" t="s">
        <v>431</v>
      </c>
      <c r="E925" s="90" t="s">
        <v>2568</v>
      </c>
      <c r="F925" s="84" t="str">
        <f>IF(E925=0,"N/A",IF(IF(E925&gt;"",COUNTIF(E:E,E925),0)&gt;1,"Yes","No"))</f>
        <v>No</v>
      </c>
      <c r="G925" s="92" t="s">
        <v>2569</v>
      </c>
      <c r="H925" s="92" t="s">
        <v>440</v>
      </c>
      <c r="I925" s="92" t="s">
        <v>435</v>
      </c>
      <c r="J925" s="92" t="s">
        <v>436</v>
      </c>
      <c r="K925" s="92"/>
      <c r="L925" s="92"/>
      <c r="M925" s="92"/>
      <c r="N925" s="92" t="s">
        <v>2568</v>
      </c>
      <c r="O925" s="98">
        <v>48</v>
      </c>
      <c r="P925" s="92" t="s">
        <v>2570</v>
      </c>
      <c r="Q925" s="97"/>
    </row>
    <row r="926" spans="1:17" x14ac:dyDescent="0.25">
      <c r="A926" s="143"/>
      <c r="B926" s="143" t="str">
        <f>IF(A926&gt;"",IF(A926=E926,"No",(IF(IFERROR(VLOOKUP(A926,E:E,1,FALSE)=A926,FALSE),"Duplicate",IF(E926&gt;"","Mismatch","IT Only")))),"No")</f>
        <v>No</v>
      </c>
      <c r="C926" s="86" t="s">
        <v>430</v>
      </c>
      <c r="D926" s="143" t="s">
        <v>431</v>
      </c>
      <c r="E926" s="143" t="s">
        <v>638</v>
      </c>
      <c r="F926" s="143" t="str">
        <f>IF(E926=0,"N/A",IF(IF(E926&gt;"",COUNTIF(E:E,E926),0)&gt;1,"Yes","No"))</f>
        <v>No</v>
      </c>
      <c r="G926" s="87" t="s">
        <v>639</v>
      </c>
      <c r="H926" s="87" t="s">
        <v>440</v>
      </c>
      <c r="I926" s="87" t="s">
        <v>435</v>
      </c>
      <c r="J926" s="87" t="s">
        <v>436</v>
      </c>
      <c r="K926" s="87"/>
      <c r="L926" s="87"/>
      <c r="M926" s="87"/>
      <c r="N926" s="87" t="s">
        <v>638</v>
      </c>
      <c r="O926" s="88">
        <v>48</v>
      </c>
      <c r="P926" s="87" t="s">
        <v>564</v>
      </c>
      <c r="Q926" s="89"/>
    </row>
    <row r="927" spans="1:17" x14ac:dyDescent="0.25">
      <c r="A927" s="143"/>
      <c r="B927" s="143" t="str">
        <f>IF(A927&gt;"",IF(A927=E927,"No",(IF(IFERROR(VLOOKUP(A927,E:E,1,FALSE)=A927,FALSE),"Duplicate",IF(E927&gt;"","Mismatch","IT Only")))),"No")</f>
        <v>No</v>
      </c>
      <c r="C927" s="86" t="s">
        <v>430</v>
      </c>
      <c r="D927" s="143" t="s">
        <v>431</v>
      </c>
      <c r="E927" s="143" t="s">
        <v>6528</v>
      </c>
      <c r="F927" s="84" t="str">
        <f>IF(E927=0,"N/A",IF(IF(E927&gt;"",COUNTIF(E:E,E927),0)&gt;1,"Yes","No"))</f>
        <v>No</v>
      </c>
      <c r="G927" s="87" t="s">
        <v>6529</v>
      </c>
      <c r="H927" s="87" t="s">
        <v>440</v>
      </c>
      <c r="I927" s="87" t="s">
        <v>435</v>
      </c>
      <c r="J927" s="87" t="s">
        <v>436</v>
      </c>
      <c r="K927" s="87"/>
      <c r="L927" s="87"/>
      <c r="M927" s="87"/>
      <c r="N927" s="87" t="s">
        <v>6528</v>
      </c>
      <c r="O927" s="88">
        <v>48</v>
      </c>
      <c r="P927" s="87" t="s">
        <v>564</v>
      </c>
      <c r="Q927" s="89"/>
    </row>
    <row r="928" spans="1:17" x14ac:dyDescent="0.25">
      <c r="A928" s="143"/>
      <c r="B928" s="143" t="str">
        <f>IF(A928&gt;"",IF(A928=E928,"No",(IF(IFERROR(VLOOKUP(A928,E:E,1,FALSE)=A928,FALSE),"Duplicate",IF(E928&gt;"","Mismatch","IT Only")))),"No")</f>
        <v>No</v>
      </c>
      <c r="C928" s="86" t="s">
        <v>430</v>
      </c>
      <c r="D928" s="143" t="s">
        <v>431</v>
      </c>
      <c r="E928" s="143" t="s">
        <v>7874</v>
      </c>
      <c r="F928" s="143" t="str">
        <f>IF(E928=0,"N/A",IF(IF(E928&gt;"",COUNTIF(E:E,E928),0)&gt;1,"Yes","No"))</f>
        <v>No</v>
      </c>
      <c r="G928" s="87" t="s">
        <v>7875</v>
      </c>
      <c r="H928" s="87" t="s">
        <v>440</v>
      </c>
      <c r="I928" s="87" t="s">
        <v>435</v>
      </c>
      <c r="J928" s="87" t="s">
        <v>436</v>
      </c>
      <c r="K928" s="87"/>
      <c r="L928" s="87"/>
      <c r="M928" s="87"/>
      <c r="N928" s="87" t="s">
        <v>7874</v>
      </c>
      <c r="O928" s="88">
        <v>48</v>
      </c>
      <c r="P928" s="87" t="s">
        <v>564</v>
      </c>
      <c r="Q928" s="89"/>
    </row>
    <row r="929" spans="1:17" x14ac:dyDescent="0.25">
      <c r="A929" s="143"/>
      <c r="B929" s="143" t="str">
        <f>IF(A929&gt;"",IF(A929=E929,"No",(IF(IFERROR(VLOOKUP(A929,E:E,1,FALSE)=A929,FALSE),"Duplicate",IF(E929&gt;"","Mismatch","IT Only")))),"No")</f>
        <v>No</v>
      </c>
      <c r="C929" s="86" t="s">
        <v>430</v>
      </c>
      <c r="D929" s="143" t="s">
        <v>431</v>
      </c>
      <c r="E929" s="143" t="s">
        <v>7869</v>
      </c>
      <c r="F929" s="143" t="str">
        <f>IF(E929=0,"N/A",IF(IF(E929&gt;"",COUNTIF(E:E,E929),0)&gt;1,"Yes","No"))</f>
        <v>No</v>
      </c>
      <c r="G929" s="87" t="s">
        <v>7870</v>
      </c>
      <c r="H929" s="87" t="s">
        <v>440</v>
      </c>
      <c r="I929" s="87" t="s">
        <v>435</v>
      </c>
      <c r="J929" s="87" t="s">
        <v>436</v>
      </c>
      <c r="K929" s="87"/>
      <c r="L929" s="87"/>
      <c r="M929" s="87"/>
      <c r="N929" s="87" t="s">
        <v>7869</v>
      </c>
      <c r="O929" s="88">
        <v>48</v>
      </c>
      <c r="P929" s="87" t="s">
        <v>564</v>
      </c>
      <c r="Q929" s="89"/>
    </row>
    <row r="930" spans="1:17" x14ac:dyDescent="0.25">
      <c r="A930" s="143"/>
      <c r="B930" s="143" t="str">
        <f>IF(A930&gt;"",IF(A930=E930,"No",(IF(IFERROR(VLOOKUP(A930,E:E,1,FALSE)=A930,FALSE),"Duplicate",IF(E930&gt;"","Mismatch","IT Only")))),"No")</f>
        <v>No</v>
      </c>
      <c r="C930" s="86" t="s">
        <v>430</v>
      </c>
      <c r="D930" s="143" t="s">
        <v>431</v>
      </c>
      <c r="E930" s="143" t="s">
        <v>5843</v>
      </c>
      <c r="F930" s="84" t="str">
        <f>IF(E930=0,"N/A",IF(IF(E930&gt;"",COUNTIF(E:E,E930),0)&gt;1,"Yes","No"))</f>
        <v>No</v>
      </c>
      <c r="G930" s="87" t="s">
        <v>5844</v>
      </c>
      <c r="H930" s="87" t="s">
        <v>440</v>
      </c>
      <c r="I930" s="87" t="s">
        <v>435</v>
      </c>
      <c r="J930" s="87" t="s">
        <v>436</v>
      </c>
      <c r="K930" s="87"/>
      <c r="L930" s="87"/>
      <c r="M930" s="87"/>
      <c r="N930" s="87" t="s">
        <v>5843</v>
      </c>
      <c r="O930" s="88">
        <v>48</v>
      </c>
      <c r="P930" s="87" t="s">
        <v>564</v>
      </c>
      <c r="Q930" s="89"/>
    </row>
    <row r="931" spans="1:17" x14ac:dyDescent="0.25">
      <c r="A931" s="143"/>
      <c r="B931" s="143" t="str">
        <f>IF(A931&gt;"",IF(A931=E931,"No",(IF(IFERROR(VLOOKUP(A931,E:E,1,FALSE)=A931,FALSE),"Duplicate",IF(E931&gt;"","Mismatch","IT Only")))),"No")</f>
        <v>No</v>
      </c>
      <c r="C931" s="86" t="s">
        <v>430</v>
      </c>
      <c r="D931" s="143" t="s">
        <v>431</v>
      </c>
      <c r="E931" s="143" t="s">
        <v>785</v>
      </c>
      <c r="F931" s="143" t="str">
        <f>IF(E931=0,"N/A",IF(IF(E931&gt;"",COUNTIF(E:E,E931),0)&gt;1,"Yes","No"))</f>
        <v>No</v>
      </c>
      <c r="G931" s="87" t="s">
        <v>786</v>
      </c>
      <c r="H931" s="87" t="s">
        <v>440</v>
      </c>
      <c r="I931" s="87" t="s">
        <v>435</v>
      </c>
      <c r="J931" s="87" t="s">
        <v>436</v>
      </c>
      <c r="K931" s="87"/>
      <c r="L931" s="87"/>
      <c r="M931" s="87"/>
      <c r="N931" s="87" t="s">
        <v>785</v>
      </c>
      <c r="O931" s="88">
        <v>48</v>
      </c>
      <c r="P931" s="87" t="s">
        <v>564</v>
      </c>
      <c r="Q931" s="89"/>
    </row>
    <row r="932" spans="1:17" x14ac:dyDescent="0.25">
      <c r="A932" s="143"/>
      <c r="B932" s="143" t="str">
        <f>IF(A932&gt;"",IF(A932=E932,"No",(IF(IFERROR(VLOOKUP(A932,E:E,1,FALSE)=A932,FALSE),"Duplicate",IF(E932&gt;"","Mismatch","IT Only")))),"No")</f>
        <v>No</v>
      </c>
      <c r="C932" s="86" t="s">
        <v>430</v>
      </c>
      <c r="D932" s="143" t="s">
        <v>431</v>
      </c>
      <c r="E932" s="143" t="s">
        <v>6199</v>
      </c>
      <c r="F932" s="143" t="str">
        <f>IF(E932=0,"N/A",IF(IF(E932&gt;"",COUNTIF(E:E,E932),0)&gt;1,"Yes","No"))</f>
        <v>No</v>
      </c>
      <c r="G932" s="87" t="s">
        <v>6200</v>
      </c>
      <c r="H932" s="87" t="s">
        <v>440</v>
      </c>
      <c r="I932" s="87" t="s">
        <v>435</v>
      </c>
      <c r="J932" s="87" t="s">
        <v>436</v>
      </c>
      <c r="K932" s="87"/>
      <c r="L932" s="87"/>
      <c r="M932" s="87"/>
      <c r="N932" s="87" t="s">
        <v>6199</v>
      </c>
      <c r="O932" s="88">
        <v>48</v>
      </c>
      <c r="P932" s="87" t="s">
        <v>564</v>
      </c>
      <c r="Q932" s="89"/>
    </row>
    <row r="933" spans="1:17" x14ac:dyDescent="0.25">
      <c r="A933" s="143"/>
      <c r="B933" s="143" t="str">
        <f>IF(A933&gt;"",IF(A933=E933,"No",(IF(IFERROR(VLOOKUP(A933,E:E,1,FALSE)=A933,FALSE),"Duplicate",IF(E933&gt;"","Mismatch","IT Only")))),"No")</f>
        <v>No</v>
      </c>
      <c r="C933" s="86" t="s">
        <v>430</v>
      </c>
      <c r="D933" s="143" t="s">
        <v>431</v>
      </c>
      <c r="E933" s="143" t="s">
        <v>700</v>
      </c>
      <c r="F933" s="143" t="str">
        <f>IF(E933=0,"N/A",IF(IF(E933&gt;"",COUNTIF(E:E,E933),0)&gt;1,"Yes","No"))</f>
        <v>No</v>
      </c>
      <c r="G933" s="87" t="s">
        <v>701</v>
      </c>
      <c r="H933" s="87" t="s">
        <v>593</v>
      </c>
      <c r="I933" s="87" t="s">
        <v>435</v>
      </c>
      <c r="J933" s="87" t="s">
        <v>436</v>
      </c>
      <c r="K933" s="87"/>
      <c r="L933" s="87"/>
      <c r="M933" s="87"/>
      <c r="N933" s="87" t="s">
        <v>700</v>
      </c>
      <c r="O933" s="88">
        <v>48</v>
      </c>
      <c r="P933" s="87" t="s">
        <v>513</v>
      </c>
      <c r="Q933" s="89"/>
    </row>
    <row r="934" spans="1:17" x14ac:dyDescent="0.25">
      <c r="A934" s="143"/>
      <c r="B934" s="143" t="str">
        <f>IF(A934&gt;"",IF(A934=E934,"No",(IF(IFERROR(VLOOKUP(A934,E:E,1,FALSE)=A934,FALSE),"Duplicate",IF(E934&gt;"","Mismatch","IT Only")))),"No")</f>
        <v>No</v>
      </c>
      <c r="C934" s="86" t="s">
        <v>430</v>
      </c>
      <c r="D934" s="143" t="s">
        <v>431</v>
      </c>
      <c r="E934" s="143" t="s">
        <v>9280</v>
      </c>
      <c r="F934" s="143" t="str">
        <f>IF(E934=0,"N/A",IF(IF(E934&gt;"",COUNTIF(E:E,E934),0)&gt;1,"Yes","No"))</f>
        <v>No</v>
      </c>
      <c r="G934" s="87" t="s">
        <v>9281</v>
      </c>
      <c r="H934" s="87" t="s">
        <v>440</v>
      </c>
      <c r="I934" s="87" t="s">
        <v>435</v>
      </c>
      <c r="J934" s="87" t="s">
        <v>436</v>
      </c>
      <c r="K934" s="87"/>
      <c r="L934" s="87"/>
      <c r="M934" s="87"/>
      <c r="N934" s="87" t="s">
        <v>9280</v>
      </c>
      <c r="O934" s="88">
        <v>48</v>
      </c>
      <c r="P934" s="87" t="s">
        <v>441</v>
      </c>
      <c r="Q934" s="89"/>
    </row>
    <row r="935" spans="1:17" x14ac:dyDescent="0.25">
      <c r="A935" s="143"/>
      <c r="B935" s="84" t="str">
        <f>IF(A935&gt;"",IF(A935=E935,"No",(IF(IFERROR(VLOOKUP(A935,E:E,1,FALSE)=A935,FALSE),"Duplicate",IF(E935&gt;"","Mismatch","IT Only")))),"No")</f>
        <v>No</v>
      </c>
      <c r="C935" s="86" t="s">
        <v>430</v>
      </c>
      <c r="D935" s="84" t="s">
        <v>431</v>
      </c>
      <c r="E935" s="84" t="s">
        <v>9287</v>
      </c>
      <c r="F935" s="84" t="str">
        <f>IF(E935=0,"N/A",IF(IF(E935&gt;"",COUNTIF(E:E,E935),0)&gt;1,"Yes","No"))</f>
        <v>No</v>
      </c>
      <c r="G935" s="87" t="s">
        <v>9288</v>
      </c>
      <c r="H935" s="87" t="s">
        <v>440</v>
      </c>
      <c r="I935" s="87" t="s">
        <v>435</v>
      </c>
      <c r="J935" s="87" t="s">
        <v>436</v>
      </c>
      <c r="K935" s="87"/>
      <c r="L935" s="87"/>
      <c r="M935" s="87"/>
      <c r="N935" s="87" t="s">
        <v>9287</v>
      </c>
      <c r="O935" s="88">
        <v>48</v>
      </c>
      <c r="P935" s="87" t="s">
        <v>564</v>
      </c>
      <c r="Q935" s="89"/>
    </row>
    <row r="936" spans="1:17" x14ac:dyDescent="0.25">
      <c r="A936" s="143"/>
      <c r="B936" s="84" t="str">
        <f>IF(A936&gt;"",IF(A936=E936,"No",(IF(IFERROR(VLOOKUP(A936,E:E,1,FALSE)=A936,FALSE),"Duplicate",IF(E936&gt;"","Mismatch","IT Only")))),"No")</f>
        <v>No</v>
      </c>
      <c r="C936" s="86" t="s">
        <v>430</v>
      </c>
      <c r="D936" s="84" t="s">
        <v>431</v>
      </c>
      <c r="E936" s="84" t="s">
        <v>8896</v>
      </c>
      <c r="F936" s="84" t="str">
        <f>IF(E936=0,"N/A",IF(IF(E936&gt;"",COUNTIF(E:E,E936),0)&gt;1,"Yes","No"))</f>
        <v>No</v>
      </c>
      <c r="G936" s="87" t="s">
        <v>8897</v>
      </c>
      <c r="H936" s="87" t="s">
        <v>593</v>
      </c>
      <c r="I936" s="87" t="s">
        <v>435</v>
      </c>
      <c r="J936" s="87" t="s">
        <v>436</v>
      </c>
      <c r="K936" s="87"/>
      <c r="L936" s="87"/>
      <c r="M936" s="87"/>
      <c r="N936" s="87" t="s">
        <v>8896</v>
      </c>
      <c r="O936" s="88">
        <v>48</v>
      </c>
      <c r="P936" s="87" t="s">
        <v>1232</v>
      </c>
      <c r="Q936" s="89"/>
    </row>
    <row r="937" spans="1:17" x14ac:dyDescent="0.25">
      <c r="A937" s="143"/>
      <c r="B937" s="143" t="str">
        <f>IF(A937&gt;"",IF(A937=E937,"No",(IF(IFERROR(VLOOKUP(A937,E:E,1,FALSE)=A937,FALSE),"Duplicate",IF(E937&gt;"","Mismatch","IT Only")))),"No")</f>
        <v>No</v>
      </c>
      <c r="C937" s="86" t="s">
        <v>430</v>
      </c>
      <c r="D937" s="143" t="s">
        <v>431</v>
      </c>
      <c r="E937" s="143" t="s">
        <v>6387</v>
      </c>
      <c r="F937" s="84" t="str">
        <f>IF(E937=0,"N/A",IF(IF(E937&gt;"",COUNTIF(E:E,E937),0)&gt;1,"Yes","No"))</f>
        <v>No</v>
      </c>
      <c r="G937" s="87" t="s">
        <v>6388</v>
      </c>
      <c r="H937" s="87" t="s">
        <v>593</v>
      </c>
      <c r="I937" s="87" t="s">
        <v>435</v>
      </c>
      <c r="J937" s="87" t="s">
        <v>436</v>
      </c>
      <c r="K937" s="87"/>
      <c r="L937" s="87"/>
      <c r="M937" s="87"/>
      <c r="N937" s="87" t="s">
        <v>6387</v>
      </c>
      <c r="O937" s="88">
        <v>48</v>
      </c>
      <c r="P937" s="87" t="s">
        <v>1232</v>
      </c>
      <c r="Q937" s="89"/>
    </row>
    <row r="938" spans="1:17" x14ac:dyDescent="0.25">
      <c r="A938" s="143"/>
      <c r="B938" s="143" t="str">
        <f>IF(A938&gt;"",IF(A938=E938,"No",(IF(IFERROR(VLOOKUP(A938,E:E,1,FALSE)=A938,FALSE),"Duplicate",IF(E938&gt;"","Mismatch","IT Only")))),"No")</f>
        <v>No</v>
      </c>
      <c r="C938" s="86" t="s">
        <v>430</v>
      </c>
      <c r="D938" s="143" t="s">
        <v>431</v>
      </c>
      <c r="E938" s="143" t="s">
        <v>6526</v>
      </c>
      <c r="F938" s="84" t="str">
        <f>IF(E938=0,"N/A",IF(IF(E938&gt;"",COUNTIF(E:E,E938),0)&gt;1,"Yes","No"))</f>
        <v>No</v>
      </c>
      <c r="G938" s="87" t="s">
        <v>6527</v>
      </c>
      <c r="H938" s="87" t="s">
        <v>440</v>
      </c>
      <c r="I938" s="87" t="s">
        <v>435</v>
      </c>
      <c r="J938" s="87" t="s">
        <v>436</v>
      </c>
      <c r="K938" s="87"/>
      <c r="L938" s="87"/>
      <c r="M938" s="87"/>
      <c r="N938" s="87" t="s">
        <v>6526</v>
      </c>
      <c r="O938" s="88">
        <v>48</v>
      </c>
      <c r="P938" s="87" t="s">
        <v>564</v>
      </c>
      <c r="Q938" s="89"/>
    </row>
    <row r="939" spans="1:17" x14ac:dyDescent="0.25">
      <c r="A939" s="143"/>
      <c r="B939" s="143" t="str">
        <f>IF(A939&gt;"",IF(A939=E939,"No",(IF(IFERROR(VLOOKUP(A939,E:E,1,FALSE)=A939,FALSE),"Duplicate",IF(E939&gt;"","Mismatch","IT Only")))),"No")</f>
        <v>No</v>
      </c>
      <c r="C939" s="86" t="s">
        <v>430</v>
      </c>
      <c r="D939" s="143" t="s">
        <v>431</v>
      </c>
      <c r="E939" s="143" t="s">
        <v>9291</v>
      </c>
      <c r="F939" s="143" t="str">
        <f>IF(E939=0,"N/A",IF(IF(E939&gt;"",COUNTIF(E:E,E939),0)&gt;1,"Yes","No"))</f>
        <v>No</v>
      </c>
      <c r="G939" s="87" t="s">
        <v>9292</v>
      </c>
      <c r="H939" s="87" t="s">
        <v>440</v>
      </c>
      <c r="I939" s="87" t="s">
        <v>435</v>
      </c>
      <c r="J939" s="87" t="s">
        <v>436</v>
      </c>
      <c r="K939" s="87"/>
      <c r="L939" s="87"/>
      <c r="M939" s="87"/>
      <c r="N939" s="87" t="s">
        <v>9291</v>
      </c>
      <c r="O939" s="88">
        <v>48</v>
      </c>
      <c r="P939" s="87" t="s">
        <v>564</v>
      </c>
      <c r="Q939" s="89"/>
    </row>
    <row r="940" spans="1:17" x14ac:dyDescent="0.25">
      <c r="A940" s="143"/>
      <c r="B940" s="143" t="str">
        <f>IF(A940&gt;"",IF(A940=E940,"No",(IF(IFERROR(VLOOKUP(A940,E:E,1,FALSE)=A940,FALSE),"Duplicate",IF(E940&gt;"","Mismatch","IT Only")))),"No")</f>
        <v>No</v>
      </c>
      <c r="C940" s="86" t="s">
        <v>430</v>
      </c>
      <c r="D940" s="143" t="s">
        <v>431</v>
      </c>
      <c r="E940" s="143" t="s">
        <v>9557</v>
      </c>
      <c r="F940" s="143" t="str">
        <f>IF(E940=0,"N/A",IF(IF(E940&gt;"",COUNTIF(E:E,E940),0)&gt;1,"Yes","No"))</f>
        <v>No</v>
      </c>
      <c r="G940" s="87" t="s">
        <v>9558</v>
      </c>
      <c r="H940" s="87" t="s">
        <v>440</v>
      </c>
      <c r="I940" s="87" t="s">
        <v>435</v>
      </c>
      <c r="J940" s="87" t="s">
        <v>436</v>
      </c>
      <c r="K940" s="87"/>
      <c r="L940" s="87"/>
      <c r="M940" s="87"/>
      <c r="N940" s="87" t="s">
        <v>9557</v>
      </c>
      <c r="O940" s="88">
        <v>48</v>
      </c>
      <c r="P940" s="87" t="s">
        <v>564</v>
      </c>
      <c r="Q940" s="89"/>
    </row>
    <row r="941" spans="1:17" x14ac:dyDescent="0.25">
      <c r="A941" s="143"/>
      <c r="B941" s="143" t="str">
        <f>IF(A941&gt;"",IF(A941=E941,"No",(IF(IFERROR(VLOOKUP(A941,E:E,1,FALSE)=A941,FALSE),"Duplicate",IF(E941&gt;"","Mismatch","IT Only")))),"No")</f>
        <v>No</v>
      </c>
      <c r="C941" s="86" t="s">
        <v>430</v>
      </c>
      <c r="D941" s="143" t="s">
        <v>431</v>
      </c>
      <c r="E941" s="143" t="s">
        <v>6178</v>
      </c>
      <c r="F941" s="143" t="str">
        <f>IF(E941=0,"N/A",IF(IF(E941&gt;"",COUNTIF(E:E,E941),0)&gt;1,"Yes","No"))</f>
        <v>No</v>
      </c>
      <c r="G941" s="87" t="s">
        <v>6179</v>
      </c>
      <c r="H941" s="87" t="s">
        <v>593</v>
      </c>
      <c r="I941" s="87" t="s">
        <v>435</v>
      </c>
      <c r="J941" s="87" t="s">
        <v>436</v>
      </c>
      <c r="K941" s="87"/>
      <c r="L941" s="87"/>
      <c r="M941" s="87"/>
      <c r="N941" s="87" t="s">
        <v>6178</v>
      </c>
      <c r="O941" s="88">
        <v>48</v>
      </c>
      <c r="P941" s="87" t="s">
        <v>1232</v>
      </c>
      <c r="Q941" s="89"/>
    </row>
    <row r="942" spans="1:17" x14ac:dyDescent="0.25">
      <c r="A942" s="143"/>
      <c r="B942" s="143" t="str">
        <f>IF(A942&gt;"",IF(A942=E942,"No",(IF(IFERROR(VLOOKUP(A942,E:E,1,FALSE)=A942,FALSE),"Duplicate",IF(E942&gt;"","Mismatch","IT Only")))),"No")</f>
        <v>No</v>
      </c>
      <c r="C942" s="86" t="s">
        <v>430</v>
      </c>
      <c r="D942" s="143" t="s">
        <v>431</v>
      </c>
      <c r="E942" s="143" t="s">
        <v>9409</v>
      </c>
      <c r="F942" s="143" t="str">
        <f>IF(E942=0,"N/A",IF(IF(E942&gt;"",COUNTIF(E:E,E942),0)&gt;1,"Yes","No"))</f>
        <v>No</v>
      </c>
      <c r="G942" s="87" t="s">
        <v>9410</v>
      </c>
      <c r="H942" s="87" t="s">
        <v>440</v>
      </c>
      <c r="I942" s="87" t="s">
        <v>435</v>
      </c>
      <c r="J942" s="87" t="s">
        <v>436</v>
      </c>
      <c r="K942" s="87"/>
      <c r="L942" s="87"/>
      <c r="M942" s="87"/>
      <c r="N942" s="87" t="s">
        <v>9409</v>
      </c>
      <c r="O942" s="88">
        <v>48</v>
      </c>
      <c r="P942" s="87" t="s">
        <v>564</v>
      </c>
      <c r="Q942" s="89"/>
    </row>
    <row r="943" spans="1:17" x14ac:dyDescent="0.25">
      <c r="A943" s="143"/>
      <c r="B943" s="143" t="str">
        <f>IF(A943&gt;"",IF(A943=E943,"No",(IF(IFERROR(VLOOKUP(A943,E:E,1,FALSE)=A943,FALSE),"Duplicate",IF(E943&gt;"","Mismatch","IT Only")))),"No")</f>
        <v>No</v>
      </c>
      <c r="C943" s="86" t="s">
        <v>430</v>
      </c>
      <c r="D943" s="143" t="s">
        <v>431</v>
      </c>
      <c r="E943" s="143" t="s">
        <v>1618</v>
      </c>
      <c r="F943" s="84" t="str">
        <f>IF(E943=0,"N/A",IF(IF(E943&gt;"",COUNTIF(E:E,E943),0)&gt;1,"Yes","No"))</f>
        <v>No</v>
      </c>
      <c r="G943" s="87" t="s">
        <v>1619</v>
      </c>
      <c r="H943" s="87" t="s">
        <v>593</v>
      </c>
      <c r="I943" s="87" t="s">
        <v>435</v>
      </c>
      <c r="J943" s="87" t="s">
        <v>436</v>
      </c>
      <c r="K943" s="87"/>
      <c r="L943" s="87"/>
      <c r="M943" s="87"/>
      <c r="N943" s="87" t="s">
        <v>1618</v>
      </c>
      <c r="O943" s="88">
        <v>48</v>
      </c>
      <c r="P943" s="87" t="s">
        <v>564</v>
      </c>
      <c r="Q943" s="89"/>
    </row>
    <row r="944" spans="1:17" x14ac:dyDescent="0.25">
      <c r="B944" s="84" t="str">
        <f>IF(A944&gt;"",IF(A944=E944,"No",(IF(IFERROR(VLOOKUP(A944,E:E,1,FALSE)=A944,FALSE),"Duplicate",IF(E944&gt;"","Mismatch","IT Only")))),"No")</f>
        <v>No</v>
      </c>
      <c r="C944" s="86" t="s">
        <v>430</v>
      </c>
      <c r="D944" s="84" t="s">
        <v>431</v>
      </c>
      <c r="E944" s="84" t="s">
        <v>4007</v>
      </c>
      <c r="F944" s="84" t="str">
        <f>IF(E944=0,"N/A",IF(IF(E944&gt;"",COUNTIF(E:E,E944),0)&gt;1,"Yes","No"))</f>
        <v>No</v>
      </c>
      <c r="G944" s="87" t="s">
        <v>4008</v>
      </c>
      <c r="H944" s="87" t="s">
        <v>440</v>
      </c>
      <c r="I944" s="87" t="s">
        <v>435</v>
      </c>
      <c r="J944" s="87" t="s">
        <v>436</v>
      </c>
      <c r="K944" s="87"/>
      <c r="L944" s="87"/>
      <c r="M944" s="87"/>
      <c r="N944" s="87" t="s">
        <v>4007</v>
      </c>
      <c r="O944" s="88">
        <v>48</v>
      </c>
      <c r="P944" s="87" t="s">
        <v>564</v>
      </c>
      <c r="Q944" s="89"/>
    </row>
    <row r="945" spans="1:17" x14ac:dyDescent="0.25">
      <c r="A945" s="143"/>
      <c r="B945" s="143" t="str">
        <f>IF(A945&gt;"",IF(A945=E945,"No",(IF(IFERROR(VLOOKUP(A945,E:E,1,FALSE)=A945,FALSE),"Duplicate",IF(E945&gt;"","Mismatch","IT Only")))),"No")</f>
        <v>No</v>
      </c>
      <c r="C945" s="86" t="s">
        <v>430</v>
      </c>
      <c r="D945" s="143" t="s">
        <v>431</v>
      </c>
      <c r="E945" s="143" t="s">
        <v>9357</v>
      </c>
      <c r="F945" s="143" t="str">
        <f>IF(E945=0,"N/A",IF(IF(E945&gt;"",COUNTIF(E:E,E945),0)&gt;1,"Yes","No"))</f>
        <v>No</v>
      </c>
      <c r="G945" s="87" t="s">
        <v>9358</v>
      </c>
      <c r="H945" s="87" t="s">
        <v>593</v>
      </c>
      <c r="I945" s="87" t="s">
        <v>435</v>
      </c>
      <c r="J945" s="87" t="s">
        <v>436</v>
      </c>
      <c r="K945" s="87"/>
      <c r="L945" s="87"/>
      <c r="M945" s="87"/>
      <c r="N945" s="87" t="s">
        <v>9357</v>
      </c>
      <c r="O945" s="88">
        <v>48</v>
      </c>
      <c r="P945" s="87" t="s">
        <v>564</v>
      </c>
      <c r="Q945" s="89"/>
    </row>
    <row r="946" spans="1:17" x14ac:dyDescent="0.25">
      <c r="A946" s="143"/>
      <c r="B946" s="143" t="str">
        <f>IF(A946&gt;"",IF(A946=E946,"No",(IF(IFERROR(VLOOKUP(A946,E:E,1,FALSE)=A946,FALSE),"Duplicate",IF(E946&gt;"","Mismatch","IT Only")))),"No")</f>
        <v>No</v>
      </c>
      <c r="C946" s="86" t="s">
        <v>430</v>
      </c>
      <c r="D946" s="143" t="s">
        <v>431</v>
      </c>
      <c r="E946" s="143" t="s">
        <v>9525</v>
      </c>
      <c r="F946" s="84" t="str">
        <f>IF(E946=0,"N/A",IF(IF(E946&gt;"",COUNTIF(E:E,E946),0)&gt;1,"Yes","No"))</f>
        <v>No</v>
      </c>
      <c r="G946" s="87" t="s">
        <v>9526</v>
      </c>
      <c r="H946" s="87" t="s">
        <v>593</v>
      </c>
      <c r="I946" s="87" t="s">
        <v>435</v>
      </c>
      <c r="J946" s="87" t="s">
        <v>436</v>
      </c>
      <c r="K946" s="87"/>
      <c r="L946" s="87"/>
      <c r="M946" s="87"/>
      <c r="N946" s="87" t="s">
        <v>9525</v>
      </c>
      <c r="O946" s="88">
        <v>48</v>
      </c>
      <c r="P946" s="87" t="s">
        <v>564</v>
      </c>
      <c r="Q946" s="89"/>
    </row>
    <row r="947" spans="1:17" x14ac:dyDescent="0.25">
      <c r="A947" s="143"/>
      <c r="B947" s="143" t="str">
        <f>IF(A947&gt;"",IF(A947=E947,"No",(IF(IFERROR(VLOOKUP(A947,E:E,1,FALSE)=A947,FALSE),"Duplicate",IF(E947&gt;"","Mismatch","IT Only")))),"No")</f>
        <v>No</v>
      </c>
      <c r="C947" s="86" t="s">
        <v>430</v>
      </c>
      <c r="D947" s="143" t="s">
        <v>431</v>
      </c>
      <c r="E947" s="143" t="s">
        <v>2564</v>
      </c>
      <c r="F947" s="143" t="str">
        <f>IF(E947=0,"N/A",IF(IF(E947&gt;"",COUNTIF(E:E,E947),0)&gt;1,"Yes","No"))</f>
        <v>No</v>
      </c>
      <c r="G947" s="87" t="s">
        <v>2565</v>
      </c>
      <c r="H947" s="87" t="s">
        <v>593</v>
      </c>
      <c r="I947" s="87" t="s">
        <v>435</v>
      </c>
      <c r="J947" s="87" t="s">
        <v>436</v>
      </c>
      <c r="K947" s="87"/>
      <c r="L947" s="87"/>
      <c r="M947" s="87"/>
      <c r="N947" s="87" t="s">
        <v>2564</v>
      </c>
      <c r="O947" s="88">
        <v>48</v>
      </c>
      <c r="P947" s="87" t="s">
        <v>1232</v>
      </c>
      <c r="Q947" s="89"/>
    </row>
    <row r="948" spans="1:17" x14ac:dyDescent="0.25">
      <c r="A948" s="143"/>
      <c r="B948" s="143" t="str">
        <f>IF(A948&gt;"",IF(A948=E948,"No",(IF(IFERROR(VLOOKUP(A948,E:E,1,FALSE)=A948,FALSE),"Duplicate",IF(E948&gt;"","Mismatch","IT Only")))),"No")</f>
        <v>No</v>
      </c>
      <c r="C948" s="86" t="s">
        <v>430</v>
      </c>
      <c r="D948" s="143" t="s">
        <v>431</v>
      </c>
      <c r="E948" s="143" t="s">
        <v>3197</v>
      </c>
      <c r="F948" s="143" t="str">
        <f>IF(E948=0,"N/A",IF(IF(E948&gt;"",COUNTIF(E:E,E948),0)&gt;1,"Yes","No"))</f>
        <v>No</v>
      </c>
      <c r="G948" s="87" t="s">
        <v>3198</v>
      </c>
      <c r="H948" s="87" t="s">
        <v>593</v>
      </c>
      <c r="I948" s="87" t="s">
        <v>435</v>
      </c>
      <c r="J948" s="87" t="s">
        <v>436</v>
      </c>
      <c r="K948" s="87">
        <v>38.582099999999997</v>
      </c>
      <c r="L948" s="87">
        <v>-90.445866670000001</v>
      </c>
      <c r="M948" s="87"/>
      <c r="N948" s="87" t="s">
        <v>3197</v>
      </c>
      <c r="O948" s="94">
        <v>123</v>
      </c>
      <c r="P948" s="87" t="s">
        <v>881</v>
      </c>
      <c r="Q948" s="89"/>
    </row>
    <row r="949" spans="1:17" x14ac:dyDescent="0.25">
      <c r="A949" s="143"/>
      <c r="B949" s="84" t="s">
        <v>10076</v>
      </c>
      <c r="C949" s="86" t="s">
        <v>430</v>
      </c>
      <c r="D949" s="84" t="s">
        <v>431</v>
      </c>
      <c r="E949" s="84" t="s">
        <v>10923</v>
      </c>
      <c r="F949" s="84" t="str">
        <f>IF(E949=0,"N/A",IF(IF(E949&gt;"",COUNTIF(E:E,E949),0)&gt;1,"Yes","No"))</f>
        <v>No</v>
      </c>
      <c r="G949" s="87" t="s">
        <v>10924</v>
      </c>
      <c r="H949" s="87"/>
      <c r="I949" s="87" t="s">
        <v>445</v>
      </c>
      <c r="J949" s="87" t="s">
        <v>10517</v>
      </c>
      <c r="K949" s="87">
        <v>-88.990600000000001</v>
      </c>
      <c r="L949" s="87">
        <v>39.858499999999999</v>
      </c>
      <c r="M949" s="87" t="s">
        <v>10925</v>
      </c>
      <c r="N949" s="87"/>
      <c r="O949" s="88"/>
      <c r="P949" s="87"/>
      <c r="Q949" s="89"/>
    </row>
    <row r="950" spans="1:17" x14ac:dyDescent="0.25">
      <c r="A950" s="143" t="s">
        <v>3170</v>
      </c>
      <c r="B950" s="84" t="str">
        <f>IF(A950&gt;"",IF(A950=E950,"No",(IF(IFERROR(VLOOKUP(A950,E:E,1,FALSE)=A950,FALSE),"Duplicate",IF(E950&gt;"","Mismatch","IT Only")))),"No")</f>
        <v>No</v>
      </c>
      <c r="C950" s="86" t="s">
        <v>430</v>
      </c>
      <c r="D950" s="84" t="s">
        <v>431</v>
      </c>
      <c r="E950" s="84" t="s">
        <v>3170</v>
      </c>
      <c r="F950" s="84" t="str">
        <f>IF(E950=0,"N/A",IF(IF(E950&gt;"",COUNTIF(E:E,E950),0)&gt;1,"Yes","No"))</f>
        <v>No</v>
      </c>
      <c r="G950" s="87" t="s">
        <v>3171</v>
      </c>
      <c r="H950" s="87" t="s">
        <v>579</v>
      </c>
      <c r="I950" s="87" t="s">
        <v>445</v>
      </c>
      <c r="J950" s="87" t="s">
        <v>580</v>
      </c>
      <c r="K950" s="87">
        <v>39.082517000000003</v>
      </c>
      <c r="L950" s="87">
        <v>-89.918899999999994</v>
      </c>
      <c r="M950" s="87"/>
      <c r="N950" s="87"/>
      <c r="O950" s="87"/>
      <c r="P950" s="87"/>
      <c r="Q950" s="87"/>
    </row>
    <row r="951" spans="1:17" x14ac:dyDescent="0.25">
      <c r="A951" s="143"/>
      <c r="B951" s="84" t="str">
        <f>IF(A951&gt;"",IF(A951=E951,"No",(IF(IFERROR(VLOOKUP(A951,E:E,1,FALSE)=A951,FALSE),"Duplicate",IF(E951&gt;"","Mismatch","IT Only")))),"No")</f>
        <v>No</v>
      </c>
      <c r="C951" s="86" t="s">
        <v>430</v>
      </c>
      <c r="D951" s="84" t="s">
        <v>431</v>
      </c>
      <c r="E951" s="84" t="s">
        <v>3155</v>
      </c>
      <c r="F951" s="84" t="str">
        <f>IF(E951=0,"N/A",IF(IF(E951&gt;"",COUNTIF(E:E,E951),0)&gt;1,"Yes","No"))</f>
        <v>No</v>
      </c>
      <c r="G951" s="87" t="s">
        <v>3156</v>
      </c>
      <c r="H951" s="87" t="s">
        <v>558</v>
      </c>
      <c r="I951" s="87" t="s">
        <v>445</v>
      </c>
      <c r="J951" s="87" t="s">
        <v>436</v>
      </c>
      <c r="K951" s="87"/>
      <c r="L951" s="87"/>
      <c r="M951" s="87"/>
      <c r="N951" s="87" t="s">
        <v>3157</v>
      </c>
      <c r="O951" s="87" t="s">
        <v>3158</v>
      </c>
      <c r="P951" s="87" t="s">
        <v>1196</v>
      </c>
      <c r="Q951" s="87" t="s">
        <v>1197</v>
      </c>
    </row>
    <row r="952" spans="1:17" x14ac:dyDescent="0.25">
      <c r="A952" s="93" t="s">
        <v>3159</v>
      </c>
      <c r="B952" s="84" t="str">
        <f>IF(A952&gt;"",IF(A952=E952,"No",(IF(IFERROR(VLOOKUP(A952,E:E,1,FALSE)=A952,FALSE),"Duplicate",IF(E952&gt;"","Mismatch","IT Only")))),"No")</f>
        <v>Mismatch</v>
      </c>
      <c r="C952" s="86" t="s">
        <v>463</v>
      </c>
      <c r="D952" s="84" t="s">
        <v>464</v>
      </c>
      <c r="E952" s="84" t="s">
        <v>3160</v>
      </c>
      <c r="F952" s="84" t="str">
        <f>IF(E952=0,"N/A",IF(IF(E952&gt;"",COUNTIF(E:E,E952),0)&gt;1,"Yes","No"))</f>
        <v>No</v>
      </c>
      <c r="G952" s="87" t="s">
        <v>3161</v>
      </c>
      <c r="H952" s="87" t="s">
        <v>558</v>
      </c>
      <c r="I952" s="87" t="s">
        <v>445</v>
      </c>
      <c r="J952" s="87" t="s">
        <v>467</v>
      </c>
      <c r="K952" s="87">
        <v>39.027966669999998</v>
      </c>
      <c r="L952" s="87">
        <v>-89.491933329999995</v>
      </c>
      <c r="M952" s="87"/>
      <c r="N952" s="87" t="s">
        <v>3162</v>
      </c>
      <c r="O952" s="87" t="s">
        <v>3163</v>
      </c>
      <c r="P952" s="87" t="s">
        <v>1196</v>
      </c>
      <c r="Q952" s="87" t="s">
        <v>1197</v>
      </c>
    </row>
    <row r="953" spans="1:17" x14ac:dyDescent="0.25">
      <c r="A953" s="143"/>
      <c r="B953" s="143" t="str">
        <f>IF(A953&gt;"",IF(A953=E953,"No",(IF(IFERROR(VLOOKUP(A953,E:E,1,FALSE)=A953,FALSE),"Duplicate",IF(E953&gt;"","Mismatch","IT Only")))),"No")</f>
        <v>No</v>
      </c>
      <c r="C953" s="86" t="s">
        <v>430</v>
      </c>
      <c r="D953" s="143" t="s">
        <v>431</v>
      </c>
      <c r="E953" s="143" t="s">
        <v>3164</v>
      </c>
      <c r="F953" s="143" t="str">
        <f>IF(E953=0,"N/A",IF(IF(E953&gt;"",COUNTIF(E:E,E953),0)&gt;1,"Yes","No"))</f>
        <v>No</v>
      </c>
      <c r="G953" s="87" t="s">
        <v>3165</v>
      </c>
      <c r="H953" s="87" t="s">
        <v>672</v>
      </c>
      <c r="I953" s="87" t="s">
        <v>445</v>
      </c>
      <c r="J953" s="87" t="s">
        <v>467</v>
      </c>
      <c r="K953" s="87">
        <v>40.883833330000002</v>
      </c>
      <c r="L953" s="87">
        <v>-87.618549999999999</v>
      </c>
      <c r="M953" s="87"/>
      <c r="N953" s="87" t="s">
        <v>3164</v>
      </c>
      <c r="O953" s="87" t="s">
        <v>3166</v>
      </c>
      <c r="P953" s="87" t="s">
        <v>1026</v>
      </c>
      <c r="Q953" s="87" t="s">
        <v>1027</v>
      </c>
    </row>
    <row r="954" spans="1:17" x14ac:dyDescent="0.25">
      <c r="A954" s="143"/>
      <c r="B954" s="84" t="str">
        <f>IF(A954&gt;"",IF(A954=E954,"No",(IF(IFERROR(VLOOKUP(A954,E:E,1,FALSE)=A954,FALSE),"Duplicate",IF(E954&gt;"","Mismatch","IT Only")))),"No")</f>
        <v>No</v>
      </c>
      <c r="C954" s="86" t="s">
        <v>541</v>
      </c>
      <c r="D954" s="84" t="s">
        <v>464</v>
      </c>
      <c r="E954" s="143" t="s">
        <v>3167</v>
      </c>
      <c r="F954" s="84" t="str">
        <f>IF(E954=0,"N/A",IF(IF(E954&gt;"",COUNTIF(E:E,E954),0)&gt;1,"Yes","No"))</f>
        <v>No</v>
      </c>
      <c r="G954" s="87" t="s">
        <v>3168</v>
      </c>
      <c r="H954" s="87" t="s">
        <v>528</v>
      </c>
      <c r="I954" s="87" t="s">
        <v>445</v>
      </c>
      <c r="J954" s="87" t="s">
        <v>436</v>
      </c>
      <c r="K954" s="87">
        <v>39.516166669999997</v>
      </c>
      <c r="L954" s="87">
        <v>-88.359499999999997</v>
      </c>
      <c r="M954" s="87"/>
      <c r="N954" s="87" t="s">
        <v>3167</v>
      </c>
      <c r="O954" s="87" t="s">
        <v>3169</v>
      </c>
      <c r="P954" s="87" t="s">
        <v>714</v>
      </c>
      <c r="Q954" s="87" t="s">
        <v>715</v>
      </c>
    </row>
    <row r="955" spans="1:17" x14ac:dyDescent="0.25">
      <c r="A955" s="143"/>
      <c r="B955" s="143" t="str">
        <f>IF(A955&gt;"",IF(A955=E955,"No",(IF(IFERROR(VLOOKUP(A955,E:E,1,FALSE)=A955,FALSE),"Duplicate",IF(E955&gt;"","Mismatch","IT Only")))),"No")</f>
        <v>No</v>
      </c>
      <c r="C955" s="86" t="s">
        <v>430</v>
      </c>
      <c r="D955" s="143" t="s">
        <v>431</v>
      </c>
      <c r="E955" s="143" t="s">
        <v>3175</v>
      </c>
      <c r="F955" s="84" t="str">
        <f>IF(E955=0,"N/A",IF(IF(E955&gt;"",COUNTIF(E:E,E955),0)&gt;1,"Yes","No"))</f>
        <v>Yes</v>
      </c>
      <c r="G955" s="87" t="s">
        <v>3176</v>
      </c>
      <c r="H955" s="87" t="s">
        <v>593</v>
      </c>
      <c r="I955" s="87" t="s">
        <v>435</v>
      </c>
      <c r="J955" s="87" t="s">
        <v>830</v>
      </c>
      <c r="K955" s="87">
        <v>38.721216669999997</v>
      </c>
      <c r="L955" s="87">
        <v>-90.445033330000001</v>
      </c>
      <c r="M955" s="87"/>
      <c r="N955" s="87" t="s">
        <v>3175</v>
      </c>
      <c r="O955" s="94">
        <v>256</v>
      </c>
      <c r="P955" s="87" t="s">
        <v>594</v>
      </c>
      <c r="Q955" s="89"/>
    </row>
    <row r="956" spans="1:17" x14ac:dyDescent="0.25">
      <c r="A956" s="93" t="s">
        <v>3177</v>
      </c>
      <c r="B956" s="143" t="str">
        <f>IF(A956&gt;"",IF(A956=E956,"No",(IF(IFERROR(VLOOKUP(A956,E:E,1,FALSE)=A956,FALSE),"Duplicate",IF(E956&gt;"","Mismatch","IT Only")))),"No")</f>
        <v>Mismatch</v>
      </c>
      <c r="C956" s="86" t="s">
        <v>463</v>
      </c>
      <c r="D956" s="143" t="s">
        <v>464</v>
      </c>
      <c r="E956" s="143" t="s">
        <v>3178</v>
      </c>
      <c r="F956" s="143" t="str">
        <f>IF(E956=0,"N/A",IF(IF(E956&gt;"",COUNTIF(E:E,E956),0)&gt;1,"Yes","No"))</f>
        <v>Yes</v>
      </c>
      <c r="G956" s="87" t="s">
        <v>3179</v>
      </c>
      <c r="H956" s="87" t="s">
        <v>593</v>
      </c>
      <c r="I956" s="87" t="s">
        <v>435</v>
      </c>
      <c r="J956" s="87" t="s">
        <v>580</v>
      </c>
      <c r="K956" s="87">
        <v>38.721216669999997</v>
      </c>
      <c r="L956" s="87">
        <v>-90.445033330000001</v>
      </c>
      <c r="M956" s="87"/>
      <c r="N956" s="87"/>
      <c r="O956" s="87"/>
      <c r="P956" s="87"/>
      <c r="Q956" s="87"/>
    </row>
    <row r="957" spans="1:17" x14ac:dyDescent="0.25">
      <c r="A957" s="93" t="s">
        <v>3180</v>
      </c>
      <c r="B957" s="143" t="str">
        <f>IF(A957&gt;"",IF(A957=E957,"No",(IF(IFERROR(VLOOKUP(A957,E:E,1,FALSE)=A957,FALSE),"Duplicate",IF(E957&gt;"","Mismatch","IT Only")))),"No")</f>
        <v>Mismatch</v>
      </c>
      <c r="C957" s="86" t="s">
        <v>463</v>
      </c>
      <c r="D957" s="143" t="s">
        <v>464</v>
      </c>
      <c r="E957" s="143" t="s">
        <v>3178</v>
      </c>
      <c r="F957" s="143" t="str">
        <f>IF(E957=0,"N/A",IF(IF(E957&gt;"",COUNTIF(E:E,E957),0)&gt;1,"Yes","No"))</f>
        <v>Yes</v>
      </c>
      <c r="G957" s="87" t="s">
        <v>3181</v>
      </c>
      <c r="H957" s="87" t="s">
        <v>593</v>
      </c>
      <c r="I957" s="87" t="s">
        <v>435</v>
      </c>
      <c r="J957" s="87" t="s">
        <v>580</v>
      </c>
      <c r="K957" s="87">
        <v>38.721216669999997</v>
      </c>
      <c r="L957" s="87">
        <v>-90.445033330000001</v>
      </c>
      <c r="M957" s="87"/>
      <c r="N957" s="87"/>
      <c r="O957" s="87"/>
      <c r="P957" s="87"/>
      <c r="Q957" s="87"/>
    </row>
    <row r="958" spans="1:17" x14ac:dyDescent="0.25">
      <c r="A958" s="93" t="s">
        <v>3182</v>
      </c>
      <c r="B958" s="84" t="str">
        <f>IF(A958&gt;"",IF(A958=E958,"No",(IF(IFERROR(VLOOKUP(A958,E:E,1,FALSE)=A958,FALSE),"Duplicate",IF(E958&gt;"","Mismatch","IT Only")))),"No")</f>
        <v>Mismatch</v>
      </c>
      <c r="C958" s="86" t="s">
        <v>463</v>
      </c>
      <c r="D958" s="84" t="s">
        <v>464</v>
      </c>
      <c r="E958" s="84" t="s">
        <v>3178</v>
      </c>
      <c r="F958" s="84" t="str">
        <f>IF(E958=0,"N/A",IF(IF(E958&gt;"",COUNTIF(E:E,E958),0)&gt;1,"Yes","No"))</f>
        <v>Yes</v>
      </c>
      <c r="G958" s="87" t="s">
        <v>3183</v>
      </c>
      <c r="H958" s="87" t="s">
        <v>593</v>
      </c>
      <c r="I958" s="87" t="s">
        <v>435</v>
      </c>
      <c r="J958" s="87" t="s">
        <v>580</v>
      </c>
      <c r="K958" s="87">
        <v>38.721216669999997</v>
      </c>
      <c r="L958" s="87">
        <v>-90.445033330000001</v>
      </c>
      <c r="M958" s="87"/>
      <c r="N958" s="87"/>
      <c r="O958" s="87"/>
      <c r="P958" s="87"/>
      <c r="Q958" s="87"/>
    </row>
    <row r="959" spans="1:17" x14ac:dyDescent="0.25">
      <c r="A959" s="93" t="s">
        <v>3184</v>
      </c>
      <c r="B959" s="84" t="str">
        <f>IF(A959&gt;"",IF(A959=E959,"No",(IF(IFERROR(VLOOKUP(A959,E:E,1,FALSE)=A959,FALSE),"Duplicate",IF(E959&gt;"","Mismatch","IT Only")))),"No")</f>
        <v>Mismatch</v>
      </c>
      <c r="C959" s="86" t="s">
        <v>463</v>
      </c>
      <c r="D959" s="84" t="s">
        <v>464</v>
      </c>
      <c r="E959" s="84" t="s">
        <v>3178</v>
      </c>
      <c r="F959" s="84" t="str">
        <f>IF(E959=0,"N/A",IF(IF(E959&gt;"",COUNTIF(E:E,E959),0)&gt;1,"Yes","No"))</f>
        <v>Yes</v>
      </c>
      <c r="G959" s="87" t="s">
        <v>3185</v>
      </c>
      <c r="H959" s="87" t="s">
        <v>593</v>
      </c>
      <c r="I959" s="87" t="s">
        <v>435</v>
      </c>
      <c r="J959" s="87" t="s">
        <v>580</v>
      </c>
      <c r="K959" s="87">
        <v>38.721216669999997</v>
      </c>
      <c r="L959" s="87">
        <v>-90.445033330000001</v>
      </c>
      <c r="M959" s="87"/>
      <c r="N959" s="87"/>
      <c r="O959" s="87"/>
      <c r="P959" s="87"/>
      <c r="Q959" s="87"/>
    </row>
    <row r="960" spans="1:17" x14ac:dyDescent="0.25">
      <c r="A960" s="93" t="s">
        <v>3186</v>
      </c>
      <c r="B960" s="143" t="str">
        <f>IF(A960&gt;"",IF(A960=E960,"No",(IF(IFERROR(VLOOKUP(A960,E:E,1,FALSE)=A960,FALSE),"Duplicate",IF(E960&gt;"","Mismatch","IT Only")))),"No")</f>
        <v>Duplicate</v>
      </c>
      <c r="C960" s="86" t="s">
        <v>463</v>
      </c>
      <c r="D960" s="143" t="s">
        <v>464</v>
      </c>
      <c r="E960" s="143" t="s">
        <v>3178</v>
      </c>
      <c r="F960" s="84" t="str">
        <f>IF(E960=0,"N/A",IF(IF(E960&gt;"",COUNTIF(E:E,E960),0)&gt;1,"Yes","No"))</f>
        <v>Yes</v>
      </c>
      <c r="G960" s="87" t="s">
        <v>3187</v>
      </c>
      <c r="H960" s="87" t="s">
        <v>593</v>
      </c>
      <c r="I960" s="87" t="s">
        <v>435</v>
      </c>
      <c r="J960" s="87" t="s">
        <v>580</v>
      </c>
      <c r="K960" s="87">
        <v>38.721216669999997</v>
      </c>
      <c r="L960" s="87">
        <v>-90.445033330000001</v>
      </c>
      <c r="M960" s="87"/>
      <c r="N960" s="87"/>
      <c r="O960" s="87"/>
      <c r="P960" s="87"/>
      <c r="Q960" s="87"/>
    </row>
    <row r="961" spans="1:17" x14ac:dyDescent="0.25">
      <c r="A961" s="93" t="s">
        <v>3188</v>
      </c>
      <c r="B961" s="143" t="str">
        <f>IF(A961&gt;"",IF(A961=E961,"No",(IF(IFERROR(VLOOKUP(A961,E:E,1,FALSE)=A961,FALSE),"Duplicate",IF(E961&gt;"","Mismatch","IT Only")))),"No")</f>
        <v>Mismatch</v>
      </c>
      <c r="C961" s="86" t="s">
        <v>463</v>
      </c>
      <c r="D961" s="143" t="s">
        <v>464</v>
      </c>
      <c r="E961" s="143" t="s">
        <v>3178</v>
      </c>
      <c r="F961" s="143" t="str">
        <f>IF(E961=0,"N/A",IF(IF(E961&gt;"",COUNTIF(E:E,E961),0)&gt;1,"Yes","No"))</f>
        <v>Yes</v>
      </c>
      <c r="G961" s="87" t="s">
        <v>3189</v>
      </c>
      <c r="H961" s="87" t="s">
        <v>593</v>
      </c>
      <c r="I961" s="87" t="s">
        <v>435</v>
      </c>
      <c r="J961" s="87" t="s">
        <v>580</v>
      </c>
      <c r="K961" s="87">
        <v>38.721216669999997</v>
      </c>
      <c r="L961" s="87">
        <v>-90.445033330000001</v>
      </c>
      <c r="M961" s="87"/>
      <c r="N961" s="87"/>
      <c r="O961" s="87"/>
      <c r="P961" s="87"/>
      <c r="Q961" s="87"/>
    </row>
    <row r="962" spans="1:17" x14ac:dyDescent="0.25">
      <c r="A962" s="93" t="s">
        <v>3190</v>
      </c>
      <c r="B962" s="143" t="str">
        <f>IF(A962&gt;"",IF(A962=E962,"No",(IF(IFERROR(VLOOKUP(A962,E:E,1,FALSE)=A962,FALSE),"Duplicate",IF(E962&gt;"","Mismatch","IT Only")))),"No")</f>
        <v>Mismatch</v>
      </c>
      <c r="C962" s="86" t="s">
        <v>463</v>
      </c>
      <c r="D962" s="143" t="s">
        <v>464</v>
      </c>
      <c r="E962" s="143" t="s">
        <v>3178</v>
      </c>
      <c r="F962" s="84" t="str">
        <f>IF(E962=0,"N/A",IF(IF(E962&gt;"",COUNTIF(E:E,E962),0)&gt;1,"Yes","No"))</f>
        <v>Yes</v>
      </c>
      <c r="G962" s="87" t="s">
        <v>3191</v>
      </c>
      <c r="H962" s="87" t="s">
        <v>593</v>
      </c>
      <c r="I962" s="87" t="s">
        <v>435</v>
      </c>
      <c r="J962" s="87" t="s">
        <v>580</v>
      </c>
      <c r="K962" s="87">
        <v>38.721216669999997</v>
      </c>
      <c r="L962" s="87">
        <v>-90.445033330000001</v>
      </c>
      <c r="M962" s="87"/>
      <c r="N962" s="87"/>
      <c r="O962" s="87"/>
      <c r="P962" s="87"/>
      <c r="Q962" s="87"/>
    </row>
    <row r="963" spans="1:17" x14ac:dyDescent="0.25">
      <c r="A963" s="143" t="s">
        <v>3178</v>
      </c>
      <c r="B963" s="143" t="str">
        <f>IF(A963&gt;"",IF(A963=E963,"No",(IF(IFERROR(VLOOKUP(A963,E:E,1,FALSE)=A963,FALSE),"Duplicate",IF(E963&gt;"","Mismatch","IT Only")))),"No")</f>
        <v>No</v>
      </c>
      <c r="C963" s="86" t="s">
        <v>430</v>
      </c>
      <c r="D963" s="143" t="s">
        <v>431</v>
      </c>
      <c r="E963" s="143" t="s">
        <v>3178</v>
      </c>
      <c r="F963" s="143" t="str">
        <f>IF(E963=0,"N/A",IF(IF(E963&gt;"",COUNTIF(E:E,E963),0)&gt;1,"Yes","No"))</f>
        <v>Yes</v>
      </c>
      <c r="G963" s="87" t="s">
        <v>3192</v>
      </c>
      <c r="H963" s="87" t="s">
        <v>593</v>
      </c>
      <c r="I963" s="87" t="s">
        <v>435</v>
      </c>
      <c r="J963" s="87" t="s">
        <v>580</v>
      </c>
      <c r="K963" s="87">
        <v>38.721216669999997</v>
      </c>
      <c r="L963" s="87">
        <v>-90.445033330000001</v>
      </c>
      <c r="M963" s="87"/>
      <c r="N963" s="87"/>
      <c r="O963" s="87"/>
      <c r="P963" s="87"/>
      <c r="Q963" s="87"/>
    </row>
    <row r="964" spans="1:17" x14ac:dyDescent="0.25">
      <c r="A964" s="93" t="s">
        <v>3193</v>
      </c>
      <c r="B964" s="143" t="str">
        <f>IF(A964&gt;"",IF(A964=E964,"No",(IF(IFERROR(VLOOKUP(A964,E:E,1,FALSE)=A964,FALSE),"Duplicate",IF(E964&gt;"","Mismatch","IT Only")))),"No")</f>
        <v>Mismatch</v>
      </c>
      <c r="C964" s="86" t="s">
        <v>463</v>
      </c>
      <c r="D964" s="143" t="s">
        <v>464</v>
      </c>
      <c r="E964" s="143" t="s">
        <v>3178</v>
      </c>
      <c r="F964" s="143" t="str">
        <f>IF(E964=0,"N/A",IF(IF(E964&gt;"",COUNTIF(E:E,E964),0)&gt;1,"Yes","No"))</f>
        <v>Yes</v>
      </c>
      <c r="G964" s="87" t="s">
        <v>3194</v>
      </c>
      <c r="H964" s="87" t="s">
        <v>593</v>
      </c>
      <c r="I964" s="87" t="s">
        <v>435</v>
      </c>
      <c r="J964" s="87" t="s">
        <v>580</v>
      </c>
      <c r="K964" s="87">
        <v>38.721216669999997</v>
      </c>
      <c r="L964" s="87">
        <v>-90.445033330000001</v>
      </c>
      <c r="M964" s="87"/>
      <c r="N964" s="87"/>
      <c r="O964" s="87"/>
      <c r="P964" s="87"/>
      <c r="Q964" s="87"/>
    </row>
    <row r="965" spans="1:17" x14ac:dyDescent="0.25">
      <c r="A965" s="93" t="s">
        <v>3195</v>
      </c>
      <c r="B965" s="84" t="str">
        <f>IF(A965&gt;"",IF(A965=E965,"No",(IF(IFERROR(VLOOKUP(A965,E:E,1,FALSE)=A965,FALSE),"Duplicate",IF(E965&gt;"","Mismatch","IT Only")))),"No")</f>
        <v>Mismatch</v>
      </c>
      <c r="C965" s="86" t="s">
        <v>463</v>
      </c>
      <c r="D965" s="84" t="s">
        <v>464</v>
      </c>
      <c r="E965" s="84" t="s">
        <v>3178</v>
      </c>
      <c r="F965" s="84" t="str">
        <f>IF(E965=0,"N/A",IF(IF(E965&gt;"",COUNTIF(E:E,E965),0)&gt;1,"Yes","No"))</f>
        <v>Yes</v>
      </c>
      <c r="G965" s="87" t="s">
        <v>3196</v>
      </c>
      <c r="H965" s="87" t="s">
        <v>593</v>
      </c>
      <c r="I965" s="87" t="s">
        <v>435</v>
      </c>
      <c r="J965" s="87" t="s">
        <v>580</v>
      </c>
      <c r="K965" s="87">
        <v>38.721216669999997</v>
      </c>
      <c r="L965" s="87">
        <v>-90.445033330000001</v>
      </c>
      <c r="M965" s="87"/>
      <c r="N965" s="87"/>
      <c r="O965" s="87"/>
      <c r="P965" s="87"/>
      <c r="Q965" s="87"/>
    </row>
    <row r="966" spans="1:17" x14ac:dyDescent="0.25">
      <c r="A966" s="143"/>
      <c r="B966" s="143" t="str">
        <f>IF(A966&gt;"",IF(A966=E966,"No",(IF(IFERROR(VLOOKUP(A966,E:E,1,FALSE)=A966,FALSE),"Duplicate",IF(E966&gt;"","Mismatch","IT Only")))),"No")</f>
        <v>No</v>
      </c>
      <c r="C966" s="86" t="s">
        <v>430</v>
      </c>
      <c r="D966" s="143" t="s">
        <v>431</v>
      </c>
      <c r="E966" s="143" t="s">
        <v>3201</v>
      </c>
      <c r="F966" s="143" t="str">
        <f>IF(E966=0,"N/A",IF(IF(E966&gt;"",COUNTIF(E:E,E966),0)&gt;1,"Yes","No"))</f>
        <v>No</v>
      </c>
      <c r="G966" s="87" t="s">
        <v>3202</v>
      </c>
      <c r="H966" s="87" t="s">
        <v>516</v>
      </c>
      <c r="I966" s="87" t="s">
        <v>445</v>
      </c>
      <c r="J966" s="87" t="s">
        <v>436</v>
      </c>
      <c r="K966" s="87">
        <v>38.423916669999997</v>
      </c>
      <c r="L966" s="87">
        <v>-89.982699999999994</v>
      </c>
      <c r="M966" s="87"/>
      <c r="N966" s="87" t="s">
        <v>3203</v>
      </c>
      <c r="O966" s="87" t="s">
        <v>3204</v>
      </c>
      <c r="P966" s="87" t="s">
        <v>524</v>
      </c>
      <c r="Q966" s="87" t="s">
        <v>525</v>
      </c>
    </row>
    <row r="967" spans="1:17" x14ac:dyDescent="0.25">
      <c r="A967" s="143"/>
      <c r="B967" s="143" t="str">
        <f>IF(A967&gt;"",IF(A967=E967,"No",(IF(IFERROR(VLOOKUP(A967,E:E,1,FALSE)=A967,FALSE),"Duplicate",IF(E967&gt;"","Mismatch","IT Only")))),"No")</f>
        <v>No</v>
      </c>
      <c r="C967" s="86" t="s">
        <v>430</v>
      </c>
      <c r="D967" s="143" t="s">
        <v>431</v>
      </c>
      <c r="E967" s="143" t="s">
        <v>3207</v>
      </c>
      <c r="F967" s="143" t="str">
        <f>IF(E967=0,"N/A",IF(IF(E967&gt;"",COUNTIF(E:E,E967),0)&gt;1,"Yes","No"))</f>
        <v>No</v>
      </c>
      <c r="G967" s="87" t="s">
        <v>3208</v>
      </c>
      <c r="H967" s="87" t="s">
        <v>489</v>
      </c>
      <c r="I967" s="87" t="s">
        <v>435</v>
      </c>
      <c r="J967" s="87" t="s">
        <v>436</v>
      </c>
      <c r="K967" s="87">
        <v>38.440800000000003</v>
      </c>
      <c r="L967" s="87">
        <v>-92.833066669999994</v>
      </c>
      <c r="M967" s="87"/>
      <c r="N967" s="87" t="s">
        <v>3207</v>
      </c>
      <c r="O967" s="94">
        <v>681</v>
      </c>
      <c r="P967" s="87" t="s">
        <v>961</v>
      </c>
      <c r="Q967" s="89"/>
    </row>
    <row r="968" spans="1:17" x14ac:dyDescent="0.25">
      <c r="A968" s="143"/>
      <c r="B968" s="84" t="str">
        <f>IF(A968&gt;"",IF(A968=E968,"No",(IF(IFERROR(VLOOKUP(A968,E:E,1,FALSE)=A968,FALSE),"Duplicate",IF(E968&gt;"","Mismatch","IT Only")))),"No")</f>
        <v>No</v>
      </c>
      <c r="C968" s="86" t="s">
        <v>430</v>
      </c>
      <c r="D968" s="84" t="s">
        <v>431</v>
      </c>
      <c r="E968" s="84" t="s">
        <v>3209</v>
      </c>
      <c r="F968" s="84" t="str">
        <f>IF(E968=0,"N/A",IF(IF(E968&gt;"",COUNTIF(E:E,E968),0)&gt;1,"Yes","No"))</f>
        <v>No</v>
      </c>
      <c r="G968" s="87" t="s">
        <v>3210</v>
      </c>
      <c r="H968" s="87" t="s">
        <v>493</v>
      </c>
      <c r="I968" s="87" t="s">
        <v>445</v>
      </c>
      <c r="J968" s="87" t="s">
        <v>436</v>
      </c>
      <c r="K968" s="87">
        <v>40.391883329999999</v>
      </c>
      <c r="L968" s="87">
        <v>-88.869183329999998</v>
      </c>
      <c r="M968" s="87"/>
      <c r="N968" s="87" t="s">
        <v>3211</v>
      </c>
      <c r="O968" s="87" t="s">
        <v>3212</v>
      </c>
      <c r="P968" s="87" t="s">
        <v>1321</v>
      </c>
      <c r="Q968" s="87" t="s">
        <v>1322</v>
      </c>
    </row>
    <row r="969" spans="1:17" x14ac:dyDescent="0.25">
      <c r="A969" s="143"/>
      <c r="B969" s="84" t="str">
        <f>IF(A969&gt;"",IF(A969=E969,"No",(IF(IFERROR(VLOOKUP(A969,E:E,1,FALSE)=A969,FALSE),"Duplicate",IF(E969&gt;"","Mismatch","IT Only")))),"No")</f>
        <v>No</v>
      </c>
      <c r="C969" s="86" t="s">
        <v>430</v>
      </c>
      <c r="D969" s="84" t="s">
        <v>431</v>
      </c>
      <c r="E969" s="84" t="s">
        <v>3247</v>
      </c>
      <c r="F969" s="84" t="str">
        <f>IF(E969=0,"N/A",IF(IF(E969&gt;"",COUNTIF(E:E,E969),0)&gt;1,"Yes","No"))</f>
        <v>No</v>
      </c>
      <c r="G969" s="87" t="s">
        <v>3248</v>
      </c>
      <c r="H969" s="87" t="s">
        <v>516</v>
      </c>
      <c r="I969" s="87" t="s">
        <v>445</v>
      </c>
      <c r="J969" s="87" t="s">
        <v>436</v>
      </c>
      <c r="K969" s="87">
        <v>38.505588000000003</v>
      </c>
      <c r="L969" s="87">
        <v>-90.202771999999996</v>
      </c>
      <c r="M969" s="87"/>
      <c r="N969" s="87" t="s">
        <v>3249</v>
      </c>
      <c r="O969" s="87" t="s">
        <v>3250</v>
      </c>
      <c r="P969" s="87" t="s">
        <v>524</v>
      </c>
      <c r="Q969" s="87" t="s">
        <v>525</v>
      </c>
    </row>
    <row r="970" spans="1:17" x14ac:dyDescent="0.25">
      <c r="A970" s="143"/>
      <c r="B970" s="143" t="str">
        <f>IF(A970&gt;"",IF(A970=E970,"No",(IF(IFERROR(VLOOKUP(A970,E:E,1,FALSE)=A970,FALSE),"Duplicate",IF(E970&gt;"","Mismatch","IT Only")))),"No")</f>
        <v>No</v>
      </c>
      <c r="C970" s="86" t="s">
        <v>430</v>
      </c>
      <c r="D970" s="143" t="s">
        <v>431</v>
      </c>
      <c r="E970" s="143" t="s">
        <v>3343</v>
      </c>
      <c r="F970" s="84" t="str">
        <f>IF(E970=0,"N/A",IF(IF(E970&gt;"",COUNTIF(E:E,E970),0)&gt;1,"Yes","No"))</f>
        <v>No</v>
      </c>
      <c r="G970" s="87" t="s">
        <v>3344</v>
      </c>
      <c r="H970" s="87" t="s">
        <v>516</v>
      </c>
      <c r="I970" s="87" t="s">
        <v>445</v>
      </c>
      <c r="J970" s="87" t="s">
        <v>436</v>
      </c>
      <c r="K970" s="87"/>
      <c r="L970" s="87"/>
      <c r="M970" s="87"/>
      <c r="N970" s="87" t="s">
        <v>3345</v>
      </c>
      <c r="O970" s="87" t="s">
        <v>3346</v>
      </c>
      <c r="P970" s="87" t="s">
        <v>524</v>
      </c>
      <c r="Q970" s="87" t="s">
        <v>525</v>
      </c>
    </row>
    <row r="971" spans="1:17" x14ac:dyDescent="0.25">
      <c r="A971" s="143"/>
      <c r="B971" s="143" t="str">
        <f>IF(A971&gt;"",IF(A971=E971,"No",(IF(IFERROR(VLOOKUP(A971,E:E,1,FALSE)=A971,FALSE),"Duplicate",IF(E971&gt;"","Mismatch","IT Only")))),"No")</f>
        <v>No</v>
      </c>
      <c r="C971" s="86" t="s">
        <v>430</v>
      </c>
      <c r="D971" s="143" t="s">
        <v>431</v>
      </c>
      <c r="E971" s="143" t="s">
        <v>3251</v>
      </c>
      <c r="F971" s="84" t="str">
        <f>IF(E971=0,"N/A",IF(IF(E971&gt;"",COUNTIF(E:E,E971),0)&gt;1,"Yes","No"))</f>
        <v>No</v>
      </c>
      <c r="G971" s="87" t="s">
        <v>3252</v>
      </c>
      <c r="H971" s="87" t="s">
        <v>516</v>
      </c>
      <c r="I971" s="87" t="s">
        <v>445</v>
      </c>
      <c r="J971" s="87" t="s">
        <v>436</v>
      </c>
      <c r="K971" s="87"/>
      <c r="L971" s="87"/>
      <c r="M971" s="87"/>
      <c r="N971" s="87" t="s">
        <v>3253</v>
      </c>
      <c r="O971" s="87" t="s">
        <v>3254</v>
      </c>
      <c r="P971" s="87" t="s">
        <v>524</v>
      </c>
      <c r="Q971" s="87" t="s">
        <v>525</v>
      </c>
    </row>
    <row r="972" spans="1:17" x14ac:dyDescent="0.25">
      <c r="A972" s="143"/>
      <c r="B972" s="84" t="str">
        <f>IF(A972&gt;"",IF(A972=E972,"No",(IF(IFERROR(VLOOKUP(A972,E:E,1,FALSE)=A972,FALSE),"Duplicate",IF(E972&gt;"","Mismatch","IT Only")))),"No")</f>
        <v>No</v>
      </c>
      <c r="C972" s="86" t="s">
        <v>430</v>
      </c>
      <c r="D972" s="84" t="s">
        <v>431</v>
      </c>
      <c r="E972" s="84" t="s">
        <v>3255</v>
      </c>
      <c r="F972" s="84" t="str">
        <f>IF(E972=0,"N/A",IF(IF(E972&gt;"",COUNTIF(E:E,E972),0)&gt;1,"Yes","No"))</f>
        <v>No</v>
      </c>
      <c r="G972" s="87" t="s">
        <v>3256</v>
      </c>
      <c r="H972" s="87" t="s">
        <v>516</v>
      </c>
      <c r="I972" s="87" t="s">
        <v>445</v>
      </c>
      <c r="J972" s="87" t="s">
        <v>436</v>
      </c>
      <c r="K972" s="87">
        <v>38.544798999999998</v>
      </c>
      <c r="L972" s="87">
        <v>-90.182944000000006</v>
      </c>
      <c r="M972" s="87"/>
      <c r="N972" s="87" t="s">
        <v>3257</v>
      </c>
      <c r="O972" s="87" t="s">
        <v>3258</v>
      </c>
      <c r="P972" s="87" t="s">
        <v>524</v>
      </c>
      <c r="Q972" s="87" t="s">
        <v>525</v>
      </c>
    </row>
    <row r="973" spans="1:17" x14ac:dyDescent="0.25">
      <c r="A973" s="143"/>
      <c r="B973" s="84" t="str">
        <f>IF(A973&gt;"",IF(A973=E973,"No",(IF(IFERROR(VLOOKUP(A973,E:E,1,FALSE)=A973,FALSE),"Duplicate",IF(E973&gt;"","Mismatch","IT Only")))),"No")</f>
        <v>No</v>
      </c>
      <c r="C973" s="86" t="s">
        <v>430</v>
      </c>
      <c r="D973" s="84" t="s">
        <v>431</v>
      </c>
      <c r="E973" s="84" t="s">
        <v>3263</v>
      </c>
      <c r="F973" s="84" t="str">
        <f>IF(E973=0,"N/A",IF(IF(E973&gt;"",COUNTIF(E:E,E973),0)&gt;1,"Yes","No"))</f>
        <v>No</v>
      </c>
      <c r="G973" s="87" t="s">
        <v>3264</v>
      </c>
      <c r="H973" s="87" t="s">
        <v>516</v>
      </c>
      <c r="I973" s="87" t="s">
        <v>445</v>
      </c>
      <c r="J973" s="87" t="s">
        <v>436</v>
      </c>
      <c r="K973" s="87">
        <v>38.525316670000002</v>
      </c>
      <c r="L973" s="87">
        <v>-90.220600000000005</v>
      </c>
      <c r="M973" s="87"/>
      <c r="N973" s="87" t="s">
        <v>3265</v>
      </c>
      <c r="O973" s="87" t="s">
        <v>3266</v>
      </c>
      <c r="P973" s="87" t="s">
        <v>524</v>
      </c>
      <c r="Q973" s="87" t="s">
        <v>525</v>
      </c>
    </row>
    <row r="974" spans="1:17" x14ac:dyDescent="0.25">
      <c r="A974" s="143"/>
      <c r="B974" s="84" t="str">
        <f>IF(A974&gt;"",IF(A974=E974,"No",(IF(IFERROR(VLOOKUP(A974,E:E,1,FALSE)=A974,FALSE),"Duplicate",IF(E974&gt;"","Mismatch","IT Only")))),"No")</f>
        <v>No</v>
      </c>
      <c r="C974" s="86" t="s">
        <v>430</v>
      </c>
      <c r="D974" s="84" t="s">
        <v>431</v>
      </c>
      <c r="E974" s="84" t="s">
        <v>3239</v>
      </c>
      <c r="F974" s="84" t="str">
        <f>IF(E974=0,"N/A",IF(IF(E974&gt;"",COUNTIF(E:E,E974),0)&gt;1,"Yes","No"))</f>
        <v>No</v>
      </c>
      <c r="G974" s="87" t="s">
        <v>3240</v>
      </c>
      <c r="H974" s="87" t="s">
        <v>516</v>
      </c>
      <c r="I974" s="87" t="s">
        <v>445</v>
      </c>
      <c r="J974" s="87" t="s">
        <v>436</v>
      </c>
      <c r="K974" s="87">
        <v>38.530683330000002</v>
      </c>
      <c r="L974" s="87">
        <v>-90.189750000000004</v>
      </c>
      <c r="M974" s="87"/>
      <c r="N974" s="87" t="s">
        <v>3241</v>
      </c>
      <c r="O974" s="87" t="s">
        <v>3242</v>
      </c>
      <c r="P974" s="87" t="s">
        <v>524</v>
      </c>
      <c r="Q974" s="87" t="s">
        <v>525</v>
      </c>
    </row>
    <row r="975" spans="1:17" x14ac:dyDescent="0.25">
      <c r="A975" s="143"/>
      <c r="B975" s="143" t="str">
        <f>IF(A975&gt;"",IF(A975=E975,"No",(IF(IFERROR(VLOOKUP(A975,E:E,1,FALSE)=A975,FALSE),"Duplicate",IF(E975&gt;"","Mismatch","IT Only")))),"No")</f>
        <v>No</v>
      </c>
      <c r="C975" s="86" t="s">
        <v>430</v>
      </c>
      <c r="D975" s="143" t="s">
        <v>431</v>
      </c>
      <c r="E975" s="143" t="s">
        <v>3243</v>
      </c>
      <c r="F975" s="84" t="str">
        <f>IF(E975=0,"N/A",IF(IF(E975&gt;"",COUNTIF(E:E,E975),0)&gt;1,"Yes","No"))</f>
        <v>No</v>
      </c>
      <c r="G975" s="87" t="s">
        <v>3244</v>
      </c>
      <c r="H975" s="87" t="s">
        <v>516</v>
      </c>
      <c r="I975" s="87" t="s">
        <v>445</v>
      </c>
      <c r="J975" s="87" t="s">
        <v>552</v>
      </c>
      <c r="K975" s="87">
        <v>38.511233330000003</v>
      </c>
      <c r="L975" s="87">
        <v>-90.232033329999993</v>
      </c>
      <c r="M975" s="87"/>
      <c r="N975" s="87" t="s">
        <v>3245</v>
      </c>
      <c r="O975" s="87" t="s">
        <v>3246</v>
      </c>
      <c r="P975" s="87" t="s">
        <v>524</v>
      </c>
      <c r="Q975" s="87" t="s">
        <v>525</v>
      </c>
    </row>
    <row r="976" spans="1:17" x14ac:dyDescent="0.25">
      <c r="A976" s="143" t="s">
        <v>2891</v>
      </c>
      <c r="B976" s="84" t="str">
        <f>IF(A976&gt;"",IF(A976=E976,"No",(IF(IFERROR(VLOOKUP(A976,E:E,1,FALSE)=A976,FALSE),"Duplicate",IF(E976&gt;"","Mismatch","IT Only")))),"No")</f>
        <v>Duplicate</v>
      </c>
      <c r="C976" s="86" t="s">
        <v>2892</v>
      </c>
      <c r="D976" s="84" t="s">
        <v>431</v>
      </c>
      <c r="E976" s="84" t="s">
        <v>2940</v>
      </c>
      <c r="F976" s="84" t="str">
        <f>IF(E976=0,"N/A",IF(IF(E976&gt;"",COUNTIF(E:E,E976),0)&gt;1,"Yes","No"))</f>
        <v>No</v>
      </c>
      <c r="G976" s="87" t="s">
        <v>10023</v>
      </c>
      <c r="H976" s="87" t="s">
        <v>493</v>
      </c>
      <c r="I976" s="87" t="s">
        <v>445</v>
      </c>
      <c r="J976" s="87" t="s">
        <v>436</v>
      </c>
      <c r="K976" s="87">
        <v>39.837857</v>
      </c>
      <c r="L976" s="87">
        <v>-88.955070000000006</v>
      </c>
      <c r="M976" s="87"/>
      <c r="N976" s="87" t="s">
        <v>2941</v>
      </c>
      <c r="O976" s="87" t="s">
        <v>2942</v>
      </c>
      <c r="P976" s="87" t="s">
        <v>496</v>
      </c>
      <c r="Q976" s="87" t="s">
        <v>497</v>
      </c>
    </row>
    <row r="977" spans="1:17" x14ac:dyDescent="0.25">
      <c r="A977" s="143"/>
      <c r="B977" s="143" t="str">
        <f>IF(A977&gt;"",IF(A977=E977,"No",(IF(IFERROR(VLOOKUP(A977,E:E,1,FALSE)=A977,FALSE),"Duplicate",IF(E977&gt;"","Mismatch","IT Only")))),"No")</f>
        <v>No</v>
      </c>
      <c r="C977" s="86" t="s">
        <v>430</v>
      </c>
      <c r="D977" s="143" t="s">
        <v>431</v>
      </c>
      <c r="E977" s="143" t="s">
        <v>3117</v>
      </c>
      <c r="F977" s="84" t="str">
        <f>IF(E977=0,"N/A",IF(IF(E977&gt;"",COUNTIF(E:E,E977),0)&gt;1,"Yes","No"))</f>
        <v>No</v>
      </c>
      <c r="G977" s="87" t="s">
        <v>3118</v>
      </c>
      <c r="H977" s="87" t="s">
        <v>593</v>
      </c>
      <c r="I977" s="87" t="s">
        <v>435</v>
      </c>
      <c r="J977" s="87" t="s">
        <v>436</v>
      </c>
      <c r="K977" s="87">
        <v>38.602916669999999</v>
      </c>
      <c r="L977" s="87">
        <v>-90.444333330000006</v>
      </c>
      <c r="M977" s="87"/>
      <c r="N977" s="87" t="s">
        <v>3117</v>
      </c>
      <c r="O977" s="94">
        <v>262</v>
      </c>
      <c r="P977" s="87" t="s">
        <v>881</v>
      </c>
      <c r="Q977" s="89"/>
    </row>
    <row r="978" spans="1:17" x14ac:dyDescent="0.25">
      <c r="A978" s="143"/>
      <c r="B978" s="143" t="str">
        <f>IF(A978&gt;"",IF(A978=E978,"No",(IF(IFERROR(VLOOKUP(A978,E:E,1,FALSE)=A978,FALSE),"Duplicate",IF(E978&gt;"","Mismatch","IT Only")))),"No")</f>
        <v>No</v>
      </c>
      <c r="C978" s="86" t="s">
        <v>430</v>
      </c>
      <c r="D978" s="143" t="s">
        <v>431</v>
      </c>
      <c r="E978" s="143" t="s">
        <v>3172</v>
      </c>
      <c r="F978" s="143" t="str">
        <f>IF(E978=0,"N/A",IF(IF(E978&gt;"",COUNTIF(E:E,E978),0)&gt;1,"Yes","No"))</f>
        <v>No</v>
      </c>
      <c r="G978" s="87" t="s">
        <v>3173</v>
      </c>
      <c r="H978" s="87" t="s">
        <v>493</v>
      </c>
      <c r="I978" s="87" t="s">
        <v>445</v>
      </c>
      <c r="J978" s="87" t="s">
        <v>436</v>
      </c>
      <c r="K978" s="87">
        <v>39.811500000000002</v>
      </c>
      <c r="L978" s="87">
        <v>-89.672650000000004</v>
      </c>
      <c r="M978" s="87"/>
      <c r="N978" s="87" t="s">
        <v>3172</v>
      </c>
      <c r="O978" s="87" t="s">
        <v>3174</v>
      </c>
      <c r="P978" s="87" t="s">
        <v>806</v>
      </c>
      <c r="Q978" s="87" t="s">
        <v>807</v>
      </c>
    </row>
    <row r="979" spans="1:17" x14ac:dyDescent="0.25">
      <c r="A979" s="143"/>
      <c r="B979" s="143" t="str">
        <f>IF(A979&gt;"",IF(A979=E979,"No",(IF(IFERROR(VLOOKUP(A979,E:E,1,FALSE)=A979,FALSE),"Duplicate",IF(E979&gt;"","Mismatch","IT Only")))),"No")</f>
        <v>No</v>
      </c>
      <c r="C979" s="86" t="s">
        <v>430</v>
      </c>
      <c r="D979" s="143" t="s">
        <v>431</v>
      </c>
      <c r="E979" s="143" t="s">
        <v>3213</v>
      </c>
      <c r="F979" s="143" t="str">
        <f>IF(E979=0,"N/A",IF(IF(E979&gt;"",COUNTIF(E:E,E979),0)&gt;1,"Yes","No"))</f>
        <v>No</v>
      </c>
      <c r="G979" s="87" t="s">
        <v>3214</v>
      </c>
      <c r="H979" s="87" t="s">
        <v>593</v>
      </c>
      <c r="I979" s="87" t="s">
        <v>435</v>
      </c>
      <c r="J979" s="87" t="s">
        <v>436</v>
      </c>
      <c r="K979" s="87">
        <v>38.801816670000001</v>
      </c>
      <c r="L979" s="87">
        <v>-90.530483329999996</v>
      </c>
      <c r="M979" s="87"/>
      <c r="N979" s="87" t="s">
        <v>3213</v>
      </c>
      <c r="O979" s="94">
        <v>544</v>
      </c>
      <c r="P979" s="87" t="s">
        <v>1054</v>
      </c>
      <c r="Q979" s="89"/>
    </row>
    <row r="980" spans="1:17" x14ac:dyDescent="0.25">
      <c r="A980" s="143"/>
      <c r="B980" s="143" t="s">
        <v>10076</v>
      </c>
      <c r="C980" s="86" t="s">
        <v>430</v>
      </c>
      <c r="D980" s="143" t="s">
        <v>431</v>
      </c>
      <c r="E980" s="143" t="s">
        <v>10892</v>
      </c>
      <c r="F980" s="143" t="str">
        <f>IF(E980=0,"N/A",IF(IF(E980&gt;"",COUNTIF(E:E,E980),0)&gt;1,"Yes","No"))</f>
        <v>No</v>
      </c>
      <c r="G980" s="87" t="s">
        <v>10933</v>
      </c>
      <c r="H980" s="87"/>
      <c r="I980" s="87" t="s">
        <v>445</v>
      </c>
      <c r="J980" s="87" t="s">
        <v>10517</v>
      </c>
      <c r="K980" s="87">
        <v>-88.953199999999995</v>
      </c>
      <c r="L980" s="87">
        <v>39.804200000000002</v>
      </c>
      <c r="M980" s="87" t="s">
        <v>10893</v>
      </c>
      <c r="N980" s="87"/>
      <c r="O980" s="88"/>
      <c r="P980" s="87"/>
      <c r="Q980" s="89"/>
    </row>
    <row r="981" spans="1:17" x14ac:dyDescent="0.25">
      <c r="A981" s="143"/>
      <c r="B981" s="84" t="str">
        <f>IF(A981&gt;"",IF(A981=E981,"No",(IF(IFERROR(VLOOKUP(A981,E:E,1,FALSE)=A981,FALSE),"Duplicate",IF(E981&gt;"","Mismatch","IT Only")))),"No")</f>
        <v>No</v>
      </c>
      <c r="C981" s="86" t="s">
        <v>430</v>
      </c>
      <c r="D981" s="84" t="s">
        <v>431</v>
      </c>
      <c r="E981" s="84" t="s">
        <v>3124</v>
      </c>
      <c r="F981" s="84" t="str">
        <f>IF(E981=0,"N/A",IF(IF(E981&gt;"",COUNTIF(E:E,E981),0)&gt;1,"Yes","No"))</f>
        <v>No</v>
      </c>
      <c r="G981" s="87" t="s">
        <v>3125</v>
      </c>
      <c r="H981" s="87" t="s">
        <v>680</v>
      </c>
      <c r="I981" s="87" t="s">
        <v>445</v>
      </c>
      <c r="J981" s="87" t="s">
        <v>436</v>
      </c>
      <c r="K981" s="87">
        <v>37.811833329999999</v>
      </c>
      <c r="L981" s="87">
        <v>-89.227433329999997</v>
      </c>
      <c r="M981" s="87"/>
      <c r="N981" s="87" t="s">
        <v>3124</v>
      </c>
      <c r="O981" s="87" t="s">
        <v>3126</v>
      </c>
      <c r="P981" s="87" t="s">
        <v>684</v>
      </c>
      <c r="Q981" s="87" t="s">
        <v>685</v>
      </c>
    </row>
    <row r="982" spans="1:17" x14ac:dyDescent="0.25">
      <c r="A982" s="143"/>
      <c r="B982" s="84" t="str">
        <f>IF(A982&gt;"",IF(A982=E982,"No",(IF(IFERROR(VLOOKUP(A982,E:E,1,FALSE)=A982,FALSE),"Duplicate",IF(E982&gt;"","Mismatch","IT Only")))),"No")</f>
        <v>No</v>
      </c>
      <c r="C982" s="86" t="s">
        <v>430</v>
      </c>
      <c r="D982" s="84" t="s">
        <v>431</v>
      </c>
      <c r="E982" s="84" t="s">
        <v>3297</v>
      </c>
      <c r="F982" s="84" t="str">
        <f>IF(E982=0,"N/A",IF(IF(E982&gt;"",COUNTIF(E:E,E982),0)&gt;1,"Yes","No"))</f>
        <v>No</v>
      </c>
      <c r="G982" s="87" t="s">
        <v>3298</v>
      </c>
      <c r="H982" s="87" t="s">
        <v>692</v>
      </c>
      <c r="I982" s="87" t="s">
        <v>435</v>
      </c>
      <c r="J982" s="87" t="s">
        <v>436</v>
      </c>
      <c r="K982" s="87">
        <v>37.252166670000001</v>
      </c>
      <c r="L982" s="87">
        <v>-89.65346667</v>
      </c>
      <c r="M982" s="87"/>
      <c r="N982" s="87" t="s">
        <v>3297</v>
      </c>
      <c r="O982" s="94">
        <v>812</v>
      </c>
      <c r="P982" s="87" t="s">
        <v>693</v>
      </c>
      <c r="Q982" s="89"/>
    </row>
    <row r="983" spans="1:17" x14ac:dyDescent="0.25">
      <c r="A983" s="93" t="s">
        <v>3145</v>
      </c>
      <c r="B983" s="84" t="str">
        <f>IF(A983&gt;"",IF(A983=E983,"No",(IF(IFERROR(VLOOKUP(A983,E:E,1,FALSE)=A983,FALSE),"Duplicate",IF(E983&gt;"","Mismatch","IT Only")))),"No")</f>
        <v>Mismatch</v>
      </c>
      <c r="C983" s="86" t="s">
        <v>463</v>
      </c>
      <c r="D983" s="84" t="s">
        <v>464</v>
      </c>
      <c r="E983" s="84" t="s">
        <v>3146</v>
      </c>
      <c r="F983" s="84" t="str">
        <f>IF(E983=0,"N/A",IF(IF(E983&gt;"",COUNTIF(E:E,E983),0)&gt;1,"Yes","No"))</f>
        <v>No</v>
      </c>
      <c r="G983" s="87" t="s">
        <v>3147</v>
      </c>
      <c r="H983" s="87" t="s">
        <v>528</v>
      </c>
      <c r="I983" s="87" t="s">
        <v>445</v>
      </c>
      <c r="J983" s="87" t="s">
        <v>467</v>
      </c>
      <c r="K983" s="87">
        <v>39.061500000000002</v>
      </c>
      <c r="L983" s="87">
        <v>-88.381399999999999</v>
      </c>
      <c r="M983" s="87"/>
      <c r="N983" s="87" t="s">
        <v>3148</v>
      </c>
      <c r="O983" s="87" t="s">
        <v>3149</v>
      </c>
      <c r="P983" s="87" t="s">
        <v>530</v>
      </c>
      <c r="Q983" s="87" t="s">
        <v>531</v>
      </c>
    </row>
    <row r="984" spans="1:17" x14ac:dyDescent="0.25">
      <c r="A984" s="143"/>
      <c r="B984" s="84" t="str">
        <f>IF(A984&gt;"",IF(A984=E984,"No",(IF(IFERROR(VLOOKUP(A984,E:E,1,FALSE)=A984,FALSE),"Duplicate",IF(E984&gt;"","Mismatch","IT Only")))),"No")</f>
        <v>No</v>
      </c>
      <c r="C984" s="86" t="s">
        <v>430</v>
      </c>
      <c r="D984" s="84" t="s">
        <v>431</v>
      </c>
      <c r="E984" s="84" t="s">
        <v>3150</v>
      </c>
      <c r="F984" s="84" t="str">
        <f>IF(E984=0,"N/A",IF(IF(E984&gt;"",COUNTIF(E:E,E984),0)&gt;1,"Yes","No"))</f>
        <v>No</v>
      </c>
      <c r="G984" s="87" t="s">
        <v>3151</v>
      </c>
      <c r="H984" s="87" t="s">
        <v>528</v>
      </c>
      <c r="I984" s="87" t="s">
        <v>445</v>
      </c>
      <c r="J984" s="87" t="s">
        <v>436</v>
      </c>
      <c r="K984" s="87">
        <v>39.037343999999997</v>
      </c>
      <c r="L984" s="87">
        <v>-88.414770000000004</v>
      </c>
      <c r="M984" s="87"/>
      <c r="N984" s="87" t="s">
        <v>3150</v>
      </c>
      <c r="O984" s="87" t="s">
        <v>3152</v>
      </c>
      <c r="P984" s="87" t="s">
        <v>530</v>
      </c>
      <c r="Q984" s="87" t="s">
        <v>531</v>
      </c>
    </row>
    <row r="985" spans="1:17" x14ac:dyDescent="0.25">
      <c r="A985" s="143"/>
      <c r="B985" s="84" t="str">
        <f>IF(A985&gt;"",IF(A985=E985,"No",(IF(IFERROR(VLOOKUP(A985,E:E,1,FALSE)=A985,FALSE),"Duplicate",IF(E985&gt;"","Mismatch","IT Only")))),"No")</f>
        <v>No</v>
      </c>
      <c r="C985" s="86" t="s">
        <v>430</v>
      </c>
      <c r="D985" s="84" t="s">
        <v>431</v>
      </c>
      <c r="E985" s="84" t="s">
        <v>3299</v>
      </c>
      <c r="F985" s="84" t="str">
        <f>IF(E985=0,"N/A",IF(IF(E985&gt;"",COUNTIF(E:E,E985),0)&gt;1,"Yes","No"))</f>
        <v>No</v>
      </c>
      <c r="G985" s="87" t="s">
        <v>3300</v>
      </c>
      <c r="H985" s="87" t="s">
        <v>434</v>
      </c>
      <c r="I985" s="87" t="s">
        <v>435</v>
      </c>
      <c r="J985" s="87" t="s">
        <v>436</v>
      </c>
      <c r="K985" s="87">
        <v>38.605032000000001</v>
      </c>
      <c r="L985" s="87">
        <v>-90.996937000000003</v>
      </c>
      <c r="M985" s="87"/>
      <c r="N985" s="87" t="s">
        <v>3299</v>
      </c>
      <c r="O985" s="94">
        <v>386</v>
      </c>
      <c r="P985" s="87" t="s">
        <v>699</v>
      </c>
      <c r="Q985" s="89"/>
    </row>
    <row r="986" spans="1:17" x14ac:dyDescent="0.25">
      <c r="A986" s="143"/>
      <c r="B986" s="143" t="str">
        <f>IF(A986&gt;"",IF(A986=E986,"No",(IF(IFERROR(VLOOKUP(A986,E:E,1,FALSE)=A986,FALSE),"Duplicate",IF(E986&gt;"","Mismatch","IT Only")))),"No")</f>
        <v>No</v>
      </c>
      <c r="C986" s="86" t="s">
        <v>430</v>
      </c>
      <c r="D986" s="143" t="s">
        <v>431</v>
      </c>
      <c r="E986" s="143" t="s">
        <v>3215</v>
      </c>
      <c r="F986" s="143" t="str">
        <f>IF(E986=0,"N/A",IF(IF(E986&gt;"",COUNTIF(E:E,E986),0)&gt;1,"Yes","No"))</f>
        <v>No</v>
      </c>
      <c r="G986" s="87" t="s">
        <v>3216</v>
      </c>
      <c r="H986" s="87" t="s">
        <v>593</v>
      </c>
      <c r="I986" s="87" t="s">
        <v>435</v>
      </c>
      <c r="J986" s="87" t="s">
        <v>436</v>
      </c>
      <c r="K986" s="87">
        <v>38.797922999999997</v>
      </c>
      <c r="L986" s="87">
        <v>-90.500473</v>
      </c>
      <c r="M986" s="87"/>
      <c r="N986" s="87" t="s">
        <v>3215</v>
      </c>
      <c r="O986" s="94">
        <v>542</v>
      </c>
      <c r="P986" s="87" t="s">
        <v>1054</v>
      </c>
      <c r="Q986" s="89"/>
    </row>
    <row r="987" spans="1:17" x14ac:dyDescent="0.25">
      <c r="A987" s="143" t="s">
        <v>3217</v>
      </c>
      <c r="B987" s="84" t="str">
        <f>IF(A987&gt;"",IF(A987=E987,"No",(IF(IFERROR(VLOOKUP(A987,E:E,1,FALSE)=A987,FALSE),"Duplicate",IF(E987&gt;"","Mismatch","IT Only")))),"No")</f>
        <v>No</v>
      </c>
      <c r="C987" s="86" t="s">
        <v>430</v>
      </c>
      <c r="D987" s="84" t="s">
        <v>472</v>
      </c>
      <c r="E987" s="84" t="s">
        <v>3218</v>
      </c>
      <c r="F987" s="84" t="str">
        <f>IF(E987=0,"N/A",IF(IF(E987&gt;"",COUNTIF(E:E,E987),0)&gt;1,"Yes","No"))</f>
        <v>No</v>
      </c>
      <c r="G987" s="87" t="s">
        <v>3219</v>
      </c>
      <c r="H987" s="87" t="s">
        <v>444</v>
      </c>
      <c r="I987" s="87" t="s">
        <v>445</v>
      </c>
      <c r="J987" s="87" t="s">
        <v>500</v>
      </c>
      <c r="K987" s="87">
        <v>40.462166000000003</v>
      </c>
      <c r="L987" s="87">
        <v>-89.985119999999995</v>
      </c>
      <c r="M987" s="87"/>
      <c r="N987" s="87" t="s">
        <v>3218</v>
      </c>
      <c r="O987" s="87" t="s">
        <v>3220</v>
      </c>
      <c r="P987" s="87" t="s">
        <v>447</v>
      </c>
      <c r="Q987" s="87" t="s">
        <v>448</v>
      </c>
    </row>
    <row r="988" spans="1:17" x14ac:dyDescent="0.25">
      <c r="A988" s="143"/>
      <c r="B988" s="84" t="str">
        <f>IF(A988&gt;"",IF(A988=E988,"No",(IF(IFERROR(VLOOKUP(A988,E:E,1,FALSE)=A988,FALSE),"Duplicate",IF(E988&gt;"","Mismatch","IT Only")))),"No")</f>
        <v>No</v>
      </c>
      <c r="C988" s="86" t="s">
        <v>430</v>
      </c>
      <c r="D988" s="84" t="s">
        <v>431</v>
      </c>
      <c r="E988" s="84" t="s">
        <v>3223</v>
      </c>
      <c r="F988" s="84" t="str">
        <f>IF(E988=0,"N/A",IF(IF(E988&gt;"",COUNTIF(E:E,E988),0)&gt;1,"Yes","No"))</f>
        <v>No</v>
      </c>
      <c r="G988" s="87" t="s">
        <v>3224</v>
      </c>
      <c r="H988" s="87" t="s">
        <v>440</v>
      </c>
      <c r="I988" s="87" t="s">
        <v>435</v>
      </c>
      <c r="J988" s="87" t="s">
        <v>436</v>
      </c>
      <c r="K988" s="87">
        <v>38.636216670000003</v>
      </c>
      <c r="L988" s="87">
        <v>-90.256166669999999</v>
      </c>
      <c r="M988" s="87"/>
      <c r="N988" s="87" t="s">
        <v>3225</v>
      </c>
      <c r="O988" s="94">
        <v>109</v>
      </c>
      <c r="P988" s="87" t="s">
        <v>513</v>
      </c>
      <c r="Q988" s="89"/>
    </row>
    <row r="989" spans="1:17" x14ac:dyDescent="0.25">
      <c r="A989" s="143"/>
      <c r="B989" s="84" t="str">
        <f>IF(A989&gt;"",IF(A989=E989,"No",(IF(IFERROR(VLOOKUP(A989,E:E,1,FALSE)=A989,FALSE),"Duplicate",IF(E989&gt;"","Mismatch","IT Only")))),"No")</f>
        <v>No</v>
      </c>
      <c r="C989" s="86" t="s">
        <v>430</v>
      </c>
      <c r="D989" s="84" t="s">
        <v>431</v>
      </c>
      <c r="E989" s="84" t="s">
        <v>3232</v>
      </c>
      <c r="F989" s="84" t="str">
        <f>IF(E989=0,"N/A",IF(IF(E989&gt;"",COUNTIF(E:E,E989),0)&gt;1,"Yes","No"))</f>
        <v>No</v>
      </c>
      <c r="G989" s="87" t="s">
        <v>3232</v>
      </c>
      <c r="H989" s="87" t="s">
        <v>516</v>
      </c>
      <c r="I989" s="87" t="s">
        <v>445</v>
      </c>
      <c r="J989" s="87" t="s">
        <v>436</v>
      </c>
      <c r="K989" s="87">
        <v>38.526232999999998</v>
      </c>
      <c r="L989" s="87">
        <v>-90.207919000000004</v>
      </c>
      <c r="M989" s="87"/>
      <c r="N989" s="87" t="s">
        <v>3233</v>
      </c>
      <c r="O989" s="87" t="s">
        <v>3234</v>
      </c>
      <c r="P989" s="87" t="s">
        <v>524</v>
      </c>
      <c r="Q989" s="87" t="s">
        <v>525</v>
      </c>
    </row>
    <row r="990" spans="1:17" x14ac:dyDescent="0.25">
      <c r="A990" s="143"/>
      <c r="B990" s="84" t="str">
        <f>IF(A990&gt;"",IF(A990=E990,"No",(IF(IFERROR(VLOOKUP(A990,E:E,1,FALSE)=A990,FALSE),"Duplicate",IF(E990&gt;"","Mismatch","IT Only")))),"No")</f>
        <v>No</v>
      </c>
      <c r="C990" s="86" t="s">
        <v>430</v>
      </c>
      <c r="D990" s="84" t="s">
        <v>431</v>
      </c>
      <c r="E990" s="84" t="s">
        <v>3278</v>
      </c>
      <c r="F990" s="84" t="str">
        <f>IF(E990=0,"N/A",IF(IF(E990&gt;"",COUNTIF(E:E,E990),0)&gt;1,"Yes","No"))</f>
        <v>No</v>
      </c>
      <c r="G990" s="87" t="s">
        <v>3279</v>
      </c>
      <c r="H990" s="87" t="s">
        <v>516</v>
      </c>
      <c r="I990" s="87" t="s">
        <v>445</v>
      </c>
      <c r="J990" s="87" t="s">
        <v>436</v>
      </c>
      <c r="K990" s="87">
        <v>37.980966670000001</v>
      </c>
      <c r="L990" s="87">
        <v>-89.235033329999993</v>
      </c>
      <c r="M990" s="87"/>
      <c r="N990" s="87" t="s">
        <v>3280</v>
      </c>
      <c r="O990" s="87" t="s">
        <v>3281</v>
      </c>
      <c r="P990" s="87" t="s">
        <v>898</v>
      </c>
      <c r="Q990" s="87" t="s">
        <v>899</v>
      </c>
    </row>
    <row r="991" spans="1:17" x14ac:dyDescent="0.25">
      <c r="A991" s="143"/>
      <c r="B991" s="143" t="str">
        <f>IF(A991&gt;"",IF(A991=E991,"No",(IF(IFERROR(VLOOKUP(A991,E:E,1,FALSE)=A991,FALSE),"Duplicate",IF(E991&gt;"","Mismatch","IT Only")))),"No")</f>
        <v>No</v>
      </c>
      <c r="C991" s="86" t="s">
        <v>430</v>
      </c>
      <c r="D991" s="143" t="s">
        <v>431</v>
      </c>
      <c r="E991" s="143" t="s">
        <v>3290</v>
      </c>
      <c r="F991" s="143" t="str">
        <f>IF(E991=0,"N/A",IF(IF(E991&gt;"",COUNTIF(E:E,E991),0)&gt;1,"Yes","No"))</f>
        <v>No</v>
      </c>
      <c r="G991" s="87" t="s">
        <v>3291</v>
      </c>
      <c r="H991" s="87" t="s">
        <v>516</v>
      </c>
      <c r="I991" s="87" t="s">
        <v>445</v>
      </c>
      <c r="J991" s="87" t="s">
        <v>436</v>
      </c>
      <c r="K991" s="87">
        <v>38.001823999999999</v>
      </c>
      <c r="L991" s="87">
        <v>-89.32011</v>
      </c>
      <c r="M991" s="87"/>
      <c r="N991" s="87" t="s">
        <v>3292</v>
      </c>
      <c r="O991" s="87" t="s">
        <v>3293</v>
      </c>
      <c r="P991" s="87" t="s">
        <v>898</v>
      </c>
      <c r="Q991" s="87" t="s">
        <v>899</v>
      </c>
    </row>
    <row r="992" spans="1:17" x14ac:dyDescent="0.25">
      <c r="A992" s="143"/>
      <c r="B992" s="84" t="str">
        <f>IF(A992&gt;"",IF(A992=E992,"No",(IF(IFERROR(VLOOKUP(A992,E:E,1,FALSE)=A992,FALSE),"Duplicate",IF(E992&gt;"","Mismatch","IT Only")))),"No")</f>
        <v>No</v>
      </c>
      <c r="C992" s="86" t="s">
        <v>430</v>
      </c>
      <c r="D992" s="84" t="s">
        <v>431</v>
      </c>
      <c r="E992" s="84" t="s">
        <v>3274</v>
      </c>
      <c r="F992" s="84" t="str">
        <f>IF(E992=0,"N/A",IF(IF(E992&gt;"",COUNTIF(E:E,E992),0)&gt;1,"Yes","No"))</f>
        <v>No</v>
      </c>
      <c r="G992" s="87" t="s">
        <v>3275</v>
      </c>
      <c r="H992" s="87" t="s">
        <v>516</v>
      </c>
      <c r="I992" s="87" t="s">
        <v>445</v>
      </c>
      <c r="J992" s="87" t="s">
        <v>436</v>
      </c>
      <c r="K992" s="87">
        <v>38.024428</v>
      </c>
      <c r="L992" s="87">
        <v>-89.333571000000006</v>
      </c>
      <c r="M992" s="87"/>
      <c r="N992" s="87" t="s">
        <v>3276</v>
      </c>
      <c r="O992" s="87" t="s">
        <v>3277</v>
      </c>
      <c r="P992" s="87" t="s">
        <v>898</v>
      </c>
      <c r="Q992" s="87" t="s">
        <v>899</v>
      </c>
    </row>
    <row r="993" spans="1:17" x14ac:dyDescent="0.25">
      <c r="A993" s="143"/>
      <c r="B993" s="84" t="str">
        <f>IF(A993&gt;"",IF(A993=E993,"No",(IF(IFERROR(VLOOKUP(A993,E:E,1,FALSE)=A993,FALSE),"Duplicate",IF(E993&gt;"","Mismatch","IT Only")))),"No")</f>
        <v>No</v>
      </c>
      <c r="C993" s="86" t="s">
        <v>430</v>
      </c>
      <c r="D993" s="84" t="s">
        <v>431</v>
      </c>
      <c r="E993" s="84" t="s">
        <v>3282</v>
      </c>
      <c r="F993" s="84" t="str">
        <f>IF(E993=0,"N/A",IF(IF(E993&gt;"",COUNTIF(E:E,E993),0)&gt;1,"Yes","No"))</f>
        <v>No</v>
      </c>
      <c r="G993" s="87" t="s">
        <v>3283</v>
      </c>
      <c r="H993" s="87" t="s">
        <v>516</v>
      </c>
      <c r="I993" s="87" t="s">
        <v>445</v>
      </c>
      <c r="J993" s="87" t="s">
        <v>436</v>
      </c>
      <c r="K993" s="87">
        <v>38.021883330000001</v>
      </c>
      <c r="L993" s="87">
        <v>-89.239400000000003</v>
      </c>
      <c r="M993" s="87"/>
      <c r="N993" s="87" t="s">
        <v>3284</v>
      </c>
      <c r="O993" s="87" t="s">
        <v>3285</v>
      </c>
      <c r="P993" s="87" t="s">
        <v>898</v>
      </c>
      <c r="Q993" s="87" t="s">
        <v>899</v>
      </c>
    </row>
    <row r="994" spans="1:17" x14ac:dyDescent="0.25">
      <c r="A994" s="143"/>
      <c r="B994" s="84" t="str">
        <f>IF(A994&gt;"",IF(A994=E994,"No",(IF(IFERROR(VLOOKUP(A994,E:E,1,FALSE)=A994,FALSE),"Duplicate",IF(E994&gt;"","Mismatch","IT Only")))),"No")</f>
        <v>No</v>
      </c>
      <c r="C994" s="86" t="s">
        <v>430</v>
      </c>
      <c r="D994" s="84" t="s">
        <v>431</v>
      </c>
      <c r="E994" s="143" t="s">
        <v>3286</v>
      </c>
      <c r="F994" s="84" t="str">
        <f>IF(E994=0,"N/A",IF(IF(E994&gt;"",COUNTIF(E:E,E994),0)&gt;1,"Yes","No"))</f>
        <v>No</v>
      </c>
      <c r="G994" s="87" t="s">
        <v>3287</v>
      </c>
      <c r="H994" s="87" t="s">
        <v>516</v>
      </c>
      <c r="I994" s="87" t="s">
        <v>445</v>
      </c>
      <c r="J994" s="87" t="s">
        <v>436</v>
      </c>
      <c r="K994" s="87">
        <v>37.978266669999996</v>
      </c>
      <c r="L994" s="87">
        <v>-89.231999999999999</v>
      </c>
      <c r="M994" s="87"/>
      <c r="N994" s="87" t="s">
        <v>3288</v>
      </c>
      <c r="O994" s="87" t="s">
        <v>3289</v>
      </c>
      <c r="P994" s="87" t="s">
        <v>898</v>
      </c>
      <c r="Q994" s="87" t="s">
        <v>899</v>
      </c>
    </row>
    <row r="995" spans="1:17" x14ac:dyDescent="0.25">
      <c r="A995" s="143"/>
      <c r="B995" s="84" t="str">
        <f>IF(A995&gt;"",IF(A995=E995,"No",(IF(IFERROR(VLOOKUP(A995,E:E,1,FALSE)=A995,FALSE),"Duplicate",IF(E995&gt;"","Mismatch","IT Only")))),"No")</f>
        <v>No</v>
      </c>
      <c r="C995" s="86" t="s">
        <v>430</v>
      </c>
      <c r="D995" s="84" t="s">
        <v>431</v>
      </c>
      <c r="E995" s="84" t="s">
        <v>3294</v>
      </c>
      <c r="F995" s="84" t="str">
        <f>IF(E995=0,"N/A",IF(IF(E995&gt;"",COUNTIF(E:E,E995),0)&gt;1,"Yes","No"))</f>
        <v>No</v>
      </c>
      <c r="G995" s="87" t="s">
        <v>3295</v>
      </c>
      <c r="H995" s="87" t="s">
        <v>516</v>
      </c>
      <c r="I995" s="87" t="s">
        <v>445</v>
      </c>
      <c r="J995" s="87" t="s">
        <v>436</v>
      </c>
      <c r="K995" s="87"/>
      <c r="L995" s="87"/>
      <c r="M995" s="87"/>
      <c r="N995" s="87" t="s">
        <v>3294</v>
      </c>
      <c r="O995" s="87" t="s">
        <v>3296</v>
      </c>
      <c r="P995" s="87" t="s">
        <v>898</v>
      </c>
      <c r="Q995" s="87" t="s">
        <v>899</v>
      </c>
    </row>
    <row r="996" spans="1:17" x14ac:dyDescent="0.25">
      <c r="A996" s="93" t="s">
        <v>3269</v>
      </c>
      <c r="B996" s="143" t="str">
        <f>IF(A996&gt;"",IF(A996=E996,"No",(IF(IFERROR(VLOOKUP(A996,E:E,1,FALSE)=A996,FALSE),"Duplicate",IF(E996&gt;"","Mismatch","IT Only")))),"No")</f>
        <v>Mismatch</v>
      </c>
      <c r="C996" s="86" t="s">
        <v>463</v>
      </c>
      <c r="D996" s="143" t="s">
        <v>464</v>
      </c>
      <c r="E996" s="143" t="s">
        <v>3270</v>
      </c>
      <c r="F996" s="143" t="str">
        <f>IF(E996=0,"N/A",IF(IF(E996&gt;"",COUNTIF(E:E,E996),0)&gt;1,"Yes","No"))</f>
        <v>No</v>
      </c>
      <c r="G996" s="87" t="s">
        <v>3271</v>
      </c>
      <c r="H996" s="87" t="s">
        <v>516</v>
      </c>
      <c r="I996" s="87" t="s">
        <v>445</v>
      </c>
      <c r="J996" s="87" t="s">
        <v>467</v>
      </c>
      <c r="K996" s="87">
        <v>38.00608639</v>
      </c>
      <c r="L996" s="87">
        <v>-89.234046939999999</v>
      </c>
      <c r="M996" s="87"/>
      <c r="N996" s="87" t="s">
        <v>3272</v>
      </c>
      <c r="O996" s="87" t="s">
        <v>3273</v>
      </c>
      <c r="P996" s="87" t="s">
        <v>898</v>
      </c>
      <c r="Q996" s="87" t="s">
        <v>899</v>
      </c>
    </row>
    <row r="997" spans="1:17" x14ac:dyDescent="0.25">
      <c r="A997" s="143"/>
      <c r="B997" s="84" t="str">
        <f>IF(A997&gt;"",IF(A997=E997,"No",(IF(IFERROR(VLOOKUP(A997,E:E,1,FALSE)=A997,FALSE),"Duplicate",IF(E997&gt;"","Mismatch","IT Only")))),"No")</f>
        <v>No</v>
      </c>
      <c r="C997" s="86" t="s">
        <v>430</v>
      </c>
      <c r="D997" s="84" t="s">
        <v>431</v>
      </c>
      <c r="E997" s="84" t="s">
        <v>3301</v>
      </c>
      <c r="F997" s="84" t="str">
        <f>IF(E997=0,"N/A",IF(IF(E997&gt;"",COUNTIF(E:E,E997),0)&gt;1,"Yes","No"))</f>
        <v>No</v>
      </c>
      <c r="G997" s="87" t="s">
        <v>3302</v>
      </c>
      <c r="H997" s="87" t="s">
        <v>434</v>
      </c>
      <c r="I997" s="87" t="s">
        <v>435</v>
      </c>
      <c r="J997" s="87" t="s">
        <v>436</v>
      </c>
      <c r="K997" s="87">
        <v>38.598083330000001</v>
      </c>
      <c r="L997" s="87">
        <v>-91.002116670000007</v>
      </c>
      <c r="M997" s="87"/>
      <c r="N997" s="87" t="s">
        <v>3301</v>
      </c>
      <c r="O997" s="94">
        <v>650</v>
      </c>
      <c r="P997" s="87" t="s">
        <v>699</v>
      </c>
      <c r="Q997" s="89"/>
    </row>
    <row r="998" spans="1:17" x14ac:dyDescent="0.25">
      <c r="A998" s="143"/>
      <c r="B998" s="84" t="str">
        <f>IF(A998&gt;"",IF(A998=E998,"No",(IF(IFERROR(VLOOKUP(A998,E:E,1,FALSE)=A998,FALSE),"Duplicate",IF(E998&gt;"","Mismatch","IT Only")))),"No")</f>
        <v>No</v>
      </c>
      <c r="C998" s="86" t="s">
        <v>430</v>
      </c>
      <c r="D998" s="84" t="s">
        <v>431</v>
      </c>
      <c r="E998" s="84" t="s">
        <v>2716</v>
      </c>
      <c r="F998" s="84" t="str">
        <f>IF(E998=0,"N/A",IF(IF(E998&gt;"",COUNTIF(E:E,E998),0)&gt;1,"Yes","No"))</f>
        <v>No</v>
      </c>
      <c r="G998" s="87" t="s">
        <v>2717</v>
      </c>
      <c r="H998" s="87" t="s">
        <v>672</v>
      </c>
      <c r="I998" s="87" t="s">
        <v>445</v>
      </c>
      <c r="J998" s="87" t="s">
        <v>436</v>
      </c>
      <c r="K998" s="87">
        <v>40.148254999999999</v>
      </c>
      <c r="L998" s="87">
        <v>-87.587536</v>
      </c>
      <c r="M998" s="87"/>
      <c r="N998" s="87" t="s">
        <v>2718</v>
      </c>
      <c r="O998" s="87" t="s">
        <v>2719</v>
      </c>
      <c r="P998" s="87" t="s">
        <v>1704</v>
      </c>
      <c r="Q998" s="87" t="s">
        <v>1705</v>
      </c>
    </row>
    <row r="999" spans="1:17" x14ac:dyDescent="0.25">
      <c r="A999" s="143"/>
      <c r="B999" s="84" t="str">
        <f>IF(A999&gt;"",IF(A999=E999,"No",(IF(IFERROR(VLOOKUP(A999,E:E,1,FALSE)=A999,FALSE),"Duplicate",IF(E999&gt;"","Mismatch","IT Only")))),"No")</f>
        <v>No</v>
      </c>
      <c r="C999" s="86" t="s">
        <v>430</v>
      </c>
      <c r="D999" s="84" t="s">
        <v>431</v>
      </c>
      <c r="E999" s="84" t="s">
        <v>2759</v>
      </c>
      <c r="F999" s="84" t="str">
        <f>IF(E999=0,"N/A",IF(IF(E999&gt;"",COUNTIF(E:E,E999),0)&gt;1,"Yes","No"))</f>
        <v>No</v>
      </c>
      <c r="G999" s="87" t="s">
        <v>2760</v>
      </c>
      <c r="H999" s="87" t="s">
        <v>672</v>
      </c>
      <c r="I999" s="87" t="s">
        <v>445</v>
      </c>
      <c r="J999" s="87" t="s">
        <v>436</v>
      </c>
      <c r="K999" s="87"/>
      <c r="L999" s="87"/>
      <c r="M999" s="87"/>
      <c r="N999" s="87" t="s">
        <v>2761</v>
      </c>
      <c r="O999" s="87" t="s">
        <v>2762</v>
      </c>
      <c r="P999" s="87" t="s">
        <v>1704</v>
      </c>
      <c r="Q999" s="87" t="s">
        <v>1705</v>
      </c>
    </row>
    <row r="1000" spans="1:17" x14ac:dyDescent="0.25">
      <c r="A1000" s="143"/>
      <c r="B1000" s="84" t="str">
        <f>IF(A1000&gt;"",IF(A1000=E1000,"No",(IF(IFERROR(VLOOKUP(A1000,E:E,1,FALSE)=A1000,FALSE),"Duplicate",IF(E1000&gt;"","Mismatch","IT Only")))),"No")</f>
        <v>No</v>
      </c>
      <c r="C1000" s="86" t="s">
        <v>430</v>
      </c>
      <c r="D1000" s="84" t="s">
        <v>431</v>
      </c>
      <c r="E1000" s="84" t="s">
        <v>2728</v>
      </c>
      <c r="F1000" s="84" t="str">
        <f>IF(E1000=0,"N/A",IF(IF(E1000&gt;"",COUNTIF(E:E,E1000),0)&gt;1,"Yes","No"))</f>
        <v>No</v>
      </c>
      <c r="G1000" s="87" t="s">
        <v>2729</v>
      </c>
      <c r="H1000" s="87" t="s">
        <v>672</v>
      </c>
      <c r="I1000" s="87" t="s">
        <v>445</v>
      </c>
      <c r="J1000" s="87" t="s">
        <v>436</v>
      </c>
      <c r="K1000" s="87">
        <v>40.126544647864897</v>
      </c>
      <c r="L1000" s="87">
        <v>-87.619030423855506</v>
      </c>
      <c r="M1000" s="87"/>
      <c r="N1000" s="87" t="s">
        <v>2728</v>
      </c>
      <c r="O1000" s="87" t="s">
        <v>2730</v>
      </c>
      <c r="P1000" s="87" t="s">
        <v>1704</v>
      </c>
      <c r="Q1000" s="87" t="s">
        <v>1705</v>
      </c>
    </row>
    <row r="1001" spans="1:17" x14ac:dyDescent="0.25">
      <c r="A1001" s="143"/>
      <c r="B1001" s="84" t="str">
        <f>IF(A1001&gt;"",IF(A1001=E1001,"No",(IF(IFERROR(VLOOKUP(A1001,E:E,1,FALSE)=A1001,FALSE),"Duplicate",IF(E1001&gt;"","Mismatch","IT Only")))),"No")</f>
        <v>No</v>
      </c>
      <c r="C1001" s="86" t="s">
        <v>430</v>
      </c>
      <c r="D1001" s="84" t="s">
        <v>431</v>
      </c>
      <c r="E1001" s="84" t="s">
        <v>2755</v>
      </c>
      <c r="F1001" s="84" t="str">
        <f>IF(E1001=0,"N/A",IF(IF(E1001&gt;"",COUNTIF(E:E,E1001),0)&gt;1,"Yes","No"))</f>
        <v>No</v>
      </c>
      <c r="G1001" s="87" t="s">
        <v>2756</v>
      </c>
      <c r="H1001" s="87" t="s">
        <v>672</v>
      </c>
      <c r="I1001" s="87" t="s">
        <v>445</v>
      </c>
      <c r="J1001" s="87" t="s">
        <v>436</v>
      </c>
      <c r="K1001" s="87">
        <v>40.147598000000002</v>
      </c>
      <c r="L1001" s="87">
        <v>-87.594757999999999</v>
      </c>
      <c r="M1001" s="87"/>
      <c r="N1001" s="87" t="s">
        <v>2757</v>
      </c>
      <c r="O1001" s="87" t="s">
        <v>2758</v>
      </c>
      <c r="P1001" s="87" t="s">
        <v>1704</v>
      </c>
      <c r="Q1001" s="87" t="s">
        <v>1705</v>
      </c>
    </row>
    <row r="1002" spans="1:17" x14ac:dyDescent="0.25">
      <c r="A1002" s="143"/>
      <c r="B1002" s="143" t="str">
        <f>IF(A1002&gt;"",IF(A1002=E1002,"No",(IF(IFERROR(VLOOKUP(A1002,E:E,1,FALSE)=A1002,FALSE),"Duplicate",IF(E1002&gt;"","Mismatch","IT Only")))),"No")</f>
        <v>No</v>
      </c>
      <c r="C1002" s="86" t="s">
        <v>430</v>
      </c>
      <c r="D1002" s="143" t="s">
        <v>431</v>
      </c>
      <c r="E1002" s="143" t="s">
        <v>2684</v>
      </c>
      <c r="F1002" s="143" t="str">
        <f>IF(E1002=0,"N/A",IF(IF(E1002&gt;"",COUNTIF(E:E,E1002),0)&gt;1,"Yes","No"))</f>
        <v>No</v>
      </c>
      <c r="G1002" s="87" t="s">
        <v>2685</v>
      </c>
      <c r="H1002" s="87" t="s">
        <v>672</v>
      </c>
      <c r="I1002" s="87" t="s">
        <v>445</v>
      </c>
      <c r="J1002" s="87" t="s">
        <v>436</v>
      </c>
      <c r="K1002" s="87">
        <v>40.141288000000003</v>
      </c>
      <c r="L1002" s="87">
        <v>-87.607123000000001</v>
      </c>
      <c r="M1002" s="87"/>
      <c r="N1002" s="87" t="s">
        <v>2686</v>
      </c>
      <c r="O1002" s="87" t="s">
        <v>2687</v>
      </c>
      <c r="P1002" s="87" t="s">
        <v>1704</v>
      </c>
      <c r="Q1002" s="87" t="s">
        <v>1705</v>
      </c>
    </row>
    <row r="1003" spans="1:17" x14ac:dyDescent="0.25">
      <c r="A1003" s="143"/>
      <c r="B1003" s="143" t="str">
        <f>IF(A1003&gt;"",IF(A1003=E1003,"No",(IF(IFERROR(VLOOKUP(A1003,E:E,1,FALSE)=A1003,FALSE),"Duplicate",IF(E1003&gt;"","Mismatch","IT Only")))),"No")</f>
        <v>No</v>
      </c>
      <c r="C1003" s="86" t="s">
        <v>430</v>
      </c>
      <c r="D1003" s="143" t="s">
        <v>431</v>
      </c>
      <c r="E1003" s="143" t="s">
        <v>2751</v>
      </c>
      <c r="F1003" s="143" t="str">
        <f>IF(E1003=0,"N/A",IF(IF(E1003&gt;"",COUNTIF(E:E,E1003),0)&gt;1,"Yes","No"))</f>
        <v>No</v>
      </c>
      <c r="G1003" s="87" t="s">
        <v>2752</v>
      </c>
      <c r="H1003" s="87" t="s">
        <v>672</v>
      </c>
      <c r="I1003" s="87" t="s">
        <v>445</v>
      </c>
      <c r="J1003" s="87" t="s">
        <v>436</v>
      </c>
      <c r="K1003" s="87">
        <v>40.148266669999998</v>
      </c>
      <c r="L1003" s="87">
        <v>-87.591416670000001</v>
      </c>
      <c r="M1003" s="87"/>
      <c r="N1003" s="87" t="s">
        <v>2753</v>
      </c>
      <c r="O1003" s="87" t="s">
        <v>2754</v>
      </c>
      <c r="P1003" s="87" t="s">
        <v>1704</v>
      </c>
      <c r="Q1003" s="87" t="s">
        <v>1705</v>
      </c>
    </row>
    <row r="1004" spans="1:17" x14ac:dyDescent="0.25">
      <c r="A1004" s="143"/>
      <c r="B1004" s="84" t="str">
        <f>IF(A1004&gt;"",IF(A1004=E1004,"No",(IF(IFERROR(VLOOKUP(A1004,E:E,1,FALSE)=A1004,FALSE),"Duplicate",IF(E1004&gt;"","Mismatch","IT Only")))),"No")</f>
        <v>No</v>
      </c>
      <c r="C1004" s="86" t="s">
        <v>430</v>
      </c>
      <c r="D1004" s="84" t="s">
        <v>431</v>
      </c>
      <c r="E1004" s="84" t="s">
        <v>2720</v>
      </c>
      <c r="F1004" s="84" t="str">
        <f>IF(E1004=0,"N/A",IF(IF(E1004&gt;"",COUNTIF(E:E,E1004),0)&gt;1,"Yes","No"))</f>
        <v>No</v>
      </c>
      <c r="G1004" s="87" t="s">
        <v>2721</v>
      </c>
      <c r="H1004" s="87" t="s">
        <v>672</v>
      </c>
      <c r="I1004" s="87" t="s">
        <v>445</v>
      </c>
      <c r="J1004" s="87" t="s">
        <v>436</v>
      </c>
      <c r="K1004" s="87">
        <v>40.141281999999997</v>
      </c>
      <c r="L1004" s="87">
        <v>-87.556995000000001</v>
      </c>
      <c r="M1004" s="87"/>
      <c r="N1004" s="87" t="s">
        <v>2722</v>
      </c>
      <c r="O1004" s="87" t="s">
        <v>2723</v>
      </c>
      <c r="P1004" s="87" t="s">
        <v>1704</v>
      </c>
      <c r="Q1004" s="87" t="s">
        <v>1705</v>
      </c>
    </row>
    <row r="1005" spans="1:17" x14ac:dyDescent="0.25">
      <c r="A1005" s="143"/>
      <c r="B1005" s="84" t="str">
        <f>IF(A1005&gt;"",IF(A1005=E1005,"No",(IF(IFERROR(VLOOKUP(A1005,E:E,1,FALSE)=A1005,FALSE),"Duplicate",IF(E1005&gt;"","Mismatch","IT Only")))),"No")</f>
        <v>No</v>
      </c>
      <c r="C1005" s="86" t="s">
        <v>430</v>
      </c>
      <c r="D1005" s="84" t="s">
        <v>431</v>
      </c>
      <c r="E1005" s="143" t="s">
        <v>2680</v>
      </c>
      <c r="F1005" s="84" t="str">
        <f>IF(E1005=0,"N/A",IF(IF(E1005&gt;"",COUNTIF(E:E,E1005),0)&gt;1,"Yes","No"))</f>
        <v>No</v>
      </c>
      <c r="G1005" s="87" t="s">
        <v>2681</v>
      </c>
      <c r="H1005" s="87" t="s">
        <v>672</v>
      </c>
      <c r="I1005" s="87" t="s">
        <v>445</v>
      </c>
      <c r="J1005" s="87" t="s">
        <v>436</v>
      </c>
      <c r="K1005" s="87">
        <v>40.127012000000001</v>
      </c>
      <c r="L1005" s="87">
        <v>-87.560979000000003</v>
      </c>
      <c r="M1005" s="87"/>
      <c r="N1005" s="87" t="s">
        <v>2682</v>
      </c>
      <c r="O1005" s="87" t="s">
        <v>2683</v>
      </c>
      <c r="P1005" s="87" t="s">
        <v>1704</v>
      </c>
      <c r="Q1005" s="87" t="s">
        <v>1705</v>
      </c>
    </row>
    <row r="1006" spans="1:17" x14ac:dyDescent="0.25">
      <c r="A1006" s="143"/>
      <c r="B1006" s="84" t="str">
        <f>IF(A1006&gt;"",IF(A1006=E1006,"No",(IF(IFERROR(VLOOKUP(A1006,E:E,1,FALSE)=A1006,FALSE),"Duplicate",IF(E1006&gt;"","Mismatch","IT Only")))),"No")</f>
        <v>No</v>
      </c>
      <c r="C1006" s="86" t="s">
        <v>430</v>
      </c>
      <c r="D1006" s="84" t="s">
        <v>431</v>
      </c>
      <c r="E1006" s="84" t="s">
        <v>2676</v>
      </c>
      <c r="F1006" s="84" t="str">
        <f>IF(E1006=0,"N/A",IF(IF(E1006&gt;"",COUNTIF(E:E,E1006),0)&gt;1,"Yes","No"))</f>
        <v>No</v>
      </c>
      <c r="G1006" s="87" t="s">
        <v>2677</v>
      </c>
      <c r="H1006" s="87" t="s">
        <v>672</v>
      </c>
      <c r="I1006" s="87" t="s">
        <v>445</v>
      </c>
      <c r="J1006" s="87" t="s">
        <v>436</v>
      </c>
      <c r="K1006" s="87">
        <v>40.110852999999999</v>
      </c>
      <c r="L1006" s="87">
        <v>-87.544207999999998</v>
      </c>
      <c r="M1006" s="87"/>
      <c r="N1006" s="87" t="s">
        <v>2678</v>
      </c>
      <c r="O1006" s="87" t="s">
        <v>2679</v>
      </c>
      <c r="P1006" s="87" t="s">
        <v>1704</v>
      </c>
      <c r="Q1006" s="87" t="s">
        <v>1705</v>
      </c>
    </row>
    <row r="1007" spans="1:17" x14ac:dyDescent="0.25">
      <c r="A1007" s="143"/>
      <c r="B1007" s="84" t="str">
        <f>IF(A1007&gt;"",IF(A1007=E1007,"No",(IF(IFERROR(VLOOKUP(A1007,E:E,1,FALSE)=A1007,FALSE),"Duplicate",IF(E1007&gt;"","Mismatch","IT Only")))),"No")</f>
        <v>No</v>
      </c>
      <c r="C1007" s="86" t="s">
        <v>430</v>
      </c>
      <c r="D1007" s="84" t="s">
        <v>431</v>
      </c>
      <c r="E1007" s="84" t="s">
        <v>2692</v>
      </c>
      <c r="F1007" s="84" t="str">
        <f>IF(E1007=0,"N/A",IF(IF(E1007&gt;"",COUNTIF(E:E,E1007),0)&gt;1,"Yes","No"))</f>
        <v>No</v>
      </c>
      <c r="G1007" s="87" t="s">
        <v>2693</v>
      </c>
      <c r="H1007" s="87" t="s">
        <v>672</v>
      </c>
      <c r="I1007" s="87" t="s">
        <v>445</v>
      </c>
      <c r="J1007" s="87" t="s">
        <v>436</v>
      </c>
      <c r="K1007" s="87">
        <v>40.100200999999998</v>
      </c>
      <c r="L1007" s="87">
        <v>-87.600729999999999</v>
      </c>
      <c r="M1007" s="87"/>
      <c r="N1007" s="87" t="s">
        <v>2694</v>
      </c>
      <c r="O1007" s="87" t="s">
        <v>2695</v>
      </c>
      <c r="P1007" s="87" t="s">
        <v>1704</v>
      </c>
      <c r="Q1007" s="87" t="s">
        <v>1705</v>
      </c>
    </row>
    <row r="1008" spans="1:17" x14ac:dyDescent="0.25">
      <c r="A1008" s="143"/>
      <c r="B1008" s="84" t="str">
        <f>IF(A1008&gt;"",IF(A1008=E1008,"No",(IF(IFERROR(VLOOKUP(A1008,E:E,1,FALSE)=A1008,FALSE),"Duplicate",IF(E1008&gt;"","Mismatch","IT Only")))),"No")</f>
        <v>No</v>
      </c>
      <c r="C1008" s="86" t="s">
        <v>430</v>
      </c>
      <c r="D1008" s="84" t="s">
        <v>431</v>
      </c>
      <c r="E1008" s="84" t="s">
        <v>2704</v>
      </c>
      <c r="F1008" s="84" t="str">
        <f>IF(E1008=0,"N/A",IF(IF(E1008&gt;"",COUNTIF(E:E,E1008),0)&gt;1,"Yes","No"))</f>
        <v>No</v>
      </c>
      <c r="G1008" s="87" t="s">
        <v>2705</v>
      </c>
      <c r="H1008" s="87" t="s">
        <v>672</v>
      </c>
      <c r="I1008" s="87" t="s">
        <v>445</v>
      </c>
      <c r="J1008" s="87" t="s">
        <v>436</v>
      </c>
      <c r="K1008" s="87">
        <v>40.136949999999999</v>
      </c>
      <c r="L1008" s="87">
        <v>-88.224783329999994</v>
      </c>
      <c r="M1008" s="87"/>
      <c r="N1008" s="87" t="s">
        <v>2706</v>
      </c>
      <c r="O1008" s="87" t="s">
        <v>2707</v>
      </c>
      <c r="P1008" s="87" t="s">
        <v>1704</v>
      </c>
      <c r="Q1008" s="87" t="s">
        <v>1705</v>
      </c>
    </row>
    <row r="1009" spans="1:17" x14ac:dyDescent="0.25">
      <c r="A1009" s="143"/>
      <c r="B1009" s="84" t="str">
        <f>IF(A1009&gt;"",IF(A1009=E1009,"No",(IF(IFERROR(VLOOKUP(A1009,E:E,1,FALSE)=A1009,FALSE),"Duplicate",IF(E1009&gt;"","Mismatch","IT Only")))),"No")</f>
        <v>No</v>
      </c>
      <c r="C1009" s="86" t="s">
        <v>430</v>
      </c>
      <c r="D1009" s="84" t="s">
        <v>431</v>
      </c>
      <c r="E1009" s="84" t="s">
        <v>2724</v>
      </c>
      <c r="F1009" s="84" t="str">
        <f>IF(E1009=0,"N/A",IF(IF(E1009&gt;"",COUNTIF(E:E,E1009),0)&gt;1,"Yes","No"))</f>
        <v>No</v>
      </c>
      <c r="G1009" s="87" t="s">
        <v>2725</v>
      </c>
      <c r="H1009" s="87" t="s">
        <v>672</v>
      </c>
      <c r="I1009" s="87" t="s">
        <v>445</v>
      </c>
      <c r="J1009" s="87" t="s">
        <v>436</v>
      </c>
      <c r="K1009" s="87">
        <v>40.130547999999997</v>
      </c>
      <c r="L1009" s="87">
        <v>-87.553628000000003</v>
      </c>
      <c r="M1009" s="87"/>
      <c r="N1009" s="87" t="s">
        <v>2726</v>
      </c>
      <c r="O1009" s="87" t="s">
        <v>2727</v>
      </c>
      <c r="P1009" s="87" t="s">
        <v>1704</v>
      </c>
      <c r="Q1009" s="87" t="s">
        <v>1705</v>
      </c>
    </row>
    <row r="1010" spans="1:17" x14ac:dyDescent="0.25">
      <c r="A1010" s="143"/>
      <c r="B1010" s="143" t="str">
        <f>IF(A1010&gt;"",IF(A1010=E1010,"No",(IF(IFERROR(VLOOKUP(A1010,E:E,1,FALSE)=A1010,FALSE),"Duplicate",IF(E1010&gt;"","Mismatch","IT Only")))),"No")</f>
        <v>No</v>
      </c>
      <c r="C1010" s="86" t="s">
        <v>430</v>
      </c>
      <c r="D1010" s="143" t="s">
        <v>431</v>
      </c>
      <c r="E1010" s="143" t="s">
        <v>1360</v>
      </c>
      <c r="F1010" s="143" t="str">
        <f>IF(E1010=0,"N/A",IF(IF(E1010&gt;"",COUNTIF(E:E,E1010),0)&gt;1,"Yes","No"))</f>
        <v>No</v>
      </c>
      <c r="G1010" s="87" t="s">
        <v>1361</v>
      </c>
      <c r="H1010" s="87" t="s">
        <v>493</v>
      </c>
      <c r="I1010" s="87" t="s">
        <v>445</v>
      </c>
      <c r="J1010" s="87" t="s">
        <v>436</v>
      </c>
      <c r="K1010" s="87">
        <v>40.495283333333298</v>
      </c>
      <c r="L1010" s="87">
        <v>-89.000633333333298</v>
      </c>
      <c r="M1010" s="87"/>
      <c r="N1010" s="87" t="s">
        <v>1362</v>
      </c>
      <c r="O1010" s="87" t="s">
        <v>1363</v>
      </c>
      <c r="P1010" s="87" t="s">
        <v>1321</v>
      </c>
      <c r="Q1010" s="87" t="s">
        <v>1322</v>
      </c>
    </row>
    <row r="1011" spans="1:17" x14ac:dyDescent="0.25">
      <c r="A1011" s="143"/>
      <c r="B1011" s="84" t="s">
        <v>10076</v>
      </c>
      <c r="C1011" s="86" t="s">
        <v>430</v>
      </c>
      <c r="D1011" s="84" t="s">
        <v>431</v>
      </c>
      <c r="E1011" s="84" t="s">
        <v>10888</v>
      </c>
      <c r="F1011" s="84" t="str">
        <f>IF(E1011=0,"N/A",IF(IF(E1011&gt;"",COUNTIF(E:E,E1011),0)&gt;1,"Yes","No"))</f>
        <v>No</v>
      </c>
      <c r="G1011" s="87" t="s">
        <v>10935</v>
      </c>
      <c r="H1011" s="87"/>
      <c r="I1011" s="87" t="s">
        <v>445</v>
      </c>
      <c r="J1011" s="87" t="s">
        <v>10517</v>
      </c>
      <c r="K1011" s="87">
        <v>-88.956599999999995</v>
      </c>
      <c r="L1011" s="87">
        <v>39.898600000000002</v>
      </c>
      <c r="M1011" s="87" t="s">
        <v>10889</v>
      </c>
      <c r="N1011" s="87"/>
      <c r="O1011" s="88"/>
      <c r="P1011" s="87"/>
      <c r="Q1011" s="89"/>
    </row>
    <row r="1012" spans="1:17" x14ac:dyDescent="0.25">
      <c r="A1012" s="143"/>
      <c r="B1012" s="84" t="s">
        <v>10076</v>
      </c>
      <c r="C1012" s="86" t="s">
        <v>430</v>
      </c>
      <c r="D1012" s="84" t="s">
        <v>431</v>
      </c>
      <c r="E1012" s="84" t="s">
        <v>10886</v>
      </c>
      <c r="F1012" s="84" t="str">
        <f>IF(E1012=0,"N/A",IF(IF(E1012&gt;"",COUNTIF(E:E,E1012),0)&gt;1,"Yes","No"))</f>
        <v>No</v>
      </c>
      <c r="G1012" s="87" t="s">
        <v>10936</v>
      </c>
      <c r="H1012" s="87"/>
      <c r="I1012" s="87" t="s">
        <v>445</v>
      </c>
      <c r="J1012" s="87" t="s">
        <v>10517</v>
      </c>
      <c r="K1012" s="87">
        <v>-88.983999999999995</v>
      </c>
      <c r="L1012" s="87">
        <v>39.881</v>
      </c>
      <c r="M1012" s="87" t="s">
        <v>10887</v>
      </c>
      <c r="N1012" s="87"/>
      <c r="O1012" s="88"/>
      <c r="P1012" s="87"/>
      <c r="Q1012" s="89"/>
    </row>
    <row r="1013" spans="1:17" x14ac:dyDescent="0.25">
      <c r="A1013" s="143"/>
      <c r="B1013" s="143" t="s">
        <v>10076</v>
      </c>
      <c r="C1013" s="86" t="s">
        <v>430</v>
      </c>
      <c r="D1013" s="143" t="s">
        <v>431</v>
      </c>
      <c r="E1013" s="143" t="s">
        <v>10915</v>
      </c>
      <c r="F1013" s="84" t="str">
        <f>IF(E1013=0,"N/A",IF(IF(E1013&gt;"",COUNTIF(E:E,E1013),0)&gt;1,"Yes","No"))</f>
        <v>No</v>
      </c>
      <c r="G1013" s="87" t="s">
        <v>10929</v>
      </c>
      <c r="H1013" s="87"/>
      <c r="I1013" s="87" t="s">
        <v>445</v>
      </c>
      <c r="J1013" s="87" t="s">
        <v>10517</v>
      </c>
      <c r="K1013" s="87">
        <v>-88.968100000000007</v>
      </c>
      <c r="L1013" s="87">
        <v>39.838000000000001</v>
      </c>
      <c r="M1013" s="87" t="s">
        <v>10916</v>
      </c>
      <c r="N1013" s="87"/>
      <c r="O1013" s="88"/>
      <c r="P1013" s="87"/>
      <c r="Q1013" s="89"/>
    </row>
    <row r="1014" spans="1:17" x14ac:dyDescent="0.25">
      <c r="A1014" s="143"/>
      <c r="B1014" s="84" t="s">
        <v>10076</v>
      </c>
      <c r="C1014" s="86" t="s">
        <v>430</v>
      </c>
      <c r="D1014" s="84" t="s">
        <v>431</v>
      </c>
      <c r="E1014" s="143" t="s">
        <v>10902</v>
      </c>
      <c r="F1014" s="84" t="str">
        <f>IF(E1014=0,"N/A",IF(IF(E1014&gt;"",COUNTIF(E:E,E1014),0)&gt;1,"Yes","No"))</f>
        <v>No</v>
      </c>
      <c r="G1014" s="87" t="s">
        <v>10903</v>
      </c>
      <c r="H1014" s="87"/>
      <c r="I1014" s="87" t="s">
        <v>445</v>
      </c>
      <c r="J1014" s="87" t="s">
        <v>10517</v>
      </c>
      <c r="K1014" s="87">
        <v>-88.954499999999996</v>
      </c>
      <c r="L1014" s="87">
        <v>39.815100000000001</v>
      </c>
      <c r="M1014" s="87" t="s">
        <v>10904</v>
      </c>
      <c r="N1014" s="87"/>
      <c r="O1014" s="88"/>
      <c r="P1014" s="87"/>
      <c r="Q1014" s="89"/>
    </row>
    <row r="1015" spans="1:17" x14ac:dyDescent="0.25">
      <c r="A1015" s="143"/>
      <c r="B1015" s="84" t="s">
        <v>10076</v>
      </c>
      <c r="C1015" s="86" t="s">
        <v>430</v>
      </c>
      <c r="D1015" s="84" t="s">
        <v>431</v>
      </c>
      <c r="E1015" s="84" t="s">
        <v>10890</v>
      </c>
      <c r="F1015" s="84" t="str">
        <f>IF(E1015=0,"N/A",IF(IF(E1015&gt;"",COUNTIF(E:E,E1015),0)&gt;1,"Yes","No"))</f>
        <v>No</v>
      </c>
      <c r="G1015" s="87" t="s">
        <v>10934</v>
      </c>
      <c r="H1015" s="87"/>
      <c r="I1015" s="87" t="s">
        <v>445</v>
      </c>
      <c r="J1015" s="87" t="s">
        <v>10517</v>
      </c>
      <c r="K1015" s="87">
        <v>-88.959299999999999</v>
      </c>
      <c r="L1015" s="87">
        <v>39.891100000000002</v>
      </c>
      <c r="M1015" s="87" t="s">
        <v>10891</v>
      </c>
      <c r="N1015" s="87"/>
      <c r="O1015" s="88"/>
      <c r="P1015" s="87"/>
      <c r="Q1015" s="89"/>
    </row>
    <row r="1016" spans="1:17" x14ac:dyDescent="0.25">
      <c r="A1016" s="143"/>
      <c r="C1016" s="86" t="s">
        <v>430</v>
      </c>
      <c r="D1016" s="84" t="s">
        <v>464</v>
      </c>
      <c r="E1016" s="84" t="s">
        <v>10295</v>
      </c>
      <c r="F1016" s="84" t="s">
        <v>32</v>
      </c>
      <c r="G1016" s="134" t="s">
        <v>10296</v>
      </c>
      <c r="H1016" s="87" t="s">
        <v>493</v>
      </c>
      <c r="I1016" s="87" t="s">
        <v>445</v>
      </c>
      <c r="J1016" s="87"/>
      <c r="K1016" s="134">
        <v>40.399500000000003</v>
      </c>
      <c r="L1016" s="134">
        <v>-88.865799999999993</v>
      </c>
      <c r="M1016" s="134" t="s">
        <v>10297</v>
      </c>
      <c r="N1016" s="87"/>
      <c r="O1016" s="87"/>
      <c r="P1016" s="87"/>
      <c r="Q1016" s="87"/>
    </row>
    <row r="1017" spans="1:17" x14ac:dyDescent="0.25">
      <c r="A1017" s="143"/>
      <c r="B1017" s="84" t="s">
        <v>10076</v>
      </c>
      <c r="C1017" s="86" t="s">
        <v>430</v>
      </c>
      <c r="D1017" s="84" t="s">
        <v>431</v>
      </c>
      <c r="E1017" s="84" t="s">
        <v>10910</v>
      </c>
      <c r="F1017" s="84" t="str">
        <f>IF(E1017=0,"N/A",IF(IF(E1017&gt;"",COUNTIF(E:E,E1017),0)&gt;1,"Yes","No"))</f>
        <v>No</v>
      </c>
      <c r="G1017" s="87" t="s">
        <v>10930</v>
      </c>
      <c r="H1017" s="87"/>
      <c r="I1017" s="87" t="s">
        <v>445</v>
      </c>
      <c r="J1017" s="87" t="s">
        <v>10517</v>
      </c>
      <c r="K1017" s="87">
        <v>-88.914199999999994</v>
      </c>
      <c r="L1017" s="87">
        <v>39.889299999999999</v>
      </c>
      <c r="M1017" s="87" t="s">
        <v>10911</v>
      </c>
      <c r="N1017" s="87"/>
      <c r="O1017" s="88"/>
      <c r="P1017" s="87"/>
      <c r="Q1017" s="89"/>
    </row>
    <row r="1018" spans="1:17" x14ac:dyDescent="0.25">
      <c r="A1018" s="143"/>
      <c r="B1018" s="84" t="str">
        <f>IF(A1018&gt;"",IF(A1018=E1018,"No",(IF(IFERROR(VLOOKUP(A1018,E:E,1,FALSE)=A1018,FALSE),"Duplicate",IF(E1018&gt;"","Mismatch","IT Only")))),"No")</f>
        <v>No</v>
      </c>
      <c r="C1018" s="86" t="s">
        <v>430</v>
      </c>
      <c r="D1018" s="84" t="s">
        <v>431</v>
      </c>
      <c r="E1018" s="84" t="s">
        <v>3012</v>
      </c>
      <c r="F1018" s="84" t="str">
        <f>IF(E1018=0,"N/A",IF(IF(E1018&gt;"",COUNTIF(E:E,E1018),0)&gt;1,"Yes","No"))</f>
        <v>No</v>
      </c>
      <c r="G1018" s="87" t="s">
        <v>3013</v>
      </c>
      <c r="H1018" s="87" t="s">
        <v>493</v>
      </c>
      <c r="I1018" s="87" t="s">
        <v>445</v>
      </c>
      <c r="J1018" s="87" t="s">
        <v>436</v>
      </c>
      <c r="K1018" s="87">
        <v>39.829050000000002</v>
      </c>
      <c r="L1018" s="87">
        <v>-88.952083329999994</v>
      </c>
      <c r="M1018" s="87"/>
      <c r="N1018" s="87" t="s">
        <v>3014</v>
      </c>
      <c r="O1018" s="87" t="s">
        <v>3015</v>
      </c>
      <c r="P1018" s="87" t="s">
        <v>496</v>
      </c>
      <c r="Q1018" s="87" t="s">
        <v>497</v>
      </c>
    </row>
    <row r="1019" spans="1:17" x14ac:dyDescent="0.25">
      <c r="A1019" s="143"/>
      <c r="B1019" s="84" t="str">
        <f>IF(A1019&gt;"",IF(A1019=E1019,"No",(IF(IFERROR(VLOOKUP(A1019,E:E,1,FALSE)=A1019,FALSE),"Duplicate",IF(E1019&gt;"","Mismatch","IT Only")))),"No")</f>
        <v>No</v>
      </c>
      <c r="C1019" s="86" t="s">
        <v>430</v>
      </c>
      <c r="D1019" s="84" t="s">
        <v>431</v>
      </c>
      <c r="E1019" s="84" t="s">
        <v>3127</v>
      </c>
      <c r="F1019" s="84" t="str">
        <f>IF(E1019=0,"N/A",IF(IF(E1019&gt;"",COUNTIF(E:E,E1019),0)&gt;1,"Yes","No"))</f>
        <v>No</v>
      </c>
      <c r="G1019" s="87" t="s">
        <v>3128</v>
      </c>
      <c r="H1019" s="87" t="s">
        <v>692</v>
      </c>
      <c r="I1019" s="87" t="s">
        <v>435</v>
      </c>
      <c r="J1019" s="87" t="s">
        <v>436</v>
      </c>
      <c r="K1019" s="87"/>
      <c r="L1019" s="87"/>
      <c r="M1019" s="87"/>
      <c r="N1019" s="87" t="s">
        <v>3127</v>
      </c>
      <c r="O1019" s="94">
        <v>660</v>
      </c>
      <c r="P1019" s="87" t="s">
        <v>693</v>
      </c>
      <c r="Q1019" s="89"/>
    </row>
    <row r="1020" spans="1:17" x14ac:dyDescent="0.25">
      <c r="A1020" s="143" t="s">
        <v>3133</v>
      </c>
      <c r="B1020" s="84" t="str">
        <f>IF(A1020&gt;"",IF(A1020=E1020,"No",(IF(IFERROR(VLOOKUP(A1020,E:E,1,FALSE)=A1020,FALSE),"Duplicate",IF(E1020&gt;"","Mismatch","IT Only")))),"No")</f>
        <v>No</v>
      </c>
      <c r="C1020" s="86" t="s">
        <v>430</v>
      </c>
      <c r="D1020" s="84" t="s">
        <v>431</v>
      </c>
      <c r="E1020" s="84" t="s">
        <v>3133</v>
      </c>
      <c r="F1020" s="84" t="str">
        <f>IF(E1020=0,"N/A",IF(IF(E1020&gt;"",COUNTIF(E:E,E1020),0)&gt;1,"Yes","No"))</f>
        <v>No</v>
      </c>
      <c r="G1020" s="87" t="s">
        <v>3134</v>
      </c>
      <c r="H1020" s="87" t="s">
        <v>692</v>
      </c>
      <c r="I1020" s="87" t="s">
        <v>435</v>
      </c>
      <c r="J1020" s="87" t="s">
        <v>580</v>
      </c>
      <c r="K1020" s="87">
        <v>36.850732000000001</v>
      </c>
      <c r="L1020" s="87">
        <v>-89.930992000000003</v>
      </c>
      <c r="M1020" s="87"/>
      <c r="N1020" s="87"/>
      <c r="O1020" s="87"/>
      <c r="P1020" s="87"/>
      <c r="Q1020" s="87"/>
    </row>
    <row r="1021" spans="1:17" x14ac:dyDescent="0.25">
      <c r="B1021" s="84" t="str">
        <f>IF(A1021&gt;"",IF(A1021=E1021,"No",(IF(IFERROR(VLOOKUP(A1021,E:E,1,FALSE)=A1021,FALSE),"Duplicate",IF(E1021&gt;"","Mismatch","IT Only")))),"No")</f>
        <v>No</v>
      </c>
      <c r="C1021" s="86" t="s">
        <v>430</v>
      </c>
      <c r="D1021" s="84" t="s">
        <v>431</v>
      </c>
      <c r="E1021" s="84" t="s">
        <v>3303</v>
      </c>
      <c r="F1021" s="84" t="str">
        <f>IF(E1021=0,"N/A",IF(IF(E1021&gt;"",COUNTIF(E:E,E1021),0)&gt;1,"Yes","No"))</f>
        <v>No</v>
      </c>
      <c r="G1021" s="87" t="s">
        <v>3303</v>
      </c>
      <c r="H1021" s="87" t="s">
        <v>593</v>
      </c>
      <c r="I1021" s="87" t="s">
        <v>435</v>
      </c>
      <c r="J1021" s="87" t="s">
        <v>436</v>
      </c>
      <c r="K1021" s="87">
        <v>38.690883329999998</v>
      </c>
      <c r="L1021" s="87">
        <v>-90.384600000000006</v>
      </c>
      <c r="M1021" s="87"/>
      <c r="N1021" s="87" t="s">
        <v>3303</v>
      </c>
      <c r="O1021" s="94">
        <v>227</v>
      </c>
      <c r="P1021" s="87" t="s">
        <v>594</v>
      </c>
      <c r="Q1021" s="89"/>
    </row>
    <row r="1022" spans="1:17" x14ac:dyDescent="0.25">
      <c r="A1022" s="143"/>
      <c r="B1022" s="84" t="str">
        <f>IF(A1022&gt;"",IF(A1022=E1022,"No",(IF(IFERROR(VLOOKUP(A1022,E:E,1,FALSE)=A1022,FALSE),"Duplicate",IF(E1022&gt;"","Mismatch","IT Only")))),"No")</f>
        <v>No</v>
      </c>
      <c r="C1022" s="86" t="s">
        <v>430</v>
      </c>
      <c r="D1022" s="84" t="s">
        <v>431</v>
      </c>
      <c r="E1022" s="84" t="s">
        <v>2784</v>
      </c>
      <c r="F1022" s="84" t="str">
        <f>IF(E1022=0,"N/A",IF(IF(E1022&gt;"",COUNTIF(E:E,E1022),0)&gt;1,"Yes","No"))</f>
        <v>No</v>
      </c>
      <c r="G1022" s="87" t="s">
        <v>2785</v>
      </c>
      <c r="H1022" s="87" t="s">
        <v>444</v>
      </c>
      <c r="I1022" s="87" t="s">
        <v>445</v>
      </c>
      <c r="J1022" s="87" t="s">
        <v>436</v>
      </c>
      <c r="K1022" s="87">
        <v>41.387516669999997</v>
      </c>
      <c r="L1022" s="87">
        <v>-88.790183330000005</v>
      </c>
      <c r="M1022" s="87"/>
      <c r="N1022" s="87" t="s">
        <v>2786</v>
      </c>
      <c r="O1022" s="87" t="s">
        <v>2787</v>
      </c>
      <c r="P1022" s="87" t="s">
        <v>2265</v>
      </c>
      <c r="Q1022" s="87" t="s">
        <v>2266</v>
      </c>
    </row>
    <row r="1023" spans="1:17" x14ac:dyDescent="0.25">
      <c r="A1023" s="143" t="s">
        <v>3422</v>
      </c>
      <c r="B1023" s="143" t="str">
        <f>IF(A1023&gt;"",IF(A1023=E1023,"No",(IF(IFERROR(VLOOKUP(A1023,E:E,1,FALSE)=A1023,FALSE),"Duplicate",IF(E1023&gt;"","Mismatch","IT Only")))),"No")</f>
        <v>No</v>
      </c>
      <c r="C1023" s="86" t="s">
        <v>430</v>
      </c>
      <c r="D1023" s="143" t="s">
        <v>472</v>
      </c>
      <c r="E1023" s="143" t="s">
        <v>3423</v>
      </c>
      <c r="F1023" s="143" t="str">
        <f>IF(E1023=0,"N/A",IF(IF(E1023&gt;"",COUNTIF(E:E,E1023),0)&gt;1,"Yes","No"))</f>
        <v>No</v>
      </c>
      <c r="G1023" s="87" t="s">
        <v>3424</v>
      </c>
      <c r="H1023" s="87" t="s">
        <v>528</v>
      </c>
      <c r="I1023" s="87" t="s">
        <v>445</v>
      </c>
      <c r="J1023" s="87" t="s">
        <v>552</v>
      </c>
      <c r="K1023" s="87">
        <v>39.106666670000003</v>
      </c>
      <c r="L1023" s="87">
        <v>-88.565150000000003</v>
      </c>
      <c r="M1023" s="87"/>
      <c r="N1023" s="87" t="s">
        <v>3423</v>
      </c>
      <c r="O1023" s="87" t="s">
        <v>3425</v>
      </c>
      <c r="P1023" s="87" t="s">
        <v>530</v>
      </c>
      <c r="Q1023" s="87" t="s">
        <v>531</v>
      </c>
    </row>
    <row r="1024" spans="1:17" s="90" customFormat="1" x14ac:dyDescent="0.25">
      <c r="A1024" s="143"/>
      <c r="B1024" s="143" t="s">
        <v>10076</v>
      </c>
      <c r="C1024" s="86" t="s">
        <v>430</v>
      </c>
      <c r="D1024" s="143" t="s">
        <v>431</v>
      </c>
      <c r="E1024" s="143" t="s">
        <v>10673</v>
      </c>
      <c r="F1024" s="143" t="s">
        <v>10076</v>
      </c>
      <c r="G1024" s="87" t="s">
        <v>10674</v>
      </c>
      <c r="H1024" s="87" t="s">
        <v>444</v>
      </c>
      <c r="I1024" s="87" t="s">
        <v>445</v>
      </c>
      <c r="J1024" s="87" t="s">
        <v>10517</v>
      </c>
      <c r="K1024" s="87">
        <v>-89.588800000000006</v>
      </c>
      <c r="L1024" s="87">
        <v>40.750900000000001</v>
      </c>
      <c r="M1024" s="87" t="s">
        <v>10675</v>
      </c>
      <c r="N1024" s="87"/>
      <c r="O1024" s="88"/>
      <c r="P1024" s="87"/>
      <c r="Q1024" s="87"/>
    </row>
    <row r="1025" spans="1:17" x14ac:dyDescent="0.25">
      <c r="A1025" s="143"/>
      <c r="B1025" s="143" t="str">
        <f>IF(A1025&gt;"",IF(A1025=E1025,"No",(IF(IFERROR(VLOOKUP(A1025,E:E,1,FALSE)=A1025,FALSE),"Duplicate",IF(E1025&gt;"","Mismatch","IT Only")))),"No")</f>
        <v>No</v>
      </c>
      <c r="C1025" s="86" t="s">
        <v>430</v>
      </c>
      <c r="D1025" s="143" t="s">
        <v>431</v>
      </c>
      <c r="E1025" s="143" t="s">
        <v>3306</v>
      </c>
      <c r="F1025" s="143" t="str">
        <f>IF(E1025=0,"N/A",IF(IF(E1025&gt;"",COUNTIF(E:E,E1025),0)&gt;1,"Yes","No"))</f>
        <v>No</v>
      </c>
      <c r="G1025" s="87" t="s">
        <v>3307</v>
      </c>
      <c r="H1025" s="87" t="s">
        <v>440</v>
      </c>
      <c r="I1025" s="87" t="s">
        <v>435</v>
      </c>
      <c r="J1025" s="87" t="s">
        <v>436</v>
      </c>
      <c r="K1025" s="87">
        <v>38.627749999999999</v>
      </c>
      <c r="L1025" s="87">
        <v>-90.338066670000003</v>
      </c>
      <c r="M1025" s="87"/>
      <c r="N1025" s="87" t="s">
        <v>3306</v>
      </c>
      <c r="O1025" s="94">
        <v>321</v>
      </c>
      <c r="P1025" s="87" t="s">
        <v>513</v>
      </c>
      <c r="Q1025" s="89"/>
    </row>
    <row r="1026" spans="1:17" x14ac:dyDescent="0.25">
      <c r="A1026" s="90"/>
      <c r="B1026" s="90" t="str">
        <f>IF(A1026&gt;"",IF(A1026=E1026,"No",(IF(IFERROR(VLOOKUP(A1026,E:E,1,FALSE)=A1026,FALSE),"Duplicate",IF(E1026&gt;"","Mismatch","IT Only")))),"No")</f>
        <v>No</v>
      </c>
      <c r="C1026" s="91" t="s">
        <v>451</v>
      </c>
      <c r="D1026" s="90" t="s">
        <v>431</v>
      </c>
      <c r="E1026" s="90" t="s">
        <v>3315</v>
      </c>
      <c r="F1026" s="90" t="str">
        <f>IF(E1026=0,"N/A",IF(IF(E1026&gt;"",COUNTIF(E:E,E1026),0)&gt;1,"Yes","No"))</f>
        <v>No</v>
      </c>
      <c r="G1026" s="92" t="s">
        <v>3316</v>
      </c>
      <c r="H1026" s="92" t="s">
        <v>558</v>
      </c>
      <c r="I1026" s="92" t="s">
        <v>3317</v>
      </c>
      <c r="J1026" s="92" t="s">
        <v>436</v>
      </c>
      <c r="K1026" s="92"/>
      <c r="L1026" s="92"/>
      <c r="M1026" s="92"/>
      <c r="N1026" s="92" t="s">
        <v>3318</v>
      </c>
      <c r="O1026" s="92" t="s">
        <v>3319</v>
      </c>
      <c r="P1026" s="92" t="s">
        <v>1245</v>
      </c>
      <c r="Q1026" s="97"/>
    </row>
    <row r="1027" spans="1:17" x14ac:dyDescent="0.25">
      <c r="A1027" s="143"/>
      <c r="B1027" s="143" t="str">
        <f>IF(A1027&gt;"",IF(A1027=E1027,"No",(IF(IFERROR(VLOOKUP(A1027,E:E,1,FALSE)=A1027,FALSE),"Duplicate",IF(E1027&gt;"","Mismatch","IT Only")))),"No")</f>
        <v>No</v>
      </c>
      <c r="C1027" s="86" t="s">
        <v>430</v>
      </c>
      <c r="D1027" s="143" t="s">
        <v>431</v>
      </c>
      <c r="E1027" s="143" t="s">
        <v>3320</v>
      </c>
      <c r="F1027" s="143" t="str">
        <f>IF(E1027=0,"N/A",IF(IF(E1027&gt;"",COUNTIF(E:E,E1027),0)&gt;1,"Yes","No"))</f>
        <v>No</v>
      </c>
      <c r="G1027" s="87" t="s">
        <v>3321</v>
      </c>
      <c r="H1027" s="87" t="s">
        <v>558</v>
      </c>
      <c r="I1027" s="87" t="s">
        <v>445</v>
      </c>
      <c r="J1027" s="87" t="s">
        <v>436</v>
      </c>
      <c r="K1027" s="87">
        <v>38.884599999999999</v>
      </c>
      <c r="L1027" s="87">
        <v>-90.108166666666662</v>
      </c>
      <c r="M1027" s="87"/>
      <c r="N1027" s="87" t="s">
        <v>3322</v>
      </c>
      <c r="O1027" s="87" t="s">
        <v>3323</v>
      </c>
      <c r="P1027" s="87" t="s">
        <v>1245</v>
      </c>
      <c r="Q1027" s="87" t="s">
        <v>1246</v>
      </c>
    </row>
    <row r="1028" spans="1:17" x14ac:dyDescent="0.25">
      <c r="A1028" s="143"/>
      <c r="B1028" s="143" t="str">
        <f>IF(A1028&gt;"",IF(A1028=E1028,"No",(IF(IFERROR(VLOOKUP(A1028,E:E,1,FALSE)=A1028,FALSE),"Duplicate",IF(E1028&gt;"","Mismatch","IT Only")))),"No")</f>
        <v>No</v>
      </c>
      <c r="C1028" s="86" t="s">
        <v>430</v>
      </c>
      <c r="D1028" s="143" t="s">
        <v>431</v>
      </c>
      <c r="E1028" s="143" t="s">
        <v>3324</v>
      </c>
      <c r="F1028" s="143" t="str">
        <f>IF(E1028=0,"N/A",IF(IF(E1028&gt;"",COUNTIF(E:E,E1028),0)&gt;1,"Yes","No"))</f>
        <v>No</v>
      </c>
      <c r="G1028" s="87" t="s">
        <v>3325</v>
      </c>
      <c r="H1028" s="87" t="s">
        <v>558</v>
      </c>
      <c r="I1028" s="87" t="s">
        <v>445</v>
      </c>
      <c r="J1028" s="87" t="s">
        <v>436</v>
      </c>
      <c r="K1028" s="87">
        <v>38.891233333333332</v>
      </c>
      <c r="L1028" s="87">
        <v>-90.105983333333327</v>
      </c>
      <c r="M1028" s="87"/>
      <c r="N1028" s="87" t="s">
        <v>3326</v>
      </c>
      <c r="O1028" s="87" t="s">
        <v>3327</v>
      </c>
      <c r="P1028" s="87" t="s">
        <v>1245</v>
      </c>
      <c r="Q1028" s="87" t="s">
        <v>1246</v>
      </c>
    </row>
    <row r="1029" spans="1:17" x14ac:dyDescent="0.25">
      <c r="A1029" s="143"/>
      <c r="B1029" s="143"/>
      <c r="C1029" s="86" t="s">
        <v>430</v>
      </c>
      <c r="D1029" s="143" t="s">
        <v>464</v>
      </c>
      <c r="E1029" s="143" t="s">
        <v>10256</v>
      </c>
      <c r="F1029" s="143" t="s">
        <v>32</v>
      </c>
      <c r="G1029" s="134" t="s">
        <v>10257</v>
      </c>
      <c r="H1029" s="87" t="s">
        <v>493</v>
      </c>
      <c r="I1029" s="87" t="s">
        <v>445</v>
      </c>
      <c r="J1029" s="87"/>
      <c r="K1029" s="134">
        <v>40.481400000000001</v>
      </c>
      <c r="L1029" s="134">
        <v>-88.993600000000001</v>
      </c>
      <c r="M1029" s="134" t="s">
        <v>10258</v>
      </c>
      <c r="N1029" s="87"/>
      <c r="O1029" s="87"/>
      <c r="P1029" s="87"/>
      <c r="Q1029" s="87"/>
    </row>
    <row r="1030" spans="1:17" x14ac:dyDescent="0.25">
      <c r="A1030" s="143"/>
      <c r="B1030" s="143" t="s">
        <v>10076</v>
      </c>
      <c r="C1030" s="86" t="s">
        <v>430</v>
      </c>
      <c r="D1030" s="143" t="s">
        <v>431</v>
      </c>
      <c r="E1030" s="143" t="s">
        <v>10595</v>
      </c>
      <c r="F1030" s="143" t="str">
        <f>IF(E1030=0,"N/A",IF(IF(E1030&gt;"",COUNTIF(E:E,E1030),0)&gt;1,"Yes","No"))</f>
        <v>No</v>
      </c>
      <c r="G1030" s="87" t="s">
        <v>10596</v>
      </c>
      <c r="H1030" s="87" t="s">
        <v>444</v>
      </c>
      <c r="I1030" s="87" t="s">
        <v>445</v>
      </c>
      <c r="J1030" s="87" t="s">
        <v>10517</v>
      </c>
      <c r="K1030" s="87">
        <v>-89.56</v>
      </c>
      <c r="L1030" s="87">
        <v>40.750599999999999</v>
      </c>
      <c r="M1030" s="87" t="s">
        <v>10693</v>
      </c>
      <c r="N1030" s="87"/>
      <c r="O1030" s="88"/>
      <c r="P1030" s="87"/>
      <c r="Q1030" s="87"/>
    </row>
    <row r="1031" spans="1:17" x14ac:dyDescent="0.25">
      <c r="A1031" s="143"/>
      <c r="B1031" s="84" t="str">
        <f>IF(A1031&gt;"",IF(A1031=E1031,"No",(IF(IFERROR(VLOOKUP(A1031,E:E,1,FALSE)=A1031,FALSE),"Duplicate",IF(E1031&gt;"","Mismatch","IT Only")))),"No")</f>
        <v>No</v>
      </c>
      <c r="C1031" s="86" t="s">
        <v>430</v>
      </c>
      <c r="D1031" s="84" t="s">
        <v>431</v>
      </c>
      <c r="E1031" s="143" t="s">
        <v>11194</v>
      </c>
      <c r="F1031" s="84" t="str">
        <f>IF(E1031=0,"N/A",IF(IF(E1031&gt;"",COUNTIF(E:E,E1031),0)&gt;1,"Yes","No"))</f>
        <v>No</v>
      </c>
      <c r="G1031" s="87" t="s">
        <v>11195</v>
      </c>
      <c r="H1031" s="87" t="s">
        <v>10196</v>
      </c>
      <c r="I1031" s="87" t="s">
        <v>445</v>
      </c>
      <c r="J1031" s="87" t="s">
        <v>10517</v>
      </c>
      <c r="K1031" s="87">
        <v>39.462670000000003</v>
      </c>
      <c r="L1031" s="87">
        <v>-90.302120000000002</v>
      </c>
      <c r="M1031" s="87"/>
      <c r="N1031" s="87"/>
      <c r="O1031" s="87"/>
      <c r="P1031" s="87"/>
      <c r="Q1031" s="87"/>
    </row>
    <row r="1032" spans="1:17" x14ac:dyDescent="0.25">
      <c r="A1032" s="143" t="s">
        <v>3312</v>
      </c>
      <c r="B1032" s="143" t="str">
        <f>IF(A1032&gt;"",IF(A1032=E1032,"No",(IF(IFERROR(VLOOKUP(A1032,E:E,1,FALSE)=A1032,FALSE),"Duplicate",IF(E1032&gt;"","Mismatch","IT Only")))),"No")</f>
        <v>No</v>
      </c>
      <c r="C1032" s="86" t="s">
        <v>430</v>
      </c>
      <c r="D1032" s="143" t="s">
        <v>431</v>
      </c>
      <c r="E1032" s="143" t="s">
        <v>3312</v>
      </c>
      <c r="F1032" s="143" t="str">
        <f>IF(E1032=0,"N/A",IF(IF(E1032&gt;"",COUNTIF(E:E,E1032),0)&gt;1,"Yes","No"))</f>
        <v>No</v>
      </c>
      <c r="G1032" s="87" t="s">
        <v>3313</v>
      </c>
      <c r="H1032" s="87" t="s">
        <v>1813</v>
      </c>
      <c r="I1032" s="87" t="s">
        <v>445</v>
      </c>
      <c r="J1032" s="87" t="s">
        <v>536</v>
      </c>
      <c r="K1032" s="87">
        <v>40.562725</v>
      </c>
      <c r="L1032" s="87">
        <v>-90.022230280000002</v>
      </c>
      <c r="M1032" s="87"/>
      <c r="N1032" s="87"/>
      <c r="O1032" s="87"/>
      <c r="P1032" s="87"/>
      <c r="Q1032" s="87"/>
    </row>
    <row r="1033" spans="1:17" x14ac:dyDescent="0.25">
      <c r="A1033" s="143"/>
      <c r="B1033" s="143" t="s">
        <v>10076</v>
      </c>
      <c r="C1033" s="86" t="s">
        <v>430</v>
      </c>
      <c r="D1033" s="143" t="s">
        <v>431</v>
      </c>
      <c r="E1033" s="143" t="s">
        <v>10081</v>
      </c>
      <c r="F1033" s="143" t="str">
        <f>IF(E1033=0,"N/A",IF(IF(E1033&gt;"",COUNTIF(E:E,E1033),0)&gt;1,"Yes","No"))</f>
        <v>No</v>
      </c>
      <c r="G1033" s="87" t="s">
        <v>10082</v>
      </c>
      <c r="H1033" s="87" t="s">
        <v>10083</v>
      </c>
      <c r="I1033" s="87" t="s">
        <v>445</v>
      </c>
      <c r="J1033" s="87" t="s">
        <v>536</v>
      </c>
      <c r="K1033" s="118">
        <v>39.7913</v>
      </c>
      <c r="L1033" s="118">
        <v>-88.260199999999998</v>
      </c>
      <c r="M1033" s="87"/>
      <c r="N1033" s="87"/>
      <c r="O1033" s="87"/>
      <c r="P1033" s="87"/>
      <c r="Q1033" s="87"/>
    </row>
    <row r="1034" spans="1:17" x14ac:dyDescent="0.25">
      <c r="A1034" s="143"/>
      <c r="C1034" s="86" t="s">
        <v>430</v>
      </c>
      <c r="D1034" s="84" t="s">
        <v>464</v>
      </c>
      <c r="E1034" s="143" t="s">
        <v>10319</v>
      </c>
      <c r="F1034" s="84" t="s">
        <v>32</v>
      </c>
      <c r="G1034" s="110" t="s">
        <v>10320</v>
      </c>
      <c r="H1034" s="110" t="s">
        <v>493</v>
      </c>
      <c r="I1034" s="110" t="s">
        <v>445</v>
      </c>
      <c r="J1034" s="110"/>
      <c r="K1034" s="110">
        <v>40.476900000000001</v>
      </c>
      <c r="L1034" s="134">
        <v>-88.979500000000002</v>
      </c>
      <c r="M1034" s="110" t="s">
        <v>10321</v>
      </c>
      <c r="N1034" s="110"/>
      <c r="O1034" s="110"/>
      <c r="P1034" s="110"/>
      <c r="Q1034" s="110"/>
    </row>
    <row r="1035" spans="1:17" x14ac:dyDescent="0.25">
      <c r="E1035" s="204" t="s">
        <v>10397</v>
      </c>
      <c r="F1035" s="84" t="s">
        <v>10076</v>
      </c>
      <c r="G1035" s="130" t="s">
        <v>10396</v>
      </c>
      <c r="H1035" s="130" t="s">
        <v>10380</v>
      </c>
      <c r="I1035" s="130" t="s">
        <v>445</v>
      </c>
      <c r="J1035" s="110" t="s">
        <v>536</v>
      </c>
      <c r="K1035" s="118">
        <v>-89.617699999999999</v>
      </c>
      <c r="L1035" s="118">
        <v>40.615000000000002</v>
      </c>
      <c r="M1035" s="130" t="s">
        <v>10398</v>
      </c>
      <c r="N1035" s="110"/>
      <c r="O1035" s="110"/>
      <c r="P1035" s="110"/>
      <c r="Q1035" s="110"/>
    </row>
    <row r="1036" spans="1:17" x14ac:dyDescent="0.25">
      <c r="A1036" s="84" t="s">
        <v>3354</v>
      </c>
      <c r="B1036" s="84" t="str">
        <f>IF(A1036&gt;"",IF(A1036=E1036,"No",(IF(IFERROR(VLOOKUP(A1036,E:E,1,FALSE)=A1036,FALSE),"Duplicate",IF(E1036&gt;"","Mismatch","IT Only")))),"No")</f>
        <v>No</v>
      </c>
      <c r="C1036" s="86" t="s">
        <v>541</v>
      </c>
      <c r="D1036" s="84" t="s">
        <v>549</v>
      </c>
      <c r="E1036" s="143" t="s">
        <v>3355</v>
      </c>
      <c r="F1036" s="84" t="str">
        <f>IF(E1036=0,"N/A",IF(IF(E1036&gt;"",COUNTIF(E:E,E1036),0)&gt;1,"Yes","No"))</f>
        <v>No</v>
      </c>
      <c r="G1036" s="87" t="s">
        <v>3356</v>
      </c>
      <c r="H1036" s="87" t="s">
        <v>444</v>
      </c>
      <c r="I1036" s="87" t="s">
        <v>445</v>
      </c>
      <c r="J1036" s="87" t="s">
        <v>436</v>
      </c>
      <c r="K1036" s="87">
        <v>40.715116999999999</v>
      </c>
      <c r="L1036" s="87">
        <v>-89.449183000000005</v>
      </c>
      <c r="M1036" s="87"/>
      <c r="N1036" s="87" t="s">
        <v>3355</v>
      </c>
      <c r="O1036" s="87" t="s">
        <v>3357</v>
      </c>
      <c r="P1036" s="87" t="s">
        <v>447</v>
      </c>
      <c r="Q1036" s="87" t="s">
        <v>448</v>
      </c>
    </row>
    <row r="1037" spans="1:17" x14ac:dyDescent="0.25">
      <c r="B1037" s="84" t="str">
        <f>IF(A1037&gt;"",IF(A1037=E1037,"No",(IF(IFERROR(VLOOKUP(A1037,E:E,1,FALSE)=A1037,FALSE),"Duplicate",IF(E1037&gt;"","Mismatch","IT Only")))),"No")</f>
        <v>No</v>
      </c>
      <c r="C1037" s="86" t="s">
        <v>430</v>
      </c>
      <c r="D1037" s="84" t="s">
        <v>431</v>
      </c>
      <c r="E1037" s="143" t="s">
        <v>3361</v>
      </c>
      <c r="F1037" s="84" t="str">
        <f>IF(E1037=0,"N/A",IF(IF(E1037&gt;"",COUNTIF(E:E,E1037),0)&gt;1,"Yes","No"))</f>
        <v>No</v>
      </c>
      <c r="G1037" s="87" t="s">
        <v>3362</v>
      </c>
      <c r="H1037" s="87" t="s">
        <v>644</v>
      </c>
      <c r="I1037" s="87" t="s">
        <v>435</v>
      </c>
      <c r="J1037" s="87" t="s">
        <v>436</v>
      </c>
      <c r="K1037" s="147">
        <v>38.606248000000001</v>
      </c>
      <c r="L1037" s="147">
        <v>-90.649624000000003</v>
      </c>
      <c r="M1037" s="87"/>
      <c r="N1037" s="87" t="s">
        <v>3361</v>
      </c>
      <c r="O1037" s="94">
        <v>295</v>
      </c>
      <c r="P1037" s="87" t="s">
        <v>881</v>
      </c>
      <c r="Q1037" s="89"/>
    </row>
    <row r="1038" spans="1:17" x14ac:dyDescent="0.25">
      <c r="A1038" s="143" t="s">
        <v>1161</v>
      </c>
      <c r="B1038" s="143" t="str">
        <f>IF(A1038&gt;"",IF(A1038=E1038,"No",(IF(IFERROR(VLOOKUP(A1038,E:E,1,FALSE)=A1038,FALSE),"Duplicate",IF(E1038&gt;"","Mismatch","IT Only")))),"No")</f>
        <v>No</v>
      </c>
      <c r="C1038" s="86" t="s">
        <v>430</v>
      </c>
      <c r="D1038" s="143" t="s">
        <v>472</v>
      </c>
      <c r="E1038" s="143" t="s">
        <v>1162</v>
      </c>
      <c r="F1038" s="143" t="str">
        <f>IF(E1038=0,"N/A",IF(IF(E1038&gt;"",COUNTIF(E:E,E1038),0)&gt;1,"Yes","No"))</f>
        <v>No</v>
      </c>
      <c r="G1038" s="87" t="s">
        <v>1163</v>
      </c>
      <c r="H1038" s="87" t="s">
        <v>516</v>
      </c>
      <c r="I1038" s="87" t="s">
        <v>445</v>
      </c>
      <c r="J1038" s="87" t="s">
        <v>552</v>
      </c>
      <c r="K1038" s="87">
        <v>38.534083333333335</v>
      </c>
      <c r="L1038" s="87">
        <v>-89.93898333333334</v>
      </c>
      <c r="M1038" s="87"/>
      <c r="N1038" s="87" t="s">
        <v>1164</v>
      </c>
      <c r="O1038" s="87" t="s">
        <v>1165</v>
      </c>
      <c r="P1038" s="87" t="s">
        <v>524</v>
      </c>
      <c r="Q1038" s="87" t="s">
        <v>525</v>
      </c>
    </row>
    <row r="1039" spans="1:17" x14ac:dyDescent="0.25">
      <c r="A1039" s="143"/>
      <c r="B1039" s="143"/>
      <c r="D1039" s="143"/>
      <c r="E1039" s="143" t="s">
        <v>10382</v>
      </c>
      <c r="F1039" s="143" t="str">
        <f>IF(E1039=0,"N/A",IF(IF(E1039&gt;"",COUNTIF(E:E,E1039),0)&gt;1,"Yes","No"))</f>
        <v>No</v>
      </c>
      <c r="G1039" s="87" t="s">
        <v>10381</v>
      </c>
      <c r="H1039" s="130" t="s">
        <v>10380</v>
      </c>
      <c r="I1039" s="87" t="s">
        <v>445</v>
      </c>
      <c r="J1039" s="87" t="s">
        <v>536</v>
      </c>
      <c r="K1039" s="118">
        <v>-89.620599999999996</v>
      </c>
      <c r="L1039" s="118">
        <v>40.567599999999999</v>
      </c>
      <c r="M1039" s="130" t="s">
        <v>10383</v>
      </c>
      <c r="N1039" s="87"/>
      <c r="O1039" s="87"/>
      <c r="P1039" s="87"/>
      <c r="Q1039" s="87"/>
    </row>
    <row r="1040" spans="1:17" x14ac:dyDescent="0.25">
      <c r="A1040" s="143" t="s">
        <v>2467</v>
      </c>
      <c r="B1040" s="143" t="str">
        <f>IF(A1040&gt;"",IF(A1040=E1040,"No",(IF(IFERROR(VLOOKUP(A1040,E:E,1,FALSE)=A1040,FALSE),"Duplicate",IF(E1040&gt;"","Mismatch","IT Only")))),"No")</f>
        <v>No</v>
      </c>
      <c r="C1040" s="86" t="s">
        <v>430</v>
      </c>
      <c r="D1040" s="143" t="s">
        <v>472</v>
      </c>
      <c r="E1040" s="143" t="s">
        <v>2468</v>
      </c>
      <c r="F1040" s="143" t="str">
        <f>IF(E1040=0,"N/A",IF(IF(E1040&gt;"",COUNTIF(E:E,E1040),0)&gt;1,"Yes","No"))</f>
        <v>No</v>
      </c>
      <c r="G1040" s="87" t="s">
        <v>2469</v>
      </c>
      <c r="H1040" s="87" t="s">
        <v>558</v>
      </c>
      <c r="I1040" s="87" t="s">
        <v>445</v>
      </c>
      <c r="J1040" s="87" t="s">
        <v>552</v>
      </c>
      <c r="K1040" s="87">
        <v>38.682416670000002</v>
      </c>
      <c r="L1040" s="87">
        <v>-89.937683329999999</v>
      </c>
      <c r="M1040" s="87"/>
      <c r="N1040" s="87" t="s">
        <v>2470</v>
      </c>
      <c r="O1040" s="87" t="s">
        <v>2471</v>
      </c>
      <c r="P1040" s="87" t="s">
        <v>1961</v>
      </c>
      <c r="Q1040" s="87" t="s">
        <v>1962</v>
      </c>
    </row>
    <row r="1041" spans="1:17" x14ac:dyDescent="0.25">
      <c r="A1041" s="143"/>
      <c r="B1041" s="143" t="str">
        <f>IF(A1041&gt;"",IF(A1041=E1041,"No",(IF(IFERROR(VLOOKUP(A1041,E:E,1,FALSE)=A1041,FALSE),"Duplicate",IF(E1041&gt;"","Mismatch","IT Only")))),"No")</f>
        <v>No</v>
      </c>
      <c r="C1041" s="86" t="s">
        <v>430</v>
      </c>
      <c r="D1041" s="143" t="s">
        <v>431</v>
      </c>
      <c r="E1041" s="143" t="s">
        <v>3398</v>
      </c>
      <c r="F1041" s="143" t="str">
        <f>IF(E1041=0,"N/A",IF(IF(E1041&gt;"",COUNTIF(E:E,E1041),0)&gt;1,"Yes","No"))</f>
        <v>No</v>
      </c>
      <c r="G1041" s="87" t="s">
        <v>3399</v>
      </c>
      <c r="H1041" s="87" t="s">
        <v>558</v>
      </c>
      <c r="I1041" s="87" t="s">
        <v>445</v>
      </c>
      <c r="J1041" s="87" t="s">
        <v>436</v>
      </c>
      <c r="K1041" s="87"/>
      <c r="L1041" s="87"/>
      <c r="M1041" s="87"/>
      <c r="N1041" s="87" t="s">
        <v>3400</v>
      </c>
      <c r="O1041" s="87" t="s">
        <v>3401</v>
      </c>
      <c r="P1041" s="87" t="s">
        <v>1961</v>
      </c>
      <c r="Q1041" s="87" t="s">
        <v>1962</v>
      </c>
    </row>
    <row r="1042" spans="1:17" x14ac:dyDescent="0.25">
      <c r="A1042" s="143"/>
      <c r="B1042" s="143" t="str">
        <f>IF(A1042&gt;"",IF(A1042=E1042,"No",(IF(IFERROR(VLOOKUP(A1042,E:E,1,FALSE)=A1042,FALSE),"Duplicate",IF(E1042&gt;"","Mismatch","IT Only")))),"No")</f>
        <v>No</v>
      </c>
      <c r="C1042" s="86" t="s">
        <v>430</v>
      </c>
      <c r="D1042" s="143" t="s">
        <v>431</v>
      </c>
      <c r="E1042" s="143" t="s">
        <v>3402</v>
      </c>
      <c r="F1042" s="143" t="str">
        <f>IF(E1042=0,"N/A",IF(IF(E1042&gt;"",COUNTIF(E:E,E1042),0)&gt;1,"Yes","No"))</f>
        <v>No</v>
      </c>
      <c r="G1042" s="87" t="s">
        <v>3403</v>
      </c>
      <c r="H1042" s="87" t="s">
        <v>558</v>
      </c>
      <c r="I1042" s="87" t="s">
        <v>445</v>
      </c>
      <c r="J1042" s="87" t="s">
        <v>436</v>
      </c>
      <c r="K1042" s="106">
        <v>38.812633329999997</v>
      </c>
      <c r="L1042" s="106">
        <v>-89.95913333</v>
      </c>
      <c r="M1042" s="87"/>
      <c r="N1042" s="87" t="s">
        <v>3404</v>
      </c>
      <c r="O1042" s="87" t="s">
        <v>3405</v>
      </c>
      <c r="P1042" s="87" t="s">
        <v>1961</v>
      </c>
      <c r="Q1042" s="87" t="s">
        <v>1962</v>
      </c>
    </row>
    <row r="1043" spans="1:17" x14ac:dyDescent="0.25">
      <c r="A1043" s="143"/>
      <c r="B1043" s="84" t="str">
        <f>IF(A1043&gt;"",IF(A1043=E1043,"No",(IF(IFERROR(VLOOKUP(A1043,E:E,1,FALSE)=A1043,FALSE),"Duplicate",IF(E1043&gt;"","Mismatch","IT Only")))),"No")</f>
        <v>No</v>
      </c>
      <c r="C1043" s="86" t="s">
        <v>430</v>
      </c>
      <c r="D1043" s="84" t="s">
        <v>431</v>
      </c>
      <c r="E1043" s="143" t="s">
        <v>3394</v>
      </c>
      <c r="F1043" s="84" t="str">
        <f>IF(E1043=0,"N/A",IF(IF(E1043&gt;"",COUNTIF(E:E,E1043),0)&gt;1,"Yes","No"))</f>
        <v>No</v>
      </c>
      <c r="G1043" s="87" t="s">
        <v>3395</v>
      </c>
      <c r="H1043" s="87" t="s">
        <v>558</v>
      </c>
      <c r="I1043" s="87" t="s">
        <v>445</v>
      </c>
      <c r="J1043" s="87" t="s">
        <v>436</v>
      </c>
      <c r="K1043" s="87">
        <v>38.784942000000001</v>
      </c>
      <c r="L1043" s="87">
        <v>-90.047776999999996</v>
      </c>
      <c r="M1043" s="87"/>
      <c r="N1043" s="87" t="s">
        <v>3396</v>
      </c>
      <c r="O1043" s="87" t="s">
        <v>3397</v>
      </c>
      <c r="P1043" s="87" t="s">
        <v>1961</v>
      </c>
      <c r="Q1043" s="87" t="s">
        <v>1962</v>
      </c>
    </row>
    <row r="1044" spans="1:17" x14ac:dyDescent="0.25">
      <c r="A1044" s="143"/>
      <c r="B1044" s="143" t="str">
        <f>IF(A1044&gt;"",IF(A1044=E1044,"No",(IF(IFERROR(VLOOKUP(A1044,E:E,1,FALSE)=A1044,FALSE),"Duplicate",IF(E1044&gt;"","Mismatch","IT Only")))),"No")</f>
        <v>No</v>
      </c>
      <c r="C1044" s="86" t="s">
        <v>430</v>
      </c>
      <c r="D1044" s="143" t="s">
        <v>431</v>
      </c>
      <c r="E1044" s="143" t="s">
        <v>8721</v>
      </c>
      <c r="F1044" s="143" t="str">
        <f>IF(E1044=0,"N/A",IF(IF(E1044&gt;"",COUNTIF(E:E,E1044),0)&gt;1,"Yes","No"))</f>
        <v>No</v>
      </c>
      <c r="G1044" s="87" t="s">
        <v>8722</v>
      </c>
      <c r="H1044" s="87" t="s">
        <v>493</v>
      </c>
      <c r="I1044" s="87" t="s">
        <v>445</v>
      </c>
      <c r="J1044" s="87" t="s">
        <v>436</v>
      </c>
      <c r="K1044" s="87"/>
      <c r="L1044" s="87"/>
      <c r="M1044" s="87"/>
      <c r="N1044" s="87" t="s">
        <v>8721</v>
      </c>
      <c r="O1044" s="87" t="s">
        <v>8723</v>
      </c>
      <c r="P1044" s="87" t="s">
        <v>806</v>
      </c>
      <c r="Q1044" s="87" t="s">
        <v>807</v>
      </c>
    </row>
    <row r="1045" spans="1:17" x14ac:dyDescent="0.25">
      <c r="A1045" s="143" t="s">
        <v>3370</v>
      </c>
      <c r="B1045" s="84" t="str">
        <f>IF(A1045&gt;"",IF(A1045=E1045,"No",(IF(IFERROR(VLOOKUP(A1045,E:E,1,FALSE)=A1045,FALSE),"Duplicate",IF(E1045&gt;"","Mismatch","IT Only")))),"No")</f>
        <v>No</v>
      </c>
      <c r="C1045" s="86" t="s">
        <v>430</v>
      </c>
      <c r="D1045" s="84" t="s">
        <v>431</v>
      </c>
      <c r="E1045" s="143" t="s">
        <v>3370</v>
      </c>
      <c r="F1045" s="84" t="str">
        <f>IF(E1045=0,"N/A",IF(IF(E1045&gt;"",COUNTIF(E:E,E1045),0)&gt;1,"Yes","No"))</f>
        <v>No</v>
      </c>
      <c r="G1045" s="87" t="s">
        <v>3371</v>
      </c>
      <c r="H1045" s="87" t="s">
        <v>516</v>
      </c>
      <c r="I1045" s="87" t="s">
        <v>445</v>
      </c>
      <c r="J1045" s="87" t="s">
        <v>3372</v>
      </c>
      <c r="K1045" s="87">
        <v>38.110982999999997</v>
      </c>
      <c r="L1045" s="87">
        <v>-89.653502000000003</v>
      </c>
      <c r="M1045" s="87" t="s">
        <v>3373</v>
      </c>
      <c r="N1045" s="87"/>
      <c r="O1045" s="87"/>
      <c r="P1045" s="87"/>
      <c r="Q1045" s="87"/>
    </row>
    <row r="1046" spans="1:17" x14ac:dyDescent="0.25">
      <c r="A1046" s="93" t="s">
        <v>3366</v>
      </c>
      <c r="B1046" s="143" t="str">
        <f>IF(A1046&gt;"",IF(A1046=E1046,"No",(IF(IFERROR(VLOOKUP(A1046,E:E,1,FALSE)=A1046,FALSE),"Duplicate",IF(E1046&gt;"","Mismatch","IT Only")))),"No")</f>
        <v>Mismatch</v>
      </c>
      <c r="C1046" s="86" t="s">
        <v>463</v>
      </c>
      <c r="D1046" s="143" t="s">
        <v>464</v>
      </c>
      <c r="E1046" s="143" t="s">
        <v>3367</v>
      </c>
      <c r="F1046" s="143" t="str">
        <f>IF(E1046=0,"N/A",IF(IF(E1046&gt;"",COUNTIF(E:E,E1046),0)&gt;1,"Yes","No"))</f>
        <v>No</v>
      </c>
      <c r="G1046" s="87" t="s">
        <v>3368</v>
      </c>
      <c r="H1046" s="87" t="s">
        <v>444</v>
      </c>
      <c r="I1046" s="87" t="s">
        <v>445</v>
      </c>
      <c r="J1046" s="87" t="s">
        <v>436</v>
      </c>
      <c r="K1046" s="87">
        <v>40.930349999999997</v>
      </c>
      <c r="L1046" s="87">
        <v>-89.599917000000005</v>
      </c>
      <c r="M1046" s="87"/>
      <c r="N1046" s="87" t="s">
        <v>3367</v>
      </c>
      <c r="O1046" s="87" t="s">
        <v>3369</v>
      </c>
      <c r="P1046" s="87" t="s">
        <v>447</v>
      </c>
      <c r="Q1046" s="87" t="s">
        <v>448</v>
      </c>
    </row>
    <row r="1047" spans="1:17" x14ac:dyDescent="0.25">
      <c r="A1047" s="143"/>
      <c r="B1047" s="143"/>
      <c r="D1047" s="143"/>
      <c r="E1047" s="146" t="s">
        <v>10522</v>
      </c>
      <c r="F1047" s="143"/>
      <c r="G1047" s="141" t="s">
        <v>10523</v>
      </c>
      <c r="H1047" s="141" t="s">
        <v>10196</v>
      </c>
      <c r="I1047" s="141" t="s">
        <v>445</v>
      </c>
      <c r="J1047" s="141" t="s">
        <v>10517</v>
      </c>
      <c r="K1047" s="141">
        <v>39.694299999999998</v>
      </c>
      <c r="L1047" s="141">
        <v>-87.686099999999996</v>
      </c>
      <c r="M1047" s="141" t="s">
        <v>10524</v>
      </c>
      <c r="N1047" s="87"/>
      <c r="O1047" s="94"/>
      <c r="P1047" s="87"/>
      <c r="Q1047" s="130" t="s">
        <v>10521</v>
      </c>
    </row>
    <row r="1048" spans="1:17" x14ac:dyDescent="0.25">
      <c r="A1048" s="143"/>
      <c r="B1048" s="143" t="str">
        <f>IF(A1048&gt;"",IF(A1048=E1048,"No",(IF(IFERROR(VLOOKUP(A1048,E:E,1,FALSE)=A1048,FALSE),"Duplicate",IF(E1048&gt;"","Mismatch","IT Only")))),"No")</f>
        <v>No</v>
      </c>
      <c r="C1048" s="86" t="s">
        <v>430</v>
      </c>
      <c r="D1048" s="143" t="s">
        <v>431</v>
      </c>
      <c r="E1048" s="143" t="s">
        <v>3378</v>
      </c>
      <c r="F1048" s="143" t="str">
        <f>IF(E1048=0,"N/A",IF(IF(E1048&gt;"",COUNTIF(E:E,E1048),0)&gt;1,"Yes","No"))</f>
        <v>No</v>
      </c>
      <c r="G1048" s="87" t="s">
        <v>3379</v>
      </c>
      <c r="H1048" s="87" t="s">
        <v>516</v>
      </c>
      <c r="I1048" s="87" t="s">
        <v>445</v>
      </c>
      <c r="J1048" s="87" t="s">
        <v>436</v>
      </c>
      <c r="K1048" s="87">
        <v>38.596366670000002</v>
      </c>
      <c r="L1048" s="87">
        <v>-90.073250000000002</v>
      </c>
      <c r="M1048" s="87"/>
      <c r="N1048" s="87" t="s">
        <v>3378</v>
      </c>
      <c r="O1048" s="94">
        <v>346</v>
      </c>
      <c r="P1048" s="87" t="s">
        <v>518</v>
      </c>
      <c r="Q1048" s="87" t="s">
        <v>519</v>
      </c>
    </row>
    <row r="1049" spans="1:17" x14ac:dyDescent="0.25">
      <c r="A1049" s="143"/>
      <c r="B1049" s="143" t="str">
        <f>IF(A1049&gt;"",IF(A1049=E1049,"No",(IF(IFERROR(VLOOKUP(A1049,E:E,1,FALSE)=A1049,FALSE),"Duplicate",IF(E1049&gt;"","Mismatch","IT Only")))),"No")</f>
        <v>No</v>
      </c>
      <c r="D1049" s="143"/>
      <c r="E1049" s="143" t="s">
        <v>10367</v>
      </c>
      <c r="F1049" s="143" t="str">
        <f>IF(E1049=0,"N/A",IF(IF(E1049&gt;"",COUNTIF(E:E,E1049),0)&gt;1,"Yes","No"))</f>
        <v>No</v>
      </c>
      <c r="G1049" s="87" t="s">
        <v>10368</v>
      </c>
      <c r="H1049" s="87" t="s">
        <v>10369</v>
      </c>
      <c r="I1049" s="87" t="s">
        <v>435</v>
      </c>
      <c r="J1049" s="87" t="s">
        <v>580</v>
      </c>
      <c r="K1049" s="87">
        <v>40.167473999999999</v>
      </c>
      <c r="L1049" s="87">
        <v>-92.171383000000006</v>
      </c>
      <c r="M1049" s="87" t="s">
        <v>10370</v>
      </c>
      <c r="N1049" s="87"/>
      <c r="O1049" s="94"/>
      <c r="P1049" s="87"/>
      <c r="Q1049" s="89"/>
    </row>
    <row r="1050" spans="1:17" x14ac:dyDescent="0.25">
      <c r="A1050" s="84" t="s">
        <v>3382</v>
      </c>
      <c r="B1050" s="84" t="str">
        <f>IF(A1050&gt;"",IF(A1050=E1050,"No",(IF(IFERROR(VLOOKUP(A1050,E:E,1,FALSE)=A1050,FALSE),"Duplicate",IF(E1050&gt;"","Mismatch","IT Only")))),"No")</f>
        <v>No</v>
      </c>
      <c r="C1050" s="86" t="s">
        <v>430</v>
      </c>
      <c r="D1050" s="84" t="s">
        <v>431</v>
      </c>
      <c r="E1050" s="143" t="s">
        <v>3382</v>
      </c>
      <c r="F1050" s="84" t="str">
        <f>IF(E1050=0,"N/A",IF(IF(E1050&gt;"",COUNTIF(E:E,E1050),0)&gt;1,"Yes","No"))</f>
        <v>No</v>
      </c>
      <c r="G1050" s="87" t="s">
        <v>3383</v>
      </c>
      <c r="H1050" s="87" t="s">
        <v>801</v>
      </c>
      <c r="I1050" s="87" t="s">
        <v>435</v>
      </c>
      <c r="J1050" s="87" t="s">
        <v>580</v>
      </c>
      <c r="K1050" s="87">
        <v>40.154440000000001</v>
      </c>
      <c r="L1050" s="87">
        <v>-92.199449999999999</v>
      </c>
      <c r="M1050" s="87"/>
      <c r="N1050" s="87"/>
      <c r="O1050" s="94"/>
      <c r="P1050" s="87"/>
      <c r="Q1050" s="87"/>
    </row>
    <row r="1051" spans="1:17" x14ac:dyDescent="0.25">
      <c r="A1051" s="143"/>
      <c r="B1051" s="84" t="str">
        <f>IF(A1051&gt;"",IF(A1051=E1051,"No",(IF(IFERROR(VLOOKUP(A1051,E:E,1,FALSE)=A1051,FALSE),"Duplicate",IF(E1051&gt;"","Mismatch","IT Only")))),"No")</f>
        <v>No</v>
      </c>
      <c r="C1051" s="86" t="s">
        <v>430</v>
      </c>
      <c r="D1051" s="84" t="s">
        <v>431</v>
      </c>
      <c r="E1051" s="84" t="s">
        <v>3387</v>
      </c>
      <c r="F1051" s="84" t="str">
        <f>IF(E1051=0,"N/A",IF(IF(E1051&gt;"",COUNTIF(E:E,E1051),0)&gt;1,"Yes","No"))</f>
        <v>No</v>
      </c>
      <c r="G1051" s="87" t="s">
        <v>3388</v>
      </c>
      <c r="H1051" s="87" t="s">
        <v>593</v>
      </c>
      <c r="I1051" s="87" t="s">
        <v>435</v>
      </c>
      <c r="J1051" s="87" t="s">
        <v>436</v>
      </c>
      <c r="K1051" s="87">
        <v>38.729900000000001</v>
      </c>
      <c r="L1051" s="87">
        <v>-90.372666670000001</v>
      </c>
      <c r="M1051" s="87"/>
      <c r="N1051" s="87" t="s">
        <v>3389</v>
      </c>
      <c r="O1051" s="94">
        <v>107</v>
      </c>
      <c r="P1051" s="87" t="s">
        <v>1232</v>
      </c>
      <c r="Q1051" s="89"/>
    </row>
    <row r="1052" spans="1:17" x14ac:dyDescent="0.25">
      <c r="A1052" s="143"/>
      <c r="B1052" s="84" t="str">
        <f>IF(A1052&gt;"",IF(A1052=E1052,"No",(IF(IFERROR(VLOOKUP(A1052,E:E,1,FALSE)=A1052,FALSE),"Duplicate",IF(E1052&gt;"","Mismatch","IT Only")))),"No")</f>
        <v>No</v>
      </c>
      <c r="C1052" s="86" t="s">
        <v>430</v>
      </c>
      <c r="D1052" s="84" t="s">
        <v>431</v>
      </c>
      <c r="E1052" s="143" t="s">
        <v>3374</v>
      </c>
      <c r="F1052" s="84" t="str">
        <f>IF(E1052=0,"N/A",IF(IF(E1052&gt;"",COUNTIF(E:E,E1052),0)&gt;1,"Yes","No"))</f>
        <v>No</v>
      </c>
      <c r="G1052" s="87" t="s">
        <v>3375</v>
      </c>
      <c r="H1052" s="87" t="s">
        <v>516</v>
      </c>
      <c r="I1052" s="87" t="s">
        <v>445</v>
      </c>
      <c r="J1052" s="87" t="s">
        <v>436</v>
      </c>
      <c r="K1052" s="87"/>
      <c r="L1052" s="87"/>
      <c r="M1052" s="87"/>
      <c r="N1052" s="87" t="s">
        <v>3376</v>
      </c>
      <c r="O1052" s="87" t="s">
        <v>3377</v>
      </c>
      <c r="P1052" s="87" t="s">
        <v>898</v>
      </c>
      <c r="Q1052" s="87" t="s">
        <v>899</v>
      </c>
    </row>
    <row r="1053" spans="1:17" x14ac:dyDescent="0.25">
      <c r="A1053" s="143"/>
      <c r="B1053" s="84" t="str">
        <f>IF(A1053&gt;"",IF(A1053=E1053,"No",(IF(IFERROR(VLOOKUP(A1053,E:E,1,FALSE)=A1053,FALSE),"Duplicate",IF(E1053&gt;"","Mismatch","IT Only")))),"No")</f>
        <v>No</v>
      </c>
      <c r="C1053" s="86" t="s">
        <v>430</v>
      </c>
      <c r="D1053" s="84" t="s">
        <v>431</v>
      </c>
      <c r="E1053" s="143" t="s">
        <v>3380</v>
      </c>
      <c r="F1053" s="84" t="str">
        <f>IF(E1053=0,"N/A",IF(IF(E1053&gt;"",COUNTIF(E:E,E1053),0)&gt;1,"Yes","No"))</f>
        <v>No</v>
      </c>
      <c r="G1053" s="87" t="s">
        <v>3381</v>
      </c>
      <c r="H1053" s="87" t="s">
        <v>434</v>
      </c>
      <c r="I1053" s="87" t="s">
        <v>435</v>
      </c>
      <c r="J1053" s="87" t="s">
        <v>436</v>
      </c>
      <c r="K1053" s="87">
        <v>40.139316669999999</v>
      </c>
      <c r="L1053" s="87">
        <v>-92.174416669999999</v>
      </c>
      <c r="M1053" s="87"/>
      <c r="N1053" s="87" t="s">
        <v>3380</v>
      </c>
      <c r="O1053" s="94">
        <v>809</v>
      </c>
      <c r="P1053" s="87" t="s">
        <v>475</v>
      </c>
      <c r="Q1053" s="89"/>
    </row>
    <row r="1054" spans="1:17" x14ac:dyDescent="0.25">
      <c r="A1054" s="143"/>
      <c r="B1054" s="84" t="str">
        <f>IF(A1054&gt;"",IF(A1054=E1054,"No",(IF(IFERROR(VLOOKUP(A1054,E:E,1,FALSE)=A1054,FALSE),"Duplicate",IF(E1054&gt;"","Mismatch","IT Only")))),"No")</f>
        <v>No</v>
      </c>
      <c r="C1054" s="86" t="s">
        <v>430</v>
      </c>
      <c r="D1054" s="84" t="s">
        <v>431</v>
      </c>
      <c r="E1054" s="203" t="s">
        <v>11161</v>
      </c>
      <c r="F1054" s="84" t="s">
        <v>10076</v>
      </c>
      <c r="G1054" s="130" t="s">
        <v>11181</v>
      </c>
      <c r="H1054" s="87" t="s">
        <v>558</v>
      </c>
      <c r="I1054" s="87" t="s">
        <v>445</v>
      </c>
      <c r="J1054" s="87" t="s">
        <v>10517</v>
      </c>
      <c r="K1054" s="196">
        <v>-90.090889000000004</v>
      </c>
      <c r="L1054" s="196">
        <v>38.937404999999998</v>
      </c>
      <c r="M1054" s="199" t="s">
        <v>11171</v>
      </c>
      <c r="N1054" s="87"/>
      <c r="O1054" s="88"/>
      <c r="P1054" s="87"/>
      <c r="Q1054" s="87"/>
    </row>
    <row r="1055" spans="1:17" x14ac:dyDescent="0.25">
      <c r="A1055" s="143"/>
      <c r="B1055" s="84" t="str">
        <f>IF(A1055&gt;"",IF(A1055=E1055,"No",(IF(IFERROR(VLOOKUP(A1055,E:E,1,FALSE)=A1055,FALSE),"Duplicate",IF(E1055&gt;"","Mismatch","IT Only")))),"No")</f>
        <v>No</v>
      </c>
      <c r="C1055" s="86" t="s">
        <v>430</v>
      </c>
      <c r="D1055" s="84" t="s">
        <v>431</v>
      </c>
      <c r="E1055" s="143" t="s">
        <v>3384</v>
      </c>
      <c r="F1055" s="84" t="str">
        <f>IF(E1055=0,"N/A",IF(IF(E1055&gt;"",COUNTIF(E:E,E1055),0)&gt;1,"Yes","No"))</f>
        <v>No</v>
      </c>
      <c r="G1055" s="87" t="s">
        <v>3385</v>
      </c>
      <c r="H1055" s="87" t="s">
        <v>444</v>
      </c>
      <c r="I1055" s="87" t="s">
        <v>445</v>
      </c>
      <c r="J1055" s="87" t="s">
        <v>436</v>
      </c>
      <c r="K1055" s="87">
        <v>40.677700000000002</v>
      </c>
      <c r="L1055" s="87">
        <v>-89.606849999999994</v>
      </c>
      <c r="M1055" s="87"/>
      <c r="N1055" s="87" t="s">
        <v>3384</v>
      </c>
      <c r="O1055" s="87" t="s">
        <v>3386</v>
      </c>
      <c r="P1055" s="87" t="s">
        <v>447</v>
      </c>
      <c r="Q1055" s="87" t="s">
        <v>448</v>
      </c>
    </row>
    <row r="1056" spans="1:17" x14ac:dyDescent="0.25">
      <c r="A1056" s="93" t="s">
        <v>3390</v>
      </c>
      <c r="B1056" s="84" t="str">
        <f>IF(A1056&gt;"",IF(A1056=E1056,"No",(IF(IFERROR(VLOOKUP(A1056,E:E,1,FALSE)=A1056,FALSE),"Duplicate",IF(E1056&gt;"","Mismatch","IT Only")))),"No")</f>
        <v>Mismatch</v>
      </c>
      <c r="C1056" s="86" t="s">
        <v>463</v>
      </c>
      <c r="D1056" s="84" t="s">
        <v>549</v>
      </c>
      <c r="E1056" s="143" t="s">
        <v>3391</v>
      </c>
      <c r="F1056" s="84" t="str">
        <f>IF(E1056=0,"N/A",IF(IF(E1056&gt;"",COUNTIF(E:E,E1056),0)&gt;1,"Yes","No"))</f>
        <v>No</v>
      </c>
      <c r="G1056" s="87" t="s">
        <v>3392</v>
      </c>
      <c r="H1056" s="87" t="s">
        <v>444</v>
      </c>
      <c r="I1056" s="87" t="s">
        <v>445</v>
      </c>
      <c r="J1056" s="87" t="s">
        <v>552</v>
      </c>
      <c r="K1056" s="87">
        <v>40.596359</v>
      </c>
      <c r="L1056" s="87">
        <v>-89.664610999999994</v>
      </c>
      <c r="M1056" s="87"/>
      <c r="N1056" s="87" t="s">
        <v>3391</v>
      </c>
      <c r="O1056" s="87" t="s">
        <v>3393</v>
      </c>
      <c r="P1056" s="87" t="s">
        <v>447</v>
      </c>
      <c r="Q1056" s="87" t="s">
        <v>448</v>
      </c>
    </row>
    <row r="1057" spans="1:17" x14ac:dyDescent="0.25">
      <c r="A1057" s="143"/>
      <c r="B1057" s="143" t="str">
        <f>IF(A1057&gt;"",IF(A1057=E1057,"No",(IF(IFERROR(VLOOKUP(A1057,E:E,1,FALSE)=A1057,FALSE),"Duplicate",IF(E1057&gt;"","Mismatch","IT Only")))),"No")</f>
        <v>No</v>
      </c>
      <c r="C1057" s="86" t="s">
        <v>430</v>
      </c>
      <c r="D1057" s="143" t="s">
        <v>431</v>
      </c>
      <c r="E1057" s="143" t="s">
        <v>3418</v>
      </c>
      <c r="F1057" s="143" t="str">
        <f>IF(E1057=0,"N/A",IF(IF(E1057&gt;"",COUNTIF(E:E,E1057),0)&gt;1,"Yes","No"))</f>
        <v>No</v>
      </c>
      <c r="G1057" s="87" t="s">
        <v>3419</v>
      </c>
      <c r="H1057" s="87" t="s">
        <v>558</v>
      </c>
      <c r="I1057" s="87" t="s">
        <v>445</v>
      </c>
      <c r="J1057" s="87" t="s">
        <v>436</v>
      </c>
      <c r="K1057" s="87">
        <v>38.785055999999997</v>
      </c>
      <c r="L1057" s="87">
        <v>-89.961600000000004</v>
      </c>
      <c r="M1057" s="87"/>
      <c r="N1057" s="87" t="s">
        <v>3420</v>
      </c>
      <c r="O1057" s="87" t="s">
        <v>3421</v>
      </c>
      <c r="P1057" s="87" t="s">
        <v>1961</v>
      </c>
      <c r="Q1057" s="87" t="s">
        <v>1962</v>
      </c>
    </row>
    <row r="1058" spans="1:17" x14ac:dyDescent="0.25">
      <c r="A1058" s="143"/>
      <c r="C1058" s="86" t="s">
        <v>430</v>
      </c>
      <c r="D1058" s="84" t="s">
        <v>464</v>
      </c>
      <c r="E1058" s="143" t="s">
        <v>10316</v>
      </c>
      <c r="F1058" s="84" t="s">
        <v>32</v>
      </c>
      <c r="G1058" s="110" t="s">
        <v>10317</v>
      </c>
      <c r="H1058" s="110" t="s">
        <v>493</v>
      </c>
      <c r="I1058" s="110" t="s">
        <v>445</v>
      </c>
      <c r="J1058" s="110"/>
      <c r="K1058" s="110">
        <v>40.493099999999998</v>
      </c>
      <c r="L1058" s="134">
        <v>-88.983199999999997</v>
      </c>
      <c r="M1058" s="110" t="s">
        <v>10318</v>
      </c>
      <c r="N1058" s="110"/>
      <c r="O1058" s="110"/>
      <c r="P1058" s="110"/>
      <c r="Q1058" s="110"/>
    </row>
    <row r="1059" spans="1:17" x14ac:dyDescent="0.25">
      <c r="A1059" s="143"/>
      <c r="B1059" s="84" t="str">
        <f>IF(A1059&gt;"",IF(A1059=E1059,"No",(IF(IFERROR(VLOOKUP(A1059,E:E,1,FALSE)=A1059,FALSE),"Duplicate",IF(E1059&gt;"","Mismatch","IT Only")))),"No")</f>
        <v>No</v>
      </c>
      <c r="C1059" s="86" t="s">
        <v>430</v>
      </c>
      <c r="D1059" s="84" t="s">
        <v>431</v>
      </c>
      <c r="E1059" s="143" t="s">
        <v>2696</v>
      </c>
      <c r="F1059" s="84" t="str">
        <f>IF(E1059=0,"N/A",IF(IF(E1059&gt;"",COUNTIF(E:E,E1059),0)&gt;1,"Yes","No"))</f>
        <v>No</v>
      </c>
      <c r="G1059" s="87" t="s">
        <v>2697</v>
      </c>
      <c r="H1059" s="87" t="s">
        <v>672</v>
      </c>
      <c r="I1059" s="87" t="s">
        <v>445</v>
      </c>
      <c r="J1059" s="87" t="s">
        <v>436</v>
      </c>
      <c r="K1059" s="87">
        <v>40.139683329999997</v>
      </c>
      <c r="L1059" s="87">
        <v>-87.582149999999999</v>
      </c>
      <c r="M1059" s="87"/>
      <c r="N1059" s="87" t="s">
        <v>2698</v>
      </c>
      <c r="O1059" s="87" t="s">
        <v>2699</v>
      </c>
      <c r="P1059" s="87" t="s">
        <v>1704</v>
      </c>
      <c r="Q1059" s="87" t="s">
        <v>1705</v>
      </c>
    </row>
    <row r="1060" spans="1:17" x14ac:dyDescent="0.25">
      <c r="A1060" s="143"/>
      <c r="B1060" s="84" t="str">
        <f>IF(A1060&gt;"",IF(A1060=E1060,"No",(IF(IFERROR(VLOOKUP(A1060,E:E,1,FALSE)=A1060,FALSE),"Duplicate",IF(E1060&gt;"","Mismatch","IT Only")))),"No")</f>
        <v>No</v>
      </c>
      <c r="C1060" s="86" t="s">
        <v>430</v>
      </c>
      <c r="D1060" s="84" t="s">
        <v>431</v>
      </c>
      <c r="E1060" s="84" t="s">
        <v>3428</v>
      </c>
      <c r="F1060" s="84" t="str">
        <f>IF(E1060=0,"N/A",IF(IF(E1060&gt;"",COUNTIF(E:E,E1060),0)&gt;1,"Yes","No"))</f>
        <v>No</v>
      </c>
      <c r="G1060" s="87" t="s">
        <v>3429</v>
      </c>
      <c r="H1060" s="87" t="s">
        <v>528</v>
      </c>
      <c r="I1060" s="87" t="s">
        <v>445</v>
      </c>
      <c r="J1060" s="87" t="s">
        <v>436</v>
      </c>
      <c r="K1060" s="87">
        <v>39.095745999999998</v>
      </c>
      <c r="L1060" s="87">
        <v>-88.550843</v>
      </c>
      <c r="M1060" s="87"/>
      <c r="N1060" s="87" t="s">
        <v>3428</v>
      </c>
      <c r="O1060" s="87" t="s">
        <v>3430</v>
      </c>
      <c r="P1060" s="87" t="s">
        <v>530</v>
      </c>
      <c r="Q1060" s="87" t="s">
        <v>531</v>
      </c>
    </row>
    <row r="1061" spans="1:17" x14ac:dyDescent="0.25">
      <c r="A1061" s="143" t="s">
        <v>3431</v>
      </c>
      <c r="B1061" s="143" t="str">
        <f>IF(A1061&gt;"",IF(A1061=E1061,"No",(IF(IFERROR(VLOOKUP(A1061,E:E,1,FALSE)=A1061,FALSE),"Duplicate",IF(E1061&gt;"","Mismatch","IT Only")))),"No")</f>
        <v>No</v>
      </c>
      <c r="C1061" s="86" t="s">
        <v>430</v>
      </c>
      <c r="D1061" s="143" t="s">
        <v>431</v>
      </c>
      <c r="E1061" s="143" t="s">
        <v>3432</v>
      </c>
      <c r="F1061" s="143" t="str">
        <f>IF(E1061=0,"N/A",IF(IF(E1061&gt;"",COUNTIF(E:E,E1061),0)&gt;1,"Yes","No"))</f>
        <v>No</v>
      </c>
      <c r="G1061" s="87" t="s">
        <v>3433</v>
      </c>
      <c r="H1061" s="87" t="s">
        <v>528</v>
      </c>
      <c r="I1061" s="87" t="s">
        <v>445</v>
      </c>
      <c r="J1061" s="87" t="s">
        <v>467</v>
      </c>
      <c r="K1061" s="87">
        <v>39.116</v>
      </c>
      <c r="L1061" s="87">
        <v>-88.552116670000004</v>
      </c>
      <c r="M1061" s="87"/>
      <c r="N1061" s="87" t="s">
        <v>3432</v>
      </c>
      <c r="O1061" s="87" t="s">
        <v>3434</v>
      </c>
      <c r="P1061" s="87" t="s">
        <v>530</v>
      </c>
      <c r="Q1061" s="87" t="s">
        <v>531</v>
      </c>
    </row>
    <row r="1062" spans="1:17" x14ac:dyDescent="0.25">
      <c r="A1062" s="143"/>
      <c r="B1062" s="143" t="str">
        <f>IF(A1062&gt;"",IF(A1062=E1062,"No",(IF(IFERROR(VLOOKUP(A1062,E:E,1,FALSE)=A1062,FALSE),"Duplicate",IF(E1062&gt;"","Mismatch","IT Only")))),"No")</f>
        <v>No</v>
      </c>
      <c r="C1062" s="86" t="s">
        <v>430</v>
      </c>
      <c r="D1062" s="143" t="s">
        <v>431</v>
      </c>
      <c r="E1062" s="143" t="s">
        <v>3437</v>
      </c>
      <c r="F1062" s="143" t="str">
        <f>IF(E1062=0,"N/A",IF(IF(E1062&gt;"",COUNTIF(E:E,E1062),0)&gt;1,"Yes","No"))</f>
        <v>No</v>
      </c>
      <c r="G1062" s="87" t="s">
        <v>3438</v>
      </c>
      <c r="H1062" s="87" t="s">
        <v>528</v>
      </c>
      <c r="I1062" s="87" t="s">
        <v>445</v>
      </c>
      <c r="J1062" s="87" t="s">
        <v>436</v>
      </c>
      <c r="K1062" s="87">
        <v>39.119833329999999</v>
      </c>
      <c r="L1062" s="87">
        <v>-88.528916670000001</v>
      </c>
      <c r="M1062" s="87"/>
      <c r="N1062" s="87" t="s">
        <v>3437</v>
      </c>
      <c r="O1062" s="87" t="s">
        <v>3439</v>
      </c>
      <c r="P1062" s="87" t="s">
        <v>530</v>
      </c>
      <c r="Q1062" s="87" t="s">
        <v>531</v>
      </c>
    </row>
    <row r="1063" spans="1:17" x14ac:dyDescent="0.25">
      <c r="A1063" s="143"/>
      <c r="B1063" s="143" t="str">
        <f>IF(A1063&gt;"",IF(A1063=E1063,"No",(IF(IFERROR(VLOOKUP(A1063,E:E,1,FALSE)=A1063,FALSE),"Duplicate",IF(E1063&gt;"","Mismatch","IT Only")))),"No")</f>
        <v>No</v>
      </c>
      <c r="C1063" s="86" t="s">
        <v>430</v>
      </c>
      <c r="D1063" s="143" t="s">
        <v>431</v>
      </c>
      <c r="E1063" s="143" t="s">
        <v>3449</v>
      </c>
      <c r="F1063" s="143" t="str">
        <f>IF(E1063=0,"N/A",IF(IF(E1063&gt;"",COUNTIF(E:E,E1063),0)&gt;1,"Yes","No"))</f>
        <v>No</v>
      </c>
      <c r="G1063" s="87" t="s">
        <v>3450</v>
      </c>
      <c r="H1063" s="87" t="s">
        <v>528</v>
      </c>
      <c r="I1063" s="87" t="s">
        <v>445</v>
      </c>
      <c r="J1063" s="87" t="s">
        <v>436</v>
      </c>
      <c r="K1063" s="87">
        <v>39.134500000000003</v>
      </c>
      <c r="L1063" s="87">
        <v>-88.539983329999998</v>
      </c>
      <c r="M1063" s="87"/>
      <c r="N1063" s="87" t="s">
        <v>3449</v>
      </c>
      <c r="O1063" s="87" t="s">
        <v>3451</v>
      </c>
      <c r="P1063" s="87" t="s">
        <v>530</v>
      </c>
      <c r="Q1063" s="87" t="s">
        <v>531</v>
      </c>
    </row>
    <row r="1064" spans="1:17" x14ac:dyDescent="0.25">
      <c r="A1064" s="143"/>
      <c r="B1064" s="143" t="str">
        <f>IF(A1064&gt;"",IF(A1064=E1064,"No",(IF(IFERROR(VLOOKUP(A1064,E:E,1,FALSE)=A1064,FALSE),"Duplicate",IF(E1064&gt;"","Mismatch","IT Only")))),"No")</f>
        <v>No</v>
      </c>
      <c r="C1064" s="86" t="s">
        <v>430</v>
      </c>
      <c r="D1064" s="143" t="s">
        <v>431</v>
      </c>
      <c r="E1064" s="143" t="s">
        <v>3459</v>
      </c>
      <c r="F1064" s="143" t="str">
        <f>IF(E1064=0,"N/A",IF(IF(E1064&gt;"",COUNTIF(E:E,E1064),0)&gt;1,"Yes","No"))</f>
        <v>Yes</v>
      </c>
      <c r="G1064" s="87" t="s">
        <v>3460</v>
      </c>
      <c r="H1064" s="87" t="s">
        <v>528</v>
      </c>
      <c r="I1064" s="87" t="s">
        <v>445</v>
      </c>
      <c r="J1064" s="87" t="s">
        <v>436</v>
      </c>
      <c r="K1064" s="87">
        <v>39.111166670000003</v>
      </c>
      <c r="L1064" s="87">
        <v>-88.550399999999996</v>
      </c>
      <c r="M1064" s="87"/>
      <c r="N1064" s="87" t="s">
        <v>3459</v>
      </c>
      <c r="O1064" s="87" t="s">
        <v>3461</v>
      </c>
      <c r="P1064" s="87" t="s">
        <v>530</v>
      </c>
      <c r="Q1064" s="87" t="s">
        <v>531</v>
      </c>
    </row>
    <row r="1065" spans="1:17" x14ac:dyDescent="0.25">
      <c r="A1065" s="93" t="s">
        <v>3462</v>
      </c>
      <c r="B1065" s="84" t="str">
        <f>IF(A1065&gt;"",IF(A1065=E1065,"No",(IF(IFERROR(VLOOKUP(A1065,E:E,1,FALSE)=A1065,FALSE),"Duplicate",IF(E1065&gt;"","Mismatch","IT Only")))),"No")</f>
        <v>Mismatch</v>
      </c>
      <c r="C1065" s="86" t="s">
        <v>463</v>
      </c>
      <c r="D1065" s="84" t="s">
        <v>464</v>
      </c>
      <c r="E1065" s="143" t="s">
        <v>3463</v>
      </c>
      <c r="F1065" s="84" t="str">
        <f>IF(E1065=0,"N/A",IF(IF(E1065&gt;"",COUNTIF(E:E,E1065),0)&gt;1,"Yes","No"))</f>
        <v>Yes</v>
      </c>
      <c r="G1065" s="87" t="s">
        <v>3464</v>
      </c>
      <c r="H1065" s="87" t="s">
        <v>2419</v>
      </c>
      <c r="I1065" s="87" t="s">
        <v>445</v>
      </c>
      <c r="J1065" s="87" t="s">
        <v>580</v>
      </c>
      <c r="K1065" s="87">
        <v>39.111624999999997</v>
      </c>
      <c r="L1065" s="87">
        <v>-88.550869000000006</v>
      </c>
      <c r="M1065" s="87"/>
      <c r="N1065" s="87"/>
      <c r="O1065" s="87"/>
      <c r="P1065" s="87"/>
      <c r="Q1065" s="87"/>
    </row>
    <row r="1066" spans="1:17" x14ac:dyDescent="0.25">
      <c r="A1066" s="143"/>
      <c r="B1066" s="143" t="str">
        <f>IF(A1066&gt;"",IF(A1066=E1066,"No",(IF(IFERROR(VLOOKUP(A1066,E:E,1,FALSE)=A1066,FALSE),"Duplicate",IF(E1066&gt;"","Mismatch","IT Only")))),"No")</f>
        <v>No</v>
      </c>
      <c r="C1066" s="86" t="s">
        <v>430</v>
      </c>
      <c r="D1066" s="143" t="s">
        <v>431</v>
      </c>
      <c r="E1066" s="143" t="s">
        <v>3440</v>
      </c>
      <c r="F1066" s="84" t="str">
        <f>IF(E1066=0,"N/A",IF(IF(E1066&gt;"",COUNTIF(E:E,E1066),0)&gt;1,"Yes","No"))</f>
        <v>No</v>
      </c>
      <c r="G1066" s="87" t="s">
        <v>3441</v>
      </c>
      <c r="H1066" s="87" t="s">
        <v>528</v>
      </c>
      <c r="I1066" s="87" t="s">
        <v>445</v>
      </c>
      <c r="J1066" s="87" t="s">
        <v>436</v>
      </c>
      <c r="K1066" s="87">
        <v>39.091999999999999</v>
      </c>
      <c r="L1066" s="87">
        <v>-88.554950000000005</v>
      </c>
      <c r="M1066" s="87"/>
      <c r="N1066" s="87" t="s">
        <v>3440</v>
      </c>
      <c r="O1066" s="87" t="s">
        <v>3442</v>
      </c>
      <c r="P1066" s="87" t="s">
        <v>530</v>
      </c>
      <c r="Q1066" s="87" t="s">
        <v>531</v>
      </c>
    </row>
    <row r="1067" spans="1:17" x14ac:dyDescent="0.25">
      <c r="A1067" s="143"/>
      <c r="B1067" s="143" t="str">
        <f>IF(A1067&gt;"",IF(A1067=E1067,"No",(IF(IFERROR(VLOOKUP(A1067,E:E,1,FALSE)=A1067,FALSE),"Duplicate",IF(E1067&gt;"","Mismatch","IT Only")))),"No")</f>
        <v>No</v>
      </c>
      <c r="C1067" s="86" t="s">
        <v>430</v>
      </c>
      <c r="D1067" s="143" t="s">
        <v>431</v>
      </c>
      <c r="E1067" s="143" t="s">
        <v>3443</v>
      </c>
      <c r="F1067" s="143" t="str">
        <f>IF(E1067=0,"N/A",IF(IF(E1067&gt;"",COUNTIF(E:E,E1067),0)&gt;1,"Yes","No"))</f>
        <v>No</v>
      </c>
      <c r="G1067" s="87" t="s">
        <v>3444</v>
      </c>
      <c r="H1067" s="87" t="s">
        <v>528</v>
      </c>
      <c r="I1067" s="87" t="s">
        <v>445</v>
      </c>
      <c r="J1067" s="87" t="s">
        <v>436</v>
      </c>
      <c r="K1067" s="87">
        <v>39.059666669999999</v>
      </c>
      <c r="L1067" s="87">
        <v>-88.495949999999993</v>
      </c>
      <c r="M1067" s="87"/>
      <c r="N1067" s="87" t="s">
        <v>3443</v>
      </c>
      <c r="O1067" s="87" t="s">
        <v>3445</v>
      </c>
      <c r="P1067" s="87" t="s">
        <v>530</v>
      </c>
      <c r="Q1067" s="87" t="s">
        <v>531</v>
      </c>
    </row>
    <row r="1068" spans="1:17" x14ac:dyDescent="0.25">
      <c r="A1068" s="143"/>
      <c r="B1068" s="84" t="str">
        <f>IF(A1068&gt;"",IF(A1068=E1068,"No",(IF(IFERROR(VLOOKUP(A1068,E:E,1,FALSE)=A1068,FALSE),"Duplicate",IF(E1068&gt;"","Mismatch","IT Only")))),"No")</f>
        <v>No</v>
      </c>
      <c r="C1068" s="86" t="s">
        <v>430</v>
      </c>
      <c r="D1068" s="84" t="s">
        <v>431</v>
      </c>
      <c r="E1068" s="143" t="s">
        <v>3446</v>
      </c>
      <c r="F1068" s="84" t="str">
        <f>IF(E1068=0,"N/A",IF(IF(E1068&gt;"",COUNTIF(E:E,E1068),0)&gt;1,"Yes","No"))</f>
        <v>No</v>
      </c>
      <c r="G1068" s="87" t="s">
        <v>3447</v>
      </c>
      <c r="H1068" s="87" t="s">
        <v>528</v>
      </c>
      <c r="I1068" s="87" t="s">
        <v>445</v>
      </c>
      <c r="J1068" s="87" t="s">
        <v>436</v>
      </c>
      <c r="K1068" s="87">
        <v>39.1</v>
      </c>
      <c r="L1068" s="87">
        <v>-88.553683329999998</v>
      </c>
      <c r="M1068" s="87"/>
      <c r="N1068" s="87" t="s">
        <v>3446</v>
      </c>
      <c r="O1068" s="87" t="s">
        <v>3448</v>
      </c>
      <c r="P1068" s="87" t="s">
        <v>530</v>
      </c>
      <c r="Q1068" s="87" t="s">
        <v>531</v>
      </c>
    </row>
    <row r="1069" spans="1:17" ht="30" x14ac:dyDescent="0.25">
      <c r="A1069" s="143" t="s">
        <v>3452</v>
      </c>
      <c r="B1069" s="143" t="str">
        <f>IF(A1069&gt;"",IF(A1069=E1069,"No",(IF(IFERROR(VLOOKUP(A1069,E:E,1,FALSE)=A1069,FALSE),"Duplicate",IF(E1069&gt;"","Mismatch","IT Only")))),"No")</f>
        <v>No</v>
      </c>
      <c r="C1069" s="86" t="s">
        <v>430</v>
      </c>
      <c r="D1069" s="143" t="s">
        <v>431</v>
      </c>
      <c r="E1069" s="143" t="s">
        <v>3453</v>
      </c>
      <c r="F1069" s="143" t="str">
        <f>IF(E1069=0,"N/A",IF(IF(E1069&gt;"",COUNTIF(E:E,E1069),0)&gt;1,"Yes","No"))</f>
        <v>Yes</v>
      </c>
      <c r="G1069" s="106" t="s">
        <v>3454</v>
      </c>
      <c r="H1069" s="106" t="s">
        <v>528</v>
      </c>
      <c r="I1069" s="106" t="s">
        <v>445</v>
      </c>
      <c r="J1069" s="87" t="s">
        <v>2177</v>
      </c>
      <c r="K1069" s="106">
        <v>39.143999999999998</v>
      </c>
      <c r="L1069" s="106">
        <v>-88.568433330000005</v>
      </c>
      <c r="M1069" s="106"/>
      <c r="N1069" s="87" t="s">
        <v>3453</v>
      </c>
      <c r="O1069" s="87" t="s">
        <v>3455</v>
      </c>
      <c r="P1069" s="87" t="s">
        <v>530</v>
      </c>
      <c r="Q1069" s="87" t="s">
        <v>531</v>
      </c>
    </row>
    <row r="1070" spans="1:17" x14ac:dyDescent="0.25">
      <c r="A1070" s="93" t="s">
        <v>3456</v>
      </c>
      <c r="B1070" s="143" t="str">
        <f>IF(A1070&gt;"",IF(A1070=E1070,"No",(IF(IFERROR(VLOOKUP(A1070,E:E,1,FALSE)=A1070,FALSE),"Duplicate",IF(E1070&gt;"","Mismatch","IT Only")))),"No")</f>
        <v>Mismatch</v>
      </c>
      <c r="C1070" s="86" t="s">
        <v>463</v>
      </c>
      <c r="D1070" s="143" t="s">
        <v>464</v>
      </c>
      <c r="E1070" s="143" t="s">
        <v>3452</v>
      </c>
      <c r="F1070" s="143" t="str">
        <f>IF(E1070=0,"N/A",IF(IF(E1070&gt;"",COUNTIF(E:E,E1070),0)&gt;1,"Yes","No"))</f>
        <v>Yes</v>
      </c>
      <c r="G1070" s="87" t="s">
        <v>3457</v>
      </c>
      <c r="H1070" s="87" t="s">
        <v>528</v>
      </c>
      <c r="I1070" s="87" t="s">
        <v>445</v>
      </c>
      <c r="J1070" s="87" t="s">
        <v>580</v>
      </c>
      <c r="K1070" s="87">
        <v>39.144202999999997</v>
      </c>
      <c r="L1070" s="87">
        <v>-88.568584999999999</v>
      </c>
      <c r="M1070" s="87" t="s">
        <v>3458</v>
      </c>
      <c r="N1070" s="87"/>
      <c r="O1070" s="87"/>
      <c r="P1070" s="87"/>
      <c r="Q1070" s="87"/>
    </row>
    <row r="1071" spans="1:17" ht="30" x14ac:dyDescent="0.25">
      <c r="A1071" s="93" t="s">
        <v>3973</v>
      </c>
      <c r="B1071" s="84" t="str">
        <f>IF(A1071&gt;"",IF(A1071=E1071,"No",(IF(IFERROR(VLOOKUP(A1071,E:E,1,FALSE)=A1071,FALSE),"Duplicate",IF(E1071&gt;"","Mismatch","IT Only")))),"No")</f>
        <v>Duplicate</v>
      </c>
      <c r="C1071" s="86" t="s">
        <v>463</v>
      </c>
      <c r="D1071" s="84" t="s">
        <v>464</v>
      </c>
      <c r="E1071" s="143" t="s">
        <v>3974</v>
      </c>
      <c r="F1071" s="84" t="str">
        <f>IF(E1071=0,"N/A",IF(IF(E1071&gt;"",COUNTIF(E:E,E1071),0)&gt;1,"Yes","No"))</f>
        <v>Yes</v>
      </c>
      <c r="G1071" s="87" t="s">
        <v>3975</v>
      </c>
      <c r="H1071" s="87" t="s">
        <v>444</v>
      </c>
      <c r="I1071" s="87" t="s">
        <v>445</v>
      </c>
      <c r="J1071" s="87" t="s">
        <v>2177</v>
      </c>
      <c r="K1071" s="87">
        <v>40.976649999999999</v>
      </c>
      <c r="L1071" s="87">
        <v>-90.329216669999994</v>
      </c>
      <c r="M1071" s="87"/>
      <c r="N1071" s="87" t="s">
        <v>3976</v>
      </c>
      <c r="O1071" s="87" t="s">
        <v>3977</v>
      </c>
      <c r="P1071" s="87" t="s">
        <v>457</v>
      </c>
      <c r="Q1071" s="87" t="s">
        <v>470</v>
      </c>
    </row>
    <row r="1072" spans="1:17" ht="30" x14ac:dyDescent="0.25">
      <c r="A1072" s="93" t="s">
        <v>3981</v>
      </c>
      <c r="B1072" s="84" t="str">
        <f>IF(A1072&gt;"",IF(A1072=E1072,"No",(IF(IFERROR(VLOOKUP(A1072,E:E,1,FALSE)=A1072,FALSE),"Duplicate",IF(E1072&gt;"","Mismatch","IT Only")))),"No")</f>
        <v>Mismatch</v>
      </c>
      <c r="C1072" s="86" t="s">
        <v>463</v>
      </c>
      <c r="D1072" s="84" t="s">
        <v>464</v>
      </c>
      <c r="E1072" s="143" t="s">
        <v>3979</v>
      </c>
      <c r="F1072" s="84" t="str">
        <f>IF(E1072=0,"N/A",IF(IF(E1072&gt;"",COUNTIF(E:E,E1072),0)&gt;1,"Yes","No"))</f>
        <v>Yes</v>
      </c>
      <c r="G1072" s="87" t="s">
        <v>9953</v>
      </c>
      <c r="H1072" s="87" t="s">
        <v>444</v>
      </c>
      <c r="I1072" s="87" t="s">
        <v>445</v>
      </c>
      <c r="J1072" s="87" t="s">
        <v>580</v>
      </c>
      <c r="K1072" s="106">
        <v>40.976649999999999</v>
      </c>
      <c r="L1072" s="106">
        <v>-90.329216669999994</v>
      </c>
      <c r="M1072" s="87"/>
      <c r="N1072" s="87"/>
      <c r="O1072" s="87"/>
      <c r="P1072" s="87"/>
      <c r="Q1072" s="87"/>
    </row>
    <row r="1073" spans="1:17" x14ac:dyDescent="0.25">
      <c r="A1073" s="93" t="s">
        <v>3978</v>
      </c>
      <c r="B1073" s="84" t="str">
        <f>IF(A1073&gt;"",IF(A1073=E1073,"No",(IF(IFERROR(VLOOKUP(A1073,E:E,1,FALSE)=A1073,FALSE),"Duplicate",IF(E1073&gt;"","Mismatch","IT Only")))),"No")</f>
        <v>Mismatch</v>
      </c>
      <c r="C1073" s="86" t="s">
        <v>463</v>
      </c>
      <c r="D1073" s="84" t="s">
        <v>464</v>
      </c>
      <c r="E1073" s="143" t="s">
        <v>3979</v>
      </c>
      <c r="F1073" s="84" t="str">
        <f>IF(E1073=0,"N/A",IF(IF(E1073&gt;"",COUNTIF(E:E,E1073),0)&gt;1,"Yes","No"))</f>
        <v>Yes</v>
      </c>
      <c r="G1073" s="87" t="s">
        <v>3980</v>
      </c>
      <c r="H1073" s="106" t="s">
        <v>444</v>
      </c>
      <c r="I1073" s="87" t="s">
        <v>445</v>
      </c>
      <c r="J1073" s="87" t="s">
        <v>580</v>
      </c>
      <c r="K1073" s="106">
        <v>40.976649999999999</v>
      </c>
      <c r="L1073" s="106">
        <v>-90.329216669999994</v>
      </c>
      <c r="M1073" s="106"/>
      <c r="N1073" s="87"/>
      <c r="O1073" s="87"/>
      <c r="P1073" s="87"/>
      <c r="Q1073" s="87"/>
    </row>
    <row r="1074" spans="1:17" x14ac:dyDescent="0.25">
      <c r="A1074" s="143"/>
      <c r="B1074" s="84" t="str">
        <f>IF(A1074&gt;"",IF(A1074=E1074,"No",(IF(IFERROR(VLOOKUP(A1074,E:E,1,FALSE)=A1074,FALSE),"Duplicate",IF(E1074&gt;"","Mismatch","IT Only")))),"No")</f>
        <v>No</v>
      </c>
      <c r="C1074" s="86" t="s">
        <v>430</v>
      </c>
      <c r="D1074" s="84" t="s">
        <v>431</v>
      </c>
      <c r="E1074" s="143" t="s">
        <v>2700</v>
      </c>
      <c r="F1074" s="84" t="str">
        <f>IF(E1074=0,"N/A",IF(IF(E1074&gt;"",COUNTIF(E:E,E1074),0)&gt;1,"Yes","No"))</f>
        <v>No</v>
      </c>
      <c r="G1074" s="87" t="s">
        <v>2701</v>
      </c>
      <c r="H1074" s="87" t="s">
        <v>672</v>
      </c>
      <c r="I1074" s="87" t="s">
        <v>445</v>
      </c>
      <c r="J1074" s="87" t="s">
        <v>436</v>
      </c>
      <c r="K1074" s="87">
        <v>40.108199999999997</v>
      </c>
      <c r="L1074" s="87">
        <v>-87.538300000000007</v>
      </c>
      <c r="M1074" s="87"/>
      <c r="N1074" s="87" t="s">
        <v>2702</v>
      </c>
      <c r="O1074" s="87" t="s">
        <v>2703</v>
      </c>
      <c r="P1074" s="87" t="s">
        <v>1704</v>
      </c>
      <c r="Q1074" s="87" t="s">
        <v>1705</v>
      </c>
    </row>
    <row r="1075" spans="1:17" x14ac:dyDescent="0.25">
      <c r="A1075" s="143"/>
      <c r="E1075" s="151" t="s">
        <v>10483</v>
      </c>
      <c r="G1075" s="130" t="s">
        <v>10501</v>
      </c>
      <c r="H1075" s="130" t="s">
        <v>10196</v>
      </c>
      <c r="I1075" s="130" t="s">
        <v>445</v>
      </c>
      <c r="J1075" s="130" t="s">
        <v>10517</v>
      </c>
      <c r="K1075" s="148">
        <v>-88.161600000000007</v>
      </c>
      <c r="L1075" s="148">
        <v>39.480899999999998</v>
      </c>
      <c r="M1075" s="130" t="s">
        <v>10501</v>
      </c>
      <c r="N1075" s="87"/>
      <c r="O1075" s="94"/>
      <c r="P1075" s="87"/>
      <c r="Q1075" s="89"/>
    </row>
    <row r="1076" spans="1:17" x14ac:dyDescent="0.25">
      <c r="A1076" s="143"/>
      <c r="E1076" s="143" t="s">
        <v>10444</v>
      </c>
      <c r="G1076" s="110" t="s">
        <v>10445</v>
      </c>
      <c r="H1076" s="110"/>
      <c r="I1076" s="110" t="s">
        <v>10412</v>
      </c>
      <c r="J1076" s="110" t="s">
        <v>500</v>
      </c>
      <c r="K1076" s="110">
        <v>39.943035472981997</v>
      </c>
      <c r="L1076" s="110">
        <v>-87.5009219219301</v>
      </c>
      <c r="M1076" s="110"/>
      <c r="N1076" s="110"/>
      <c r="O1076" s="110"/>
      <c r="P1076" s="110"/>
      <c r="Q1076" s="110"/>
    </row>
    <row r="1077" spans="1:17" x14ac:dyDescent="0.25">
      <c r="A1077" s="143"/>
      <c r="B1077" s="143" t="str">
        <f>IF(A1077&gt;"",IF(A1077=E1077,"No",(IF(IFERROR(VLOOKUP(A1077,E:E,1,FALSE)=A1077,FALSE),"Duplicate",IF(E1077&gt;"","Mismatch","IT Only")))),"No")</f>
        <v>No</v>
      </c>
      <c r="C1077" s="86" t="s">
        <v>430</v>
      </c>
      <c r="D1077" s="143" t="s">
        <v>431</v>
      </c>
      <c r="E1077" s="203" t="s">
        <v>11160</v>
      </c>
      <c r="F1077" s="143" t="s">
        <v>10076</v>
      </c>
      <c r="G1077" s="130" t="s">
        <v>11180</v>
      </c>
      <c r="H1077" s="87" t="s">
        <v>479</v>
      </c>
      <c r="I1077" s="87" t="s">
        <v>445</v>
      </c>
      <c r="J1077" s="87" t="s">
        <v>10517</v>
      </c>
      <c r="K1077" s="196">
        <v>-90.315903000000006</v>
      </c>
      <c r="L1077" s="196">
        <v>38.948452000000003</v>
      </c>
      <c r="M1077" s="199" t="s">
        <v>11170</v>
      </c>
      <c r="N1077" s="87"/>
      <c r="O1077" s="88"/>
      <c r="P1077" s="87"/>
      <c r="Q1077" s="87"/>
    </row>
    <row r="1078" spans="1:17" x14ac:dyDescent="0.25">
      <c r="A1078" s="143"/>
      <c r="B1078" s="143"/>
      <c r="C1078" s="86" t="s">
        <v>430</v>
      </c>
      <c r="D1078" s="143" t="s">
        <v>464</v>
      </c>
      <c r="E1078" s="143" t="s">
        <v>10352</v>
      </c>
      <c r="F1078" s="143" t="s">
        <v>32</v>
      </c>
      <c r="G1078" s="134" t="s">
        <v>10353</v>
      </c>
      <c r="H1078" s="110" t="s">
        <v>444</v>
      </c>
      <c r="I1078" s="110" t="s">
        <v>445</v>
      </c>
      <c r="J1078" s="110"/>
      <c r="K1078" s="134">
        <v>40.6892</v>
      </c>
      <c r="L1078" s="134">
        <v>-89.499899999999997</v>
      </c>
      <c r="M1078" s="134" t="s">
        <v>10354</v>
      </c>
      <c r="N1078" s="110"/>
      <c r="O1078" s="110"/>
      <c r="P1078" s="110"/>
      <c r="Q1078" s="110"/>
    </row>
    <row r="1079" spans="1:17" x14ac:dyDescent="0.25">
      <c r="B1079" s="84" t="str">
        <f>IF(A1079&gt;"",IF(A1079=E1079,"No",(IF(IFERROR(VLOOKUP(A1079,E:E,1,FALSE)=A1079,FALSE),"Duplicate",IF(E1079&gt;"","Mismatch","IT Only")))),"No")</f>
        <v>No</v>
      </c>
      <c r="C1079" s="86" t="s">
        <v>430</v>
      </c>
      <c r="D1079" s="84" t="s">
        <v>431</v>
      </c>
      <c r="E1079" s="143" t="s">
        <v>4775</v>
      </c>
      <c r="F1079" s="84" t="str">
        <f>IF(E1079=0,"N/A",IF(IF(E1079&gt;"",COUNTIF(E:E,E1079),0)&gt;1,"Yes","No"))</f>
        <v>No</v>
      </c>
      <c r="G1079" s="87" t="s">
        <v>4776</v>
      </c>
      <c r="H1079" s="87" t="s">
        <v>558</v>
      </c>
      <c r="I1079" s="87" t="s">
        <v>445</v>
      </c>
      <c r="J1079" s="87" t="s">
        <v>436</v>
      </c>
      <c r="K1079" s="87">
        <v>38.742530000000002</v>
      </c>
      <c r="L1079" s="87">
        <v>-89.684965000000005</v>
      </c>
      <c r="M1079" s="87"/>
      <c r="N1079" s="87" t="s">
        <v>4777</v>
      </c>
      <c r="O1079" s="87" t="s">
        <v>4778</v>
      </c>
      <c r="P1079" s="87" t="s">
        <v>1961</v>
      </c>
      <c r="Q1079" s="87" t="s">
        <v>1962</v>
      </c>
    </row>
    <row r="1080" spans="1:17" x14ac:dyDescent="0.25">
      <c r="A1080" s="143"/>
      <c r="B1080" s="84" t="s">
        <v>10076</v>
      </c>
      <c r="C1080" s="86" t="s">
        <v>430</v>
      </c>
      <c r="D1080" s="84" t="s">
        <v>431</v>
      </c>
      <c r="E1080" s="143" t="s">
        <v>10658</v>
      </c>
      <c r="F1080" s="84" t="str">
        <f>IF(E1080=0,"N/A",IF(IF(E1080&gt;"",COUNTIF(E:E,E1080),0)&gt;1,"Yes","No"))</f>
        <v>No</v>
      </c>
      <c r="G1080" s="87" t="s">
        <v>10659</v>
      </c>
      <c r="H1080" s="87" t="s">
        <v>444</v>
      </c>
      <c r="I1080" s="87" t="s">
        <v>445</v>
      </c>
      <c r="J1080" s="87" t="s">
        <v>10517</v>
      </c>
      <c r="K1080" s="87">
        <v>-89.591300000000004</v>
      </c>
      <c r="L1080" s="87">
        <v>40.771700000000003</v>
      </c>
      <c r="M1080" s="87" t="s">
        <v>10660</v>
      </c>
      <c r="N1080" s="87"/>
      <c r="O1080" s="88"/>
      <c r="P1080" s="87"/>
      <c r="Q1080" s="87"/>
    </row>
    <row r="1081" spans="1:17" x14ac:dyDescent="0.25">
      <c r="A1081" s="143"/>
      <c r="B1081" s="143" t="str">
        <f>IF(A1081&gt;"",IF(A1081=E1081,"No",(IF(IFERROR(VLOOKUP(A1081,E:E,1,FALSE)=A1081,FALSE),"Duplicate",IF(E1081&gt;"","Mismatch","IT Only")))),"No")</f>
        <v>No</v>
      </c>
      <c r="C1081" s="86" t="s">
        <v>430</v>
      </c>
      <c r="D1081" s="143" t="s">
        <v>431</v>
      </c>
      <c r="E1081" s="143" t="s">
        <v>3481</v>
      </c>
      <c r="F1081" s="143" t="str">
        <f>IF(E1081=0,"N/A",IF(IF(E1081&gt;"",COUNTIF(E:E,E1081),0)&gt;1,"Yes","No"))</f>
        <v>No</v>
      </c>
      <c r="G1081" s="87" t="s">
        <v>3482</v>
      </c>
      <c r="H1081" s="87" t="s">
        <v>489</v>
      </c>
      <c r="I1081" s="87" t="s">
        <v>435</v>
      </c>
      <c r="J1081" s="87" t="s">
        <v>436</v>
      </c>
      <c r="K1081" s="87">
        <v>38.303216669999998</v>
      </c>
      <c r="L1081" s="87">
        <v>-92.575583330000001</v>
      </c>
      <c r="M1081" s="87"/>
      <c r="N1081" s="87" t="s">
        <v>3481</v>
      </c>
      <c r="O1081" s="94">
        <v>654</v>
      </c>
      <c r="P1081" s="87" t="s">
        <v>961</v>
      </c>
      <c r="Q1081" s="89"/>
    </row>
    <row r="1082" spans="1:17" x14ac:dyDescent="0.25">
      <c r="A1082" s="143"/>
      <c r="C1082" s="86" t="s">
        <v>430</v>
      </c>
      <c r="D1082" s="84" t="s">
        <v>464</v>
      </c>
      <c r="E1082" s="84" t="s">
        <v>10322</v>
      </c>
      <c r="F1082" s="84" t="s">
        <v>32</v>
      </c>
      <c r="G1082" s="110" t="s">
        <v>10323</v>
      </c>
      <c r="H1082" s="110" t="s">
        <v>493</v>
      </c>
      <c r="I1082" s="110" t="s">
        <v>445</v>
      </c>
      <c r="J1082" s="110"/>
      <c r="K1082" s="110">
        <v>40.4754</v>
      </c>
      <c r="L1082" s="134">
        <v>-88.964399999999998</v>
      </c>
      <c r="M1082" s="110" t="s">
        <v>10324</v>
      </c>
      <c r="N1082" s="110"/>
      <c r="O1082" s="110"/>
      <c r="P1082" s="110"/>
      <c r="Q1082" s="110"/>
    </row>
    <row r="1083" spans="1:17" x14ac:dyDescent="0.25">
      <c r="A1083" s="143" t="s">
        <v>5245</v>
      </c>
      <c r="B1083" s="84" t="str">
        <f>IF(A1083&gt;"",IF(A1083=E1083,"No",(IF(IFERROR(VLOOKUP(A1083,E:E,1,FALSE)=A1083,FALSE),"Duplicate",IF(E1083&gt;"","Mismatch","IT Only")))),"No")</f>
        <v>No</v>
      </c>
      <c r="C1083" s="86" t="s">
        <v>430</v>
      </c>
      <c r="D1083" s="84" t="s">
        <v>472</v>
      </c>
      <c r="E1083" s="84" t="s">
        <v>5246</v>
      </c>
      <c r="F1083" s="84" t="str">
        <f>IF(E1083=0,"N/A",IF(IF(E1083&gt;"",COUNTIF(E:E,E1083),0)&gt;1,"Yes","No"))</f>
        <v>No</v>
      </c>
      <c r="G1083" s="87" t="s">
        <v>5247</v>
      </c>
      <c r="H1083" s="87" t="s">
        <v>444</v>
      </c>
      <c r="I1083" s="87" t="s">
        <v>445</v>
      </c>
      <c r="J1083" s="87" t="s">
        <v>552</v>
      </c>
      <c r="K1083" s="87">
        <v>41.265216670000001</v>
      </c>
      <c r="L1083" s="87">
        <v>-89.876000000000005</v>
      </c>
      <c r="M1083" s="87" t="s">
        <v>5248</v>
      </c>
      <c r="N1083" s="87" t="s">
        <v>5246</v>
      </c>
      <c r="O1083" s="87" t="s">
        <v>5249</v>
      </c>
      <c r="P1083" s="87" t="s">
        <v>636</v>
      </c>
      <c r="Q1083" s="87" t="s">
        <v>637</v>
      </c>
    </row>
    <row r="1084" spans="1:17" x14ac:dyDescent="0.25">
      <c r="A1084" s="143"/>
      <c r="B1084" s="143" t="str">
        <f>IF(A1084&gt;"",IF(A1084=E1084,"No",(IF(IFERROR(VLOOKUP(A1084,E:E,1,FALSE)=A1084,FALSE),"Duplicate",IF(E1084&gt;"","Mismatch","IT Only")))),"No")</f>
        <v>No</v>
      </c>
      <c r="C1084" s="86" t="s">
        <v>430</v>
      </c>
      <c r="D1084" s="143" t="s">
        <v>431</v>
      </c>
      <c r="E1084" s="143" t="s">
        <v>3473</v>
      </c>
      <c r="F1084" s="143" t="str">
        <f>IF(E1084=0,"N/A",IF(IF(E1084&gt;"",COUNTIF(E:E,E1084),0)&gt;1,"Yes","No"))</f>
        <v>No</v>
      </c>
      <c r="G1084" s="87" t="s">
        <v>3473</v>
      </c>
      <c r="H1084" s="87" t="s">
        <v>444</v>
      </c>
      <c r="I1084" s="87" t="s">
        <v>445</v>
      </c>
      <c r="J1084" s="87" t="s">
        <v>436</v>
      </c>
      <c r="K1084" s="87">
        <v>40.836289999999998</v>
      </c>
      <c r="L1084" s="87">
        <v>-90.004714000000007</v>
      </c>
      <c r="M1084" s="87"/>
      <c r="N1084" s="87" t="s">
        <v>3473</v>
      </c>
      <c r="O1084" s="87" t="s">
        <v>3474</v>
      </c>
      <c r="P1084" s="87" t="s">
        <v>447</v>
      </c>
      <c r="Q1084" s="87" t="s">
        <v>448</v>
      </c>
    </row>
    <row r="1085" spans="1:17" x14ac:dyDescent="0.25">
      <c r="A1085" s="143"/>
      <c r="B1085" s="84" t="str">
        <f>IF(A1085&gt;"",IF(A1085=E1085,"No",(IF(IFERROR(VLOOKUP(A1085,E:E,1,FALSE)=A1085,FALSE),"Duplicate",IF(E1085&gt;"","Mismatch","IT Only")))),"No")</f>
        <v>No</v>
      </c>
      <c r="C1085" s="86" t="s">
        <v>430</v>
      </c>
      <c r="D1085" s="84" t="s">
        <v>431</v>
      </c>
      <c r="E1085" s="143" t="s">
        <v>3493</v>
      </c>
      <c r="F1085" s="84" t="str">
        <f>IF(E1085=0,"N/A",IF(IF(E1085&gt;"",COUNTIF(E:E,E1085),0)&gt;1,"Yes","No"))</f>
        <v>No</v>
      </c>
      <c r="G1085" s="87" t="s">
        <v>3494</v>
      </c>
      <c r="H1085" s="87" t="s">
        <v>479</v>
      </c>
      <c r="I1085" s="87" t="s">
        <v>445</v>
      </c>
      <c r="J1085" s="87" t="s">
        <v>436</v>
      </c>
      <c r="K1085" s="87"/>
      <c r="L1085" s="87"/>
      <c r="M1085" s="87"/>
      <c r="N1085" s="87" t="s">
        <v>3493</v>
      </c>
      <c r="O1085" s="87" t="s">
        <v>3495</v>
      </c>
      <c r="P1085" s="87" t="s">
        <v>482</v>
      </c>
      <c r="Q1085" s="87" t="s">
        <v>483</v>
      </c>
    </row>
    <row r="1086" spans="1:17" x14ac:dyDescent="0.25">
      <c r="A1086" s="143"/>
      <c r="B1086" s="84" t="str">
        <f>IF(A1086&gt;"",IF(A1086=E1086,"No",(IF(IFERROR(VLOOKUP(A1086,E:E,1,FALSE)=A1086,FALSE),"Duplicate",IF(E1086&gt;"","Mismatch","IT Only")))),"No")</f>
        <v>No</v>
      </c>
      <c r="C1086" s="86" t="s">
        <v>430</v>
      </c>
      <c r="D1086" s="84" t="s">
        <v>431</v>
      </c>
      <c r="E1086" s="143" t="s">
        <v>3496</v>
      </c>
      <c r="F1086" s="84" t="str">
        <f>IF(E1086=0,"N/A",IF(IF(E1086&gt;"",COUNTIF(E:E,E1086),0)&gt;1,"Yes","No"))</f>
        <v>No</v>
      </c>
      <c r="G1086" s="87" t="s">
        <v>3497</v>
      </c>
      <c r="H1086" s="87" t="s">
        <v>479</v>
      </c>
      <c r="I1086" s="87" t="s">
        <v>445</v>
      </c>
      <c r="J1086" s="87" t="s">
        <v>436</v>
      </c>
      <c r="K1086" s="87"/>
      <c r="L1086" s="87"/>
      <c r="M1086" s="87"/>
      <c r="N1086" s="87" t="s">
        <v>3496</v>
      </c>
      <c r="O1086" s="87" t="s">
        <v>3498</v>
      </c>
      <c r="P1086" s="87" t="s">
        <v>482</v>
      </c>
      <c r="Q1086" s="87" t="s">
        <v>483</v>
      </c>
    </row>
    <row r="1087" spans="1:17" x14ac:dyDescent="0.25">
      <c r="A1087" s="143" t="s">
        <v>3479</v>
      </c>
      <c r="B1087" s="143" t="str">
        <f>IF(A1087&gt;"",IF(A1087=E1087,"No",(IF(IFERROR(VLOOKUP(A1087,E:E,1,FALSE)=A1087,FALSE),"Duplicate",IF(E1087&gt;"","Mismatch","IT Only")))),"No")</f>
        <v>No</v>
      </c>
      <c r="C1087" s="86" t="s">
        <v>430</v>
      </c>
      <c r="D1087" s="143" t="s">
        <v>431</v>
      </c>
      <c r="E1087" s="143" t="s">
        <v>3479</v>
      </c>
      <c r="F1087" s="143" t="str">
        <f>IF(E1087=0,"N/A",IF(IF(E1087&gt;"",COUNTIF(E:E,E1087),0)&gt;1,"Yes","No"))</f>
        <v>No</v>
      </c>
      <c r="G1087" s="87" t="s">
        <v>3480</v>
      </c>
      <c r="H1087" s="87" t="s">
        <v>801</v>
      </c>
      <c r="I1087" s="87" t="s">
        <v>435</v>
      </c>
      <c r="J1087" s="87" t="s">
        <v>580</v>
      </c>
      <c r="K1087" s="87">
        <v>38.414693999999997</v>
      </c>
      <c r="L1087" s="87">
        <v>-92.390529999999998</v>
      </c>
      <c r="M1087" s="87"/>
      <c r="N1087" s="87"/>
      <c r="O1087" s="87"/>
      <c r="P1087" s="87"/>
      <c r="Q1087" s="87"/>
    </row>
    <row r="1088" spans="1:17" x14ac:dyDescent="0.25">
      <c r="A1088" s="143" t="s">
        <v>3475</v>
      </c>
      <c r="B1088" s="143" t="str">
        <f>IF(A1088&gt;"",IF(A1088=E1088,"No",(IF(IFERROR(VLOOKUP(A1088,E:E,1,FALSE)=A1088,FALSE),"Duplicate",IF(E1088&gt;"","Mismatch","IT Only")))),"No")</f>
        <v>No</v>
      </c>
      <c r="C1088" s="86" t="s">
        <v>430</v>
      </c>
      <c r="D1088" s="143" t="s">
        <v>431</v>
      </c>
      <c r="E1088" s="143" t="s">
        <v>3476</v>
      </c>
      <c r="F1088" s="143" t="str">
        <f>IF(E1088=0,"N/A",IF(IF(E1088&gt;"",COUNTIF(E:E,E1088),0)&gt;1,"Yes","No"))</f>
        <v>No</v>
      </c>
      <c r="G1088" s="87" t="s">
        <v>3477</v>
      </c>
      <c r="H1088" s="87" t="s">
        <v>489</v>
      </c>
      <c r="I1088" s="87" t="s">
        <v>435</v>
      </c>
      <c r="J1088" s="87" t="s">
        <v>436</v>
      </c>
      <c r="K1088" s="87">
        <v>38.366583329999997</v>
      </c>
      <c r="L1088" s="87">
        <v>-92.607249999999993</v>
      </c>
      <c r="M1088" s="87"/>
      <c r="N1088" s="87" t="s">
        <v>3476</v>
      </c>
      <c r="O1088" s="100" t="s">
        <v>3478</v>
      </c>
      <c r="P1088" s="87" t="s">
        <v>961</v>
      </c>
      <c r="Q1088" s="89"/>
    </row>
    <row r="1089" spans="1:17" x14ac:dyDescent="0.25">
      <c r="A1089" s="143" t="s">
        <v>3485</v>
      </c>
      <c r="B1089" s="84" t="str">
        <f>IF(A1089&gt;"",IF(A1089=E1089,"No",(IF(IFERROR(VLOOKUP(A1089,E:E,1,FALSE)=A1089,FALSE),"Duplicate",IF(E1089&gt;"","Mismatch","IT Only")))),"No")</f>
        <v>No</v>
      </c>
      <c r="C1089" s="86" t="s">
        <v>430</v>
      </c>
      <c r="D1089" s="84" t="s">
        <v>431</v>
      </c>
      <c r="E1089" s="143" t="s">
        <v>3486</v>
      </c>
      <c r="F1089" s="84" t="str">
        <f>IF(E1089=0,"N/A",IF(IF(E1089&gt;"",COUNTIF(E:E,E1089),0)&gt;1,"Yes","No"))</f>
        <v>No</v>
      </c>
      <c r="G1089" s="87" t="s">
        <v>3487</v>
      </c>
      <c r="H1089" s="87" t="s">
        <v>680</v>
      </c>
      <c r="I1089" s="87" t="s">
        <v>445</v>
      </c>
      <c r="J1089" s="87" t="s">
        <v>467</v>
      </c>
      <c r="K1089" s="87">
        <v>37.809533330000001</v>
      </c>
      <c r="L1089" s="87">
        <v>-88.445466670000002</v>
      </c>
      <c r="M1089" s="87"/>
      <c r="N1089" s="87" t="s">
        <v>3488</v>
      </c>
      <c r="O1089" s="87" t="s">
        <v>3489</v>
      </c>
      <c r="P1089" s="87" t="s">
        <v>763</v>
      </c>
      <c r="Q1089" s="87" t="s">
        <v>764</v>
      </c>
    </row>
    <row r="1090" spans="1:17" x14ac:dyDescent="0.25">
      <c r="A1090" s="143"/>
      <c r="B1090" s="84" t="str">
        <f>IF(A1090&gt;"",IF(A1090=E1090,"No",(IF(IFERROR(VLOOKUP(A1090,E:E,1,FALSE)=A1090,FALSE),"Duplicate",IF(E1090&gt;"","Mismatch","IT Only")))),"No")</f>
        <v>No</v>
      </c>
      <c r="C1090" s="86" t="s">
        <v>430</v>
      </c>
      <c r="D1090" s="84" t="s">
        <v>431</v>
      </c>
      <c r="E1090" s="84" t="s">
        <v>3490</v>
      </c>
      <c r="F1090" s="84" t="str">
        <f>IF(E1090=0,"N/A",IF(IF(E1090&gt;"",COUNTIF(E:E,E1090),0)&gt;1,"Yes","No"))</f>
        <v>No</v>
      </c>
      <c r="G1090" s="87" t="s">
        <v>3491</v>
      </c>
      <c r="H1090" s="87" t="s">
        <v>479</v>
      </c>
      <c r="I1090" s="87" t="s">
        <v>445</v>
      </c>
      <c r="J1090" s="87" t="s">
        <v>436</v>
      </c>
      <c r="K1090" s="87">
        <v>39.291333330000001</v>
      </c>
      <c r="L1090" s="87">
        <v>-90.578216670000003</v>
      </c>
      <c r="M1090" s="87"/>
      <c r="N1090" s="87" t="s">
        <v>3490</v>
      </c>
      <c r="O1090" s="87" t="s">
        <v>3492</v>
      </c>
      <c r="P1090" s="87" t="s">
        <v>482</v>
      </c>
      <c r="Q1090" s="87" t="s">
        <v>483</v>
      </c>
    </row>
    <row r="1091" spans="1:17" x14ac:dyDescent="0.25">
      <c r="A1091" s="143"/>
      <c r="B1091" s="143" t="str">
        <f>IF(A1091&gt;"",IF(A1091=E1091,"No",(IF(IFERROR(VLOOKUP(A1091,E:E,1,FALSE)=A1091,FALSE),"Duplicate",IF(E1091&gt;"","Mismatch","IT Only")))),"No")</f>
        <v>No</v>
      </c>
      <c r="C1091" s="86" t="s">
        <v>430</v>
      </c>
      <c r="D1091" s="143" t="s">
        <v>431</v>
      </c>
      <c r="E1091" s="143" t="s">
        <v>3517</v>
      </c>
      <c r="F1091" s="143" t="str">
        <f>IF(E1091=0,"N/A",IF(IF(E1091&gt;"",COUNTIF(E:E,E1091),0)&gt;1,"Yes","No"))</f>
        <v>No</v>
      </c>
      <c r="G1091" s="87" t="s">
        <v>3518</v>
      </c>
      <c r="H1091" s="87" t="s">
        <v>440</v>
      </c>
      <c r="I1091" s="87" t="s">
        <v>435</v>
      </c>
      <c r="J1091" s="87" t="s">
        <v>436</v>
      </c>
      <c r="K1091" s="87">
        <v>38.61323333</v>
      </c>
      <c r="L1091" s="87">
        <v>-90.309533329999994</v>
      </c>
      <c r="M1091" s="87"/>
      <c r="N1091" s="87" t="s">
        <v>3517</v>
      </c>
      <c r="O1091" s="94">
        <v>125</v>
      </c>
      <c r="P1091" s="87" t="s">
        <v>513</v>
      </c>
      <c r="Q1091" s="89"/>
    </row>
    <row r="1092" spans="1:17" x14ac:dyDescent="0.25">
      <c r="A1092" s="143"/>
      <c r="B1092" s="143" t="str">
        <f>IF(A1092&gt;"",IF(A1092=E1092,"No",(IF(IFERROR(VLOOKUP(A1092,E:E,1,FALSE)=A1092,FALSE),"Duplicate",IF(E1092&gt;"","Mismatch","IT Only")))),"No")</f>
        <v>No</v>
      </c>
      <c r="C1092" s="86" t="s">
        <v>430</v>
      </c>
      <c r="D1092" s="143" t="s">
        <v>431</v>
      </c>
      <c r="E1092" s="143" t="s">
        <v>3519</v>
      </c>
      <c r="F1092" s="143" t="str">
        <f>IF(E1092=0,"N/A",IF(IF(E1092&gt;"",COUNTIF(E:E,E1092),0)&gt;1,"Yes","No"))</f>
        <v>No</v>
      </c>
      <c r="G1092" s="87" t="s">
        <v>3520</v>
      </c>
      <c r="H1092" s="87" t="s">
        <v>644</v>
      </c>
      <c r="I1092" s="87" t="s">
        <v>435</v>
      </c>
      <c r="J1092" s="87" t="s">
        <v>436</v>
      </c>
      <c r="K1092" s="87">
        <v>38.593764999999998</v>
      </c>
      <c r="L1092" s="87">
        <v>-90.586489</v>
      </c>
      <c r="M1092" s="87"/>
      <c r="N1092" s="87" t="s">
        <v>3519</v>
      </c>
      <c r="O1092" s="94">
        <v>218</v>
      </c>
      <c r="P1092" s="87" t="s">
        <v>881</v>
      </c>
      <c r="Q1092" s="89"/>
    </row>
    <row r="1093" spans="1:17" x14ac:dyDescent="0.25">
      <c r="A1093" s="143"/>
      <c r="B1093" s="143" t="str">
        <f>IF(A1093&gt;"",IF(A1093=E1093,"No",(IF(IFERROR(VLOOKUP(A1093,E:E,1,FALSE)=A1093,FALSE),"Duplicate",IF(E1093&gt;"","Mismatch","IT Only")))),"No")</f>
        <v>No</v>
      </c>
      <c r="C1093" s="86" t="s">
        <v>430</v>
      </c>
      <c r="D1093" s="143" t="s">
        <v>431</v>
      </c>
      <c r="E1093" s="143" t="s">
        <v>3483</v>
      </c>
      <c r="F1093" s="143" t="str">
        <f>IF(E1093=0,"N/A",IF(IF(E1093&gt;"",COUNTIF(E:E,E1093),0)&gt;1,"Yes","No"))</f>
        <v>No</v>
      </c>
      <c r="G1093" s="87" t="s">
        <v>3484</v>
      </c>
      <c r="H1093" s="87" t="s">
        <v>489</v>
      </c>
      <c r="I1093" s="87" t="s">
        <v>435</v>
      </c>
      <c r="J1093" s="87" t="s">
        <v>436</v>
      </c>
      <c r="K1093" s="87">
        <v>38.348616669999998</v>
      </c>
      <c r="L1093" s="87">
        <v>-92.566533329999999</v>
      </c>
      <c r="M1093" s="87"/>
      <c r="N1093" s="87" t="s">
        <v>3483</v>
      </c>
      <c r="O1093" s="94">
        <v>686</v>
      </c>
      <c r="P1093" s="87" t="s">
        <v>961</v>
      </c>
      <c r="Q1093" s="89"/>
    </row>
    <row r="1094" spans="1:17" x14ac:dyDescent="0.25">
      <c r="A1094" s="93" t="s">
        <v>3506</v>
      </c>
      <c r="B1094" s="143" t="str">
        <f>IF(A1094&gt;"",IF(A1094=E1094,"No",(IF(IFERROR(VLOOKUP(A1094,E:E,1,FALSE)=A1094,FALSE),"Duplicate",IF(E1094&gt;"","Mismatch","IT Only")))),"No")</f>
        <v>Duplicate</v>
      </c>
      <c r="C1094" s="86" t="s">
        <v>463</v>
      </c>
      <c r="D1094" s="143" t="s">
        <v>464</v>
      </c>
      <c r="E1094" s="143" t="s">
        <v>3507</v>
      </c>
      <c r="F1094" s="143" t="str">
        <f>IF(E1094=0,"N/A",IF(IF(E1094&gt;"",COUNTIF(E:E,E1094),0)&gt;1,"Yes","No"))</f>
        <v>No</v>
      </c>
      <c r="G1094" s="87" t="s">
        <v>3508</v>
      </c>
      <c r="H1094" s="87" t="s">
        <v>493</v>
      </c>
      <c r="I1094" s="87" t="s">
        <v>445</v>
      </c>
      <c r="J1094" s="87" t="s">
        <v>467</v>
      </c>
      <c r="K1094" s="87">
        <v>40.020916999999997</v>
      </c>
      <c r="L1094" s="87">
        <v>-89.482567000000003</v>
      </c>
      <c r="M1094" s="87"/>
      <c r="N1094" s="87" t="s">
        <v>3507</v>
      </c>
      <c r="O1094" s="87" t="s">
        <v>3509</v>
      </c>
      <c r="P1094" s="87" t="s">
        <v>806</v>
      </c>
      <c r="Q1094" s="87" t="s">
        <v>807</v>
      </c>
    </row>
    <row r="1095" spans="1:17" x14ac:dyDescent="0.25">
      <c r="A1095" s="143"/>
      <c r="B1095" s="143" t="str">
        <f>IF(A1095&gt;"",IF(A1095=E1095,"No",(IF(IFERROR(VLOOKUP(A1095,E:E,1,FALSE)=A1095,FALSE),"Duplicate",IF(E1095&gt;"","Mismatch","IT Only")))),"No")</f>
        <v>No</v>
      </c>
      <c r="C1095" s="86" t="s">
        <v>541</v>
      </c>
      <c r="D1095" s="143" t="s">
        <v>464</v>
      </c>
      <c r="E1095" s="143" t="s">
        <v>3510</v>
      </c>
      <c r="F1095" s="143" t="str">
        <f>IF(E1095=0,"N/A",IF(IF(E1095&gt;"",COUNTIF(E:E,E1095),0)&gt;1,"Yes","No"))</f>
        <v>No</v>
      </c>
      <c r="G1095" s="87" t="s">
        <v>3511</v>
      </c>
      <c r="H1095" s="87" t="s">
        <v>493</v>
      </c>
      <c r="I1095" s="87" t="s">
        <v>445</v>
      </c>
      <c r="J1095" s="87" t="s">
        <v>500</v>
      </c>
      <c r="K1095" s="87">
        <v>39.990699999999997</v>
      </c>
      <c r="L1095" s="87">
        <v>-89.578833329999995</v>
      </c>
      <c r="M1095" s="87"/>
      <c r="N1095" s="87" t="s">
        <v>3512</v>
      </c>
      <c r="O1095" s="87" t="s">
        <v>3513</v>
      </c>
      <c r="P1095" s="87" t="s">
        <v>496</v>
      </c>
      <c r="Q1095" s="87" t="s">
        <v>497</v>
      </c>
    </row>
    <row r="1096" spans="1:17" x14ac:dyDescent="0.25">
      <c r="A1096" s="143"/>
      <c r="B1096" s="143" t="str">
        <f>IF(A1096&gt;"",IF(A1096=E1096,"No",(IF(IFERROR(VLOOKUP(A1096,E:E,1,FALSE)=A1096,FALSE),"Duplicate",IF(E1096&gt;"","Mismatch","IT Only")))),"No")</f>
        <v>No</v>
      </c>
      <c r="C1096" s="86" t="s">
        <v>430</v>
      </c>
      <c r="D1096" s="143" t="s">
        <v>431</v>
      </c>
      <c r="E1096" s="143" t="s">
        <v>3514</v>
      </c>
      <c r="F1096" s="143" t="str">
        <f>IF(E1096=0,"N/A",IF(IF(E1096&gt;"",COUNTIF(E:E,E1096),0)&gt;1,"Yes","No"))</f>
        <v>No</v>
      </c>
      <c r="G1096" s="87" t="s">
        <v>3515</v>
      </c>
      <c r="H1096" s="87" t="s">
        <v>680</v>
      </c>
      <c r="I1096" s="87" t="s">
        <v>445</v>
      </c>
      <c r="J1096" s="87" t="s">
        <v>436</v>
      </c>
      <c r="K1096" s="87">
        <v>37.907166670000002</v>
      </c>
      <c r="L1096" s="87">
        <v>-89.233633330000004</v>
      </c>
      <c r="M1096" s="87"/>
      <c r="N1096" s="87" t="s">
        <v>3514</v>
      </c>
      <c r="O1096" s="87" t="s">
        <v>3516</v>
      </c>
      <c r="P1096" s="87" t="s">
        <v>684</v>
      </c>
      <c r="Q1096" s="87" t="s">
        <v>685</v>
      </c>
    </row>
    <row r="1097" spans="1:17" x14ac:dyDescent="0.25">
      <c r="A1097" s="90"/>
      <c r="B1097" s="90" t="str">
        <f>IF(A1097&gt;"",IF(A1097=E1097,"No",(IF(IFERROR(VLOOKUP(A1097,E:E,1,FALSE)=A1097,FALSE),"Duplicate",IF(E1097&gt;"","Mismatch","IT Only")))),"No")</f>
        <v>No</v>
      </c>
      <c r="C1097" s="91" t="s">
        <v>451</v>
      </c>
      <c r="D1097" s="90" t="s">
        <v>431</v>
      </c>
      <c r="E1097" s="90" t="s">
        <v>8742</v>
      </c>
      <c r="F1097" s="90" t="str">
        <f>IF(E1097=0,"N/A",IF(IF(E1097&gt;"",COUNTIF(E:E,E1097),0)&gt;1,"Yes","No"))</f>
        <v>No</v>
      </c>
      <c r="G1097" s="108" t="s">
        <v>8743</v>
      </c>
      <c r="H1097" s="108"/>
      <c r="I1097" s="108"/>
      <c r="J1097" s="108" t="s">
        <v>436</v>
      </c>
      <c r="K1097" s="108"/>
      <c r="L1097" s="108"/>
      <c r="M1097" s="108"/>
      <c r="N1097" s="108" t="s">
        <v>8742</v>
      </c>
      <c r="O1097" s="108" t="s">
        <v>8744</v>
      </c>
      <c r="P1097" s="108"/>
      <c r="Q1097" s="108"/>
    </row>
    <row r="1098" spans="1:17" x14ac:dyDescent="0.25">
      <c r="A1098" s="143"/>
      <c r="B1098" s="143"/>
      <c r="C1098" s="86" t="s">
        <v>430</v>
      </c>
      <c r="D1098" s="143" t="s">
        <v>464</v>
      </c>
      <c r="E1098" s="143" t="s">
        <v>10328</v>
      </c>
      <c r="F1098" s="143" t="s">
        <v>32</v>
      </c>
      <c r="G1098" s="110" t="s">
        <v>10329</v>
      </c>
      <c r="H1098" s="110" t="s">
        <v>493</v>
      </c>
      <c r="I1098" s="110" t="s">
        <v>445</v>
      </c>
      <c r="J1098" s="110"/>
      <c r="K1098" s="110">
        <v>40.482799999999997</v>
      </c>
      <c r="L1098" s="134">
        <v>-88.974000000000004</v>
      </c>
      <c r="M1098" s="110" t="s">
        <v>10330</v>
      </c>
      <c r="N1098" s="110"/>
      <c r="O1098" s="110"/>
      <c r="P1098" s="110"/>
      <c r="Q1098" s="110"/>
    </row>
    <row r="1099" spans="1:17" x14ac:dyDescent="0.25">
      <c r="A1099" s="143"/>
      <c r="B1099" s="143" t="str">
        <f>IF(A1099&gt;"",IF(A1099=E1099,"No",(IF(IFERROR(VLOOKUP(A1099,E:E,1,FALSE)=A1099,FALSE),"Duplicate",IF(E1099&gt;"","Mismatch","IT Only")))),"No")</f>
        <v>No</v>
      </c>
      <c r="C1099" s="86" t="s">
        <v>430</v>
      </c>
      <c r="D1099" s="143" t="s">
        <v>431</v>
      </c>
      <c r="E1099" s="143" t="s">
        <v>3527</v>
      </c>
      <c r="F1099" s="143" t="str">
        <f>IF(E1099=0,"N/A",IF(IF(E1099&gt;"",COUNTIF(E:E,E1099),0)&gt;1,"Yes","No"))</f>
        <v>No</v>
      </c>
      <c r="G1099" s="87" t="s">
        <v>3528</v>
      </c>
      <c r="H1099" s="87" t="s">
        <v>444</v>
      </c>
      <c r="I1099" s="87" t="s">
        <v>445</v>
      </c>
      <c r="J1099" s="87" t="s">
        <v>436</v>
      </c>
      <c r="K1099" s="87">
        <v>40.540517000000001</v>
      </c>
      <c r="L1099" s="87">
        <v>-89.591949999999997</v>
      </c>
      <c r="M1099" s="87"/>
      <c r="N1099" s="87" t="s">
        <v>3527</v>
      </c>
      <c r="O1099" s="87" t="s">
        <v>3529</v>
      </c>
      <c r="P1099" s="87" t="s">
        <v>447</v>
      </c>
      <c r="Q1099" s="87" t="s">
        <v>448</v>
      </c>
    </row>
    <row r="1100" spans="1:17" x14ac:dyDescent="0.25">
      <c r="A1100" s="93" t="s">
        <v>8748</v>
      </c>
      <c r="B1100" s="143" t="str">
        <f>IF(A1100&gt;"",IF(A1100=E1100,"No",(IF(IFERROR(VLOOKUP(A1100,E:E,1,FALSE)=A1100,FALSE),"Duplicate",IF(E1100&gt;"","Mismatch","IT Only")))),"No")</f>
        <v>Mismatch</v>
      </c>
      <c r="C1100" s="86" t="s">
        <v>463</v>
      </c>
      <c r="D1100" s="143" t="s">
        <v>464</v>
      </c>
      <c r="E1100" s="143" t="s">
        <v>8749</v>
      </c>
      <c r="F1100" s="143" t="str">
        <f>IF(E1100=0,"N/A",IF(IF(E1100&gt;"",COUNTIF(E:E,E1100),0)&gt;1,"Yes","No"))</f>
        <v>No</v>
      </c>
      <c r="G1100" s="87" t="s">
        <v>8750</v>
      </c>
      <c r="H1100" s="87" t="s">
        <v>528</v>
      </c>
      <c r="I1100" s="87" t="s">
        <v>445</v>
      </c>
      <c r="J1100" s="87" t="s">
        <v>467</v>
      </c>
      <c r="K1100" s="110">
        <v>39.026009000000002</v>
      </c>
      <c r="L1100" s="110">
        <v>-88.847725999999994</v>
      </c>
      <c r="M1100" s="87"/>
      <c r="N1100" s="87" t="s">
        <v>8749</v>
      </c>
      <c r="O1100" s="87" t="s">
        <v>8751</v>
      </c>
      <c r="P1100" s="87" t="s">
        <v>530</v>
      </c>
      <c r="Q1100" s="87" t="s">
        <v>531</v>
      </c>
    </row>
    <row r="1101" spans="1:17" x14ac:dyDescent="0.25">
      <c r="A1101" s="143"/>
      <c r="B1101" s="84" t="str">
        <f>IF(A1101&gt;"",IF(A1101=E1101,"No",(IF(IFERROR(VLOOKUP(A1101,E:E,1,FALSE)=A1101,FALSE),"Duplicate",IF(E1101&gt;"","Mismatch","IT Only")))),"No")</f>
        <v>No</v>
      </c>
      <c r="C1101" s="86" t="s">
        <v>430</v>
      </c>
      <c r="D1101" s="84" t="s">
        <v>431</v>
      </c>
      <c r="E1101" s="143" t="s">
        <v>3530</v>
      </c>
      <c r="F1101" s="84" t="str">
        <f>IF(E1101=0,"N/A",IF(IF(E1101&gt;"",COUNTIF(E:E,E1101),0)&gt;1,"Yes","No"))</f>
        <v>No</v>
      </c>
      <c r="G1101" s="87" t="s">
        <v>3531</v>
      </c>
      <c r="H1101" s="87" t="s">
        <v>489</v>
      </c>
      <c r="I1101" s="87" t="s">
        <v>435</v>
      </c>
      <c r="J1101" s="87" t="s">
        <v>436</v>
      </c>
      <c r="K1101" s="87">
        <v>39.483583330000002</v>
      </c>
      <c r="L1101" s="87">
        <v>-94.153666670000007</v>
      </c>
      <c r="M1101" s="87"/>
      <c r="N1101" s="87" t="s">
        <v>3530</v>
      </c>
      <c r="O1101" s="94">
        <v>775</v>
      </c>
      <c r="P1101" s="87" t="s">
        <v>657</v>
      </c>
      <c r="Q1101" s="89"/>
    </row>
    <row r="1102" spans="1:17" x14ac:dyDescent="0.25">
      <c r="A1102" s="143"/>
      <c r="B1102" s="143" t="str">
        <f>IF(A1102&gt;"",IF(A1102=E1102,"No",(IF(IFERROR(VLOOKUP(A1102,E:E,1,FALSE)=A1102,FALSE),"Duplicate",IF(E1102&gt;"","Mismatch","IT Only")))),"No")</f>
        <v>No</v>
      </c>
      <c r="C1102" s="86" t="s">
        <v>430</v>
      </c>
      <c r="D1102" s="143" t="s">
        <v>431</v>
      </c>
      <c r="E1102" s="143" t="s">
        <v>3525</v>
      </c>
      <c r="F1102" s="143" t="str">
        <f>IF(E1102=0,"N/A",IF(IF(E1102&gt;"",COUNTIF(E:E,E1102),0)&gt;1,"Yes","No"))</f>
        <v>No</v>
      </c>
      <c r="G1102" s="87" t="s">
        <v>3526</v>
      </c>
      <c r="H1102" s="87" t="s">
        <v>440</v>
      </c>
      <c r="I1102" s="87" t="s">
        <v>435</v>
      </c>
      <c r="J1102" s="87" t="s">
        <v>436</v>
      </c>
      <c r="K1102" s="87">
        <v>38.564100000000003</v>
      </c>
      <c r="L1102" s="87">
        <v>-90.361133330000001</v>
      </c>
      <c r="M1102" s="87"/>
      <c r="N1102" s="87" t="s">
        <v>3526</v>
      </c>
      <c r="O1102" s="94">
        <v>105</v>
      </c>
      <c r="P1102" s="87" t="s">
        <v>513</v>
      </c>
      <c r="Q1102" s="89"/>
    </row>
    <row r="1103" spans="1:17" x14ac:dyDescent="0.25">
      <c r="A1103" s="143"/>
      <c r="B1103" s="143" t="s">
        <v>10076</v>
      </c>
      <c r="C1103" s="86" t="s">
        <v>430</v>
      </c>
      <c r="D1103" s="143" t="s">
        <v>431</v>
      </c>
      <c r="E1103" s="143" t="s">
        <v>11187</v>
      </c>
      <c r="F1103" s="84" t="str">
        <f>IF(E1103=0,"N/A",IF(IF(E1103&gt;"",COUNTIF(E:E,E1103),0)&gt;1,"Yes","No"))</f>
        <v>No</v>
      </c>
      <c r="G1103" s="87" t="s">
        <v>11188</v>
      </c>
      <c r="H1103" s="87" t="s">
        <v>489</v>
      </c>
      <c r="I1103" s="87" t="s">
        <v>435</v>
      </c>
      <c r="J1103" s="87" t="s">
        <v>580</v>
      </c>
      <c r="K1103" s="87">
        <v>38.344842</v>
      </c>
      <c r="L1103" s="87">
        <v>-92.572908999999996</v>
      </c>
      <c r="M1103" s="87" t="s">
        <v>11189</v>
      </c>
      <c r="N1103" s="87"/>
      <c r="O1103" s="88"/>
      <c r="P1103" s="87"/>
      <c r="Q1103" s="87"/>
    </row>
    <row r="1104" spans="1:17" x14ac:dyDescent="0.25">
      <c r="A1104" s="143"/>
      <c r="B1104" s="84" t="str">
        <f>IF(A1104&gt;"",IF(A1104=E1104,"No",(IF(IFERROR(VLOOKUP(A1104,E:E,1,FALSE)=A1104,FALSE),"Duplicate",IF(E1104&gt;"","Mismatch","IT Only")))),"No")</f>
        <v>No</v>
      </c>
      <c r="C1104" s="86" t="s">
        <v>430</v>
      </c>
      <c r="D1104" s="84" t="s">
        <v>431</v>
      </c>
      <c r="E1104" s="143" t="s">
        <v>3469</v>
      </c>
      <c r="F1104" s="84" t="str">
        <f>IF(E1104=0,"N/A",IF(IF(E1104&gt;"",COUNTIF(E:E,E1104),0)&gt;1,"Yes","No"))</f>
        <v>No</v>
      </c>
      <c r="G1104" s="87" t="s">
        <v>3470</v>
      </c>
      <c r="H1104" s="87" t="s">
        <v>493</v>
      </c>
      <c r="I1104" s="87" t="s">
        <v>445</v>
      </c>
      <c r="J1104" s="87" t="s">
        <v>436</v>
      </c>
      <c r="K1104" s="87">
        <v>40.738383329999998</v>
      </c>
      <c r="L1104" s="87">
        <v>-89.997016669999994</v>
      </c>
      <c r="M1104" s="87"/>
      <c r="N1104" s="87" t="s">
        <v>3471</v>
      </c>
      <c r="O1104" s="87" t="s">
        <v>3472</v>
      </c>
      <c r="P1104" s="87" t="s">
        <v>1321</v>
      </c>
      <c r="Q1104" s="87" t="s">
        <v>1322</v>
      </c>
    </row>
    <row r="1105" spans="1:17" x14ac:dyDescent="0.25">
      <c r="A1105" s="143"/>
      <c r="B1105" s="84" t="str">
        <f>IF(A1105&gt;"",IF(A1105=E1105,"No",(IF(IFERROR(VLOOKUP(A1105,E:E,1,FALSE)=A1105,FALSE),"Duplicate",IF(E1105&gt;"","Mismatch","IT Only")))),"No")</f>
        <v>No</v>
      </c>
      <c r="C1105" s="86" t="s">
        <v>430</v>
      </c>
      <c r="D1105" s="84" t="s">
        <v>431</v>
      </c>
      <c r="E1105" s="84" t="s">
        <v>3465</v>
      </c>
      <c r="F1105" s="84" t="str">
        <f>IF(E1105=0,"N/A",IF(IF(E1105&gt;"",COUNTIF(E:E,E1105),0)&gt;1,"Yes","No"))</f>
        <v>No</v>
      </c>
      <c r="G1105" s="87" t="s">
        <v>3466</v>
      </c>
      <c r="H1105" s="87" t="s">
        <v>493</v>
      </c>
      <c r="I1105" s="87" t="s">
        <v>445</v>
      </c>
      <c r="J1105" s="87" t="s">
        <v>10373</v>
      </c>
      <c r="K1105" s="87">
        <v>40.7348</v>
      </c>
      <c r="L1105" s="87">
        <v>-89.005799999999994</v>
      </c>
      <c r="M1105" s="87"/>
      <c r="N1105" s="87" t="s">
        <v>3467</v>
      </c>
      <c r="O1105" s="87" t="s">
        <v>3468</v>
      </c>
      <c r="P1105" s="87" t="s">
        <v>1321</v>
      </c>
      <c r="Q1105" s="87" t="s">
        <v>1322</v>
      </c>
    </row>
    <row r="1106" spans="1:17" x14ac:dyDescent="0.25">
      <c r="A1106" s="143"/>
      <c r="B1106" s="143" t="str">
        <f>IF(A1106&gt;"",IF(A1106=E1106,"No",(IF(IFERROR(VLOOKUP(A1106,E:E,1,FALSE)=A1106,FALSE),"Duplicate",IF(E1106&gt;"","Mismatch","IT Only")))),"No")</f>
        <v>No</v>
      </c>
      <c r="C1106" s="86" t="s">
        <v>430</v>
      </c>
      <c r="D1106" s="143" t="s">
        <v>431</v>
      </c>
      <c r="E1106" s="143" t="s">
        <v>3532</v>
      </c>
      <c r="F1106" s="143" t="str">
        <f>IF(E1106=0,"N/A",IF(IF(E1106&gt;"",COUNTIF(E:E,E1106),0)&gt;1,"Yes","No"))</f>
        <v>No</v>
      </c>
      <c r="G1106" s="87" t="s">
        <v>3533</v>
      </c>
      <c r="H1106" s="87" t="s">
        <v>434</v>
      </c>
      <c r="I1106" s="87" t="s">
        <v>435</v>
      </c>
      <c r="J1106" s="87" t="s">
        <v>436</v>
      </c>
      <c r="K1106" s="87">
        <v>39.168599999999998</v>
      </c>
      <c r="L1106" s="87">
        <v>-90.781700000000001</v>
      </c>
      <c r="M1106" s="87"/>
      <c r="N1106" s="87" t="s">
        <v>3532</v>
      </c>
      <c r="O1106" s="94">
        <v>630</v>
      </c>
      <c r="P1106" s="87" t="s">
        <v>461</v>
      </c>
      <c r="Q1106" s="89"/>
    </row>
    <row r="1107" spans="1:17" ht="30" x14ac:dyDescent="0.25">
      <c r="A1107" s="143"/>
      <c r="B1107" s="143" t="str">
        <f>IF(A1107&gt;"",IF(A1107=E1107,"No",(IF(IFERROR(VLOOKUP(A1107,E:E,1,FALSE)=A1107,FALSE),"Duplicate",IF(E1107&gt;"","Mismatch","IT Only")))),"No")</f>
        <v>No</v>
      </c>
      <c r="C1107" s="86" t="s">
        <v>430</v>
      </c>
      <c r="D1107" s="143" t="s">
        <v>431</v>
      </c>
      <c r="E1107" s="143" t="s">
        <v>5338</v>
      </c>
      <c r="F1107" s="143" t="str">
        <f>IF(E1107=0,"N/A",IF(IF(E1107&gt;"",COUNTIF(E:E,E1107),0)&gt;1,"Yes","No"))</f>
        <v>Yes</v>
      </c>
      <c r="G1107" s="87" t="s">
        <v>5339</v>
      </c>
      <c r="H1107" s="87" t="s">
        <v>434</v>
      </c>
      <c r="I1107" s="87" t="s">
        <v>435</v>
      </c>
      <c r="J1107" s="87" t="s">
        <v>436</v>
      </c>
      <c r="K1107" s="87">
        <v>40.1997</v>
      </c>
      <c r="L1107" s="87">
        <v>-92.584450000000004</v>
      </c>
      <c r="M1107" s="87"/>
      <c r="N1107" s="87" t="s">
        <v>5338</v>
      </c>
      <c r="O1107" s="94">
        <v>705</v>
      </c>
      <c r="P1107" s="87" t="s">
        <v>475</v>
      </c>
      <c r="Q1107" s="89"/>
    </row>
    <row r="1108" spans="1:17" x14ac:dyDescent="0.25">
      <c r="A1108" s="101" t="s">
        <v>5340</v>
      </c>
      <c r="B1108" s="84" t="str">
        <f>IF(A1108&gt;"",IF(A1108=E1108,"No",(IF(IFERROR(VLOOKUP(A1108,E:E,1,FALSE)=A1108,FALSE),"Duplicate",IF(E1108&gt;"","Mismatch","IT Only")))),"No")</f>
        <v>Duplicate</v>
      </c>
      <c r="C1108" s="86" t="s">
        <v>463</v>
      </c>
      <c r="D1108" s="84" t="s">
        <v>464</v>
      </c>
      <c r="E1108" s="84" t="s">
        <v>5341</v>
      </c>
      <c r="F1108" s="84" t="str">
        <f>IF(E1108=0,"N/A",IF(IF(E1108&gt;"",COUNTIF(E:E,E1108),0)&gt;1,"Yes","No"))</f>
        <v>Yes</v>
      </c>
      <c r="G1108" s="87" t="s">
        <v>5342</v>
      </c>
      <c r="H1108" s="87" t="s">
        <v>434</v>
      </c>
      <c r="I1108" s="87" t="s">
        <v>435</v>
      </c>
      <c r="J1108" s="87" t="s">
        <v>580</v>
      </c>
      <c r="K1108" s="87">
        <v>40.199559999999998</v>
      </c>
      <c r="L1108" s="87">
        <v>-92.584367999999998</v>
      </c>
      <c r="M1108" s="87" t="s">
        <v>5343</v>
      </c>
      <c r="N1108" s="87"/>
      <c r="O1108" s="87"/>
      <c r="P1108" s="87"/>
      <c r="Q1108" s="87"/>
    </row>
    <row r="1109" spans="1:17" x14ac:dyDescent="0.25">
      <c r="A1109" s="93" t="s">
        <v>3521</v>
      </c>
      <c r="B1109" s="84" t="str">
        <f>IF(A1109&gt;"",IF(A1109=E1109,"No",(IF(IFERROR(VLOOKUP(A1109,E:E,1,FALSE)=A1109,FALSE),"Duplicate",IF(E1109&gt;"","Mismatch","IT Only")))),"No")</f>
        <v>Duplicate</v>
      </c>
      <c r="C1109" s="86" t="s">
        <v>463</v>
      </c>
      <c r="D1109" s="84" t="s">
        <v>464</v>
      </c>
      <c r="E1109" s="84" t="s">
        <v>3522</v>
      </c>
      <c r="F1109" s="84" t="str">
        <f>IF(E1109=0,"N/A",IF(IF(E1109&gt;"",COUNTIF(E:E,E1109),0)&gt;1,"Yes","No"))</f>
        <v>No</v>
      </c>
      <c r="G1109" s="87" t="s">
        <v>3523</v>
      </c>
      <c r="H1109" s="87" t="s">
        <v>644</v>
      </c>
      <c r="I1109" s="87" t="s">
        <v>435</v>
      </c>
      <c r="J1109" s="87" t="s">
        <v>580</v>
      </c>
      <c r="K1109" s="87">
        <v>38.582003999999998</v>
      </c>
      <c r="L1109" s="87">
        <v>-90.599017000000003</v>
      </c>
      <c r="M1109" s="87" t="s">
        <v>3524</v>
      </c>
      <c r="N1109" s="89"/>
      <c r="O1109" s="89"/>
      <c r="P1109" s="89"/>
      <c r="Q1109" s="89"/>
    </row>
    <row r="1110" spans="1:17" x14ac:dyDescent="0.25">
      <c r="A1110" s="143"/>
      <c r="B1110" s="84" t="str">
        <f>IF(A1110&gt;"",IF(A1110=E1110,"No",(IF(IFERROR(VLOOKUP(A1110,E:E,1,FALSE)=A1110,FALSE),"Duplicate",IF(E1110&gt;"","Mismatch","IT Only")))),"No")</f>
        <v>No</v>
      </c>
      <c r="C1110" s="86" t="s">
        <v>430</v>
      </c>
      <c r="D1110" s="84" t="s">
        <v>431</v>
      </c>
      <c r="E1110" s="84" t="s">
        <v>3536</v>
      </c>
      <c r="F1110" s="84" t="str">
        <f>IF(E1110=0,"N/A",IF(IF(E1110&gt;"",COUNTIF(E:E,E1110),0)&gt;1,"Yes","No"))</f>
        <v>No</v>
      </c>
      <c r="G1110" s="87" t="s">
        <v>3537</v>
      </c>
      <c r="H1110" s="87" t="s">
        <v>493</v>
      </c>
      <c r="I1110" s="87" t="s">
        <v>445</v>
      </c>
      <c r="J1110" s="87" t="s">
        <v>436</v>
      </c>
      <c r="K1110" s="87">
        <v>39.765369</v>
      </c>
      <c r="L1110" s="87">
        <v>-88.984708999999995</v>
      </c>
      <c r="M1110" s="87"/>
      <c r="N1110" s="87" t="s">
        <v>3538</v>
      </c>
      <c r="O1110" s="87" t="s">
        <v>3539</v>
      </c>
      <c r="P1110" s="87" t="s">
        <v>496</v>
      </c>
      <c r="Q1110" s="87" t="s">
        <v>497</v>
      </c>
    </row>
    <row r="1111" spans="1:17" x14ac:dyDescent="0.25">
      <c r="A1111" s="93" t="s">
        <v>3540</v>
      </c>
      <c r="B1111" s="84" t="str">
        <f>IF(A1111&gt;"",IF(A1111=E1111,"No",(IF(IFERROR(VLOOKUP(A1111,E:E,1,FALSE)=A1111,FALSE),"Duplicate",IF(E1111&gt;"","Mismatch","IT Only")))),"No")</f>
        <v>Mismatch</v>
      </c>
      <c r="C1111" s="86" t="s">
        <v>463</v>
      </c>
      <c r="D1111" s="84" t="s">
        <v>464</v>
      </c>
      <c r="E1111" s="84" t="s">
        <v>3541</v>
      </c>
      <c r="F1111" s="84" t="str">
        <f>IF(E1111=0,"N/A",IF(IF(E1111&gt;"",COUNTIF(E:E,E1111),0)&gt;1,"Yes","No"))</f>
        <v>No</v>
      </c>
      <c r="G1111" s="87" t="s">
        <v>3542</v>
      </c>
      <c r="H1111" s="87" t="s">
        <v>493</v>
      </c>
      <c r="I1111" s="87" t="s">
        <v>445</v>
      </c>
      <c r="J1111" s="87" t="s">
        <v>467</v>
      </c>
      <c r="K1111" s="87">
        <v>40.292999999999999</v>
      </c>
      <c r="L1111" s="87">
        <v>-89.488583000000006</v>
      </c>
      <c r="M1111" s="87"/>
      <c r="N1111" s="87" t="s">
        <v>3541</v>
      </c>
      <c r="O1111" s="87" t="s">
        <v>3543</v>
      </c>
      <c r="P1111" s="87" t="s">
        <v>806</v>
      </c>
      <c r="Q1111" s="87" t="s">
        <v>807</v>
      </c>
    </row>
    <row r="1112" spans="1:17" x14ac:dyDescent="0.25">
      <c r="A1112" s="143" t="s">
        <v>6413</v>
      </c>
      <c r="B1112" s="143" t="s">
        <v>3717</v>
      </c>
      <c r="C1112" s="86" t="s">
        <v>430</v>
      </c>
      <c r="D1112" s="143" t="s">
        <v>431</v>
      </c>
      <c r="E1112" s="143" t="s">
        <v>6413</v>
      </c>
      <c r="F1112" s="143" t="str">
        <f>IF(E1112=0,"N/A",IF(IF(E1112&gt;"",COUNTIF(E:E,E1112),0)&gt;1,"Yes","No"))</f>
        <v>No</v>
      </c>
      <c r="G1112" s="87" t="s">
        <v>6414</v>
      </c>
      <c r="H1112" s="87" t="s">
        <v>2587</v>
      </c>
      <c r="I1112" s="87" t="s">
        <v>445</v>
      </c>
      <c r="J1112" s="87" t="s">
        <v>536</v>
      </c>
      <c r="K1112" s="87">
        <v>40.916905999999997</v>
      </c>
      <c r="L1112" s="87">
        <v>-90.631341000000006</v>
      </c>
      <c r="M1112" s="87"/>
      <c r="N1112" s="87"/>
      <c r="O1112" s="88"/>
      <c r="P1112" s="87"/>
      <c r="Q1112" s="89"/>
    </row>
    <row r="1113" spans="1:17" x14ac:dyDescent="0.25">
      <c r="A1113" s="143"/>
      <c r="B1113" s="84" t="str">
        <f>IF(A1113&gt;"",IF(A1113=E1113,"No",(IF(IFERROR(VLOOKUP(A1113,E:E,1,FALSE)=A1113,FALSE),"Duplicate",IF(E1113&gt;"","Mismatch","IT Only")))),"No")</f>
        <v>No</v>
      </c>
      <c r="C1113" s="86" t="s">
        <v>430</v>
      </c>
      <c r="D1113" s="84" t="s">
        <v>431</v>
      </c>
      <c r="E1113" s="84" t="s">
        <v>1368</v>
      </c>
      <c r="F1113" s="84" t="str">
        <f>IF(E1113=0,"N/A",IF(IF(E1113&gt;"",COUNTIF(E:E,E1113),0)&gt;1,"Yes","No"))</f>
        <v>No</v>
      </c>
      <c r="G1113" s="87" t="s">
        <v>1369</v>
      </c>
      <c r="H1113" s="87" t="s">
        <v>493</v>
      </c>
      <c r="I1113" s="87" t="s">
        <v>445</v>
      </c>
      <c r="J1113" s="87" t="s">
        <v>436</v>
      </c>
      <c r="K1113" s="87">
        <v>40.4913666666667</v>
      </c>
      <c r="L1113" s="87">
        <v>-88.953933333333296</v>
      </c>
      <c r="M1113" s="87"/>
      <c r="N1113" s="87" t="s">
        <v>1370</v>
      </c>
      <c r="O1113" s="87" t="s">
        <v>1371</v>
      </c>
      <c r="P1113" s="87" t="s">
        <v>1321</v>
      </c>
      <c r="Q1113" s="87" t="s">
        <v>1322</v>
      </c>
    </row>
    <row r="1114" spans="1:17" s="90" customFormat="1" x14ac:dyDescent="0.25">
      <c r="A1114" s="143" t="s">
        <v>9998</v>
      </c>
      <c r="B1114" s="143" t="str">
        <f>IF(A1114&gt;"",IF(A1114=E1114,"No",(IF(IFERROR(VLOOKUP(A1114,E:E,1,FALSE)=A1114,FALSE),"Duplicate",IF(E1114&gt;"","Mismatch","IT Only")))),"No")</f>
        <v>No</v>
      </c>
      <c r="C1114" s="86" t="s">
        <v>430</v>
      </c>
      <c r="D1114" s="143" t="s">
        <v>431</v>
      </c>
      <c r="E1114" s="143" t="s">
        <v>9999</v>
      </c>
      <c r="F1114" s="143" t="str">
        <f>IF(E1114=0,"N/A",IF(IF(E1114&gt;"",COUNTIF(E:E,E1114),0)&gt;1,"Yes","No"))</f>
        <v>No</v>
      </c>
      <c r="G1114" s="87" t="s">
        <v>9997</v>
      </c>
      <c r="H1114" s="87" t="s">
        <v>444</v>
      </c>
      <c r="I1114" s="87" t="s">
        <v>445</v>
      </c>
      <c r="J1114" s="87" t="s">
        <v>536</v>
      </c>
      <c r="K1114" s="87">
        <v>41.339427999999998</v>
      </c>
      <c r="L1114" s="87">
        <v>-88.674617999999995</v>
      </c>
      <c r="M1114" s="87"/>
      <c r="N1114" s="87"/>
      <c r="O1114" s="87"/>
      <c r="P1114" s="87"/>
      <c r="Q1114" s="87"/>
    </row>
    <row r="1115" spans="1:17" x14ac:dyDescent="0.25">
      <c r="A1115" s="143" t="s">
        <v>2837</v>
      </c>
      <c r="B1115" s="143" t="str">
        <f>IF(A1115&gt;"",IF(A1115=E1115,"No",(IF(IFERROR(VLOOKUP(A1115,E:E,1,FALSE)=A1115,FALSE),"Duplicate",IF(E1115&gt;"","Mismatch","IT Only")))),"No")</f>
        <v>No</v>
      </c>
      <c r="C1115" s="86" t="s">
        <v>430</v>
      </c>
      <c r="D1115" s="143" t="s">
        <v>472</v>
      </c>
      <c r="E1115" s="143" t="s">
        <v>2838</v>
      </c>
      <c r="F1115" s="143" t="str">
        <f>IF(E1115=0,"N/A",IF(IF(E1115&gt;"",COUNTIF(E:E,E1115),0)&gt;1,"Yes","No"))</f>
        <v>No</v>
      </c>
      <c r="G1115" s="87" t="s">
        <v>2839</v>
      </c>
      <c r="H1115" s="87" t="s">
        <v>493</v>
      </c>
      <c r="I1115" s="87" t="s">
        <v>445</v>
      </c>
      <c r="J1115" s="87" t="s">
        <v>552</v>
      </c>
      <c r="K1115" s="87">
        <v>39.841583329999999</v>
      </c>
      <c r="L1115" s="87">
        <v>-88.949650000000005</v>
      </c>
      <c r="M1115" s="87"/>
      <c r="N1115" s="87" t="s">
        <v>2840</v>
      </c>
      <c r="O1115" s="87" t="s">
        <v>2841</v>
      </c>
      <c r="P1115" s="87" t="s">
        <v>496</v>
      </c>
      <c r="Q1115" s="87" t="s">
        <v>497</v>
      </c>
    </row>
    <row r="1116" spans="1:17" x14ac:dyDescent="0.25">
      <c r="A1116" s="143"/>
      <c r="B1116" s="143" t="str">
        <f>IF(A1116&gt;"",IF(A1116=E1116,"No",(IF(IFERROR(VLOOKUP(A1116,E:E,1,FALSE)=A1116,FALSE),"Duplicate",IF(E1116&gt;"","Mismatch","IT Only")))),"No")</f>
        <v>No</v>
      </c>
      <c r="C1116" s="86" t="s">
        <v>430</v>
      </c>
      <c r="D1116" s="143" t="s">
        <v>431</v>
      </c>
      <c r="E1116" s="143" t="s">
        <v>3544</v>
      </c>
      <c r="F1116" s="143" t="str">
        <f>IF(E1116=0,"N/A",IF(IF(E1116&gt;"",COUNTIF(E:E,E1116),0)&gt;1,"Yes","No"))</f>
        <v>No</v>
      </c>
      <c r="G1116" s="87" t="s">
        <v>3545</v>
      </c>
      <c r="H1116" s="87" t="s">
        <v>593</v>
      </c>
      <c r="I1116" s="87" t="s">
        <v>435</v>
      </c>
      <c r="J1116" s="87" t="s">
        <v>436</v>
      </c>
      <c r="K1116" s="87">
        <v>38.733049999999999</v>
      </c>
      <c r="L1116" s="87">
        <v>-90.277816670000007</v>
      </c>
      <c r="M1116" s="87"/>
      <c r="N1116" s="87" t="s">
        <v>3546</v>
      </c>
      <c r="O1116" s="88">
        <v>84</v>
      </c>
      <c r="P1116" s="87" t="s">
        <v>564</v>
      </c>
      <c r="Q1116" s="89"/>
    </row>
    <row r="1117" spans="1:17" x14ac:dyDescent="0.25">
      <c r="A1117" s="143"/>
      <c r="B1117" s="143" t="str">
        <f>IF(A1117&gt;"",IF(A1117=E1117,"No",(IF(IFERROR(VLOOKUP(A1117,E:E,1,FALSE)=A1117,FALSE),"Duplicate",IF(E1117&gt;"","Mismatch","IT Only")))),"No")</f>
        <v>No</v>
      </c>
      <c r="C1117" s="86" t="s">
        <v>430</v>
      </c>
      <c r="D1117" s="143" t="s">
        <v>431</v>
      </c>
      <c r="E1117" s="203" t="s">
        <v>11155</v>
      </c>
      <c r="F1117" s="143" t="s">
        <v>10076</v>
      </c>
      <c r="G1117" s="130" t="s">
        <v>11175</v>
      </c>
      <c r="H1117" s="87" t="s">
        <v>558</v>
      </c>
      <c r="I1117" s="87" t="s">
        <v>445</v>
      </c>
      <c r="J1117" s="87" t="s">
        <v>10517</v>
      </c>
      <c r="K1117" s="196">
        <v>-90.137137999999993</v>
      </c>
      <c r="L1117" s="196">
        <v>38.911385000000003</v>
      </c>
      <c r="M1117" s="199" t="s">
        <v>11165</v>
      </c>
      <c r="N1117" s="87"/>
      <c r="O1117" s="88"/>
      <c r="P1117" s="87"/>
      <c r="Q1117" s="87"/>
    </row>
    <row r="1118" spans="1:17" x14ac:dyDescent="0.25">
      <c r="A1118" s="143" t="s">
        <v>3555</v>
      </c>
      <c r="B1118" s="84" t="str">
        <f>IF(A1118&gt;"",IF(A1118=E1118,"No",(IF(IFERROR(VLOOKUP(A1118,E:E,1,FALSE)=A1118,FALSE),"Duplicate",IF(E1118&gt;"","Mismatch","IT Only")))),"No")</f>
        <v>No</v>
      </c>
      <c r="C1118" s="86" t="s">
        <v>430</v>
      </c>
      <c r="D1118" s="84" t="s">
        <v>431</v>
      </c>
      <c r="E1118" s="143" t="s">
        <v>3555</v>
      </c>
      <c r="F1118" s="84" t="str">
        <f>IF(E1118=0,"N/A",IF(IF(E1118&gt;"",COUNTIF(E:E,E1118),0)&gt;1,"Yes","No"))</f>
        <v>No</v>
      </c>
      <c r="G1118" s="87" t="s">
        <v>3556</v>
      </c>
      <c r="H1118" s="87" t="s">
        <v>680</v>
      </c>
      <c r="I1118" s="87" t="s">
        <v>445</v>
      </c>
      <c r="J1118" s="87" t="s">
        <v>536</v>
      </c>
      <c r="K1118" s="87">
        <v>38.099641669999997</v>
      </c>
      <c r="L1118" s="87">
        <v>-88.340034439999997</v>
      </c>
      <c r="M1118" s="87"/>
      <c r="N1118" s="87"/>
      <c r="O1118" s="87"/>
      <c r="P1118" s="87"/>
      <c r="Q1118" s="87"/>
    </row>
    <row r="1119" spans="1:17" x14ac:dyDescent="0.25">
      <c r="A1119" s="143"/>
      <c r="B1119" s="84" t="str">
        <f>IF(A1119&gt;"",IF(A1119=E1119,"No",(IF(IFERROR(VLOOKUP(A1119,E:E,1,FALSE)=A1119,FALSE),"Duplicate",IF(E1119&gt;"","Mismatch","IT Only")))),"No")</f>
        <v>No</v>
      </c>
      <c r="C1119" s="86" t="s">
        <v>430</v>
      </c>
      <c r="D1119" s="84" t="s">
        <v>431</v>
      </c>
      <c r="E1119" s="143" t="s">
        <v>3557</v>
      </c>
      <c r="F1119" s="84" t="str">
        <f>IF(E1119=0,"N/A",IF(IF(E1119&gt;"",COUNTIF(E:E,E1119),0)&gt;1,"Yes","No"))</f>
        <v>No</v>
      </c>
      <c r="G1119" s="87" t="s">
        <v>3558</v>
      </c>
      <c r="H1119" s="87" t="s">
        <v>680</v>
      </c>
      <c r="I1119" s="87" t="s">
        <v>445</v>
      </c>
      <c r="J1119" s="87" t="s">
        <v>436</v>
      </c>
      <c r="K1119" s="87">
        <v>38.122100000000003</v>
      </c>
      <c r="L1119" s="87">
        <v>-88.336916669999994</v>
      </c>
      <c r="M1119" s="87"/>
      <c r="N1119" s="87" t="s">
        <v>3559</v>
      </c>
      <c r="O1119" s="87" t="s">
        <v>3560</v>
      </c>
      <c r="P1119" s="87" t="s">
        <v>763</v>
      </c>
      <c r="Q1119" s="87" t="s">
        <v>764</v>
      </c>
    </row>
    <row r="1120" spans="1:17" x14ac:dyDescent="0.25">
      <c r="A1120" s="143"/>
      <c r="B1120" s="84" t="str">
        <f>IF(A1120&gt;"",IF(A1120=E1120,"No",(IF(IFERROR(VLOOKUP(A1120,E:E,1,FALSE)=A1120,FALSE),"Duplicate",IF(E1120&gt;"","Mismatch","IT Only")))),"No")</f>
        <v>No</v>
      </c>
      <c r="C1120" s="86" t="s">
        <v>430</v>
      </c>
      <c r="D1120" s="84" t="s">
        <v>431</v>
      </c>
      <c r="E1120" s="84" t="s">
        <v>3552</v>
      </c>
      <c r="F1120" s="84" t="str">
        <f>IF(E1120=0,"N/A",IF(IF(E1120&gt;"",COUNTIF(E:E,E1120),0)&gt;1,"Yes","No"))</f>
        <v>No</v>
      </c>
      <c r="G1120" s="87" t="s">
        <v>3553</v>
      </c>
      <c r="H1120" s="87" t="s">
        <v>680</v>
      </c>
      <c r="I1120" s="87" t="s">
        <v>445</v>
      </c>
      <c r="J1120" s="87" t="s">
        <v>436</v>
      </c>
      <c r="K1120" s="87">
        <v>37.7485</v>
      </c>
      <c r="L1120" s="87">
        <v>-89.024366670000006</v>
      </c>
      <c r="M1120" s="87"/>
      <c r="N1120" s="87" t="s">
        <v>3552</v>
      </c>
      <c r="O1120" s="87" t="s">
        <v>3554</v>
      </c>
      <c r="P1120" s="87" t="s">
        <v>684</v>
      </c>
      <c r="Q1120" s="87" t="s">
        <v>685</v>
      </c>
    </row>
    <row r="1121" spans="1:17" x14ac:dyDescent="0.25">
      <c r="A1121" s="143"/>
      <c r="E1121" s="84" t="s">
        <v>10441</v>
      </c>
      <c r="G1121" s="110" t="s">
        <v>10442</v>
      </c>
      <c r="H1121" s="110"/>
      <c r="I1121" s="110" t="s">
        <v>10443</v>
      </c>
      <c r="J1121" s="110" t="s">
        <v>500</v>
      </c>
      <c r="K1121" s="110">
        <v>38.869622</v>
      </c>
      <c r="L1121" s="110">
        <v>-90.814745000000002</v>
      </c>
      <c r="M1121" s="110"/>
      <c r="N1121" s="110"/>
      <c r="O1121" s="110"/>
      <c r="P1121" s="110"/>
      <c r="Q1121" s="110"/>
    </row>
    <row r="1122" spans="1:17" x14ac:dyDescent="0.25">
      <c r="A1122" s="143"/>
      <c r="B1122" s="84" t="str">
        <f>IF(A1122&gt;"",IF(A1122=E1122,"No",(IF(IFERROR(VLOOKUP(A1122,E:E,1,FALSE)=A1122,FALSE),"Duplicate",IF(E1122&gt;"","Mismatch","IT Only")))),"No")</f>
        <v>No</v>
      </c>
      <c r="C1122" s="86" t="s">
        <v>430</v>
      </c>
      <c r="D1122" s="84" t="s">
        <v>431</v>
      </c>
      <c r="E1122" s="84" t="s">
        <v>3564</v>
      </c>
      <c r="F1122" s="84" t="str">
        <f>IF(E1122=0,"N/A",IF(IF(E1122&gt;"",COUNTIF(E:E,E1122),0)&gt;1,"Yes","No"))</f>
        <v>No</v>
      </c>
      <c r="G1122" s="87" t="s">
        <v>3565</v>
      </c>
      <c r="H1122" s="87" t="s">
        <v>440</v>
      </c>
      <c r="I1122" s="87" t="s">
        <v>435</v>
      </c>
      <c r="J1122" s="87" t="s">
        <v>436</v>
      </c>
      <c r="K1122" s="87">
        <v>38.643962000000002</v>
      </c>
      <c r="L1122" s="87">
        <v>-90.237797999999998</v>
      </c>
      <c r="M1122" s="87"/>
      <c r="N1122" s="87" t="s">
        <v>3564</v>
      </c>
      <c r="O1122" s="94">
        <v>401</v>
      </c>
      <c r="P1122" s="87" t="s">
        <v>513</v>
      </c>
      <c r="Q1122" s="89"/>
    </row>
    <row r="1123" spans="1:17" x14ac:dyDescent="0.25">
      <c r="A1123" s="143"/>
      <c r="B1123" s="84" t="str">
        <f>IF(A1123&gt;"",IF(A1123=E1123,"No",(IF(IFERROR(VLOOKUP(A1123,E:E,1,FALSE)=A1123,FALSE),"Duplicate",IF(E1123&gt;"","Mismatch","IT Only")))),"No")</f>
        <v>No</v>
      </c>
      <c r="C1123" s="86" t="s">
        <v>430</v>
      </c>
      <c r="D1123" s="84" t="s">
        <v>431</v>
      </c>
      <c r="E1123" s="84" t="s">
        <v>3561</v>
      </c>
      <c r="F1123" s="84" t="str">
        <f>IF(E1123=0,"N/A",IF(IF(E1123&gt;"",COUNTIF(E:E,E1123),0)&gt;1,"Yes","No"))</f>
        <v>No</v>
      </c>
      <c r="G1123" s="87" t="s">
        <v>3562</v>
      </c>
      <c r="H1123" s="87" t="s">
        <v>440</v>
      </c>
      <c r="I1123" s="87" t="s">
        <v>435</v>
      </c>
      <c r="J1123" s="87" t="s">
        <v>436</v>
      </c>
      <c r="K1123" s="87">
        <v>38.644516670000002</v>
      </c>
      <c r="L1123" s="87">
        <v>-90.237816670000001</v>
      </c>
      <c r="M1123" s="87"/>
      <c r="N1123" s="87" t="s">
        <v>3563</v>
      </c>
      <c r="O1123" s="94">
        <v>251</v>
      </c>
      <c r="P1123" s="87" t="s">
        <v>513</v>
      </c>
      <c r="Q1123" s="89"/>
    </row>
    <row r="1124" spans="1:17" x14ac:dyDescent="0.25">
      <c r="A1124" s="143"/>
      <c r="B1124" s="84" t="str">
        <f>IF(A1124&gt;"",IF(A1124=E1124,"No",(IF(IFERROR(VLOOKUP(A1124,E:E,1,FALSE)=A1124,FALSE),"Duplicate",IF(E1124&gt;"","Mismatch","IT Only")))),"No")</f>
        <v>No</v>
      </c>
      <c r="C1124" s="86" t="s">
        <v>430</v>
      </c>
      <c r="D1124" s="84" t="s">
        <v>431</v>
      </c>
      <c r="E1124" s="84" t="s">
        <v>1364</v>
      </c>
      <c r="F1124" s="84" t="str">
        <f>IF(E1124=0,"N/A",IF(IF(E1124&gt;"",COUNTIF(E:E,E1124),0)&gt;1,"Yes","No"))</f>
        <v>No</v>
      </c>
      <c r="G1124" s="87" t="s">
        <v>1365</v>
      </c>
      <c r="H1124" s="87" t="s">
        <v>493</v>
      </c>
      <c r="I1124" s="87" t="s">
        <v>445</v>
      </c>
      <c r="J1124" s="87" t="s">
        <v>436</v>
      </c>
      <c r="K1124" s="87"/>
      <c r="L1124" s="87"/>
      <c r="M1124" s="87"/>
      <c r="N1124" s="87" t="s">
        <v>1366</v>
      </c>
      <c r="O1124" s="87" t="s">
        <v>1367</v>
      </c>
      <c r="P1124" s="87" t="s">
        <v>1321</v>
      </c>
      <c r="Q1124" s="87" t="s">
        <v>1322</v>
      </c>
    </row>
    <row r="1125" spans="1:17" x14ac:dyDescent="0.25">
      <c r="A1125" s="143" t="s">
        <v>3332</v>
      </c>
      <c r="B1125" s="143" t="str">
        <f>IF(A1125&gt;"",IF(A1125=E1125,"No",(IF(IFERROR(VLOOKUP(A1125,E:E,1,FALSE)=A1125,FALSE),"Duplicate",IF(E1125&gt;"","Mismatch","IT Only")))),"No")</f>
        <v>No</v>
      </c>
      <c r="C1125" s="86" t="s">
        <v>430</v>
      </c>
      <c r="D1125" s="143" t="s">
        <v>472</v>
      </c>
      <c r="E1125" s="143" t="s">
        <v>3333</v>
      </c>
      <c r="F1125" s="143" t="str">
        <f>IF(E1125=0,"N/A",IF(IF(E1125&gt;"",COUNTIF(E:E,E1125),0)&gt;1,"Yes","No"))</f>
        <v>No</v>
      </c>
      <c r="G1125" s="87" t="s">
        <v>3334</v>
      </c>
      <c r="H1125" s="87" t="s">
        <v>444</v>
      </c>
      <c r="I1125" s="87" t="s">
        <v>445</v>
      </c>
      <c r="J1125" s="87" t="s">
        <v>552</v>
      </c>
      <c r="K1125" s="87">
        <v>40.666832999999997</v>
      </c>
      <c r="L1125" s="87">
        <v>-89.577033</v>
      </c>
      <c r="M1125" s="87"/>
      <c r="N1125" s="87" t="s">
        <v>3333</v>
      </c>
      <c r="O1125" s="87" t="s">
        <v>3335</v>
      </c>
      <c r="P1125" s="87" t="s">
        <v>447</v>
      </c>
      <c r="Q1125" s="87" t="s">
        <v>448</v>
      </c>
    </row>
    <row r="1126" spans="1:17" x14ac:dyDescent="0.25">
      <c r="A1126" s="143"/>
      <c r="B1126" s="84" t="str">
        <f>IF(A1126&gt;"",IF(A1126=E1126,"No",(IF(IFERROR(VLOOKUP(A1126,E:E,1,FALSE)=A1126,FALSE),"Duplicate",IF(E1126&gt;"","Mismatch","IT Only")))),"No")</f>
        <v>No</v>
      </c>
      <c r="C1126" s="86" t="s">
        <v>430</v>
      </c>
      <c r="D1126" s="84" t="s">
        <v>431</v>
      </c>
      <c r="E1126" s="143" t="s">
        <v>3336</v>
      </c>
      <c r="F1126" s="84" t="str">
        <f>IF(E1126=0,"N/A",IF(IF(E1126&gt;"",COUNTIF(E:E,E1126),0)&gt;1,"Yes","No"))</f>
        <v>No</v>
      </c>
      <c r="G1126" s="87" t="s">
        <v>3337</v>
      </c>
      <c r="H1126" s="87" t="s">
        <v>444</v>
      </c>
      <c r="I1126" s="87" t="s">
        <v>445</v>
      </c>
      <c r="J1126" s="87" t="s">
        <v>436</v>
      </c>
      <c r="K1126" s="87"/>
      <c r="L1126" s="87"/>
      <c r="M1126" s="87"/>
      <c r="N1126" s="87" t="s">
        <v>3336</v>
      </c>
      <c r="O1126" s="87" t="s">
        <v>3338</v>
      </c>
      <c r="P1126" s="87" t="s">
        <v>447</v>
      </c>
      <c r="Q1126" s="87" t="s">
        <v>448</v>
      </c>
    </row>
    <row r="1127" spans="1:17" x14ac:dyDescent="0.25">
      <c r="A1127" s="143"/>
      <c r="B1127" s="143" t="str">
        <f>IF(A1127&gt;"",IF(A1127=E1127,"No",(IF(IFERROR(VLOOKUP(A1127,E:E,1,FALSE)=A1127,FALSE),"Duplicate",IF(E1127&gt;"","Mismatch","IT Only")))),"No")</f>
        <v>No</v>
      </c>
      <c r="C1127" s="86" t="s">
        <v>430</v>
      </c>
      <c r="D1127" s="143" t="s">
        <v>431</v>
      </c>
      <c r="E1127" s="143" t="s">
        <v>3341</v>
      </c>
      <c r="F1127" s="143" t="str">
        <f>IF(E1127=0,"N/A",IF(IF(E1127&gt;"",COUNTIF(E:E,E1127),0)&gt;1,"Yes","No"))</f>
        <v>No</v>
      </c>
      <c r="G1127" s="87" t="s">
        <v>3342</v>
      </c>
      <c r="H1127" s="87" t="s">
        <v>692</v>
      </c>
      <c r="I1127" s="87" t="s">
        <v>435</v>
      </c>
      <c r="J1127" s="87" t="s">
        <v>436</v>
      </c>
      <c r="K1127" s="87">
        <v>36.786583329999999</v>
      </c>
      <c r="L1127" s="87">
        <v>-89.376983330000002</v>
      </c>
      <c r="M1127" s="87"/>
      <c r="N1127" s="87" t="s">
        <v>3341</v>
      </c>
      <c r="O1127" s="94">
        <v>859</v>
      </c>
      <c r="P1127" s="87" t="s">
        <v>693</v>
      </c>
      <c r="Q1127" s="89"/>
    </row>
    <row r="1128" spans="1:17" x14ac:dyDescent="0.25">
      <c r="A1128" s="143"/>
      <c r="B1128" s="84" t="str">
        <f>IF(A1128&gt;"",IF(A1128=E1128,"No",(IF(IFERROR(VLOOKUP(A1128,E:E,1,FALSE)=A1128,FALSE),"Duplicate",IF(E1128&gt;"","Mismatch","IT Only")))),"No")</f>
        <v>No</v>
      </c>
      <c r="C1128" s="86" t="s">
        <v>430</v>
      </c>
      <c r="D1128" s="84" t="s">
        <v>431</v>
      </c>
      <c r="E1128" s="84" t="s">
        <v>3339</v>
      </c>
      <c r="F1128" s="84" t="str">
        <f>IF(E1128=0,"N/A",IF(IF(E1128&gt;"",COUNTIF(E:E,E1128),0)&gt;1,"Yes","No"))</f>
        <v>No</v>
      </c>
      <c r="G1128" s="87" t="s">
        <v>3340</v>
      </c>
      <c r="H1128" s="87" t="s">
        <v>692</v>
      </c>
      <c r="I1128" s="87" t="s">
        <v>435</v>
      </c>
      <c r="J1128" s="87" t="s">
        <v>436</v>
      </c>
      <c r="K1128" s="87">
        <v>36.782933329999999</v>
      </c>
      <c r="L1128" s="87">
        <v>-89.382416669999998</v>
      </c>
      <c r="M1128" s="87"/>
      <c r="N1128" s="87" t="s">
        <v>3339</v>
      </c>
      <c r="O1128" s="94">
        <v>678</v>
      </c>
      <c r="P1128" s="87" t="s">
        <v>693</v>
      </c>
      <c r="Q1128" s="89"/>
    </row>
    <row r="1129" spans="1:17" x14ac:dyDescent="0.25">
      <c r="A1129" s="93" t="s">
        <v>7957</v>
      </c>
      <c r="B1129" s="84" t="str">
        <f>IF(A1129&gt;"",IF(A1129=E1129,"No",(IF(IFERROR(VLOOKUP(A1129,E:E,1,FALSE)=A1129,FALSE),"Duplicate",IF(E1129&gt;"","Mismatch","IT Only")))),"No")</f>
        <v>Mismatch</v>
      </c>
      <c r="C1129" s="86" t="s">
        <v>463</v>
      </c>
      <c r="D1129" s="84" t="s">
        <v>10065</v>
      </c>
      <c r="E1129" s="143" t="s">
        <v>5636</v>
      </c>
      <c r="F1129" s="84" t="str">
        <f>IF(E1129=0,"N/A",IF(IF(E1129&gt;"",COUNTIF(E:E,E1129),0)&gt;1,"Yes","No"))</f>
        <v>Yes</v>
      </c>
      <c r="G1129" s="87" t="s">
        <v>7959</v>
      </c>
      <c r="H1129" s="87" t="s">
        <v>479</v>
      </c>
      <c r="I1129" s="87" t="s">
        <v>445</v>
      </c>
      <c r="J1129" s="87" t="s">
        <v>2177</v>
      </c>
      <c r="K1129" s="87">
        <v>39.965088000000002</v>
      </c>
      <c r="L1129" s="87">
        <v>-91.348090999999997</v>
      </c>
      <c r="M1129" s="87"/>
      <c r="N1129" s="87" t="s">
        <v>7958</v>
      </c>
      <c r="O1129" s="88">
        <v>42</v>
      </c>
      <c r="P1129" s="87" t="s">
        <v>482</v>
      </c>
      <c r="Q1129" s="87" t="s">
        <v>483</v>
      </c>
    </row>
    <row r="1130" spans="1:17" ht="30" x14ac:dyDescent="0.25">
      <c r="A1130" s="93" t="s">
        <v>7957</v>
      </c>
      <c r="B1130" s="84" t="str">
        <f>IF(A1130&gt;"",IF(A1130=E1130,"No",(IF(IFERROR(VLOOKUP(A1130,E:E,1,FALSE)=A1130,FALSE),"Duplicate",IF(E1130&gt;"","Mismatch","IT Only")))),"No")</f>
        <v>Mismatch</v>
      </c>
      <c r="C1130" s="86" t="s">
        <v>463</v>
      </c>
      <c r="D1130" s="84" t="s">
        <v>10065</v>
      </c>
      <c r="E1130" s="143" t="s">
        <v>5636</v>
      </c>
      <c r="F1130" s="84" t="str">
        <f>IF(E1130=0,"N/A",IF(IF(E1130&gt;"",COUNTIF(E:E,E1130),0)&gt;1,"Yes","No"))</f>
        <v>Yes</v>
      </c>
      <c r="G1130" s="87" t="s">
        <v>7959</v>
      </c>
      <c r="H1130" s="87" t="s">
        <v>479</v>
      </c>
      <c r="I1130" s="87" t="s">
        <v>445</v>
      </c>
      <c r="J1130" s="87" t="s">
        <v>2177</v>
      </c>
      <c r="K1130" s="87">
        <v>39.965088000000002</v>
      </c>
      <c r="L1130" s="87">
        <v>-91.348090999999997</v>
      </c>
      <c r="M1130" s="87"/>
      <c r="N1130" s="87" t="s">
        <v>7958</v>
      </c>
      <c r="O1130" s="88">
        <v>42</v>
      </c>
      <c r="P1130" s="87" t="s">
        <v>482</v>
      </c>
      <c r="Q1130" s="87" t="s">
        <v>483</v>
      </c>
    </row>
    <row r="1131" spans="1:17" s="90" customFormat="1" x14ac:dyDescent="0.25">
      <c r="A1131" s="93" t="s">
        <v>7961</v>
      </c>
      <c r="B1131" s="84" t="str">
        <f>IF(A1131&gt;"",IF(A1131=E1131,"No",(IF(IFERROR(VLOOKUP(A1131,E:E,1,FALSE)=A1131,FALSE),"Duplicate",IF(E1131&gt;"","Mismatch","IT Only")))),"No")</f>
        <v>Mismatch</v>
      </c>
      <c r="C1131" s="86" t="s">
        <v>463</v>
      </c>
      <c r="D1131" s="84" t="s">
        <v>10066</v>
      </c>
      <c r="E1131" s="84" t="s">
        <v>5636</v>
      </c>
      <c r="F1131" s="84" t="str">
        <f>IF(E1131=0,"N/A",IF(IF(E1131&gt;"",COUNTIF(E:E,E1131),0)&gt;1,"Yes","No"))</f>
        <v>Yes</v>
      </c>
      <c r="G1131" s="87" t="s">
        <v>7963</v>
      </c>
      <c r="H1131" s="87" t="s">
        <v>479</v>
      </c>
      <c r="I1131" s="87" t="s">
        <v>435</v>
      </c>
      <c r="J1131" s="87" t="s">
        <v>580</v>
      </c>
      <c r="K1131" s="87">
        <v>39.965088000000002</v>
      </c>
      <c r="L1131" s="87">
        <v>-91.348090999999997</v>
      </c>
      <c r="M1131" s="87"/>
      <c r="N1131" s="87"/>
      <c r="O1131" s="94"/>
      <c r="P1131" s="87"/>
      <c r="Q1131" s="89"/>
    </row>
    <row r="1132" spans="1:17" x14ac:dyDescent="0.25">
      <c r="A1132" s="93" t="s">
        <v>7962</v>
      </c>
      <c r="B1132" s="143" t="str">
        <f>IF(A1132&gt;"",IF(A1132=E1132,"No",(IF(IFERROR(VLOOKUP(A1132,E:E,1,FALSE)=A1132,FALSE),"Duplicate",IF(E1132&gt;"","Mismatch","IT Only")))),"No")</f>
        <v>Mismatch</v>
      </c>
      <c r="C1132" s="86" t="s">
        <v>430</v>
      </c>
      <c r="D1132" s="143" t="s">
        <v>431</v>
      </c>
      <c r="E1132" s="143" t="s">
        <v>5636</v>
      </c>
      <c r="F1132" s="143" t="str">
        <f>IF(E1132=0,"N/A",IF(IF(E1132&gt;"",COUNTIF(E:E,E1132),0)&gt;1,"Yes","No"))</f>
        <v>Yes</v>
      </c>
      <c r="G1132" s="87" t="s">
        <v>5637</v>
      </c>
      <c r="H1132" s="87" t="s">
        <v>479</v>
      </c>
      <c r="I1132" s="87" t="s">
        <v>445</v>
      </c>
      <c r="J1132" s="87" t="s">
        <v>436</v>
      </c>
      <c r="K1132" s="87">
        <v>39.965088000000002</v>
      </c>
      <c r="L1132" s="87">
        <v>-91.348090999999997</v>
      </c>
      <c r="M1132" s="87"/>
      <c r="N1132" s="87" t="s">
        <v>5636</v>
      </c>
      <c r="O1132" s="88" t="s">
        <v>7960</v>
      </c>
      <c r="P1132" s="87" t="s">
        <v>482</v>
      </c>
      <c r="Q1132" s="87" t="s">
        <v>483</v>
      </c>
    </row>
    <row r="1133" spans="1:17" x14ac:dyDescent="0.25">
      <c r="A1133" s="143"/>
      <c r="B1133" s="84" t="str">
        <f>IF(A1133&gt;"",IF(A1133=E1133,"No",(IF(IFERROR(VLOOKUP(A1133,E:E,1,FALSE)=A1133,FALSE),"Duplicate",IF(E1133&gt;"","Mismatch","IT Only")))),"No")</f>
        <v>No</v>
      </c>
      <c r="C1133" s="86" t="s">
        <v>430</v>
      </c>
      <c r="D1133" s="84" t="s">
        <v>431</v>
      </c>
      <c r="E1133" s="84" t="s">
        <v>3581</v>
      </c>
      <c r="F1133" s="84" t="str">
        <f>IF(E1133=0,"N/A",IF(IF(E1133&gt;"",COUNTIF(E:E,E1133),0)&gt;1,"Yes","No"))</f>
        <v>No</v>
      </c>
      <c r="G1133" s="87" t="s">
        <v>3582</v>
      </c>
      <c r="H1133" s="87" t="s">
        <v>644</v>
      </c>
      <c r="I1133" s="87" t="s">
        <v>435</v>
      </c>
      <c r="J1133" s="87" t="s">
        <v>436</v>
      </c>
      <c r="K1133" s="87">
        <v>38.4925</v>
      </c>
      <c r="L1133" s="87">
        <v>-90.630966670000007</v>
      </c>
      <c r="M1133" s="87"/>
      <c r="N1133" s="87" t="s">
        <v>3581</v>
      </c>
      <c r="O1133" s="94">
        <v>289</v>
      </c>
      <c r="P1133" s="87" t="s">
        <v>881</v>
      </c>
      <c r="Q1133" s="89"/>
    </row>
    <row r="1134" spans="1:17" x14ac:dyDescent="0.25">
      <c r="A1134" s="143"/>
      <c r="B1134" s="143" t="str">
        <f>IF(A1134&gt;"",IF(A1134=E1134,"No",(IF(IFERROR(VLOOKUP(A1134,E:E,1,FALSE)=A1134,FALSE),"Duplicate",IF(E1134&gt;"","Mismatch","IT Only")))),"No")</f>
        <v>No</v>
      </c>
      <c r="C1134" s="86" t="s">
        <v>430</v>
      </c>
      <c r="D1134" s="143" t="s">
        <v>431</v>
      </c>
      <c r="E1134" s="143" t="s">
        <v>3308</v>
      </c>
      <c r="F1134" s="143" t="str">
        <f>IF(E1134=0,"N/A",IF(IF(E1134&gt;"",COUNTIF(E:E,E1134),0)&gt;1,"Yes","No"))</f>
        <v>No</v>
      </c>
      <c r="G1134" s="87" t="s">
        <v>3309</v>
      </c>
      <c r="H1134" s="87" t="s">
        <v>593</v>
      </c>
      <c r="I1134" s="87" t="s">
        <v>435</v>
      </c>
      <c r="J1134" s="87" t="s">
        <v>436</v>
      </c>
      <c r="K1134" s="87">
        <v>38.7714</v>
      </c>
      <c r="L1134" s="87">
        <v>-90.464983329999995</v>
      </c>
      <c r="M1134" s="87"/>
      <c r="N1134" s="87" t="s">
        <v>3308</v>
      </c>
      <c r="O1134" s="94">
        <v>266</v>
      </c>
      <c r="P1134" s="87" t="s">
        <v>1919</v>
      </c>
      <c r="Q1134" s="89"/>
    </row>
    <row r="1135" spans="1:17" x14ac:dyDescent="0.25">
      <c r="A1135" s="143"/>
      <c r="B1135" s="143" t="str">
        <f>IF(A1135&gt;"",IF(A1135=E1135,"No",(IF(IFERROR(VLOOKUP(A1135,E:E,1,FALSE)=A1135,FALSE),"Duplicate",IF(E1135&gt;"","Mismatch","IT Only")))),"No")</f>
        <v>No</v>
      </c>
      <c r="C1135" s="86" t="s">
        <v>430</v>
      </c>
      <c r="D1135" s="143" t="s">
        <v>431</v>
      </c>
      <c r="E1135" s="143" t="s">
        <v>4988</v>
      </c>
      <c r="F1135" s="143" t="str">
        <f>IF(E1135=0,"N/A",IF(IF(E1135&gt;"",COUNTIF(E:E,E1135),0)&gt;1,"Yes","No"))</f>
        <v>No</v>
      </c>
      <c r="G1135" s="87" t="s">
        <v>4989</v>
      </c>
      <c r="H1135" s="87" t="s">
        <v>516</v>
      </c>
      <c r="I1135" s="87" t="s">
        <v>445</v>
      </c>
      <c r="J1135" s="87" t="s">
        <v>436</v>
      </c>
      <c r="K1135" s="87"/>
      <c r="L1135" s="87"/>
      <c r="M1135" s="87"/>
      <c r="N1135" s="87" t="s">
        <v>4988</v>
      </c>
      <c r="O1135" s="88">
        <v>48</v>
      </c>
      <c r="P1135" s="87" t="s">
        <v>518</v>
      </c>
      <c r="Q1135" s="87" t="s">
        <v>519</v>
      </c>
    </row>
    <row r="1136" spans="1:17" x14ac:dyDescent="0.25">
      <c r="A1136" s="143"/>
      <c r="B1136" s="143" t="str">
        <f>IF(A1136&gt;"",IF(A1136=E1136,"No",(IF(IFERROR(VLOOKUP(A1136,E:E,1,FALSE)=A1136,FALSE),"Duplicate",IF(E1136&gt;"","Mismatch","IT Only")))),"No")</f>
        <v>No</v>
      </c>
      <c r="C1136" s="86" t="s">
        <v>430</v>
      </c>
      <c r="D1136" s="143" t="s">
        <v>431</v>
      </c>
      <c r="E1136" s="143" t="s">
        <v>6279</v>
      </c>
      <c r="F1136" s="143" t="str">
        <f>IF(E1136=0,"N/A",IF(IF(E1136&gt;"",COUNTIF(E:E,E1136),0)&gt;1,"Yes","No"))</f>
        <v>No</v>
      </c>
      <c r="G1136" s="87" t="s">
        <v>6280</v>
      </c>
      <c r="H1136" s="87" t="s">
        <v>516</v>
      </c>
      <c r="I1136" s="87" t="s">
        <v>445</v>
      </c>
      <c r="J1136" s="87" t="s">
        <v>436</v>
      </c>
      <c r="K1136" s="87">
        <v>38.632564000000002</v>
      </c>
      <c r="L1136" s="87">
        <v>-90.108272999999997</v>
      </c>
      <c r="M1136" s="87"/>
      <c r="N1136" s="87" t="s">
        <v>6279</v>
      </c>
      <c r="O1136" s="88">
        <v>48</v>
      </c>
      <c r="P1136" s="87" t="s">
        <v>518</v>
      </c>
      <c r="Q1136" s="87" t="s">
        <v>519</v>
      </c>
    </row>
    <row r="1137" spans="1:17" x14ac:dyDescent="0.25">
      <c r="A1137" s="143"/>
      <c r="B1137" s="84" t="str">
        <f>IF(A1137&gt;"",IF(A1137=E1137,"No",(IF(IFERROR(VLOOKUP(A1137,E:E,1,FALSE)=A1137,FALSE),"Duplicate",IF(E1137&gt;"","Mismatch","IT Only")))),"No")</f>
        <v>No</v>
      </c>
      <c r="C1137" s="86" t="s">
        <v>430</v>
      </c>
      <c r="D1137" s="84" t="s">
        <v>431</v>
      </c>
      <c r="E1137" s="84" t="s">
        <v>2301</v>
      </c>
      <c r="F1137" s="84" t="str">
        <f>IF(E1137=0,"N/A",IF(IF(E1137&gt;"",COUNTIF(E:E,E1137),0)&gt;1,"Yes","No"))</f>
        <v>No</v>
      </c>
      <c r="G1137" s="87" t="s">
        <v>2302</v>
      </c>
      <c r="H1137" s="87" t="s">
        <v>516</v>
      </c>
      <c r="I1137" s="87" t="s">
        <v>445</v>
      </c>
      <c r="J1137" s="87" t="s">
        <v>436</v>
      </c>
      <c r="K1137" s="87"/>
      <c r="L1137" s="87"/>
      <c r="M1137" s="87"/>
      <c r="N1137" s="87" t="s">
        <v>2301</v>
      </c>
      <c r="O1137" s="88">
        <v>48</v>
      </c>
      <c r="P1137" s="87" t="s">
        <v>518</v>
      </c>
      <c r="Q1137" s="87" t="s">
        <v>519</v>
      </c>
    </row>
    <row r="1138" spans="1:17" x14ac:dyDescent="0.25">
      <c r="A1138" s="143"/>
      <c r="B1138" s="143" t="str">
        <f>IF(A1138&gt;"",IF(A1138=E1138,"No",(IF(IFERROR(VLOOKUP(A1138,E:E,1,FALSE)=A1138,FALSE),"Duplicate",IF(E1138&gt;"","Mismatch","IT Only")))),"No")</f>
        <v>No</v>
      </c>
      <c r="C1138" s="86" t="s">
        <v>430</v>
      </c>
      <c r="D1138" s="143" t="s">
        <v>431</v>
      </c>
      <c r="E1138" s="143" t="s">
        <v>5871</v>
      </c>
      <c r="F1138" s="143" t="str">
        <f>IF(E1138=0,"N/A",IF(IF(E1138&gt;"",COUNTIF(E:E,E1138),0)&gt;1,"Yes","No"))</f>
        <v>No</v>
      </c>
      <c r="G1138" s="87" t="s">
        <v>5872</v>
      </c>
      <c r="H1138" s="87" t="s">
        <v>516</v>
      </c>
      <c r="I1138" s="87" t="s">
        <v>445</v>
      </c>
      <c r="J1138" s="87" t="s">
        <v>436</v>
      </c>
      <c r="K1138" s="87"/>
      <c r="L1138" s="87"/>
      <c r="M1138" s="87"/>
      <c r="N1138" s="87" t="s">
        <v>5871</v>
      </c>
      <c r="O1138" s="88">
        <v>48</v>
      </c>
      <c r="P1138" s="87" t="s">
        <v>518</v>
      </c>
      <c r="Q1138" s="87" t="s">
        <v>519</v>
      </c>
    </row>
    <row r="1139" spans="1:17" x14ac:dyDescent="0.25">
      <c r="A1139" s="143"/>
      <c r="B1139" s="84" t="str">
        <f>IF(A1139&gt;"",IF(A1139=E1139,"No",(IF(IFERROR(VLOOKUP(A1139,E:E,1,FALSE)=A1139,FALSE),"Duplicate",IF(E1139&gt;"","Mismatch","IT Only")))),"No")</f>
        <v>No</v>
      </c>
      <c r="C1139" s="86" t="s">
        <v>430</v>
      </c>
      <c r="D1139" s="84" t="s">
        <v>431</v>
      </c>
      <c r="E1139" s="84" t="s">
        <v>6277</v>
      </c>
      <c r="F1139" s="84" t="str">
        <f>IF(E1139=0,"N/A",IF(IF(E1139&gt;"",COUNTIF(E:E,E1139),0)&gt;1,"Yes","No"))</f>
        <v>No</v>
      </c>
      <c r="G1139" s="87" t="s">
        <v>6278</v>
      </c>
      <c r="H1139" s="87" t="s">
        <v>516</v>
      </c>
      <c r="I1139" s="87" t="s">
        <v>445</v>
      </c>
      <c r="J1139" s="87" t="s">
        <v>436</v>
      </c>
      <c r="K1139" s="87"/>
      <c r="L1139" s="87"/>
      <c r="M1139" s="87"/>
      <c r="N1139" s="87" t="s">
        <v>6277</v>
      </c>
      <c r="O1139" s="88">
        <v>48</v>
      </c>
      <c r="P1139" s="87" t="s">
        <v>518</v>
      </c>
      <c r="Q1139" s="87" t="s">
        <v>519</v>
      </c>
    </row>
    <row r="1140" spans="1:17" x14ac:dyDescent="0.25">
      <c r="A1140" s="143"/>
      <c r="B1140" s="84" t="str">
        <f>IF(A1140&gt;"",IF(A1140=E1140,"No",(IF(IFERROR(VLOOKUP(A1140,E:E,1,FALSE)=A1140,FALSE),"Duplicate",IF(E1140&gt;"","Mismatch","IT Only")))),"No")</f>
        <v>No</v>
      </c>
      <c r="C1140" s="86" t="s">
        <v>430</v>
      </c>
      <c r="D1140" s="84" t="s">
        <v>431</v>
      </c>
      <c r="E1140" s="84" t="s">
        <v>4986</v>
      </c>
      <c r="F1140" s="84" t="str">
        <f>IF(E1140=0,"N/A",IF(IF(E1140&gt;"",COUNTIF(E:E,E1140),0)&gt;1,"Yes","No"))</f>
        <v>No</v>
      </c>
      <c r="G1140" s="87" t="s">
        <v>4987</v>
      </c>
      <c r="H1140" s="87" t="s">
        <v>516</v>
      </c>
      <c r="I1140" s="87" t="s">
        <v>445</v>
      </c>
      <c r="J1140" s="87" t="s">
        <v>436</v>
      </c>
      <c r="K1140" s="87"/>
      <c r="L1140" s="87"/>
      <c r="M1140" s="87"/>
      <c r="N1140" s="87" t="s">
        <v>4986</v>
      </c>
      <c r="O1140" s="88">
        <v>48</v>
      </c>
      <c r="P1140" s="87" t="s">
        <v>518</v>
      </c>
      <c r="Q1140" s="87" t="s">
        <v>519</v>
      </c>
    </row>
    <row r="1141" spans="1:17" x14ac:dyDescent="0.25">
      <c r="A1141" s="143"/>
      <c r="B1141" s="84" t="str">
        <f>IF(A1141&gt;"",IF(A1141=E1141,"No",(IF(IFERROR(VLOOKUP(A1141,E:E,1,FALSE)=A1141,FALSE),"Duplicate",IF(E1141&gt;"","Mismatch","IT Only")))),"No")</f>
        <v>No</v>
      </c>
      <c r="C1141" s="86" t="s">
        <v>430</v>
      </c>
      <c r="D1141" s="84" t="s">
        <v>431</v>
      </c>
      <c r="E1141" s="84" t="s">
        <v>8902</v>
      </c>
      <c r="F1141" s="84" t="str">
        <f>IF(E1141=0,"N/A",IF(IF(E1141&gt;"",COUNTIF(E:E,E1141),0)&gt;1,"Yes","No"))</f>
        <v>No</v>
      </c>
      <c r="G1141" s="87" t="s">
        <v>8903</v>
      </c>
      <c r="H1141" s="87" t="s">
        <v>516</v>
      </c>
      <c r="I1141" s="87" t="s">
        <v>445</v>
      </c>
      <c r="J1141" s="87" t="s">
        <v>436</v>
      </c>
      <c r="K1141" s="87"/>
      <c r="L1141" s="87"/>
      <c r="M1141" s="87"/>
      <c r="N1141" s="87" t="s">
        <v>8902</v>
      </c>
      <c r="O1141" s="88">
        <v>48</v>
      </c>
      <c r="P1141" s="87" t="s">
        <v>518</v>
      </c>
      <c r="Q1141" s="87" t="s">
        <v>519</v>
      </c>
    </row>
    <row r="1142" spans="1:17" x14ac:dyDescent="0.25">
      <c r="A1142" s="143"/>
      <c r="B1142" s="84" t="str">
        <f>IF(A1142&gt;"",IF(A1142=E1142,"No",(IF(IFERROR(VLOOKUP(A1142,E:E,1,FALSE)=A1142,FALSE),"Duplicate",IF(E1142&gt;"","Mismatch","IT Only")))),"No")</f>
        <v>No</v>
      </c>
      <c r="C1142" s="86" t="s">
        <v>430</v>
      </c>
      <c r="D1142" s="84" t="s">
        <v>431</v>
      </c>
      <c r="E1142" s="84" t="s">
        <v>3499</v>
      </c>
      <c r="F1142" s="84" t="str">
        <f>IF(E1142=0,"N/A",IF(IF(E1142&gt;"",COUNTIF(E:E,E1142),0)&gt;1,"Yes","No"))</f>
        <v>No</v>
      </c>
      <c r="G1142" s="87" t="s">
        <v>3500</v>
      </c>
      <c r="H1142" s="87" t="s">
        <v>516</v>
      </c>
      <c r="I1142" s="87" t="s">
        <v>445</v>
      </c>
      <c r="J1142" s="87" t="s">
        <v>436</v>
      </c>
      <c r="K1142" s="87"/>
      <c r="L1142" s="87"/>
      <c r="M1142" s="87"/>
      <c r="N1142" s="87" t="s">
        <v>3499</v>
      </c>
      <c r="O1142" s="88">
        <v>48</v>
      </c>
      <c r="P1142" s="87" t="s">
        <v>518</v>
      </c>
      <c r="Q1142" s="87" t="s">
        <v>519</v>
      </c>
    </row>
    <row r="1143" spans="1:17" x14ac:dyDescent="0.25">
      <c r="A1143" s="143"/>
      <c r="B1143" s="84" t="str">
        <f>IF(A1143&gt;"",IF(A1143=E1143,"No",(IF(IFERROR(VLOOKUP(A1143,E:E,1,FALSE)=A1143,FALSE),"Duplicate",IF(E1143&gt;"","Mismatch","IT Only")))),"No")</f>
        <v>No</v>
      </c>
      <c r="C1143" s="86" t="s">
        <v>430</v>
      </c>
      <c r="D1143" s="84" t="s">
        <v>431</v>
      </c>
      <c r="E1143" s="84" t="s">
        <v>1506</v>
      </c>
      <c r="F1143" s="84" t="str">
        <f>IF(E1143=0,"N/A",IF(IF(E1143&gt;"",COUNTIF(E:E,E1143),0)&gt;1,"Yes","No"))</f>
        <v>No</v>
      </c>
      <c r="G1143" s="87" t="s">
        <v>1507</v>
      </c>
      <c r="H1143" s="87" t="s">
        <v>516</v>
      </c>
      <c r="I1143" s="87" t="s">
        <v>445</v>
      </c>
      <c r="J1143" s="87" t="s">
        <v>436</v>
      </c>
      <c r="K1143" s="87"/>
      <c r="L1143" s="87"/>
      <c r="M1143" s="87"/>
      <c r="N1143" s="87" t="s">
        <v>1506</v>
      </c>
      <c r="O1143" s="88">
        <v>48</v>
      </c>
      <c r="P1143" s="87" t="s">
        <v>518</v>
      </c>
      <c r="Q1143" s="87" t="s">
        <v>519</v>
      </c>
    </row>
    <row r="1144" spans="1:17" x14ac:dyDescent="0.25">
      <c r="A1144" s="143"/>
      <c r="B1144" s="84" t="str">
        <f>IF(A1144&gt;"",IF(A1144=E1144,"No",(IF(IFERROR(VLOOKUP(A1144,E:E,1,FALSE)=A1144,FALSE),"Duplicate",IF(E1144&gt;"","Mismatch","IT Only")))),"No")</f>
        <v>No</v>
      </c>
      <c r="C1144" s="86" t="s">
        <v>430</v>
      </c>
      <c r="D1144" s="84" t="s">
        <v>431</v>
      </c>
      <c r="E1144" s="143" t="s">
        <v>8860</v>
      </c>
      <c r="F1144" s="84" t="str">
        <f>IF(E1144=0,"N/A",IF(IF(E1144&gt;"",COUNTIF(E:E,E1144),0)&gt;1,"Yes","No"))</f>
        <v>No</v>
      </c>
      <c r="G1144" s="87" t="s">
        <v>8861</v>
      </c>
      <c r="H1144" s="87" t="s">
        <v>516</v>
      </c>
      <c r="I1144" s="87" t="s">
        <v>445</v>
      </c>
      <c r="J1144" s="87" t="s">
        <v>436</v>
      </c>
      <c r="K1144" s="87"/>
      <c r="L1144" s="87"/>
      <c r="M1144" s="87"/>
      <c r="N1144" s="87" t="s">
        <v>8860</v>
      </c>
      <c r="O1144" s="88">
        <v>48</v>
      </c>
      <c r="P1144" s="87" t="s">
        <v>518</v>
      </c>
      <c r="Q1144" s="87" t="s">
        <v>519</v>
      </c>
    </row>
    <row r="1145" spans="1:17" s="90" customFormat="1" x14ac:dyDescent="0.25">
      <c r="A1145" s="143"/>
      <c r="B1145" s="84" t="str">
        <f>IF(A1145&gt;"",IF(A1145=E1145,"No",(IF(IFERROR(VLOOKUP(A1145,E:E,1,FALSE)=A1145,FALSE),"Duplicate",IF(E1145&gt;"","Mismatch","IT Only")))),"No")</f>
        <v>No</v>
      </c>
      <c r="C1145" s="86" t="s">
        <v>430</v>
      </c>
      <c r="D1145" s="84" t="s">
        <v>431</v>
      </c>
      <c r="E1145" s="143" t="s">
        <v>8352</v>
      </c>
      <c r="F1145" s="84" t="str">
        <f>IF(E1145=0,"N/A",IF(IF(E1145&gt;"",COUNTIF(E:E,E1145),0)&gt;1,"Yes","No"))</f>
        <v>No</v>
      </c>
      <c r="G1145" s="87" t="s">
        <v>8353</v>
      </c>
      <c r="H1145" s="87" t="s">
        <v>516</v>
      </c>
      <c r="I1145" s="87" t="s">
        <v>445</v>
      </c>
      <c r="J1145" s="87" t="s">
        <v>436</v>
      </c>
      <c r="K1145" s="87"/>
      <c r="L1145" s="87"/>
      <c r="M1145" s="87"/>
      <c r="N1145" s="87" t="s">
        <v>8352</v>
      </c>
      <c r="O1145" s="88">
        <v>48</v>
      </c>
      <c r="P1145" s="87" t="s">
        <v>518</v>
      </c>
      <c r="Q1145" s="87" t="s">
        <v>519</v>
      </c>
    </row>
    <row r="1146" spans="1:17" x14ac:dyDescent="0.25">
      <c r="A1146" s="143"/>
      <c r="B1146" s="84" t="str">
        <f>IF(A1146&gt;"",IF(A1146=E1146,"No",(IF(IFERROR(VLOOKUP(A1146,E:E,1,FALSE)=A1146,FALSE),"Duplicate",IF(E1146&gt;"","Mismatch","IT Only")))),"No")</f>
        <v>No</v>
      </c>
      <c r="C1146" s="86" t="s">
        <v>430</v>
      </c>
      <c r="D1146" s="84" t="s">
        <v>431</v>
      </c>
      <c r="E1146" s="143" t="s">
        <v>3576</v>
      </c>
      <c r="F1146" s="84" t="str">
        <f>IF(E1146=0,"N/A",IF(IF(E1146&gt;"",COUNTIF(E:E,E1146),0)&gt;1,"Yes","No"))</f>
        <v>No</v>
      </c>
      <c r="G1146" s="87" t="s">
        <v>3577</v>
      </c>
      <c r="H1146" s="87" t="s">
        <v>516</v>
      </c>
      <c r="I1146" s="87" t="s">
        <v>445</v>
      </c>
      <c r="J1146" s="87" t="s">
        <v>436</v>
      </c>
      <c r="K1146" s="87"/>
      <c r="L1146" s="87"/>
      <c r="M1146" s="87"/>
      <c r="N1146" s="87" t="s">
        <v>3576</v>
      </c>
      <c r="O1146" s="88">
        <v>48</v>
      </c>
      <c r="P1146" s="87" t="s">
        <v>518</v>
      </c>
      <c r="Q1146" s="87" t="s">
        <v>519</v>
      </c>
    </row>
    <row r="1147" spans="1:17" x14ac:dyDescent="0.25">
      <c r="A1147" s="143"/>
      <c r="B1147" s="84" t="str">
        <f>IF(A1147&gt;"",IF(A1147=E1147,"No",(IF(IFERROR(VLOOKUP(A1147,E:E,1,FALSE)=A1147,FALSE),"Duplicate",IF(E1147&gt;"","Mismatch","IT Only")))),"No")</f>
        <v>No</v>
      </c>
      <c r="C1147" s="86" t="s">
        <v>430</v>
      </c>
      <c r="D1147" s="84" t="s">
        <v>431</v>
      </c>
      <c r="E1147" s="143" t="s">
        <v>5149</v>
      </c>
      <c r="F1147" s="84" t="str">
        <f>IF(E1147=0,"N/A",IF(IF(E1147&gt;"",COUNTIF(E:E,E1147),0)&gt;1,"Yes","No"))</f>
        <v>No</v>
      </c>
      <c r="G1147" s="87" t="s">
        <v>5150</v>
      </c>
      <c r="H1147" s="87" t="s">
        <v>516</v>
      </c>
      <c r="I1147" s="87" t="s">
        <v>445</v>
      </c>
      <c r="J1147" s="87" t="s">
        <v>436</v>
      </c>
      <c r="K1147" s="87"/>
      <c r="L1147" s="87"/>
      <c r="M1147" s="87"/>
      <c r="N1147" s="87" t="s">
        <v>5149</v>
      </c>
      <c r="O1147" s="88">
        <v>48</v>
      </c>
      <c r="P1147" s="87" t="s">
        <v>518</v>
      </c>
      <c r="Q1147" s="87" t="s">
        <v>519</v>
      </c>
    </row>
    <row r="1148" spans="1:17" x14ac:dyDescent="0.25">
      <c r="A1148" s="143"/>
      <c r="B1148" s="84" t="str">
        <f>IF(A1148&gt;"",IF(A1148=E1148,"No",(IF(IFERROR(VLOOKUP(A1148,E:E,1,FALSE)=A1148,FALSE),"Duplicate",IF(E1148&gt;"","Mismatch","IT Only")))),"No")</f>
        <v>No</v>
      </c>
      <c r="C1148" s="86" t="s">
        <v>430</v>
      </c>
      <c r="D1148" s="84" t="s">
        <v>431</v>
      </c>
      <c r="E1148" s="143" t="s">
        <v>5614</v>
      </c>
      <c r="F1148" s="84" t="str">
        <f>IF(E1148=0,"N/A",IF(IF(E1148&gt;"",COUNTIF(E:E,E1148),0)&gt;1,"Yes","No"))</f>
        <v>No</v>
      </c>
      <c r="G1148" s="87" t="s">
        <v>5615</v>
      </c>
      <c r="H1148" s="87" t="s">
        <v>516</v>
      </c>
      <c r="I1148" s="87" t="s">
        <v>445</v>
      </c>
      <c r="J1148" s="87" t="s">
        <v>436</v>
      </c>
      <c r="K1148" s="87"/>
      <c r="L1148" s="87"/>
      <c r="M1148" s="87"/>
      <c r="N1148" s="87" t="s">
        <v>5614</v>
      </c>
      <c r="O1148" s="88">
        <v>48</v>
      </c>
      <c r="P1148" s="87" t="s">
        <v>518</v>
      </c>
      <c r="Q1148" s="87" t="s">
        <v>519</v>
      </c>
    </row>
    <row r="1149" spans="1:17" x14ac:dyDescent="0.25">
      <c r="A1149" s="143"/>
      <c r="B1149" s="84" t="str">
        <f>IF(A1149&gt;"",IF(A1149=E1149,"No",(IF(IFERROR(VLOOKUP(A1149,E:E,1,FALSE)=A1149,FALSE),"Duplicate",IF(E1149&gt;"","Mismatch","IT Only")))),"No")</f>
        <v>No</v>
      </c>
      <c r="C1149" s="86" t="s">
        <v>430</v>
      </c>
      <c r="D1149" s="84" t="s">
        <v>431</v>
      </c>
      <c r="E1149" s="143" t="s">
        <v>8522</v>
      </c>
      <c r="F1149" s="84" t="str">
        <f>IF(E1149=0,"N/A",IF(IF(E1149&gt;"",COUNTIF(E:E,E1149),0)&gt;1,"Yes","No"))</f>
        <v>No</v>
      </c>
      <c r="G1149" s="87" t="s">
        <v>8523</v>
      </c>
      <c r="H1149" s="87" t="s">
        <v>516</v>
      </c>
      <c r="I1149" s="87" t="s">
        <v>445</v>
      </c>
      <c r="J1149" s="87" t="s">
        <v>436</v>
      </c>
      <c r="K1149" s="87"/>
      <c r="L1149" s="87"/>
      <c r="M1149" s="87"/>
      <c r="N1149" s="87" t="s">
        <v>8522</v>
      </c>
      <c r="O1149" s="88">
        <v>48</v>
      </c>
      <c r="P1149" s="87" t="s">
        <v>518</v>
      </c>
      <c r="Q1149" s="87" t="s">
        <v>519</v>
      </c>
    </row>
    <row r="1150" spans="1:17" x14ac:dyDescent="0.25">
      <c r="A1150" s="143"/>
      <c r="B1150" s="143" t="str">
        <f>IF(A1150&gt;"",IF(A1150=E1150,"No",(IF(IFERROR(VLOOKUP(A1150,E:E,1,FALSE)=A1150,FALSE),"Duplicate",IF(E1150&gt;"","Mismatch","IT Only")))),"No")</f>
        <v>No</v>
      </c>
      <c r="C1150" s="86" t="s">
        <v>430</v>
      </c>
      <c r="D1150" s="143" t="s">
        <v>431</v>
      </c>
      <c r="E1150" s="143" t="s">
        <v>1977</v>
      </c>
      <c r="F1150" s="143" t="str">
        <f>IF(E1150=0,"N/A",IF(IF(E1150&gt;"",COUNTIF(E:E,E1150),0)&gt;1,"Yes","No"))</f>
        <v>No</v>
      </c>
      <c r="G1150" s="87" t="s">
        <v>1978</v>
      </c>
      <c r="H1150" s="87" t="s">
        <v>516</v>
      </c>
      <c r="I1150" s="87" t="s">
        <v>445</v>
      </c>
      <c r="J1150" s="87" t="s">
        <v>436</v>
      </c>
      <c r="K1150" s="87"/>
      <c r="L1150" s="87"/>
      <c r="M1150" s="87"/>
      <c r="N1150" s="87" t="s">
        <v>1977</v>
      </c>
      <c r="O1150" s="87" t="s">
        <v>1979</v>
      </c>
      <c r="P1150" s="87" t="s">
        <v>518</v>
      </c>
      <c r="Q1150" s="87" t="s">
        <v>519</v>
      </c>
    </row>
    <row r="1151" spans="1:17" x14ac:dyDescent="0.25">
      <c r="A1151" s="143"/>
      <c r="B1151" s="84" t="str">
        <f>IF(A1151&gt;"",IF(A1151=E1151,"No",(IF(IFERROR(VLOOKUP(A1151,E:E,1,FALSE)=A1151,FALSE),"Duplicate",IF(E1151&gt;"","Mismatch","IT Only")))),"No")</f>
        <v>No</v>
      </c>
      <c r="C1151" s="86" t="s">
        <v>430</v>
      </c>
      <c r="D1151" s="84" t="s">
        <v>431</v>
      </c>
      <c r="E1151" s="84" t="s">
        <v>3406</v>
      </c>
      <c r="F1151" s="84" t="str">
        <f>IF(E1151=0,"N/A",IF(IF(E1151&gt;"",COUNTIF(E:E,E1151),0)&gt;1,"Yes","No"))</f>
        <v>No</v>
      </c>
      <c r="G1151" s="87" t="s">
        <v>3407</v>
      </c>
      <c r="H1151" s="87" t="s">
        <v>558</v>
      </c>
      <c r="I1151" s="87" t="s">
        <v>445</v>
      </c>
      <c r="J1151" s="87" t="s">
        <v>436</v>
      </c>
      <c r="K1151" s="87">
        <v>38.809165999999998</v>
      </c>
      <c r="L1151" s="87">
        <v>-89.945273999999998</v>
      </c>
      <c r="M1151" s="87"/>
      <c r="N1151" s="87" t="s">
        <v>3408</v>
      </c>
      <c r="O1151" s="87" t="s">
        <v>3409</v>
      </c>
      <c r="P1151" s="87" t="s">
        <v>1961</v>
      </c>
      <c r="Q1151" s="87" t="s">
        <v>1962</v>
      </c>
    </row>
    <row r="1152" spans="1:17" x14ac:dyDescent="0.25">
      <c r="A1152" s="143"/>
      <c r="B1152" s="84" t="str">
        <f>IF(A1152&gt;"",IF(A1152=E1152,"No",(IF(IFERROR(VLOOKUP(A1152,E:E,1,FALSE)=A1152,FALSE),"Duplicate",IF(E1152&gt;"","Mismatch","IT Only")))),"No")</f>
        <v>No</v>
      </c>
      <c r="C1152" s="86" t="s">
        <v>430</v>
      </c>
      <c r="D1152" s="84" t="s">
        <v>431</v>
      </c>
      <c r="E1152" s="143" t="s">
        <v>3410</v>
      </c>
      <c r="F1152" s="84" t="str">
        <f>IF(E1152=0,"N/A",IF(IF(E1152&gt;"",COUNTIF(E:E,E1152),0)&gt;1,"Yes","No"))</f>
        <v>No</v>
      </c>
      <c r="G1152" s="87" t="s">
        <v>3411</v>
      </c>
      <c r="H1152" s="87" t="s">
        <v>558</v>
      </c>
      <c r="I1152" s="87" t="s">
        <v>445</v>
      </c>
      <c r="J1152" s="87" t="s">
        <v>436</v>
      </c>
      <c r="K1152" s="87">
        <v>38.816125</v>
      </c>
      <c r="L1152" s="87">
        <v>-89.962942999999996</v>
      </c>
      <c r="M1152" s="87"/>
      <c r="N1152" s="87" t="s">
        <v>3412</v>
      </c>
      <c r="O1152" s="87" t="s">
        <v>3413</v>
      </c>
      <c r="P1152" s="87" t="s">
        <v>1961</v>
      </c>
      <c r="Q1152" s="87" t="s">
        <v>1962</v>
      </c>
    </row>
    <row r="1153" spans="1:17" x14ac:dyDescent="0.25">
      <c r="A1153" s="143" t="s">
        <v>9969</v>
      </c>
      <c r="B1153" s="84" t="str">
        <f>IF(A1153&gt;"",IF(A1153=E1153,"No",(IF(IFERROR(VLOOKUP(A1153,E:E,1,FALSE)=A1153,FALSE),"Duplicate",IF(E1153&gt;"","Mismatch","IT Only")))),"No")</f>
        <v>No</v>
      </c>
      <c r="C1153" s="86" t="s">
        <v>430</v>
      </c>
      <c r="D1153" s="84" t="s">
        <v>431</v>
      </c>
      <c r="E1153" s="143" t="s">
        <v>9970</v>
      </c>
      <c r="F1153" s="84" t="str">
        <f>IF(E1153=0,"N/A",IF(IF(E1153&gt;"",COUNTIF(E:E,E1153),0)&gt;1,"Yes","No"))</f>
        <v>No</v>
      </c>
      <c r="G1153" s="87" t="s">
        <v>9968</v>
      </c>
      <c r="H1153" s="87" t="s">
        <v>444</v>
      </c>
      <c r="I1153" s="87" t="s">
        <v>445</v>
      </c>
      <c r="J1153" s="87" t="s">
        <v>536</v>
      </c>
      <c r="K1153" s="87">
        <v>41.372765000000001</v>
      </c>
      <c r="L1153" s="87">
        <v>-88.836927000000003</v>
      </c>
      <c r="M1153" s="87"/>
      <c r="N1153" s="87"/>
      <c r="O1153" s="87"/>
      <c r="P1153" s="87"/>
      <c r="Q1153" s="87"/>
    </row>
    <row r="1154" spans="1:17" x14ac:dyDescent="0.25">
      <c r="A1154" s="143"/>
      <c r="B1154" s="84" t="str">
        <f>IF(A1154&gt;"",IF(A1154=E1154,"No",(IF(IFERROR(VLOOKUP(A1154,E:E,1,FALSE)=A1154,FALSE),"Duplicate",IF(E1154&gt;"","Mismatch","IT Only")))),"No")</f>
        <v>No</v>
      </c>
      <c r="C1154" s="86" t="s">
        <v>430</v>
      </c>
      <c r="D1154" s="84" t="s">
        <v>431</v>
      </c>
      <c r="E1154" s="143" t="s">
        <v>3572</v>
      </c>
      <c r="F1154" s="84" t="str">
        <f>IF(E1154=0,"N/A",IF(IF(E1154&gt;"",COUNTIF(E:E,E1154),0)&gt;1,"Yes","No"))</f>
        <v>No</v>
      </c>
      <c r="G1154" s="87" t="s">
        <v>3573</v>
      </c>
      <c r="H1154" s="87" t="s">
        <v>692</v>
      </c>
      <c r="I1154" s="87" t="s">
        <v>435</v>
      </c>
      <c r="J1154" s="87" t="s">
        <v>436</v>
      </c>
      <c r="K1154" s="87">
        <v>36.811500000000002</v>
      </c>
      <c r="L1154" s="87">
        <v>-89.861599999999996</v>
      </c>
      <c r="M1154" s="87"/>
      <c r="N1154" s="87" t="s">
        <v>3572</v>
      </c>
      <c r="O1154" s="94">
        <v>696</v>
      </c>
      <c r="P1154" s="87" t="s">
        <v>693</v>
      </c>
      <c r="Q1154" s="89"/>
    </row>
    <row r="1155" spans="1:17" x14ac:dyDescent="0.25">
      <c r="A1155" s="143"/>
      <c r="E1155" s="204" t="s">
        <v>10400</v>
      </c>
      <c r="G1155" s="130" t="s">
        <v>10399</v>
      </c>
      <c r="H1155" s="130" t="s">
        <v>10380</v>
      </c>
      <c r="I1155" s="130" t="s">
        <v>445</v>
      </c>
      <c r="J1155" s="87" t="s">
        <v>536</v>
      </c>
      <c r="K1155" s="118">
        <v>-89.622100000000003</v>
      </c>
      <c r="L1155" s="118">
        <v>40.582299999999996</v>
      </c>
      <c r="M1155" s="130" t="s">
        <v>10401</v>
      </c>
      <c r="N1155" s="87"/>
      <c r="O1155" s="94"/>
      <c r="P1155" s="87"/>
      <c r="Q1155" s="89"/>
    </row>
    <row r="1156" spans="1:17" x14ac:dyDescent="0.25">
      <c r="B1156" s="84" t="str">
        <f>IF(A1156&gt;"",IF(A1156=E1156,"No",(IF(IFERROR(VLOOKUP(A1156,E:E,1,FALSE)=A1156,FALSE),"Duplicate",IF(E1156&gt;"","Mismatch","IT Only")))),"No")</f>
        <v>No</v>
      </c>
      <c r="C1156" s="86" t="s">
        <v>430</v>
      </c>
      <c r="D1156" s="84" t="s">
        <v>431</v>
      </c>
      <c r="E1156" s="143" t="s">
        <v>4689</v>
      </c>
      <c r="F1156" s="84" t="str">
        <f>IF(E1156=0,"N/A",IF(IF(E1156&gt;"",COUNTIF(E:E,E1156),0)&gt;1,"Yes","No"))</f>
        <v>No</v>
      </c>
      <c r="G1156" s="87" t="s">
        <v>4690</v>
      </c>
      <c r="H1156" s="87" t="s">
        <v>444</v>
      </c>
      <c r="I1156" s="87" t="s">
        <v>445</v>
      </c>
      <c r="J1156" s="87" t="s">
        <v>436</v>
      </c>
      <c r="K1156" s="87">
        <v>41.297316670000001</v>
      </c>
      <c r="L1156" s="87">
        <v>-89.303816670000003</v>
      </c>
      <c r="M1156" s="87"/>
      <c r="N1156" s="87" t="s">
        <v>4691</v>
      </c>
      <c r="O1156" s="87" t="s">
        <v>4692</v>
      </c>
      <c r="P1156" s="87" t="s">
        <v>2265</v>
      </c>
      <c r="Q1156" s="87" t="s">
        <v>2266</v>
      </c>
    </row>
    <row r="1157" spans="1:17" x14ac:dyDescent="0.25">
      <c r="A1157" s="143"/>
      <c r="E1157" s="150" t="s">
        <v>10491</v>
      </c>
      <c r="G1157" s="130" t="s">
        <v>10509</v>
      </c>
      <c r="H1157" s="130" t="s">
        <v>10196</v>
      </c>
      <c r="I1157" s="130" t="s">
        <v>445</v>
      </c>
      <c r="J1157" s="130" t="s">
        <v>10517</v>
      </c>
      <c r="K1157" s="148">
        <v>-88.285700000000006</v>
      </c>
      <c r="L1157" s="148">
        <v>39.417999999999999</v>
      </c>
      <c r="M1157" s="130" t="s">
        <v>10509</v>
      </c>
      <c r="N1157" s="87"/>
      <c r="O1157" s="94"/>
      <c r="P1157" s="87"/>
      <c r="Q1157" s="89"/>
    </row>
    <row r="1158" spans="1:17" s="90" customFormat="1" x14ac:dyDescent="0.25">
      <c r="A1158" s="143"/>
      <c r="B1158" s="84" t="str">
        <f>IF(A1158&gt;"",IF(A1158=E1158,"No",(IF(IFERROR(VLOOKUP(A1158,E:E,1,FALSE)=A1158,FALSE),"Duplicate",IF(E1158&gt;"","Mismatch","IT Only")))),"No")</f>
        <v>No</v>
      </c>
      <c r="C1158" s="86" t="s">
        <v>430</v>
      </c>
      <c r="D1158" s="84" t="s">
        <v>431</v>
      </c>
      <c r="E1158" s="143" t="s">
        <v>3347</v>
      </c>
      <c r="F1158" s="84" t="str">
        <f>IF(E1158=0,"N/A",IF(IF(E1158&gt;"",COUNTIF(E:E,E1158),0)&gt;1,"Yes","No"))</f>
        <v>No</v>
      </c>
      <c r="G1158" s="87" t="s">
        <v>3348</v>
      </c>
      <c r="H1158" s="87" t="s">
        <v>558</v>
      </c>
      <c r="I1158" s="87" t="s">
        <v>445</v>
      </c>
      <c r="J1158" s="87" t="s">
        <v>436</v>
      </c>
      <c r="K1158" s="87">
        <v>38.724566670000002</v>
      </c>
      <c r="L1158" s="87">
        <v>-89.745416669999997</v>
      </c>
      <c r="M1158" s="87"/>
      <c r="N1158" s="87" t="s">
        <v>3349</v>
      </c>
      <c r="O1158" s="87" t="s">
        <v>3350</v>
      </c>
      <c r="P1158" s="87" t="s">
        <v>1961</v>
      </c>
      <c r="Q1158" s="87" t="s">
        <v>1962</v>
      </c>
    </row>
    <row r="1159" spans="1:17" x14ac:dyDescent="0.25">
      <c r="A1159" s="143" t="s">
        <v>3351</v>
      </c>
      <c r="B1159" s="84" t="str">
        <f>IF(A1159&gt;"",IF(A1159=E1159,"No",(IF(IFERROR(VLOOKUP(A1159,E:E,1,FALSE)=A1159,FALSE),"Duplicate",IF(E1159&gt;"","Mismatch","IT Only")))),"No")</f>
        <v>No</v>
      </c>
      <c r="C1159" s="86" t="s">
        <v>430</v>
      </c>
      <c r="D1159" s="84" t="s">
        <v>431</v>
      </c>
      <c r="E1159" s="143" t="s">
        <v>3351</v>
      </c>
      <c r="F1159" s="84" t="str">
        <f>IF(E1159=0,"N/A",IF(IF(E1159&gt;"",COUNTIF(E:E,E1159),0)&gt;1,"Yes","No"))</f>
        <v>No</v>
      </c>
      <c r="G1159" s="87" t="s">
        <v>3352</v>
      </c>
      <c r="H1159" s="87" t="s">
        <v>516</v>
      </c>
      <c r="I1159" s="87" t="s">
        <v>445</v>
      </c>
      <c r="J1159" s="87" t="s">
        <v>580</v>
      </c>
      <c r="K1159" s="87">
        <v>38.622784000000003</v>
      </c>
      <c r="L1159" s="87">
        <v>-90.161131999999995</v>
      </c>
      <c r="M1159" s="87" t="s">
        <v>3353</v>
      </c>
      <c r="N1159" s="87"/>
      <c r="O1159" s="87"/>
      <c r="P1159" s="87"/>
      <c r="Q1159" s="87"/>
    </row>
    <row r="1160" spans="1:17" s="90" customFormat="1" x14ac:dyDescent="0.25">
      <c r="A1160" s="93" t="s">
        <v>3354</v>
      </c>
      <c r="B1160" s="84" t="str">
        <f>IF(A1160&gt;"",IF(A1160=E1160,"No",(IF(IFERROR(VLOOKUP(A1160,E:E,1,FALSE)=A1160,FALSE),"Duplicate",IF(E1160&gt;"","Mismatch","IT Only")))),"No")</f>
        <v>Duplicate</v>
      </c>
      <c r="C1160" s="86" t="s">
        <v>463</v>
      </c>
      <c r="D1160" s="84" t="s">
        <v>549</v>
      </c>
      <c r="E1160" s="143" t="s">
        <v>3358</v>
      </c>
      <c r="F1160" s="84" t="str">
        <f>IF(E1160=0,"N/A",IF(IF(E1160&gt;"",COUNTIF(E:E,E1160),0)&gt;1,"Yes","No"))</f>
        <v>No</v>
      </c>
      <c r="G1160" s="87" t="s">
        <v>3359</v>
      </c>
      <c r="H1160" s="87" t="s">
        <v>444</v>
      </c>
      <c r="I1160" s="87" t="s">
        <v>445</v>
      </c>
      <c r="J1160" s="87" t="s">
        <v>580</v>
      </c>
      <c r="K1160" s="87">
        <v>40.658318000000001</v>
      </c>
      <c r="L1160" s="87">
        <v>-89.403035000000003</v>
      </c>
      <c r="M1160" s="87" t="s">
        <v>3360</v>
      </c>
      <c r="N1160" s="87"/>
      <c r="O1160" s="87"/>
      <c r="P1160" s="87"/>
      <c r="Q1160" s="87"/>
    </row>
    <row r="1161" spans="1:17" x14ac:dyDescent="0.25">
      <c r="A1161" s="143"/>
      <c r="B1161" s="84" t="str">
        <f>IF(A1161&gt;"",IF(A1161=E1161,"No",(IF(IFERROR(VLOOKUP(A1161,E:E,1,FALSE)=A1161,FALSE),"Duplicate",IF(E1161&gt;"","Mismatch","IT Only")))),"No")</f>
        <v>No</v>
      </c>
      <c r="C1161" s="86" t="s">
        <v>430</v>
      </c>
      <c r="D1161" s="84" t="s">
        <v>431</v>
      </c>
      <c r="E1161" s="143" t="s">
        <v>3574</v>
      </c>
      <c r="F1161" s="84" t="str">
        <f>IF(E1161=0,"N/A",IF(IF(E1161&gt;"",COUNTIF(E:E,E1161),0)&gt;1,"Yes","No"))</f>
        <v>No</v>
      </c>
      <c r="G1161" s="87" t="s">
        <v>3575</v>
      </c>
      <c r="H1161" s="87" t="s">
        <v>692</v>
      </c>
      <c r="I1161" s="87" t="s">
        <v>435</v>
      </c>
      <c r="J1161" s="87" t="s">
        <v>436</v>
      </c>
      <c r="K1161" s="87">
        <v>37.8566</v>
      </c>
      <c r="L1161" s="87">
        <v>-90.503666670000001</v>
      </c>
      <c r="M1161" s="87"/>
      <c r="N1161" s="87" t="s">
        <v>3574</v>
      </c>
      <c r="O1161" s="88">
        <v>27</v>
      </c>
      <c r="P1161" s="87" t="s">
        <v>1039</v>
      </c>
      <c r="Q1161" s="89"/>
    </row>
    <row r="1162" spans="1:17" x14ac:dyDescent="0.25">
      <c r="A1162" s="143" t="s">
        <v>3314</v>
      </c>
      <c r="B1162" s="84" t="str">
        <f>IF(A1162&gt;"",IF(A1162=E1162,"No",(IF(IFERROR(VLOOKUP(A1162,E:E,1,FALSE)=A1162,FALSE),"Duplicate",IF(E1162&gt;"","Mismatch","IT Only")))),"No")</f>
        <v>No</v>
      </c>
      <c r="C1162" s="86" t="s">
        <v>430</v>
      </c>
      <c r="D1162" s="84" t="s">
        <v>431</v>
      </c>
      <c r="E1162" s="143" t="s">
        <v>3314</v>
      </c>
      <c r="F1162" s="84" t="str">
        <f>IF(E1162=0,"N/A",IF(IF(E1162&gt;"",COUNTIF(E:E,E1162),0)&gt;1,"Yes","No"))</f>
        <v>No</v>
      </c>
      <c r="G1162" s="87" t="s">
        <v>10032</v>
      </c>
      <c r="H1162" s="87" t="s">
        <v>1813</v>
      </c>
      <c r="I1162" s="87" t="s">
        <v>445</v>
      </c>
      <c r="J1162" s="87" t="s">
        <v>536</v>
      </c>
      <c r="K1162" s="87">
        <v>39.462671999999998</v>
      </c>
      <c r="L1162" s="87">
        <v>-90.302117999999993</v>
      </c>
      <c r="M1162" s="87"/>
      <c r="N1162" s="87"/>
      <c r="O1162" s="87"/>
      <c r="P1162" s="87"/>
      <c r="Q1162" s="87"/>
    </row>
    <row r="1163" spans="1:17" x14ac:dyDescent="0.25">
      <c r="A1163" s="143"/>
      <c r="B1163" s="143"/>
      <c r="D1163" s="143"/>
      <c r="E1163" s="150" t="s">
        <v>10488</v>
      </c>
      <c r="F1163" s="143"/>
      <c r="G1163" s="130" t="s">
        <v>10506</v>
      </c>
      <c r="H1163" s="130" t="s">
        <v>10196</v>
      </c>
      <c r="I1163" s="130" t="s">
        <v>445</v>
      </c>
      <c r="J1163" s="130" t="s">
        <v>10517</v>
      </c>
      <c r="K1163" s="148">
        <v>-88.175899999999999</v>
      </c>
      <c r="L1163" s="148">
        <v>39.489899999999999</v>
      </c>
      <c r="M1163" s="130" t="s">
        <v>10506</v>
      </c>
      <c r="N1163" s="87"/>
      <c r="O1163" s="94"/>
      <c r="P1163" s="87"/>
      <c r="Q1163" s="89"/>
    </row>
    <row r="1164" spans="1:17" x14ac:dyDescent="0.25">
      <c r="A1164" s="143"/>
      <c r="B1164" s="143" t="str">
        <f>IF(A1164&gt;"",IF(A1164=E1164,"No",(IF(IFERROR(VLOOKUP(A1164,E:E,1,FALSE)=A1164,FALSE),"Duplicate",IF(E1164&gt;"","Mismatch","IT Only")))),"No")</f>
        <v>No</v>
      </c>
      <c r="C1164" s="86" t="s">
        <v>430</v>
      </c>
      <c r="D1164" s="143" t="s">
        <v>431</v>
      </c>
      <c r="E1164" s="143" t="s">
        <v>3363</v>
      </c>
      <c r="F1164" s="143" t="str">
        <f>IF(E1164=0,"N/A",IF(IF(E1164&gt;"",COUNTIF(E:E,E1164),0)&gt;1,"Yes","No"))</f>
        <v>No</v>
      </c>
      <c r="G1164" s="87" t="s">
        <v>3364</v>
      </c>
      <c r="H1164" s="87" t="s">
        <v>493</v>
      </c>
      <c r="I1164" s="87" t="s">
        <v>445</v>
      </c>
      <c r="J1164" s="87" t="s">
        <v>436</v>
      </c>
      <c r="K1164" s="87">
        <v>40.1676</v>
      </c>
      <c r="L1164" s="87">
        <v>-89.369366999999997</v>
      </c>
      <c r="M1164" s="87"/>
      <c r="N1164" s="87" t="s">
        <v>3363</v>
      </c>
      <c r="O1164" s="87" t="s">
        <v>3365</v>
      </c>
      <c r="P1164" s="87" t="s">
        <v>806</v>
      </c>
      <c r="Q1164" s="87" t="s">
        <v>807</v>
      </c>
    </row>
    <row r="1165" spans="1:17" x14ac:dyDescent="0.25">
      <c r="A1165" s="143"/>
      <c r="B1165" s="84" t="str">
        <f>IF(A1165&gt;"",IF(A1165=E1165,"No",(IF(IFERROR(VLOOKUP(A1165,E:E,1,FALSE)=A1165,FALSE),"Duplicate",IF(E1165&gt;"","Mismatch","IT Only")))),"No")</f>
        <v>No</v>
      </c>
      <c r="C1165" s="86" t="s">
        <v>430</v>
      </c>
      <c r="D1165" s="84" t="s">
        <v>431</v>
      </c>
      <c r="E1165" s="143" t="s">
        <v>3578</v>
      </c>
      <c r="F1165" s="84" t="str">
        <f>IF(E1165=0,"N/A",IF(IF(E1165&gt;"",COUNTIF(E:E,E1165),0)&gt;1,"Yes","No"))</f>
        <v>No</v>
      </c>
      <c r="G1165" s="87" t="s">
        <v>3579</v>
      </c>
      <c r="H1165" s="87" t="s">
        <v>440</v>
      </c>
      <c r="I1165" s="87" t="s">
        <v>435</v>
      </c>
      <c r="J1165" s="87" t="s">
        <v>436</v>
      </c>
      <c r="K1165" s="87">
        <v>38.685516669999998</v>
      </c>
      <c r="L1165" s="87">
        <v>-90.260883329999999</v>
      </c>
      <c r="M1165" s="87"/>
      <c r="N1165" s="87" t="s">
        <v>3580</v>
      </c>
      <c r="O1165" s="88">
        <v>62</v>
      </c>
      <c r="P1165" s="87" t="s">
        <v>564</v>
      </c>
      <c r="Q1165" s="89"/>
    </row>
    <row r="1166" spans="1:17" x14ac:dyDescent="0.25">
      <c r="A1166" s="143"/>
      <c r="B1166" s="84" t="str">
        <f>IF(A1166&gt;"",IF(A1166=E1166,"No",(IF(IFERROR(VLOOKUP(A1166,E:E,1,FALSE)=A1166,FALSE),"Duplicate",IF(E1166&gt;"","Mismatch","IT Only")))),"No")</f>
        <v>No</v>
      </c>
      <c r="C1166" s="86" t="s">
        <v>430</v>
      </c>
      <c r="D1166" s="84" t="s">
        <v>431</v>
      </c>
      <c r="E1166" s="143" t="s">
        <v>3585</v>
      </c>
      <c r="F1166" s="84" t="str">
        <f>IF(E1166=0,"N/A",IF(IF(E1166&gt;"",COUNTIF(E:E,E1166),0)&gt;1,"Yes","No"))</f>
        <v>No</v>
      </c>
      <c r="G1166" s="87" t="s">
        <v>3586</v>
      </c>
      <c r="H1166" s="87" t="s">
        <v>444</v>
      </c>
      <c r="I1166" s="87" t="s">
        <v>445</v>
      </c>
      <c r="J1166" s="87" t="s">
        <v>10374</v>
      </c>
      <c r="K1166" s="87">
        <v>40.723267</v>
      </c>
      <c r="L1166" s="87">
        <v>-89.273133000000001</v>
      </c>
      <c r="M1166" s="87"/>
      <c r="N1166" s="87" t="s">
        <v>3585</v>
      </c>
      <c r="O1166" s="87" t="s">
        <v>3587</v>
      </c>
      <c r="P1166" s="87" t="s">
        <v>447</v>
      </c>
      <c r="Q1166" s="87" t="s">
        <v>448</v>
      </c>
    </row>
    <row r="1167" spans="1:17" x14ac:dyDescent="0.25">
      <c r="E1167" s="146" t="s">
        <v>10537</v>
      </c>
      <c r="G1167" s="141" t="s">
        <v>10538</v>
      </c>
      <c r="H1167" s="141" t="s">
        <v>10196</v>
      </c>
      <c r="I1167" s="141" t="s">
        <v>445</v>
      </c>
      <c r="J1167" s="141" t="s">
        <v>10517</v>
      </c>
      <c r="K1167" s="141">
        <v>39.579700000000003</v>
      </c>
      <c r="L1167" s="141">
        <v>-87.586600000000004</v>
      </c>
      <c r="M1167" s="141" t="s">
        <v>10539</v>
      </c>
      <c r="N1167" s="87"/>
      <c r="O1167" s="94"/>
      <c r="P1167" s="87"/>
      <c r="Q1167" s="130" t="s">
        <v>10521</v>
      </c>
    </row>
    <row r="1168" spans="1:17" x14ac:dyDescent="0.25">
      <c r="B1168" s="84" t="str">
        <f>IF(A1168&gt;"",IF(A1168=E1168,"No",(IF(IFERROR(VLOOKUP(A1168,E:E,1,FALSE)=A1168,FALSE),"Duplicate",IF(E1168&gt;"","Mismatch","IT Only")))),"No")</f>
        <v>No</v>
      </c>
      <c r="C1168" s="86" t="s">
        <v>430</v>
      </c>
      <c r="D1168" s="84" t="s">
        <v>431</v>
      </c>
      <c r="E1168" s="143" t="s">
        <v>3592</v>
      </c>
      <c r="F1168" s="84" t="str">
        <f>IF(E1168=0,"N/A",IF(IF(E1168&gt;"",COUNTIF(E:E,E1168),0)&gt;1,"Yes","No"))</f>
        <v>No</v>
      </c>
      <c r="G1168" s="87" t="s">
        <v>3593</v>
      </c>
      <c r="H1168" s="87" t="s">
        <v>434</v>
      </c>
      <c r="I1168" s="87" t="s">
        <v>435</v>
      </c>
      <c r="J1168" s="87" t="s">
        <v>436</v>
      </c>
      <c r="K1168" s="87">
        <v>39.998100000000001</v>
      </c>
      <c r="L1168" s="87">
        <v>-91.699866670000006</v>
      </c>
      <c r="M1168" s="87"/>
      <c r="N1168" s="87" t="s">
        <v>3592</v>
      </c>
      <c r="O1168" s="94">
        <v>940</v>
      </c>
      <c r="P1168" s="87" t="s">
        <v>475</v>
      </c>
      <c r="Q1168" s="89"/>
    </row>
    <row r="1169" spans="1:17" x14ac:dyDescent="0.25">
      <c r="A1169" s="143"/>
      <c r="B1169" s="84" t="str">
        <f>IF(A1169&gt;"",IF(A1169=E1169,"No",(IF(IFERROR(VLOOKUP(A1169,E:E,1,FALSE)=A1169,FALSE),"Duplicate",IF(E1169&gt;"","Mismatch","IT Only")))),"No")</f>
        <v>No</v>
      </c>
      <c r="C1169" s="86" t="s">
        <v>430</v>
      </c>
      <c r="D1169" s="84" t="s">
        <v>431</v>
      </c>
      <c r="E1169" s="143" t="s">
        <v>5571</v>
      </c>
      <c r="F1169" s="84" t="str">
        <f>IF(E1169=0,"N/A",IF(IF(E1169&gt;"",COUNTIF(E:E,E1169),0)&gt;1,"Yes","No"))</f>
        <v>No</v>
      </c>
      <c r="G1169" s="87" t="s">
        <v>5572</v>
      </c>
      <c r="H1169" s="87" t="s">
        <v>489</v>
      </c>
      <c r="I1169" s="87" t="s">
        <v>435</v>
      </c>
      <c r="J1169" s="87" t="s">
        <v>436</v>
      </c>
      <c r="K1169" s="87"/>
      <c r="L1169" s="87"/>
      <c r="M1169" s="87"/>
      <c r="N1169" s="87" t="s">
        <v>5571</v>
      </c>
      <c r="O1169" s="88">
        <v>48</v>
      </c>
      <c r="P1169" s="87" t="s">
        <v>657</v>
      </c>
      <c r="Q1169" s="89"/>
    </row>
    <row r="1170" spans="1:17" x14ac:dyDescent="0.25">
      <c r="A1170" s="143"/>
      <c r="B1170" s="84" t="str">
        <f>IF(A1170&gt;"",IF(A1170=E1170,"No",(IF(IFERROR(VLOOKUP(A1170,E:E,1,FALSE)=A1170,FALSE),"Duplicate",IF(E1170&gt;"","Mismatch","IT Only")))),"No")</f>
        <v>No</v>
      </c>
      <c r="C1170" s="86" t="s">
        <v>430</v>
      </c>
      <c r="D1170" s="84" t="s">
        <v>431</v>
      </c>
      <c r="E1170" s="143" t="s">
        <v>5575</v>
      </c>
      <c r="F1170" s="84" t="str">
        <f>IF(E1170=0,"N/A",IF(IF(E1170&gt;"",COUNTIF(E:E,E1170),0)&gt;1,"Yes","No"))</f>
        <v>No</v>
      </c>
      <c r="G1170" s="87" t="s">
        <v>5576</v>
      </c>
      <c r="H1170" s="87" t="s">
        <v>489</v>
      </c>
      <c r="I1170" s="87" t="s">
        <v>435</v>
      </c>
      <c r="J1170" s="87" t="s">
        <v>436</v>
      </c>
      <c r="K1170" s="87"/>
      <c r="L1170" s="87"/>
      <c r="M1170" s="87"/>
      <c r="N1170" s="87" t="s">
        <v>5575</v>
      </c>
      <c r="O1170" s="88">
        <v>48</v>
      </c>
      <c r="P1170" s="87" t="s">
        <v>657</v>
      </c>
      <c r="Q1170" s="89"/>
    </row>
    <row r="1171" spans="1:17" x14ac:dyDescent="0.25">
      <c r="B1171" s="84" t="str">
        <f>IF(A1171&gt;"",IF(A1171=E1171,"No",(IF(IFERROR(VLOOKUP(A1171,E:E,1,FALSE)=A1171,FALSE),"Duplicate",IF(E1171&gt;"","Mismatch","IT Only")))),"No")</f>
        <v>No</v>
      </c>
      <c r="C1171" s="86" t="s">
        <v>430</v>
      </c>
      <c r="D1171" s="84" t="s">
        <v>431</v>
      </c>
      <c r="E1171" s="143" t="s">
        <v>655</v>
      </c>
      <c r="F1171" s="84" t="str">
        <f>IF(E1171=0,"N/A",IF(IF(E1171&gt;"",COUNTIF(E:E,E1171),0)&gt;1,"Yes","No"))</f>
        <v>No</v>
      </c>
      <c r="G1171" s="87" t="s">
        <v>656</v>
      </c>
      <c r="H1171" s="87" t="s">
        <v>489</v>
      </c>
      <c r="I1171" s="87" t="s">
        <v>435</v>
      </c>
      <c r="J1171" s="87" t="s">
        <v>436</v>
      </c>
      <c r="K1171" s="147">
        <v>39.368150000356003</v>
      </c>
      <c r="L1171" s="147">
        <v>-94.234570000032505</v>
      </c>
      <c r="M1171" s="87"/>
      <c r="N1171" s="87" t="s">
        <v>655</v>
      </c>
      <c r="O1171" s="88">
        <v>48</v>
      </c>
      <c r="P1171" s="87" t="s">
        <v>657</v>
      </c>
      <c r="Q1171" s="89"/>
    </row>
    <row r="1172" spans="1:17" x14ac:dyDescent="0.25">
      <c r="A1172" s="143"/>
      <c r="B1172" s="84" t="str">
        <f>IF(A1172&gt;"",IF(A1172=E1172,"No",(IF(IFERROR(VLOOKUP(A1172,E:E,1,FALSE)=A1172,FALSE),"Duplicate",IF(E1172&gt;"","Mismatch","IT Only")))),"No")</f>
        <v>No</v>
      </c>
      <c r="C1172" s="86" t="s">
        <v>430</v>
      </c>
      <c r="D1172" s="84" t="s">
        <v>431</v>
      </c>
      <c r="E1172" s="143" t="s">
        <v>5304</v>
      </c>
      <c r="F1172" s="84" t="str">
        <f>IF(E1172=0,"N/A",IF(IF(E1172&gt;"",COUNTIF(E:E,E1172),0)&gt;1,"Yes","No"))</f>
        <v>No</v>
      </c>
      <c r="G1172" s="87" t="s">
        <v>5305</v>
      </c>
      <c r="H1172" s="87" t="s">
        <v>489</v>
      </c>
      <c r="I1172" s="87" t="s">
        <v>435</v>
      </c>
      <c r="J1172" s="87" t="s">
        <v>436</v>
      </c>
      <c r="K1172" s="87"/>
      <c r="L1172" s="87"/>
      <c r="M1172" s="87"/>
      <c r="N1172" s="87" t="s">
        <v>5304</v>
      </c>
      <c r="O1172" s="88">
        <v>48</v>
      </c>
      <c r="P1172" s="87" t="s">
        <v>657</v>
      </c>
      <c r="Q1172" s="89"/>
    </row>
    <row r="1173" spans="1:17" x14ac:dyDescent="0.25">
      <c r="A1173" s="143"/>
      <c r="B1173" s="84" t="str">
        <f>IF(A1173&gt;"",IF(A1173=E1173,"No",(IF(IFERROR(VLOOKUP(A1173,E:E,1,FALSE)=A1173,FALSE),"Duplicate",IF(E1173&gt;"","Mismatch","IT Only")))),"No")</f>
        <v>No</v>
      </c>
      <c r="C1173" s="86" t="s">
        <v>430</v>
      </c>
      <c r="D1173" s="84" t="s">
        <v>431</v>
      </c>
      <c r="E1173" s="143" t="s">
        <v>3603</v>
      </c>
      <c r="F1173" s="84" t="str">
        <f>IF(E1173=0,"N/A",IF(IF(E1173&gt;"",COUNTIF(E:E,E1173),0)&gt;1,"Yes","No"))</f>
        <v>No</v>
      </c>
      <c r="G1173" s="87" t="s">
        <v>3604</v>
      </c>
      <c r="H1173" s="87" t="s">
        <v>493</v>
      </c>
      <c r="I1173" s="87" t="s">
        <v>445</v>
      </c>
      <c r="J1173" s="87" t="s">
        <v>436</v>
      </c>
      <c r="K1173" s="87">
        <v>39.713335999999998</v>
      </c>
      <c r="L1173" s="87">
        <v>-89.177627999999999</v>
      </c>
      <c r="M1173" s="87" t="s">
        <v>668</v>
      </c>
      <c r="N1173" s="87" t="s">
        <v>3603</v>
      </c>
      <c r="O1173" s="87" t="s">
        <v>3605</v>
      </c>
      <c r="P1173" s="87" t="s">
        <v>496</v>
      </c>
      <c r="Q1173" s="87" t="s">
        <v>497</v>
      </c>
    </row>
    <row r="1174" spans="1:17" x14ac:dyDescent="0.25">
      <c r="A1174" s="143" t="s">
        <v>3594</v>
      </c>
      <c r="B1174" s="84" t="str">
        <f>IF(A1174&gt;"",IF(A1174=E1174,"No",(IF(IFERROR(VLOOKUP(A1174,E:E,1,FALSE)=A1174,FALSE),"Duplicate",IF(E1174&gt;"","Mismatch","IT Only")))),"No")</f>
        <v>No</v>
      </c>
      <c r="C1174" s="86" t="s">
        <v>430</v>
      </c>
      <c r="D1174" s="84" t="s">
        <v>431</v>
      </c>
      <c r="E1174" s="84" t="s">
        <v>3594</v>
      </c>
      <c r="F1174" s="84" t="str">
        <f>IF(E1174=0,"N/A",IF(IF(E1174&gt;"",COUNTIF(E:E,E1174),0)&gt;1,"Yes","No"))</f>
        <v>No</v>
      </c>
      <c r="G1174" s="87" t="s">
        <v>3595</v>
      </c>
      <c r="H1174" s="87" t="s">
        <v>489</v>
      </c>
      <c r="I1174" s="87" t="s">
        <v>435</v>
      </c>
      <c r="J1174" s="87" t="s">
        <v>580</v>
      </c>
      <c r="K1174" s="87">
        <v>39.364989000000001</v>
      </c>
      <c r="L1174" s="87">
        <v>-94.231526000000002</v>
      </c>
      <c r="M1174" s="87" t="s">
        <v>3596</v>
      </c>
      <c r="N1174" s="87"/>
      <c r="O1174" s="88"/>
      <c r="P1174" s="87"/>
      <c r="Q1174" s="89"/>
    </row>
    <row r="1175" spans="1:17" x14ac:dyDescent="0.25">
      <c r="A1175" s="143"/>
      <c r="B1175" s="84" t="str">
        <f>IF(A1175&gt;"",IF(A1175=E1175,"No",(IF(IFERROR(VLOOKUP(A1175,E:E,1,FALSE)=A1175,FALSE),"Duplicate",IF(E1175&gt;"","Mismatch","IT Only")))),"No")</f>
        <v>No</v>
      </c>
      <c r="C1175" s="86" t="s">
        <v>430</v>
      </c>
      <c r="D1175" s="84" t="s">
        <v>431</v>
      </c>
      <c r="E1175" s="143" t="s">
        <v>3597</v>
      </c>
      <c r="F1175" s="84" t="str">
        <f>IF(E1175=0,"N/A",IF(IF(E1175&gt;"",COUNTIF(E:E,E1175),0)&gt;1,"Yes","No"))</f>
        <v>No</v>
      </c>
      <c r="G1175" s="87" t="s">
        <v>3598</v>
      </c>
      <c r="H1175" s="87" t="s">
        <v>558</v>
      </c>
      <c r="I1175" s="87" t="s">
        <v>445</v>
      </c>
      <c r="J1175" s="87" t="s">
        <v>436</v>
      </c>
      <c r="K1175" s="87">
        <v>38.657233333333302</v>
      </c>
      <c r="L1175" s="87">
        <v>-90.048000000000002</v>
      </c>
      <c r="M1175" s="87"/>
      <c r="N1175" s="87" t="s">
        <v>3599</v>
      </c>
      <c r="O1175" s="87" t="s">
        <v>3600</v>
      </c>
      <c r="P1175" s="87" t="s">
        <v>1961</v>
      </c>
      <c r="Q1175" s="87" t="s">
        <v>1962</v>
      </c>
    </row>
    <row r="1176" spans="1:17" s="90" customFormat="1" x14ac:dyDescent="0.25">
      <c r="A1176" s="143"/>
      <c r="B1176" s="84" t="str">
        <f>IF(A1176&gt;"",IF(A1176=E1176,"No",(IF(IFERROR(VLOOKUP(A1176,E:E,1,FALSE)=A1176,FALSE),"Duplicate",IF(E1176&gt;"","Mismatch","IT Only")))),"No")</f>
        <v>No</v>
      </c>
      <c r="C1176" s="86" t="s">
        <v>430</v>
      </c>
      <c r="D1176" s="84" t="s">
        <v>431</v>
      </c>
      <c r="E1176" s="143" t="s">
        <v>3672</v>
      </c>
      <c r="F1176" s="84" t="str">
        <f>IF(E1176=0,"N/A",IF(IF(E1176&gt;"",COUNTIF(E:E,E1176),0)&gt;1,"Yes","No"))</f>
        <v>No</v>
      </c>
      <c r="G1176" s="87" t="s">
        <v>3673</v>
      </c>
      <c r="H1176" s="87" t="s">
        <v>479</v>
      </c>
      <c r="I1176" s="87" t="s">
        <v>445</v>
      </c>
      <c r="J1176" s="87" t="s">
        <v>436</v>
      </c>
      <c r="K1176" s="87">
        <v>39.440166670000004</v>
      </c>
      <c r="L1176" s="87">
        <v>-89.631483329999995</v>
      </c>
      <c r="M1176" s="87" t="s">
        <v>668</v>
      </c>
      <c r="N1176" s="87" t="s">
        <v>3672</v>
      </c>
      <c r="O1176" s="87" t="s">
        <v>3674</v>
      </c>
      <c r="P1176" s="87" t="s">
        <v>482</v>
      </c>
      <c r="Q1176" s="87" t="s">
        <v>483</v>
      </c>
    </row>
    <row r="1177" spans="1:17" s="90" customFormat="1" x14ac:dyDescent="0.25">
      <c r="A1177" s="143" t="s">
        <v>3628</v>
      </c>
      <c r="B1177" s="143" t="str">
        <f>IF(A1177&gt;"",IF(A1177=E1177,"No",(IF(IFERROR(VLOOKUP(A1177,E:E,1,FALSE)=A1177,FALSE),"Duplicate",IF(E1177&gt;"","Mismatch","IT Only")))),"No")</f>
        <v>No</v>
      </c>
      <c r="C1177" s="86" t="s">
        <v>430</v>
      </c>
      <c r="D1177" s="143" t="s">
        <v>431</v>
      </c>
      <c r="E1177" s="143" t="s">
        <v>3628</v>
      </c>
      <c r="F1177" s="143" t="str">
        <f>IF(E1177=0,"N/A",IF(IF(E1177&gt;"",COUNTIF(E:E,E1177),0)&gt;1,"Yes","No"))</f>
        <v>No</v>
      </c>
      <c r="G1177" s="106" t="s">
        <v>3629</v>
      </c>
      <c r="H1177" s="106" t="s">
        <v>2419</v>
      </c>
      <c r="I1177" s="106" t="s">
        <v>445</v>
      </c>
      <c r="J1177" s="87" t="s">
        <v>580</v>
      </c>
      <c r="K1177" s="106">
        <v>38.678342000000001</v>
      </c>
      <c r="L1177" s="106">
        <v>-89.099733000000001</v>
      </c>
      <c r="M1177" s="106"/>
      <c r="N1177" s="87"/>
      <c r="O1177" s="87"/>
      <c r="P1177" s="87"/>
      <c r="Q1177" s="87"/>
    </row>
    <row r="1178" spans="1:17" x14ac:dyDescent="0.25">
      <c r="A1178" s="143"/>
      <c r="B1178" s="84" t="str">
        <f>IF(A1178&gt;"",IF(A1178=E1178,"No",(IF(IFERROR(VLOOKUP(A1178,E:E,1,FALSE)=A1178,FALSE),"Duplicate",IF(E1178&gt;"","Mismatch","IT Only")))),"No")</f>
        <v>No</v>
      </c>
      <c r="C1178" s="86" t="s">
        <v>541</v>
      </c>
      <c r="D1178" s="84" t="s">
        <v>464</v>
      </c>
      <c r="E1178" s="143" t="s">
        <v>3643</v>
      </c>
      <c r="F1178" s="84" t="str">
        <f>IF(E1178=0,"N/A",IF(IF(E1178&gt;"",COUNTIF(E:E,E1178),0)&gt;1,"Yes","No"))</f>
        <v>No</v>
      </c>
      <c r="G1178" s="87" t="s">
        <v>3644</v>
      </c>
      <c r="H1178" s="87" t="s">
        <v>516</v>
      </c>
      <c r="I1178" s="87" t="s">
        <v>445</v>
      </c>
      <c r="J1178" s="87" t="s">
        <v>436</v>
      </c>
      <c r="K1178" s="87">
        <v>38.593266669999998</v>
      </c>
      <c r="L1178" s="87">
        <v>-89.998900000000006</v>
      </c>
      <c r="M1178" s="87"/>
      <c r="N1178" s="87" t="s">
        <v>3643</v>
      </c>
      <c r="O1178" s="94">
        <v>343</v>
      </c>
      <c r="P1178" s="87" t="s">
        <v>518</v>
      </c>
      <c r="Q1178" s="87" t="s">
        <v>519</v>
      </c>
    </row>
    <row r="1179" spans="1:17" x14ac:dyDescent="0.25">
      <c r="A1179" s="143" t="s">
        <v>3679</v>
      </c>
      <c r="B1179" s="84" t="str">
        <f>IF(A1179&gt;"",IF(A1179=E1179,"No",(IF(IFERROR(VLOOKUP(A1179,E:E,1,FALSE)=A1179,FALSE),"Duplicate",IF(E1179&gt;"","Mismatch","IT Only")))),"No")</f>
        <v>No</v>
      </c>
      <c r="C1179" s="86" t="s">
        <v>430</v>
      </c>
      <c r="D1179" s="84" t="s">
        <v>431</v>
      </c>
      <c r="E1179" s="143" t="s">
        <v>3679</v>
      </c>
      <c r="F1179" s="84" t="str">
        <f>IF(E1179=0,"N/A",IF(IF(E1179&gt;"",COUNTIF(E:E,E1179),0)&gt;1,"Yes","No"))</f>
        <v>No</v>
      </c>
      <c r="G1179" s="87" t="s">
        <v>3680</v>
      </c>
      <c r="H1179" s="87" t="s">
        <v>893</v>
      </c>
      <c r="I1179" s="87" t="s">
        <v>435</v>
      </c>
      <c r="J1179" s="87" t="s">
        <v>580</v>
      </c>
      <c r="K1179" s="87">
        <v>37.702914</v>
      </c>
      <c r="L1179" s="87">
        <v>-89.696697999999998</v>
      </c>
      <c r="M1179" s="87"/>
      <c r="N1179" s="87"/>
      <c r="O1179" s="87"/>
      <c r="P1179" s="87"/>
      <c r="Q1179" s="87"/>
    </row>
    <row r="1180" spans="1:17" x14ac:dyDescent="0.25">
      <c r="B1180" s="84" t="str">
        <f>IF(A1180&gt;"",IF(A1180=E1180,"No",(IF(IFERROR(VLOOKUP(A1180,E:E,1,FALSE)=A1180,FALSE),"Duplicate",IF(E1180&gt;"","Mismatch","IT Only")))),"No")</f>
        <v>No</v>
      </c>
      <c r="C1180" s="86" t="s">
        <v>430</v>
      </c>
      <c r="D1180" s="84" t="s">
        <v>431</v>
      </c>
      <c r="E1180" s="143" t="s">
        <v>3651</v>
      </c>
      <c r="F1180" s="84" t="str">
        <f>IF(E1180=0,"N/A",IF(IF(E1180&gt;"",COUNTIF(E:E,E1180),0)&gt;1,"Yes","No"))</f>
        <v>No</v>
      </c>
      <c r="G1180" s="87" t="s">
        <v>3652</v>
      </c>
      <c r="H1180" s="87" t="s">
        <v>493</v>
      </c>
      <c r="I1180" s="87" t="s">
        <v>851</v>
      </c>
      <c r="J1180" s="87" t="s">
        <v>500</v>
      </c>
      <c r="K1180" s="87">
        <v>39.712535000000003</v>
      </c>
      <c r="L1180" s="87">
        <v>-88.871037999999999</v>
      </c>
      <c r="M1180" s="87"/>
      <c r="N1180" s="87" t="s">
        <v>3651</v>
      </c>
      <c r="O1180" s="87" t="s">
        <v>3653</v>
      </c>
      <c r="P1180" s="87" t="s">
        <v>496</v>
      </c>
      <c r="Q1180" s="87" t="s">
        <v>497</v>
      </c>
    </row>
    <row r="1181" spans="1:17" x14ac:dyDescent="0.25">
      <c r="A1181" s="143"/>
      <c r="B1181" s="84" t="str">
        <f>IF(A1181&gt;"",IF(A1181=E1181,"No",(IF(IFERROR(VLOOKUP(A1181,E:E,1,FALSE)=A1181,FALSE),"Duplicate",IF(E1181&gt;"","Mismatch","IT Only")))),"No")</f>
        <v>No</v>
      </c>
      <c r="C1181" s="86" t="s">
        <v>541</v>
      </c>
      <c r="D1181" s="84" t="s">
        <v>464</v>
      </c>
      <c r="E1181" s="143" t="s">
        <v>3654</v>
      </c>
      <c r="F1181" s="84" t="str">
        <f>IF(E1181=0,"N/A",IF(IF(E1181&gt;"",COUNTIF(E:E,E1181),0)&gt;1,"Yes","No"))</f>
        <v>No</v>
      </c>
      <c r="G1181" s="87" t="s">
        <v>3655</v>
      </c>
      <c r="H1181" s="87" t="s">
        <v>434</v>
      </c>
      <c r="I1181" s="87" t="s">
        <v>435</v>
      </c>
      <c r="J1181" s="87" t="s">
        <v>436</v>
      </c>
      <c r="K1181" s="87">
        <v>39.270366670000001</v>
      </c>
      <c r="L1181" s="87">
        <v>-91.576916670000003</v>
      </c>
      <c r="M1181" s="87"/>
      <c r="N1181" s="87" t="s">
        <v>3654</v>
      </c>
      <c r="O1181" s="94">
        <v>732</v>
      </c>
      <c r="P1181" s="87" t="s">
        <v>437</v>
      </c>
      <c r="Q1181" s="89"/>
    </row>
    <row r="1182" spans="1:17" x14ac:dyDescent="0.25">
      <c r="A1182" s="143" t="s">
        <v>3660</v>
      </c>
      <c r="B1182" s="143" t="str">
        <f>IF(A1182&gt;"",IF(A1182=E1182,"No",(IF(IFERROR(VLOOKUP(A1182,E:E,1,FALSE)=A1182,FALSE),"Duplicate",IF(E1182&gt;"","Mismatch","IT Only")))),"No")</f>
        <v>No</v>
      </c>
      <c r="C1182" s="86" t="s">
        <v>430</v>
      </c>
      <c r="D1182" s="143" t="s">
        <v>472</v>
      </c>
      <c r="E1182" s="143" t="s">
        <v>3661</v>
      </c>
      <c r="F1182" s="143" t="str">
        <f>IF(E1182=0,"N/A",IF(IF(E1182&gt;"",COUNTIF(E:E,E1182),0)&gt;1,"Yes","No"))</f>
        <v>No</v>
      </c>
      <c r="G1182" s="87" t="s">
        <v>3662</v>
      </c>
      <c r="H1182" s="87" t="s">
        <v>444</v>
      </c>
      <c r="I1182" s="87" t="s">
        <v>445</v>
      </c>
      <c r="J1182" s="87" t="s">
        <v>552</v>
      </c>
      <c r="K1182" s="87">
        <v>40.782699999999998</v>
      </c>
      <c r="L1182" s="87">
        <v>-89.699633000000006</v>
      </c>
      <c r="M1182" s="87"/>
      <c r="N1182" s="87" t="s">
        <v>3661</v>
      </c>
      <c r="O1182" s="87" t="s">
        <v>3663</v>
      </c>
      <c r="P1182" s="87" t="s">
        <v>447</v>
      </c>
      <c r="Q1182" s="87" t="s">
        <v>448</v>
      </c>
    </row>
    <row r="1183" spans="1:17" x14ac:dyDescent="0.25">
      <c r="A1183" s="143"/>
      <c r="B1183" s="84" t="str">
        <f>IF(A1183&gt;"",IF(A1183=E1183,"No",(IF(IFERROR(VLOOKUP(A1183,E:E,1,FALSE)=A1183,FALSE),"Duplicate",IF(E1183&gt;"","Mismatch","IT Only")))),"No")</f>
        <v>No</v>
      </c>
      <c r="C1183" s="86" t="s">
        <v>430</v>
      </c>
      <c r="D1183" s="84" t="s">
        <v>431</v>
      </c>
      <c r="E1183" s="143" t="s">
        <v>3675</v>
      </c>
      <c r="F1183" s="84" t="str">
        <f>IF(E1183=0,"N/A",IF(IF(E1183&gt;"",COUNTIF(E:E,E1183),0)&gt;1,"Yes","No"))</f>
        <v>No</v>
      </c>
      <c r="G1183" s="87" t="s">
        <v>3676</v>
      </c>
      <c r="H1183" s="87" t="s">
        <v>692</v>
      </c>
      <c r="I1183" s="87" t="s">
        <v>435</v>
      </c>
      <c r="J1183" s="87" t="s">
        <v>436</v>
      </c>
      <c r="K1183" s="87">
        <v>37.770150000000001</v>
      </c>
      <c r="L1183" s="87">
        <v>-90.429699999999997</v>
      </c>
      <c r="M1183" s="87"/>
      <c r="N1183" s="87" t="s">
        <v>3675</v>
      </c>
      <c r="O1183" s="94">
        <v>161</v>
      </c>
      <c r="P1183" s="87" t="s">
        <v>1039</v>
      </c>
      <c r="Q1183" s="89"/>
    </row>
    <row r="1184" spans="1:17" x14ac:dyDescent="0.25">
      <c r="A1184" s="93" t="s">
        <v>3664</v>
      </c>
      <c r="B1184" s="84" t="str">
        <f>IF(A1184&gt;"",IF(A1184=E1184,"No",(IF(IFERROR(VLOOKUP(A1184,E:E,1,FALSE)=A1184,FALSE),"Duplicate",IF(E1184&gt;"","Mismatch","IT Only")))),"No")</f>
        <v>Mismatch</v>
      </c>
      <c r="C1184" s="86" t="s">
        <v>463</v>
      </c>
      <c r="D1184" s="84" t="s">
        <v>464</v>
      </c>
      <c r="E1184" s="84" t="s">
        <v>3665</v>
      </c>
      <c r="F1184" s="84" t="str">
        <f>IF(E1184=0,"N/A",IF(IF(E1184&gt;"",COUNTIF(E:E,E1184),0)&gt;1,"Yes","No"))</f>
        <v>No</v>
      </c>
      <c r="G1184" s="87" t="s">
        <v>3666</v>
      </c>
      <c r="H1184" s="87" t="s">
        <v>528</v>
      </c>
      <c r="I1184" s="87" t="s">
        <v>445</v>
      </c>
      <c r="J1184" s="87" t="s">
        <v>467</v>
      </c>
      <c r="K1184" s="87">
        <v>38.833150830000001</v>
      </c>
      <c r="L1184" s="87">
        <v>-88.767900560000001</v>
      </c>
      <c r="M1184" s="87"/>
      <c r="N1184" s="87" t="s">
        <v>3667</v>
      </c>
      <c r="O1184" s="87" t="s">
        <v>3668</v>
      </c>
      <c r="P1184" s="87" t="s">
        <v>530</v>
      </c>
      <c r="Q1184" s="87" t="s">
        <v>531</v>
      </c>
    </row>
    <row r="1185" spans="1:17" x14ac:dyDescent="0.25">
      <c r="A1185" s="143"/>
      <c r="B1185" s="84" t="s">
        <v>10076</v>
      </c>
      <c r="C1185" s="86" t="s">
        <v>430</v>
      </c>
      <c r="D1185" s="84" t="s">
        <v>431</v>
      </c>
      <c r="E1185" s="143" t="s">
        <v>10958</v>
      </c>
      <c r="F1185" s="84" t="str">
        <f>IF(E1185=0,"N/A",IF(IF(E1185&gt;"",COUNTIF(E:E,E1185),0)&gt;1,"Yes","No"))</f>
        <v>No</v>
      </c>
      <c r="G1185" s="166" t="s">
        <v>10976</v>
      </c>
      <c r="H1185" s="87" t="s">
        <v>558</v>
      </c>
      <c r="I1185" s="87" t="s">
        <v>445</v>
      </c>
      <c r="J1185" s="87" t="s">
        <v>10517</v>
      </c>
      <c r="K1185" s="87">
        <v>-89.939491000000004</v>
      </c>
      <c r="L1185" s="87">
        <v>38.798133999999997</v>
      </c>
      <c r="M1185" s="87" t="s">
        <v>10996</v>
      </c>
      <c r="N1185" s="87"/>
      <c r="O1185" s="87"/>
      <c r="P1185" s="87"/>
      <c r="Q1185" s="87"/>
    </row>
    <row r="1186" spans="1:17" x14ac:dyDescent="0.25">
      <c r="A1186" s="143"/>
      <c r="B1186" s="84" t="str">
        <f>IF(A1186&gt;"",IF(A1186=E1186,"No",(IF(IFERROR(VLOOKUP(A1186,E:E,1,FALSE)=A1186,FALSE),"Duplicate",IF(E1186&gt;"","Mismatch","IT Only")))),"No")</f>
        <v>No</v>
      </c>
      <c r="C1186" s="86" t="s">
        <v>430</v>
      </c>
      <c r="D1186" s="84" t="s">
        <v>431</v>
      </c>
      <c r="E1186" s="143" t="s">
        <v>3681</v>
      </c>
      <c r="F1186" s="84" t="str">
        <f>IF(E1186=0,"N/A",IF(IF(E1186&gt;"",COUNTIF(E:E,E1186),0)&gt;1,"Yes","No"))</f>
        <v>No</v>
      </c>
      <c r="G1186" s="87" t="s">
        <v>3682</v>
      </c>
      <c r="H1186" s="87" t="s">
        <v>516</v>
      </c>
      <c r="I1186" s="87" t="s">
        <v>445</v>
      </c>
      <c r="J1186" s="87" t="s">
        <v>552</v>
      </c>
      <c r="K1186" s="87">
        <v>38.369332999999997</v>
      </c>
      <c r="L1186" s="87">
        <v>-89.774411999999998</v>
      </c>
      <c r="M1186" s="87"/>
      <c r="N1186" s="87" t="s">
        <v>3683</v>
      </c>
      <c r="O1186" s="87" t="s">
        <v>3684</v>
      </c>
      <c r="P1186" s="87" t="s">
        <v>524</v>
      </c>
      <c r="Q1186" s="87" t="s">
        <v>525</v>
      </c>
    </row>
    <row r="1187" spans="1:17" x14ac:dyDescent="0.25">
      <c r="A1187" s="143"/>
      <c r="B1187" s="84" t="str">
        <f>IF(A1187&gt;"",IF(A1187=E1187,"No",(IF(IFERROR(VLOOKUP(A1187,E:E,1,FALSE)=A1187,FALSE),"Duplicate",IF(E1187&gt;"","Mismatch","IT Only")))),"No")</f>
        <v>No</v>
      </c>
      <c r="C1187" s="86" t="s">
        <v>430</v>
      </c>
      <c r="D1187" s="84" t="s">
        <v>431</v>
      </c>
      <c r="E1187" s="143" t="s">
        <v>3685</v>
      </c>
      <c r="F1187" s="84" t="str">
        <f>IF(E1187=0,"N/A",IF(IF(E1187&gt;"",COUNTIF(E:E,E1187),0)&gt;1,"Yes","No"))</f>
        <v>No</v>
      </c>
      <c r="G1187" s="87" t="s">
        <v>3686</v>
      </c>
      <c r="H1187" s="87" t="s">
        <v>516</v>
      </c>
      <c r="I1187" s="87" t="s">
        <v>445</v>
      </c>
      <c r="J1187" s="87" t="s">
        <v>436</v>
      </c>
      <c r="K1187" s="87">
        <v>38.416766670000001</v>
      </c>
      <c r="L1187" s="87">
        <v>-89.927466670000001</v>
      </c>
      <c r="M1187" s="87" t="s">
        <v>668</v>
      </c>
      <c r="N1187" s="87" t="s">
        <v>3687</v>
      </c>
      <c r="O1187" s="87" t="s">
        <v>3688</v>
      </c>
      <c r="P1187" s="87" t="s">
        <v>524</v>
      </c>
      <c r="Q1187" s="87" t="s">
        <v>525</v>
      </c>
    </row>
    <row r="1188" spans="1:17" x14ac:dyDescent="0.25">
      <c r="A1188" s="143"/>
      <c r="B1188" s="84" t="s">
        <v>10076</v>
      </c>
      <c r="C1188" s="86" t="s">
        <v>430</v>
      </c>
      <c r="D1188" s="84" t="s">
        <v>431</v>
      </c>
      <c r="E1188" s="143" t="s">
        <v>10959</v>
      </c>
      <c r="F1188" s="84" t="str">
        <f>IF(E1188=0,"N/A",IF(IF(E1188&gt;"",COUNTIF(E:E,E1188),0)&gt;1,"Yes","No"))</f>
        <v>No</v>
      </c>
      <c r="G1188" s="166" t="s">
        <v>10975</v>
      </c>
      <c r="H1188" s="87" t="s">
        <v>558</v>
      </c>
      <c r="I1188" s="87" t="s">
        <v>445</v>
      </c>
      <c r="J1188" s="87" t="s">
        <v>10517</v>
      </c>
      <c r="K1188" s="87">
        <v>-89.956963000000002</v>
      </c>
      <c r="L1188" s="87">
        <v>38.774577999999998</v>
      </c>
      <c r="M1188" s="87" t="s">
        <v>10995</v>
      </c>
      <c r="N1188" s="87"/>
      <c r="O1188" s="87"/>
      <c r="P1188" s="87"/>
      <c r="Q1188" s="87"/>
    </row>
    <row r="1189" spans="1:17" x14ac:dyDescent="0.25">
      <c r="A1189" s="143"/>
      <c r="B1189" s="84" t="str">
        <f>IF(A1189&gt;"",IF(A1189=E1189,"No",(IF(IFERROR(VLOOKUP(A1189,E:E,1,FALSE)=A1189,FALSE),"Duplicate",IF(E1189&gt;"","Mismatch","IT Only")))),"No")</f>
        <v>No</v>
      </c>
      <c r="C1189" s="86" t="s">
        <v>430</v>
      </c>
      <c r="D1189" s="84" t="s">
        <v>431</v>
      </c>
      <c r="E1189" s="143" t="s">
        <v>5202</v>
      </c>
      <c r="F1189" s="84" t="str">
        <f>IF(E1189=0,"N/A",IF(IF(E1189&gt;"",COUNTIF(E:E,E1189),0)&gt;1,"Yes","No"))</f>
        <v>No</v>
      </c>
      <c r="G1189" s="87" t="s">
        <v>5203</v>
      </c>
      <c r="H1189" s="87" t="s">
        <v>528</v>
      </c>
      <c r="I1189" s="87" t="s">
        <v>445</v>
      </c>
      <c r="J1189" s="87" t="s">
        <v>436</v>
      </c>
      <c r="K1189" s="87">
        <v>38.978333329999998</v>
      </c>
      <c r="L1189" s="87">
        <v>-88.279116669999993</v>
      </c>
      <c r="M1189" s="87" t="s">
        <v>5204</v>
      </c>
      <c r="N1189" s="87" t="s">
        <v>5202</v>
      </c>
      <c r="O1189" s="87" t="s">
        <v>5205</v>
      </c>
      <c r="P1189" s="87" t="s">
        <v>530</v>
      </c>
      <c r="Q1189" s="87" t="s">
        <v>531</v>
      </c>
    </row>
    <row r="1190" spans="1:17" x14ac:dyDescent="0.25">
      <c r="A1190" s="143"/>
      <c r="B1190" s="84" t="str">
        <f>IF(A1190&gt;"",IF(A1190=E1190,"No",(IF(IFERROR(VLOOKUP(A1190,E:E,1,FALSE)=A1190,FALSE),"Duplicate",IF(E1190&gt;"","Mismatch","IT Only")))),"No")</f>
        <v>No</v>
      </c>
      <c r="C1190" s="86" t="s">
        <v>430</v>
      </c>
      <c r="D1190" s="84" t="s">
        <v>431</v>
      </c>
      <c r="E1190" s="143" t="s">
        <v>3693</v>
      </c>
      <c r="F1190" s="84" t="str">
        <f>IF(E1190=0,"N/A",IF(IF(E1190&gt;"",COUNTIF(E:E,E1190),0)&gt;1,"Yes","No"))</f>
        <v>No</v>
      </c>
      <c r="G1190" s="87" t="s">
        <v>3694</v>
      </c>
      <c r="H1190" s="87" t="s">
        <v>593</v>
      </c>
      <c r="I1190" s="87" t="s">
        <v>435</v>
      </c>
      <c r="J1190" s="87" t="s">
        <v>436</v>
      </c>
      <c r="K1190" s="87">
        <v>38.714100000000002</v>
      </c>
      <c r="L1190" s="87">
        <v>-90.426166670000001</v>
      </c>
      <c r="M1190" s="87"/>
      <c r="N1190" s="87" t="s">
        <v>3695</v>
      </c>
      <c r="O1190" s="94">
        <v>117</v>
      </c>
      <c r="P1190" s="87" t="s">
        <v>594</v>
      </c>
      <c r="Q1190" s="89"/>
    </row>
    <row r="1191" spans="1:17" x14ac:dyDescent="0.25">
      <c r="A1191" s="143"/>
      <c r="B1191" s="84" t="str">
        <f>IF(A1191&gt;"",IF(A1191=E1191,"No",(IF(IFERROR(VLOOKUP(A1191,E:E,1,FALSE)=A1191,FALSE),"Duplicate",IF(E1191&gt;"","Mismatch","IT Only")))),"No")</f>
        <v>No</v>
      </c>
      <c r="C1191" s="86" t="s">
        <v>430</v>
      </c>
      <c r="D1191" s="84" t="s">
        <v>431</v>
      </c>
      <c r="E1191" s="143" t="s">
        <v>3699</v>
      </c>
      <c r="F1191" s="84" t="str">
        <f>IF(E1191=0,"N/A",IF(IF(E1191&gt;"",COUNTIF(E:E,E1191),0)&gt;1,"Yes","No"))</f>
        <v>No</v>
      </c>
      <c r="G1191" s="87" t="s">
        <v>3700</v>
      </c>
      <c r="H1191" s="87" t="s">
        <v>440</v>
      </c>
      <c r="I1191" s="87" t="s">
        <v>435</v>
      </c>
      <c r="J1191" s="87" t="s">
        <v>436</v>
      </c>
      <c r="K1191" s="87">
        <v>38.5122</v>
      </c>
      <c r="L1191" s="87">
        <v>-90.439783329999997</v>
      </c>
      <c r="M1191" s="87"/>
      <c r="N1191" s="87" t="s">
        <v>3701</v>
      </c>
      <c r="O1191" s="94">
        <v>110</v>
      </c>
      <c r="P1191" s="87" t="s">
        <v>881</v>
      </c>
      <c r="Q1191" s="89"/>
    </row>
    <row r="1192" spans="1:17" x14ac:dyDescent="0.25">
      <c r="A1192" s="143"/>
      <c r="B1192" s="84" t="str">
        <f>IF(A1192&gt;"",IF(A1192=E1192,"No",(IF(IFERROR(VLOOKUP(A1192,E:E,1,FALSE)=A1192,FALSE),"Duplicate",IF(E1192&gt;"","Mismatch","IT Only")))),"No")</f>
        <v>No</v>
      </c>
      <c r="C1192" s="86" t="s">
        <v>430</v>
      </c>
      <c r="D1192" s="84" t="s">
        <v>431</v>
      </c>
      <c r="E1192" s="143" t="s">
        <v>3702</v>
      </c>
      <c r="F1192" s="84" t="str">
        <f>IF(E1192=0,"N/A",IF(IF(E1192&gt;"",COUNTIF(E:E,E1192),0)&gt;1,"Yes","No"))</f>
        <v>No</v>
      </c>
      <c r="G1192" s="87" t="s">
        <v>3703</v>
      </c>
      <c r="H1192" s="87" t="s">
        <v>593</v>
      </c>
      <c r="I1192" s="87" t="s">
        <v>435</v>
      </c>
      <c r="J1192" s="87" t="s">
        <v>436</v>
      </c>
      <c r="K1192" s="87">
        <v>38.742616669999997</v>
      </c>
      <c r="L1192" s="87">
        <v>-90.302316669999996</v>
      </c>
      <c r="M1192" s="87"/>
      <c r="N1192" s="87" t="s">
        <v>3702</v>
      </c>
      <c r="O1192" s="94">
        <v>131</v>
      </c>
      <c r="P1192" s="87" t="s">
        <v>1232</v>
      </c>
      <c r="Q1192" s="89"/>
    </row>
    <row r="1193" spans="1:17" x14ac:dyDescent="0.25">
      <c r="A1193" s="143" t="s">
        <v>3704</v>
      </c>
      <c r="B1193" s="143" t="str">
        <f>IF(A1193&gt;"",IF(A1193=E1193,"No",(IF(IFERROR(VLOOKUP(A1193,E:E,1,FALSE)=A1193,FALSE),"Duplicate",IF(E1193&gt;"","Mismatch","IT Only")))),"No")</f>
        <v>No</v>
      </c>
      <c r="C1193" s="86" t="s">
        <v>430</v>
      </c>
      <c r="D1193" s="143" t="s">
        <v>431</v>
      </c>
      <c r="E1193" s="143" t="s">
        <v>3704</v>
      </c>
      <c r="F1193" s="143" t="str">
        <f>IF(E1193=0,"N/A",IF(IF(E1193&gt;"",COUNTIF(E:E,E1193),0)&gt;1,"Yes","No"))</f>
        <v>No</v>
      </c>
      <c r="G1193" s="87" t="s">
        <v>10034</v>
      </c>
      <c r="H1193" s="87" t="s">
        <v>680</v>
      </c>
      <c r="I1193" s="87" t="s">
        <v>445</v>
      </c>
      <c r="J1193" s="87" t="s">
        <v>536</v>
      </c>
      <c r="K1193" s="106">
        <v>38.594499999999996</v>
      </c>
      <c r="L1193" s="106">
        <v>-89.25461</v>
      </c>
      <c r="M1193" s="87"/>
      <c r="N1193" s="87"/>
      <c r="O1193" s="87"/>
      <c r="P1193" s="87"/>
      <c r="Q1193" s="87" t="s">
        <v>2057</v>
      </c>
    </row>
    <row r="1194" spans="1:17" x14ac:dyDescent="0.25">
      <c r="A1194" s="143"/>
      <c r="B1194" s="143" t="str">
        <f>IF(A1194&gt;"",IF(A1194=E1194,"No",(IF(IFERROR(VLOOKUP(A1194,E:E,1,FALSE)=A1194,FALSE),"Duplicate",IF(E1194&gt;"","Mismatch","IT Only")))),"No")</f>
        <v>No</v>
      </c>
      <c r="C1194" s="86" t="s">
        <v>430</v>
      </c>
      <c r="D1194" s="143" t="s">
        <v>431</v>
      </c>
      <c r="E1194" s="143" t="s">
        <v>3705</v>
      </c>
      <c r="F1194" s="143" t="str">
        <f>IF(E1194=0,"N/A",IF(IF(E1194&gt;"",COUNTIF(E:E,E1194),0)&gt;1,"Yes","No"))</f>
        <v>No</v>
      </c>
      <c r="G1194" s="87" t="s">
        <v>3706</v>
      </c>
      <c r="H1194" s="87" t="s">
        <v>680</v>
      </c>
      <c r="I1194" s="87" t="s">
        <v>445</v>
      </c>
      <c r="J1194" s="87" t="s">
        <v>436</v>
      </c>
      <c r="K1194" s="87">
        <v>38.595866669999999</v>
      </c>
      <c r="L1194" s="87">
        <v>-89.263099999999994</v>
      </c>
      <c r="M1194" s="87"/>
      <c r="N1194" s="87" t="s">
        <v>3707</v>
      </c>
      <c r="O1194" s="87" t="s">
        <v>3708</v>
      </c>
      <c r="P1194" s="87" t="s">
        <v>2056</v>
      </c>
      <c r="Q1194" s="87" t="s">
        <v>2057</v>
      </c>
    </row>
    <row r="1195" spans="1:17" s="90" customFormat="1" x14ac:dyDescent="0.25">
      <c r="A1195" s="143"/>
      <c r="B1195" s="143" t="str">
        <f>IF(A1195&gt;"",IF(A1195=E1195,"No",(IF(IFERROR(VLOOKUP(A1195,E:E,1,FALSE)=A1195,FALSE),"Duplicate",IF(E1195&gt;"","Mismatch","IT Only")))),"No")</f>
        <v>No</v>
      </c>
      <c r="C1195" s="86" t="s">
        <v>430</v>
      </c>
      <c r="D1195" s="143" t="s">
        <v>431</v>
      </c>
      <c r="E1195" s="143" t="s">
        <v>3709</v>
      </c>
      <c r="F1195" s="143" t="str">
        <f>IF(E1195=0,"N/A",IF(IF(E1195&gt;"",COUNTIF(E:E,E1195),0)&gt;1,"Yes","No"))</f>
        <v>No</v>
      </c>
      <c r="G1195" s="87" t="s">
        <v>3710</v>
      </c>
      <c r="H1195" s="87" t="s">
        <v>644</v>
      </c>
      <c r="I1195" s="87" t="s">
        <v>435</v>
      </c>
      <c r="J1195" s="87" t="s">
        <v>436</v>
      </c>
      <c r="K1195" s="87">
        <v>38.225949999999997</v>
      </c>
      <c r="L1195" s="87">
        <v>-90.387483329999995</v>
      </c>
      <c r="M1195" s="87"/>
      <c r="N1195" s="87" t="s">
        <v>3709</v>
      </c>
      <c r="O1195" s="94">
        <v>550</v>
      </c>
      <c r="P1195" s="87" t="s">
        <v>645</v>
      </c>
      <c r="Q1195" s="89"/>
    </row>
    <row r="1196" spans="1:17" x14ac:dyDescent="0.25">
      <c r="A1196" s="143" t="s">
        <v>3716</v>
      </c>
      <c r="B1196" s="143" t="s">
        <v>3717</v>
      </c>
      <c r="C1196" s="86" t="s">
        <v>430</v>
      </c>
      <c r="D1196" s="143" t="s">
        <v>431</v>
      </c>
      <c r="E1196" s="143" t="s">
        <v>3716</v>
      </c>
      <c r="F1196" s="143" t="str">
        <f>IF(E1196=0,"N/A",IF(IF(E1196&gt;"",COUNTIF(E:E,E1196),0)&gt;1,"Yes","No"))</f>
        <v>No</v>
      </c>
      <c r="G1196" s="87" t="s">
        <v>10033</v>
      </c>
      <c r="H1196" s="87" t="s">
        <v>2587</v>
      </c>
      <c r="I1196" s="87" t="s">
        <v>445</v>
      </c>
      <c r="J1196" s="87" t="s">
        <v>536</v>
      </c>
      <c r="K1196" s="87">
        <v>40.962499999999999</v>
      </c>
      <c r="L1196" s="87">
        <v>-90.356200000000001</v>
      </c>
      <c r="M1196" s="87"/>
      <c r="N1196" s="87"/>
      <c r="O1196" s="88"/>
      <c r="P1196" s="87"/>
      <c r="Q1196" s="89"/>
    </row>
    <row r="1197" spans="1:17" x14ac:dyDescent="0.25">
      <c r="A1197" s="143"/>
      <c r="B1197" s="84" t="s">
        <v>10076</v>
      </c>
      <c r="C1197" s="86" t="s">
        <v>430</v>
      </c>
      <c r="D1197" s="84" t="s">
        <v>431</v>
      </c>
      <c r="E1197" s="143" t="s">
        <v>10226</v>
      </c>
      <c r="F1197" s="84" t="str">
        <f>IF(E1197=0,"N/A",IF(IF(E1197&gt;"",COUNTIF(E:E,E1197),0)&gt;1,"Yes","No"))</f>
        <v>No</v>
      </c>
      <c r="G1197" s="87" t="s">
        <v>10227</v>
      </c>
      <c r="H1197" s="87" t="s">
        <v>10196</v>
      </c>
      <c r="I1197" s="87" t="s">
        <v>445</v>
      </c>
      <c r="J1197" s="87" t="s">
        <v>536</v>
      </c>
      <c r="K1197" s="204">
        <v>-87.644999999999996</v>
      </c>
      <c r="L1197" s="204">
        <v>40.104599999999998</v>
      </c>
      <c r="M1197" s="87" t="s">
        <v>10228</v>
      </c>
      <c r="N1197" s="87"/>
      <c r="O1197" s="88"/>
      <c r="P1197" s="87"/>
      <c r="Q1197" s="89"/>
    </row>
    <row r="1198" spans="1:17" x14ac:dyDescent="0.25">
      <c r="A1198" s="93" t="s">
        <v>3623</v>
      </c>
      <c r="B1198" s="84" t="str">
        <f>IF(A1198&gt;"",IF(A1198=E1198,"No",(IF(IFERROR(VLOOKUP(A1198,E:E,1,FALSE)=A1198,FALSE),"Duplicate",IF(E1198&gt;"","Mismatch","IT Only")))),"No")</f>
        <v>Duplicate</v>
      </c>
      <c r="C1198" s="86" t="s">
        <v>463</v>
      </c>
      <c r="D1198" s="84" t="s">
        <v>464</v>
      </c>
      <c r="E1198" s="84" t="s">
        <v>3624</v>
      </c>
      <c r="F1198" s="84" t="str">
        <f>IF(E1198=0,"N/A",IF(IF(E1198&gt;"",COUNTIF(E:E,E1198),0)&gt;1,"Yes","No"))</f>
        <v>No</v>
      </c>
      <c r="G1198" s="87" t="s">
        <v>3625</v>
      </c>
      <c r="H1198" s="87" t="s">
        <v>489</v>
      </c>
      <c r="I1198" s="87" t="s">
        <v>435</v>
      </c>
      <c r="J1198" s="87" t="s">
        <v>3626</v>
      </c>
      <c r="K1198" s="87">
        <v>38.593633330000003</v>
      </c>
      <c r="L1198" s="87">
        <v>-92.219983330000005</v>
      </c>
      <c r="M1198" s="87"/>
      <c r="N1198" s="87" t="s">
        <v>3624</v>
      </c>
      <c r="O1198" s="94">
        <v>922</v>
      </c>
      <c r="P1198" s="87" t="s">
        <v>490</v>
      </c>
      <c r="Q1198" s="89"/>
    </row>
    <row r="1199" spans="1:17" x14ac:dyDescent="0.25">
      <c r="A1199" s="143" t="s">
        <v>3779</v>
      </c>
      <c r="B1199" s="143" t="str">
        <f>IF(A1199&gt;"",IF(A1199=E1199,"No",(IF(IFERROR(VLOOKUP(A1199,E:E,1,FALSE)=A1199,FALSE),"Duplicate",IF(E1199&gt;"","Mismatch","IT Only")))),"No")</f>
        <v>No</v>
      </c>
      <c r="C1199" s="86" t="s">
        <v>430</v>
      </c>
      <c r="D1199" s="143" t="s">
        <v>472</v>
      </c>
      <c r="E1199" s="143" t="s">
        <v>3780</v>
      </c>
      <c r="F1199" s="143" t="str">
        <f>IF(E1199=0,"N/A",IF(IF(E1199&gt;"",COUNTIF(E:E,E1199),0)&gt;1,"Yes","No"))</f>
        <v>No</v>
      </c>
      <c r="G1199" s="87" t="s">
        <v>3781</v>
      </c>
      <c r="H1199" s="87" t="s">
        <v>493</v>
      </c>
      <c r="I1199" s="87" t="s">
        <v>445</v>
      </c>
      <c r="J1199" s="87" t="s">
        <v>500</v>
      </c>
      <c r="K1199" s="87">
        <v>40.098677000000002</v>
      </c>
      <c r="L1199" s="87">
        <v>-89.413780000000003</v>
      </c>
      <c r="M1199" s="87"/>
      <c r="N1199" s="87" t="s">
        <v>3780</v>
      </c>
      <c r="O1199" s="87" t="s">
        <v>3782</v>
      </c>
      <c r="P1199" s="87" t="s">
        <v>806</v>
      </c>
      <c r="Q1199" s="87" t="s">
        <v>807</v>
      </c>
    </row>
    <row r="1200" spans="1:17" x14ac:dyDescent="0.25">
      <c r="A1200" s="143"/>
      <c r="C1200" s="86" t="s">
        <v>430</v>
      </c>
      <c r="D1200" s="84" t="s">
        <v>431</v>
      </c>
      <c r="E1200" s="143" t="s">
        <v>10781</v>
      </c>
      <c r="F1200" s="84" t="s">
        <v>10076</v>
      </c>
      <c r="G1200" s="110" t="s">
        <v>10735</v>
      </c>
      <c r="H1200" s="110"/>
      <c r="I1200" s="110" t="s">
        <v>445</v>
      </c>
      <c r="J1200" s="110" t="s">
        <v>10517</v>
      </c>
      <c r="K1200" s="110">
        <v>38.564599999999999</v>
      </c>
      <c r="L1200" s="110">
        <v>-89.991849999999999</v>
      </c>
      <c r="M1200" s="110" t="s">
        <v>10827</v>
      </c>
      <c r="N1200" s="110"/>
      <c r="O1200" s="110"/>
      <c r="P1200" s="110"/>
      <c r="Q1200" s="110"/>
    </row>
    <row r="1201" spans="1:17" x14ac:dyDescent="0.25">
      <c r="A1201" s="143" t="s">
        <v>3711</v>
      </c>
      <c r="B1201" s="84" t="str">
        <f>IF(A1201&gt;"",IF(A1201=E1201,"No",(IF(IFERROR(VLOOKUP(A1201,E:E,1,FALSE)=A1201,FALSE),"Duplicate",IF(E1201&gt;"","Mismatch","IT Only")))),"No")</f>
        <v>No</v>
      </c>
      <c r="C1201" s="86" t="s">
        <v>430</v>
      </c>
      <c r="D1201" s="84" t="s">
        <v>431</v>
      </c>
      <c r="E1201" s="143" t="s">
        <v>3711</v>
      </c>
      <c r="F1201" s="84" t="str">
        <f>IF(E1201=0,"N/A",IF(IF(E1201&gt;"",COUNTIF(E:E,E1201),0)&gt;1,"Yes","No"))</f>
        <v>No</v>
      </c>
      <c r="G1201" s="87" t="s">
        <v>3712</v>
      </c>
      <c r="H1201" s="87" t="s">
        <v>1813</v>
      </c>
      <c r="I1201" s="87" t="s">
        <v>445</v>
      </c>
      <c r="J1201" s="87" t="s">
        <v>536</v>
      </c>
      <c r="K1201" s="87">
        <v>40.582294439999998</v>
      </c>
      <c r="L1201" s="87">
        <v>-90.160503329999997</v>
      </c>
      <c r="M1201" s="87"/>
      <c r="N1201" s="87"/>
      <c r="O1201" s="94"/>
      <c r="P1201" s="87"/>
      <c r="Q1201" s="89"/>
    </row>
    <row r="1202" spans="1:17" x14ac:dyDescent="0.25">
      <c r="A1202" s="143"/>
      <c r="B1202" s="143" t="str">
        <f>IF(A1202&gt;"",IF(A1202=E1202,"No",(IF(IFERROR(VLOOKUP(A1202,E:E,1,FALSE)=A1202,FALSE),"Duplicate",IF(E1202&gt;"","Mismatch","IT Only")))),"No")</f>
        <v>No</v>
      </c>
      <c r="C1202" s="86" t="s">
        <v>430</v>
      </c>
      <c r="D1202" s="143" t="s">
        <v>431</v>
      </c>
      <c r="E1202" s="143" t="s">
        <v>3713</v>
      </c>
      <c r="F1202" s="143" t="str">
        <f>IF(E1202=0,"N/A",IF(IF(E1202&gt;"",COUNTIF(E:E,E1202),0)&gt;1,"Yes","No"))</f>
        <v>No</v>
      </c>
      <c r="G1202" s="87" t="s">
        <v>3714</v>
      </c>
      <c r="H1202" s="87" t="s">
        <v>528</v>
      </c>
      <c r="I1202" s="87" t="s">
        <v>445</v>
      </c>
      <c r="J1202" s="87" t="s">
        <v>436</v>
      </c>
      <c r="K1202" s="87">
        <v>39.798333329999998</v>
      </c>
      <c r="L1202" s="87">
        <v>-88.33</v>
      </c>
      <c r="M1202" s="87"/>
      <c r="N1202" s="87" t="s">
        <v>3713</v>
      </c>
      <c r="O1202" s="87" t="s">
        <v>3715</v>
      </c>
      <c r="P1202" s="87" t="s">
        <v>714</v>
      </c>
      <c r="Q1202" s="87" t="s">
        <v>715</v>
      </c>
    </row>
    <row r="1203" spans="1:17" x14ac:dyDescent="0.25">
      <c r="A1203" s="143"/>
      <c r="B1203" s="84" t="str">
        <f>IF(A1203&gt;"",IF(A1203=E1203,"No",(IF(IFERROR(VLOOKUP(A1203,E:E,1,FALSE)=A1203,FALSE),"Duplicate",IF(E1203&gt;"","Mismatch","IT Only")))),"No")</f>
        <v>No</v>
      </c>
      <c r="C1203" s="86" t="s">
        <v>430</v>
      </c>
      <c r="D1203" s="84" t="s">
        <v>431</v>
      </c>
      <c r="E1203" s="84" t="s">
        <v>3723</v>
      </c>
      <c r="F1203" s="84" t="str">
        <f>IF(E1203=0,"N/A",IF(IF(E1203&gt;"",COUNTIF(E:E,E1203),0)&gt;1,"Yes","No"))</f>
        <v>No</v>
      </c>
      <c r="G1203" s="87" t="s">
        <v>3724</v>
      </c>
      <c r="H1203" s="87" t="s">
        <v>558</v>
      </c>
      <c r="I1203" s="87" t="s">
        <v>445</v>
      </c>
      <c r="J1203" s="87" t="s">
        <v>436</v>
      </c>
      <c r="K1203" s="87">
        <v>39.11603333</v>
      </c>
      <c r="L1203" s="87">
        <v>-89.241566669999997</v>
      </c>
      <c r="M1203" s="87"/>
      <c r="N1203" s="87" t="s">
        <v>3725</v>
      </c>
      <c r="O1203" s="87" t="s">
        <v>3726</v>
      </c>
      <c r="P1203" s="87" t="s">
        <v>1196</v>
      </c>
      <c r="Q1203" s="87" t="s">
        <v>1197</v>
      </c>
    </row>
    <row r="1204" spans="1:17" x14ac:dyDescent="0.25">
      <c r="A1204" s="93" t="s">
        <v>3718</v>
      </c>
      <c r="B1204" s="84" t="str">
        <f>IF(A1204&gt;"",IF(A1204=E1204,"No",(IF(IFERROR(VLOOKUP(A1204,E:E,1,FALSE)=A1204,FALSE),"Duplicate",IF(E1204&gt;"","Mismatch","IT Only")))),"No")</f>
        <v>Mismatch</v>
      </c>
      <c r="C1204" s="86" t="s">
        <v>463</v>
      </c>
      <c r="D1204" s="84" t="s">
        <v>464</v>
      </c>
      <c r="E1204" s="84" t="s">
        <v>3719</v>
      </c>
      <c r="F1204" s="84" t="str">
        <f>IF(E1204=0,"N/A",IF(IF(E1204&gt;"",COUNTIF(E:E,E1204),0)&gt;1,"Yes","No"))</f>
        <v>No</v>
      </c>
      <c r="G1204" s="87" t="s">
        <v>3720</v>
      </c>
      <c r="H1204" s="87" t="s">
        <v>558</v>
      </c>
      <c r="I1204" s="87" t="s">
        <v>445</v>
      </c>
      <c r="J1204" s="87" t="s">
        <v>467</v>
      </c>
      <c r="K1204" s="87">
        <v>39.11303333</v>
      </c>
      <c r="L1204" s="87">
        <v>-89.241683330000001</v>
      </c>
      <c r="M1204" s="87"/>
      <c r="N1204" s="87" t="s">
        <v>3721</v>
      </c>
      <c r="O1204" s="87" t="s">
        <v>3722</v>
      </c>
      <c r="P1204" s="87" t="s">
        <v>1196</v>
      </c>
      <c r="Q1204" s="87" t="s">
        <v>1197</v>
      </c>
    </row>
    <row r="1205" spans="1:17" x14ac:dyDescent="0.25">
      <c r="A1205" s="143"/>
      <c r="B1205" s="143" t="str">
        <f>IF(A1205&gt;"",IF(A1205=E1205,"No",(IF(IFERROR(VLOOKUP(A1205,E:E,1,FALSE)=A1205,FALSE),"Duplicate",IF(E1205&gt;"","Mismatch","IT Only")))),"No")</f>
        <v>No</v>
      </c>
      <c r="C1205" s="86" t="s">
        <v>430</v>
      </c>
      <c r="D1205" s="143" t="s">
        <v>431</v>
      </c>
      <c r="E1205" s="143" t="s">
        <v>3696</v>
      </c>
      <c r="F1205" s="143" t="str">
        <f>IF(E1205=0,"N/A",IF(IF(E1205&gt;"",COUNTIF(E:E,E1205),0)&gt;1,"Yes","No"))</f>
        <v>No</v>
      </c>
      <c r="G1205" s="87" t="s">
        <v>3697</v>
      </c>
      <c r="H1205" s="87" t="s">
        <v>434</v>
      </c>
      <c r="I1205" s="87" t="s">
        <v>435</v>
      </c>
      <c r="J1205" s="87" t="s">
        <v>436</v>
      </c>
      <c r="K1205" s="87">
        <v>38.774216000000003</v>
      </c>
      <c r="L1205" s="87">
        <v>-90.729361999999995</v>
      </c>
      <c r="M1205" s="87"/>
      <c r="N1205" s="87" t="s">
        <v>3696</v>
      </c>
      <c r="O1205" s="94">
        <v>724</v>
      </c>
      <c r="P1205" s="87" t="s">
        <v>699</v>
      </c>
      <c r="Q1205" s="89"/>
    </row>
    <row r="1206" spans="1:17" x14ac:dyDescent="0.25">
      <c r="A1206" s="143"/>
      <c r="B1206" s="143" t="str">
        <f>IF(A1206&gt;"",IF(A1206=E1206,"No",(IF(IFERROR(VLOOKUP(A1206,E:E,1,FALSE)=A1206,FALSE),"Duplicate",IF(E1206&gt;"","Mismatch","IT Only")))),"No")</f>
        <v>No</v>
      </c>
      <c r="C1206" s="86" t="s">
        <v>541</v>
      </c>
      <c r="D1206" s="143" t="s">
        <v>464</v>
      </c>
      <c r="E1206" s="143" t="s">
        <v>3737</v>
      </c>
      <c r="F1206" s="143" t="str">
        <f>IF(E1206=0,"N/A",IF(IF(E1206&gt;"",COUNTIF(E:E,E1206),0)&gt;1,"Yes","No"))</f>
        <v>No</v>
      </c>
      <c r="G1206" s="87" t="s">
        <v>3738</v>
      </c>
      <c r="H1206" s="87" t="s">
        <v>672</v>
      </c>
      <c r="I1206" s="87" t="s">
        <v>445</v>
      </c>
      <c r="J1206" s="87" t="s">
        <v>436</v>
      </c>
      <c r="K1206" s="87">
        <v>40.3155</v>
      </c>
      <c r="L1206" s="87">
        <v>-88.346133330000001</v>
      </c>
      <c r="M1206" s="87"/>
      <c r="N1206" s="87" t="s">
        <v>3737</v>
      </c>
      <c r="O1206" s="87" t="s">
        <v>3739</v>
      </c>
      <c r="P1206" s="87" t="s">
        <v>1026</v>
      </c>
      <c r="Q1206" s="87" t="s">
        <v>1027</v>
      </c>
    </row>
    <row r="1207" spans="1:17" x14ac:dyDescent="0.25">
      <c r="A1207" s="90"/>
      <c r="B1207" s="90" t="str">
        <f>IF(A1207&gt;"",IF(A1207=E1207,"No",(IF(IFERROR(VLOOKUP(A1207,E:E,1,FALSE)=A1207,FALSE),"Duplicate",IF(E1207&gt;"","Mismatch","IT Only")))),"No")</f>
        <v>No</v>
      </c>
      <c r="C1207" s="91" t="s">
        <v>451</v>
      </c>
      <c r="D1207" s="90" t="s">
        <v>431</v>
      </c>
      <c r="E1207" s="90" t="s">
        <v>3743</v>
      </c>
      <c r="F1207" s="90" t="str">
        <f>IF(E1207=0,"N/A",IF(IF(E1207&gt;"",COUNTIF(E:E,E1207),0)&gt;1,"Yes","No"))</f>
        <v>No</v>
      </c>
      <c r="G1207" s="92" t="s">
        <v>3744</v>
      </c>
      <c r="H1207" s="92" t="s">
        <v>692</v>
      </c>
      <c r="I1207" s="92" t="s">
        <v>435</v>
      </c>
      <c r="J1207" s="92" t="s">
        <v>436</v>
      </c>
      <c r="K1207" s="92"/>
      <c r="L1207" s="92"/>
      <c r="M1207" s="92"/>
      <c r="N1207" s="92" t="s">
        <v>3743</v>
      </c>
      <c r="O1207" s="96">
        <v>842</v>
      </c>
      <c r="P1207" s="92" t="s">
        <v>1649</v>
      </c>
      <c r="Q1207" s="97"/>
    </row>
    <row r="1208" spans="1:17" x14ac:dyDescent="0.25">
      <c r="A1208" s="143"/>
      <c r="B1208" s="143" t="str">
        <f>IF(A1208&gt;"",IF(A1208=E1208,"No",(IF(IFERROR(VLOOKUP(A1208,E:E,1,FALSE)=A1208,FALSE),"Duplicate",IF(E1208&gt;"","Mismatch","IT Only")))),"No")</f>
        <v>No</v>
      </c>
      <c r="C1208" s="86" t="s">
        <v>430</v>
      </c>
      <c r="D1208" s="143" t="s">
        <v>431</v>
      </c>
      <c r="E1208" s="143" t="s">
        <v>3731</v>
      </c>
      <c r="F1208" s="143" t="str">
        <f>IF(E1208=0,"N/A",IF(IF(E1208&gt;"",COUNTIF(E:E,E1208),0)&gt;1,"Yes","No"))</f>
        <v>No</v>
      </c>
      <c r="G1208" s="87" t="s">
        <v>3732</v>
      </c>
      <c r="H1208" s="87" t="s">
        <v>672</v>
      </c>
      <c r="I1208" s="87" t="s">
        <v>445</v>
      </c>
      <c r="J1208" s="87" t="s">
        <v>467</v>
      </c>
      <c r="K1208" s="87">
        <v>40.337550999999998</v>
      </c>
      <c r="L1208" s="87">
        <v>-88.346056000000004</v>
      </c>
      <c r="M1208" s="87"/>
      <c r="N1208" s="87" t="s">
        <v>3731</v>
      </c>
      <c r="O1208" s="87" t="s">
        <v>3733</v>
      </c>
      <c r="P1208" s="87" t="s">
        <v>1026</v>
      </c>
      <c r="Q1208" s="87" t="s">
        <v>1027</v>
      </c>
    </row>
    <row r="1209" spans="1:17" x14ac:dyDescent="0.25">
      <c r="A1209" s="143"/>
      <c r="B1209" s="143" t="str">
        <f>IF(A1209&gt;"",IF(A1209=E1209,"No",(IF(IFERROR(VLOOKUP(A1209,E:E,1,FALSE)=A1209,FALSE),"Duplicate",IF(E1209&gt;"","Mismatch","IT Only")))),"No")</f>
        <v>No</v>
      </c>
      <c r="C1209" s="86" t="s">
        <v>430</v>
      </c>
      <c r="D1209" s="143" t="s">
        <v>431</v>
      </c>
      <c r="E1209" s="143" t="s">
        <v>3745</v>
      </c>
      <c r="F1209" s="143" t="str">
        <f>IF(E1209=0,"N/A",IF(IF(E1209&gt;"",COUNTIF(E:E,E1209),0)&gt;1,"Yes","No"))</f>
        <v>No</v>
      </c>
      <c r="G1209" s="87" t="s">
        <v>3746</v>
      </c>
      <c r="H1209" s="87" t="s">
        <v>672</v>
      </c>
      <c r="I1209" s="87" t="s">
        <v>445</v>
      </c>
      <c r="J1209" s="87" t="s">
        <v>10375</v>
      </c>
      <c r="K1209" s="87">
        <v>40.12843333</v>
      </c>
      <c r="L1209" s="87">
        <v>-87.854316670000003</v>
      </c>
      <c r="M1209" s="87"/>
      <c r="N1209" s="87" t="s">
        <v>3747</v>
      </c>
      <c r="O1209" s="87" t="s">
        <v>3748</v>
      </c>
      <c r="P1209" s="87" t="s">
        <v>1704</v>
      </c>
      <c r="Q1209" s="87" t="s">
        <v>1705</v>
      </c>
    </row>
    <row r="1210" spans="1:17" x14ac:dyDescent="0.25">
      <c r="A1210" s="143"/>
      <c r="B1210" s="84" t="str">
        <f>IF(A1210&gt;"",IF(A1210=E1210,"No",(IF(IFERROR(VLOOKUP(A1210,E:E,1,FALSE)=A1210,FALSE),"Duplicate",IF(E1210&gt;"","Mismatch","IT Only")))),"No")</f>
        <v>No</v>
      </c>
      <c r="C1210" s="86" t="s">
        <v>430</v>
      </c>
      <c r="D1210" s="84" t="s">
        <v>431</v>
      </c>
      <c r="E1210" s="143" t="s">
        <v>3749</v>
      </c>
      <c r="F1210" s="84" t="str">
        <f>IF(E1210=0,"N/A",IF(IF(E1210&gt;"",COUNTIF(E:E,E1210),0)&gt;1,"Yes","No"))</f>
        <v>No</v>
      </c>
      <c r="G1210" s="87" t="s">
        <v>3750</v>
      </c>
      <c r="H1210" s="87" t="s">
        <v>434</v>
      </c>
      <c r="I1210" s="87" t="s">
        <v>435</v>
      </c>
      <c r="J1210" s="87" t="s">
        <v>436</v>
      </c>
      <c r="K1210" s="87">
        <v>39.350716669999997</v>
      </c>
      <c r="L1210" s="87">
        <v>-90.956016669999997</v>
      </c>
      <c r="M1210" s="87"/>
      <c r="N1210" s="87" t="s">
        <v>3749</v>
      </c>
      <c r="O1210" s="94">
        <v>668</v>
      </c>
      <c r="P1210" s="87" t="s">
        <v>461</v>
      </c>
      <c r="Q1210" s="89"/>
    </row>
    <row r="1211" spans="1:17" x14ac:dyDescent="0.25">
      <c r="A1211" s="143"/>
      <c r="B1211" s="143" t="str">
        <f>IF(A1211&gt;"",IF(A1211=E1211,"No",(IF(IFERROR(VLOOKUP(A1211,E:E,1,FALSE)=A1211,FALSE),"Duplicate",IF(E1211&gt;"","Mismatch","IT Only")))),"No")</f>
        <v>No</v>
      </c>
      <c r="C1211" s="86" t="s">
        <v>430</v>
      </c>
      <c r="D1211" s="143" t="s">
        <v>431</v>
      </c>
      <c r="E1211" s="143" t="s">
        <v>3843</v>
      </c>
      <c r="F1211" s="143" t="str">
        <f>IF(E1211=0,"N/A",IF(IF(E1211&gt;"",COUNTIF(E:E,E1211),0)&gt;1,"Yes","No"))</f>
        <v>No</v>
      </c>
      <c r="G1211" s="87" t="s">
        <v>3844</v>
      </c>
      <c r="H1211" s="87" t="s">
        <v>434</v>
      </c>
      <c r="I1211" s="87" t="s">
        <v>435</v>
      </c>
      <c r="J1211" s="87" t="s">
        <v>436</v>
      </c>
      <c r="K1211" s="87">
        <v>39.489400000000003</v>
      </c>
      <c r="L1211" s="87">
        <v>-91.336383330000004</v>
      </c>
      <c r="M1211" s="87"/>
      <c r="N1211" s="87" t="s">
        <v>3843</v>
      </c>
      <c r="O1211" s="94">
        <v>731</v>
      </c>
      <c r="P1211" s="87" t="s">
        <v>461</v>
      </c>
      <c r="Q1211" s="89"/>
    </row>
    <row r="1212" spans="1:17" x14ac:dyDescent="0.25">
      <c r="A1212" s="143" t="s">
        <v>3768</v>
      </c>
      <c r="B1212" s="143" t="str">
        <f>IF(A1212&gt;"",IF(A1212=E1212,"No",(IF(IFERROR(VLOOKUP(A1212,E:E,1,FALSE)=A1212,FALSE),"Duplicate",IF(E1212&gt;"","Mismatch","IT Only")))),"No")</f>
        <v>No</v>
      </c>
      <c r="C1212" s="86" t="s">
        <v>430</v>
      </c>
      <c r="D1212" s="143" t="s">
        <v>431</v>
      </c>
      <c r="E1212" s="143" t="s">
        <v>3769</v>
      </c>
      <c r="F1212" s="143" t="str">
        <f>IF(E1212=0,"N/A",IF(IF(E1212&gt;"",COUNTIF(E:E,E1212),0)&gt;1,"Yes","No"))</f>
        <v>No</v>
      </c>
      <c r="G1212" s="87" t="s">
        <v>3770</v>
      </c>
      <c r="H1212" s="87" t="s">
        <v>479</v>
      </c>
      <c r="I1212" s="87" t="s">
        <v>445</v>
      </c>
      <c r="J1212" s="87" t="s">
        <v>467</v>
      </c>
      <c r="K1212" s="87">
        <v>39.627606999999998</v>
      </c>
      <c r="L1212" s="87">
        <v>-90.599380999999994</v>
      </c>
      <c r="M1212" s="87"/>
      <c r="N1212" s="87" t="s">
        <v>3769</v>
      </c>
      <c r="O1212" s="87" t="s">
        <v>3771</v>
      </c>
      <c r="P1212" s="87" t="s">
        <v>482</v>
      </c>
      <c r="Q1212" s="87" t="s">
        <v>483</v>
      </c>
    </row>
    <row r="1213" spans="1:17" x14ac:dyDescent="0.25">
      <c r="A1213" s="143"/>
      <c r="B1213" s="84" t="str">
        <f>IF(A1213&gt;"",IF(A1213=E1213,"No",(IF(IFERROR(VLOOKUP(A1213,E:E,1,FALSE)=A1213,FALSE),"Duplicate",IF(E1213&gt;"","Mismatch","IT Only")))),"No")</f>
        <v>No</v>
      </c>
      <c r="C1213" s="86" t="s">
        <v>430</v>
      </c>
      <c r="D1213" s="84" t="s">
        <v>431</v>
      </c>
      <c r="E1213" s="84" t="s">
        <v>3753</v>
      </c>
      <c r="F1213" s="84" t="str">
        <f>IF(E1213=0,"N/A",IF(IF(E1213&gt;"",COUNTIF(E:E,E1213),0)&gt;1,"Yes","No"))</f>
        <v>No</v>
      </c>
      <c r="G1213" s="87" t="s">
        <v>3754</v>
      </c>
      <c r="H1213" s="87" t="s">
        <v>692</v>
      </c>
      <c r="I1213" s="87" t="s">
        <v>435</v>
      </c>
      <c r="J1213" s="87" t="s">
        <v>436</v>
      </c>
      <c r="K1213" s="87">
        <v>37.47068333</v>
      </c>
      <c r="L1213" s="87">
        <v>-91.087100000000007</v>
      </c>
      <c r="M1213" s="87"/>
      <c r="N1213" s="87" t="s">
        <v>3753</v>
      </c>
      <c r="O1213" s="94">
        <v>410</v>
      </c>
      <c r="P1213" s="87" t="s">
        <v>1039</v>
      </c>
      <c r="Q1213" s="89"/>
    </row>
    <row r="1214" spans="1:17" x14ac:dyDescent="0.25">
      <c r="A1214" s="143"/>
      <c r="B1214" s="143" t="str">
        <f>IF(A1214&gt;"",IF(A1214=E1214,"No",(IF(IFERROR(VLOOKUP(A1214,E:E,1,FALSE)=A1214,FALSE),"Duplicate",IF(E1214&gt;"","Mismatch","IT Only")))),"No")</f>
        <v>No</v>
      </c>
      <c r="C1214" s="86" t="s">
        <v>430</v>
      </c>
      <c r="D1214" s="143" t="s">
        <v>431</v>
      </c>
      <c r="E1214" s="143" t="s">
        <v>3757</v>
      </c>
      <c r="F1214" s="143" t="str">
        <f>IF(E1214=0,"N/A",IF(IF(E1214&gt;"",COUNTIF(E:E,E1214),0)&gt;1,"Yes","No"))</f>
        <v>No</v>
      </c>
      <c r="G1214" s="87" t="s">
        <v>3758</v>
      </c>
      <c r="H1214" s="87" t="s">
        <v>444</v>
      </c>
      <c r="I1214" s="87" t="s">
        <v>445</v>
      </c>
      <c r="J1214" s="87" t="s">
        <v>552</v>
      </c>
      <c r="K1214" s="87">
        <v>40.602271000000002</v>
      </c>
      <c r="L1214" s="87">
        <v>-89.488358000000005</v>
      </c>
      <c r="M1214" s="87"/>
      <c r="N1214" s="87" t="s">
        <v>3757</v>
      </c>
      <c r="O1214" s="87" t="s">
        <v>3759</v>
      </c>
      <c r="P1214" s="87" t="s">
        <v>447</v>
      </c>
      <c r="Q1214" s="87" t="s">
        <v>448</v>
      </c>
    </row>
    <row r="1215" spans="1:17" x14ac:dyDescent="0.25">
      <c r="A1215" s="143"/>
      <c r="B1215" s="84" t="str">
        <f>IF(A1215&gt;"",IF(A1215=E1215,"No",(IF(IFERROR(VLOOKUP(A1215,E:E,1,FALSE)=A1215,FALSE),"Duplicate",IF(E1215&gt;"","Mismatch","IT Only")))),"No")</f>
        <v>No</v>
      </c>
      <c r="C1215" s="86" t="s">
        <v>430</v>
      </c>
      <c r="D1215" s="84" t="s">
        <v>431</v>
      </c>
      <c r="E1215" s="84" t="s">
        <v>3775</v>
      </c>
      <c r="F1215" s="84" t="str">
        <f>IF(E1215=0,"N/A",IF(IF(E1215&gt;"",COUNTIF(E:E,E1215),0)&gt;1,"Yes","No"))</f>
        <v>No</v>
      </c>
      <c r="G1215" s="87" t="s">
        <v>3776</v>
      </c>
      <c r="H1215" s="87" t="s">
        <v>593</v>
      </c>
      <c r="I1215" s="87" t="s">
        <v>435</v>
      </c>
      <c r="J1215" s="87" t="s">
        <v>436</v>
      </c>
      <c r="K1215" s="87">
        <v>38.801183330000001</v>
      </c>
      <c r="L1215" s="87">
        <v>-90.332216669999994</v>
      </c>
      <c r="M1215" s="87"/>
      <c r="N1215" s="87" t="s">
        <v>3775</v>
      </c>
      <c r="O1215" s="94">
        <v>259</v>
      </c>
      <c r="P1215" s="87" t="s">
        <v>1232</v>
      </c>
      <c r="Q1215" s="89"/>
    </row>
    <row r="1216" spans="1:17" x14ac:dyDescent="0.25">
      <c r="A1216" s="143"/>
      <c r="B1216" s="84" t="str">
        <f>IF(A1216&gt;"",IF(A1216=E1216,"No",(IF(IFERROR(VLOOKUP(A1216,E:E,1,FALSE)=A1216,FALSE),"Duplicate",IF(E1216&gt;"","Mismatch","IT Only")))),"No")</f>
        <v>No</v>
      </c>
      <c r="C1216" s="86" t="s">
        <v>430</v>
      </c>
      <c r="D1216" s="84" t="s">
        <v>431</v>
      </c>
      <c r="E1216" s="84" t="s">
        <v>3772</v>
      </c>
      <c r="F1216" s="84" t="str">
        <f>IF(E1216=0,"N/A",IF(IF(E1216&gt;"",COUNTIF(E:E,E1216),0)&gt;1,"Yes","No"))</f>
        <v>No</v>
      </c>
      <c r="G1216" s="87" t="s">
        <v>3773</v>
      </c>
      <c r="H1216" s="87" t="s">
        <v>479</v>
      </c>
      <c r="I1216" s="87" t="s">
        <v>445</v>
      </c>
      <c r="J1216" s="87" t="s">
        <v>436</v>
      </c>
      <c r="K1216" s="87"/>
      <c r="L1216" s="87"/>
      <c r="M1216" s="87"/>
      <c r="N1216" s="87" t="s">
        <v>3772</v>
      </c>
      <c r="O1216" s="87" t="s">
        <v>3774</v>
      </c>
      <c r="P1216" s="87" t="s">
        <v>482</v>
      </c>
      <c r="Q1216" s="87" t="s">
        <v>483</v>
      </c>
    </row>
    <row r="1217" spans="1:17" x14ac:dyDescent="0.25">
      <c r="A1217" s="143"/>
      <c r="B1217" s="143" t="str">
        <f>IF(A1217&gt;"",IF(A1217=E1217,"No",(IF(IFERROR(VLOOKUP(A1217,E:E,1,FALSE)=A1217,FALSE),"Duplicate",IF(E1217&gt;"","Mismatch","IT Only")))),"No")</f>
        <v>No</v>
      </c>
      <c r="C1217" s="86" t="s">
        <v>430</v>
      </c>
      <c r="D1217" s="143" t="s">
        <v>431</v>
      </c>
      <c r="E1217" s="143" t="s">
        <v>3762</v>
      </c>
      <c r="F1217" s="143" t="str">
        <f>IF(E1217=0,"N/A",IF(IF(E1217&gt;"",COUNTIF(E:E,E1217),0)&gt;1,"Yes","No"))</f>
        <v>No</v>
      </c>
      <c r="G1217" s="87" t="s">
        <v>3763</v>
      </c>
      <c r="H1217" s="87" t="s">
        <v>528</v>
      </c>
      <c r="I1217" s="87" t="s">
        <v>445</v>
      </c>
      <c r="J1217" s="87" t="s">
        <v>436</v>
      </c>
      <c r="K1217" s="87">
        <v>38.672654000000001</v>
      </c>
      <c r="L1217" s="87">
        <v>-88.460015999999996</v>
      </c>
      <c r="M1217" s="87"/>
      <c r="N1217" s="87" t="s">
        <v>3762</v>
      </c>
      <c r="O1217" s="87" t="s">
        <v>3764</v>
      </c>
      <c r="P1217" s="87" t="s">
        <v>530</v>
      </c>
      <c r="Q1217" s="87" t="s">
        <v>531</v>
      </c>
    </row>
    <row r="1218" spans="1:17" x14ac:dyDescent="0.25">
      <c r="A1218" s="143"/>
      <c r="B1218" s="143" t="str">
        <f>IF(A1218&gt;"",IF(A1218=E1218,"No",(IF(IFERROR(VLOOKUP(A1218,E:E,1,FALSE)=A1218,FALSE),"Duplicate",IF(E1218&gt;"","Mismatch","IT Only")))),"No")</f>
        <v>No</v>
      </c>
      <c r="C1218" s="86" t="s">
        <v>430</v>
      </c>
      <c r="D1218" s="143" t="s">
        <v>431</v>
      </c>
      <c r="E1218" s="143" t="s">
        <v>3765</v>
      </c>
      <c r="F1218" s="143" t="str">
        <f>IF(E1218=0,"N/A",IF(IF(E1218&gt;"",COUNTIF(E:E,E1218),0)&gt;1,"Yes","No"))</f>
        <v>No</v>
      </c>
      <c r="G1218" s="87" t="s">
        <v>3766</v>
      </c>
      <c r="H1218" s="87" t="s">
        <v>528</v>
      </c>
      <c r="I1218" s="87" t="s">
        <v>445</v>
      </c>
      <c r="J1218" s="87" t="s">
        <v>436</v>
      </c>
      <c r="K1218" s="87">
        <v>38.673666670000003</v>
      </c>
      <c r="L1218" s="87">
        <v>-88.431766670000002</v>
      </c>
      <c r="M1218" s="87"/>
      <c r="N1218" s="87" t="s">
        <v>3765</v>
      </c>
      <c r="O1218" s="87" t="s">
        <v>3767</v>
      </c>
      <c r="P1218" s="87" t="s">
        <v>530</v>
      </c>
      <c r="Q1218" s="87" t="s">
        <v>531</v>
      </c>
    </row>
    <row r="1219" spans="1:17" x14ac:dyDescent="0.25">
      <c r="A1219" s="143"/>
      <c r="B1219" s="143" t="str">
        <f>IF(A1219&gt;"",IF(A1219=E1219,"No",(IF(IFERROR(VLOOKUP(A1219,E:E,1,FALSE)=A1219,FALSE),"Duplicate",IF(E1219&gt;"","Mismatch","IT Only")))),"No")</f>
        <v>No</v>
      </c>
      <c r="C1219" s="86" t="s">
        <v>430</v>
      </c>
      <c r="D1219" s="143" t="s">
        <v>431</v>
      </c>
      <c r="E1219" s="143" t="s">
        <v>3760</v>
      </c>
      <c r="F1219" s="143" t="str">
        <f>IF(E1219=0,"N/A",IF(IF(E1219&gt;"",COUNTIF(E:E,E1219),0)&gt;1,"Yes","No"))</f>
        <v>No</v>
      </c>
      <c r="G1219" s="87" t="s">
        <v>3761</v>
      </c>
      <c r="H1219" s="87" t="s">
        <v>434</v>
      </c>
      <c r="I1219" s="87" t="s">
        <v>435</v>
      </c>
      <c r="J1219" s="87" t="s">
        <v>436</v>
      </c>
      <c r="K1219" s="87">
        <v>38.850797999999998</v>
      </c>
      <c r="L1219" s="87">
        <v>-90.866833999999997</v>
      </c>
      <c r="M1219" s="87"/>
      <c r="N1219" s="87" t="s">
        <v>3760</v>
      </c>
      <c r="O1219" s="94">
        <v>389</v>
      </c>
      <c r="P1219" s="87" t="s">
        <v>699</v>
      </c>
      <c r="Q1219" s="89"/>
    </row>
    <row r="1220" spans="1:17" x14ac:dyDescent="0.25">
      <c r="A1220" s="143"/>
      <c r="B1220" s="143" t="str">
        <f>IF(A1220&gt;"",IF(A1220=E1220,"No",(IF(IFERROR(VLOOKUP(A1220,E:E,1,FALSE)=A1220,FALSE),"Duplicate",IF(E1220&gt;"","Mismatch","IT Only")))),"No")</f>
        <v>No</v>
      </c>
      <c r="C1220" s="86" t="s">
        <v>430</v>
      </c>
      <c r="D1220" s="143" t="s">
        <v>431</v>
      </c>
      <c r="E1220" s="143" t="s">
        <v>3669</v>
      </c>
      <c r="F1220" s="143" t="str">
        <f>IF(E1220=0,"N/A",IF(IF(E1220&gt;"",COUNTIF(E:E,E1220),0)&gt;1,"Yes","No"))</f>
        <v>No</v>
      </c>
      <c r="G1220" s="87" t="s">
        <v>3670</v>
      </c>
      <c r="H1220" s="87" t="s">
        <v>444</v>
      </c>
      <c r="I1220" s="87" t="s">
        <v>445</v>
      </c>
      <c r="J1220" s="87" t="s">
        <v>436</v>
      </c>
      <c r="K1220" s="87">
        <v>40.674366999999997</v>
      </c>
      <c r="L1220" s="87">
        <v>-89.533366999999998</v>
      </c>
      <c r="M1220" s="87"/>
      <c r="N1220" s="87" t="s">
        <v>3669</v>
      </c>
      <c r="O1220" s="87" t="s">
        <v>3671</v>
      </c>
      <c r="P1220" s="87" t="s">
        <v>447</v>
      </c>
      <c r="Q1220" s="87" t="s">
        <v>448</v>
      </c>
    </row>
    <row r="1221" spans="1:17" x14ac:dyDescent="0.25">
      <c r="A1221" s="143"/>
      <c r="B1221" s="143" t="str">
        <f>IF(A1221&gt;"",IF(A1221=E1221,"No",(IF(IFERROR(VLOOKUP(A1221,E:E,1,FALSE)=A1221,FALSE),"Duplicate",IF(E1221&gt;"","Mismatch","IT Only")))),"No")</f>
        <v>No</v>
      </c>
      <c r="D1221" s="143"/>
      <c r="E1221" s="143" t="s">
        <v>10413</v>
      </c>
      <c r="F1221" s="143" t="str">
        <f>IF(E1221=0,"N/A",IF(IF(E1221&gt;"",COUNTIF(E:E,E1221),0)&gt;1,"Yes","No"))</f>
        <v>No</v>
      </c>
      <c r="G1221" s="130" t="s">
        <v>10414</v>
      </c>
      <c r="H1221" s="87"/>
      <c r="I1221" s="87" t="s">
        <v>10415</v>
      </c>
      <c r="J1221" s="87" t="s">
        <v>500</v>
      </c>
      <c r="K1221" s="145">
        <v>40.633958999999997</v>
      </c>
      <c r="L1221" s="145">
        <v>-91.299147000000005</v>
      </c>
      <c r="M1221" s="87"/>
      <c r="N1221" s="87"/>
      <c r="O1221" s="87"/>
      <c r="P1221" s="87"/>
      <c r="Q1221" s="87"/>
    </row>
    <row r="1222" spans="1:17" x14ac:dyDescent="0.25">
      <c r="A1222" s="143"/>
      <c r="B1222" s="84" t="str">
        <f>IF(A1222&gt;"",IF(A1222=E1222,"No",(IF(IFERROR(VLOOKUP(A1222,E:E,1,FALSE)=A1222,FALSE),"Duplicate",IF(E1222&gt;"","Mismatch","IT Only")))),"No")</f>
        <v>No</v>
      </c>
      <c r="C1222" s="86" t="s">
        <v>430</v>
      </c>
      <c r="D1222" s="84" t="s">
        <v>431</v>
      </c>
      <c r="E1222" s="143" t="s">
        <v>3677</v>
      </c>
      <c r="F1222" s="84" t="str">
        <f>IF(E1222=0,"N/A",IF(IF(E1222&gt;"",COUNTIF(E:E,E1222),0)&gt;1,"Yes","No"))</f>
        <v>No</v>
      </c>
      <c r="G1222" s="87" t="s">
        <v>3678</v>
      </c>
      <c r="H1222" s="87" t="s">
        <v>434</v>
      </c>
      <c r="I1222" s="87" t="s">
        <v>435</v>
      </c>
      <c r="J1222" s="87" t="s">
        <v>436</v>
      </c>
      <c r="K1222" s="87">
        <v>39.217366669999997</v>
      </c>
      <c r="L1222" s="87">
        <v>-92.161850000000001</v>
      </c>
      <c r="M1222" s="87"/>
      <c r="N1222" s="87" t="s">
        <v>3677</v>
      </c>
      <c r="O1222" s="94">
        <v>979</v>
      </c>
      <c r="P1222" s="87" t="s">
        <v>437</v>
      </c>
      <c r="Q1222" s="89"/>
    </row>
    <row r="1223" spans="1:17" x14ac:dyDescent="0.25">
      <c r="A1223" s="143"/>
      <c r="B1223" s="143" t="str">
        <f>IF(A1223&gt;"",IF(A1223=E1223,"No",(IF(IFERROR(VLOOKUP(A1223,E:E,1,FALSE)=A1223,FALSE),"Duplicate",IF(E1223&gt;"","Mismatch","IT Only")))),"No")</f>
        <v>No</v>
      </c>
      <c r="C1223" s="86" t="s">
        <v>430</v>
      </c>
      <c r="D1223" s="143" t="s">
        <v>431</v>
      </c>
      <c r="E1223" s="143" t="s">
        <v>3639</v>
      </c>
      <c r="F1223" s="143" t="str">
        <f>IF(E1223=0,"N/A",IF(IF(E1223&gt;"",COUNTIF(E:E,E1223),0)&gt;1,"Yes","No"))</f>
        <v>No</v>
      </c>
      <c r="G1223" s="87" t="s">
        <v>3640</v>
      </c>
      <c r="H1223" s="87" t="s">
        <v>558</v>
      </c>
      <c r="I1223" s="87" t="s">
        <v>445</v>
      </c>
      <c r="J1223" s="87" t="s">
        <v>436</v>
      </c>
      <c r="K1223" s="87">
        <v>38.660266669999999</v>
      </c>
      <c r="L1223" s="87">
        <v>-90.031766669999996</v>
      </c>
      <c r="M1223" s="87" t="s">
        <v>3632</v>
      </c>
      <c r="N1223" s="87" t="s">
        <v>3641</v>
      </c>
      <c r="O1223" s="87" t="s">
        <v>3642</v>
      </c>
      <c r="P1223" s="87" t="s">
        <v>1961</v>
      </c>
      <c r="Q1223" s="87" t="s">
        <v>1962</v>
      </c>
    </row>
    <row r="1224" spans="1:17" x14ac:dyDescent="0.25">
      <c r="A1224" s="143" t="s">
        <v>3634</v>
      </c>
      <c r="B1224" s="143" t="str">
        <f>IF(A1224&gt;"",IF(A1224=E1224,"No",(IF(IFERROR(VLOOKUP(A1224,E:E,1,FALSE)=A1224,FALSE),"Duplicate",IF(E1224&gt;"","Mismatch","IT Only")))),"No")</f>
        <v>No</v>
      </c>
      <c r="C1224" s="86" t="s">
        <v>430</v>
      </c>
      <c r="D1224" s="143" t="s">
        <v>431</v>
      </c>
      <c r="E1224" s="143" t="s">
        <v>3634</v>
      </c>
      <c r="F1224" s="84" t="str">
        <f>IF(E1224=0,"N/A",IF(IF(E1224&gt;"",COUNTIF(E:E,E1224),0)&gt;1,"Yes","No"))</f>
        <v>No</v>
      </c>
      <c r="G1224" s="87" t="s">
        <v>3635</v>
      </c>
      <c r="H1224" s="87" t="s">
        <v>624</v>
      </c>
      <c r="I1224" s="87" t="s">
        <v>445</v>
      </c>
      <c r="J1224" s="87" t="s">
        <v>3372</v>
      </c>
      <c r="K1224" s="87">
        <v>38.667557000000002</v>
      </c>
      <c r="L1224" s="87">
        <v>-90.043079000000006</v>
      </c>
      <c r="M1224" s="87" t="s">
        <v>668</v>
      </c>
      <c r="N1224" s="87"/>
      <c r="O1224" s="87"/>
      <c r="P1224" s="87"/>
      <c r="Q1224" s="87"/>
    </row>
    <row r="1225" spans="1:17" x14ac:dyDescent="0.25">
      <c r="A1225" s="143"/>
      <c r="B1225" s="143" t="str">
        <f>IF(A1225&gt;"",IF(A1225=E1225,"No",(IF(IFERROR(VLOOKUP(A1225,E:E,1,FALSE)=A1225,FALSE),"Duplicate",IF(E1225&gt;"","Mismatch","IT Only")))),"No")</f>
        <v>No</v>
      </c>
      <c r="C1225" s="86" t="s">
        <v>430</v>
      </c>
      <c r="D1225" s="143" t="s">
        <v>431</v>
      </c>
      <c r="E1225" s="143" t="s">
        <v>3630</v>
      </c>
      <c r="F1225" s="84" t="str">
        <f>IF(E1225=0,"N/A",IF(IF(E1225&gt;"",COUNTIF(E:E,E1225),0)&gt;1,"Yes","No"))</f>
        <v>No</v>
      </c>
      <c r="G1225" s="87" t="s">
        <v>3631</v>
      </c>
      <c r="H1225" s="87" t="s">
        <v>516</v>
      </c>
      <c r="I1225" s="87" t="s">
        <v>445</v>
      </c>
      <c r="J1225" s="87" t="s">
        <v>436</v>
      </c>
      <c r="K1225" s="87">
        <v>38.645183330000002</v>
      </c>
      <c r="L1225" s="87">
        <v>-90.104399999999998</v>
      </c>
      <c r="M1225" s="87" t="s">
        <v>3632</v>
      </c>
      <c r="N1225" s="87" t="s">
        <v>3633</v>
      </c>
      <c r="O1225" s="94">
        <v>347</v>
      </c>
      <c r="P1225" s="87" t="s">
        <v>518</v>
      </c>
      <c r="Q1225" s="87" t="s">
        <v>519</v>
      </c>
    </row>
    <row r="1226" spans="1:17" x14ac:dyDescent="0.25">
      <c r="A1226" s="143"/>
      <c r="B1226" s="143" t="str">
        <f>IF(A1226&gt;"",IF(A1226=E1226,"No",(IF(IFERROR(VLOOKUP(A1226,E:E,1,FALSE)=A1226,FALSE),"Duplicate",IF(E1226&gt;"","Mismatch","IT Only")))),"No")</f>
        <v>No</v>
      </c>
      <c r="C1226" s="86" t="s">
        <v>430</v>
      </c>
      <c r="D1226" s="143" t="s">
        <v>431</v>
      </c>
      <c r="E1226" s="143" t="s">
        <v>3786</v>
      </c>
      <c r="F1226" s="143" t="str">
        <f>IF(E1226=0,"N/A",IF(IF(E1226&gt;"",COUNTIF(E:E,E1226),0)&gt;1,"Yes","No"))</f>
        <v>No</v>
      </c>
      <c r="G1226" s="87" t="s">
        <v>3787</v>
      </c>
      <c r="H1226" s="87" t="s">
        <v>444</v>
      </c>
      <c r="I1226" s="87" t="s">
        <v>445</v>
      </c>
      <c r="J1226" s="87" t="s">
        <v>436</v>
      </c>
      <c r="K1226" s="87">
        <v>40.739699999999999</v>
      </c>
      <c r="L1226" s="87">
        <v>-89.514267000000004</v>
      </c>
      <c r="M1226" s="87"/>
      <c r="N1226" s="87" t="s">
        <v>3786</v>
      </c>
      <c r="O1226" s="87" t="s">
        <v>3788</v>
      </c>
      <c r="P1226" s="87" t="s">
        <v>447</v>
      </c>
      <c r="Q1226" s="87" t="s">
        <v>448</v>
      </c>
    </row>
    <row r="1227" spans="1:17" x14ac:dyDescent="0.25">
      <c r="A1227" s="143"/>
      <c r="B1227" s="143" t="str">
        <f>IF(A1227&gt;"",IF(A1227=E1227,"No",(IF(IFERROR(VLOOKUP(A1227,E:E,1,FALSE)=A1227,FALSE),"Duplicate",IF(E1227&gt;"","Mismatch","IT Only")))),"No")</f>
        <v>No</v>
      </c>
      <c r="C1227" s="86" t="s">
        <v>430</v>
      </c>
      <c r="D1227" s="143" t="s">
        <v>431</v>
      </c>
      <c r="E1227" s="143" t="s">
        <v>3831</v>
      </c>
      <c r="F1227" s="84" t="str">
        <f>IF(E1227=0,"N/A",IF(IF(E1227&gt;"",COUNTIF(E:E,E1227),0)&gt;1,"Yes","No"))</f>
        <v>No</v>
      </c>
      <c r="G1227" s="87" t="s">
        <v>3832</v>
      </c>
      <c r="H1227" s="87" t="s">
        <v>593</v>
      </c>
      <c r="I1227" s="87" t="s">
        <v>435</v>
      </c>
      <c r="J1227" s="87" t="s">
        <v>436</v>
      </c>
      <c r="K1227" s="87">
        <v>38.823933330000003</v>
      </c>
      <c r="L1227" s="87">
        <v>-90.503749999999997</v>
      </c>
      <c r="M1227" s="87"/>
      <c r="N1227" s="87" t="s">
        <v>3831</v>
      </c>
      <c r="O1227" s="94">
        <v>583</v>
      </c>
      <c r="P1227" s="87" t="s">
        <v>1054</v>
      </c>
      <c r="Q1227" s="89"/>
    </row>
    <row r="1228" spans="1:17" s="90" customFormat="1" x14ac:dyDescent="0.25">
      <c r="A1228" s="143"/>
      <c r="B1228" s="143" t="str">
        <f>IF(A1228&gt;"",IF(A1228=E1228,"No",(IF(IFERROR(VLOOKUP(A1228,E:E,1,FALSE)=A1228,FALSE),"Duplicate",IF(E1228&gt;"","Mismatch","IT Only")))),"No")</f>
        <v>No</v>
      </c>
      <c r="C1228" s="86" t="s">
        <v>430</v>
      </c>
      <c r="D1228" s="143" t="s">
        <v>431</v>
      </c>
      <c r="E1228" s="143" t="s">
        <v>3833</v>
      </c>
      <c r="F1228" s="84" t="str">
        <f>IF(E1228=0,"N/A",IF(IF(E1228&gt;"",COUNTIF(E:E,E1228),0)&gt;1,"Yes","No"))</f>
        <v>No</v>
      </c>
      <c r="G1228" s="87" t="s">
        <v>3834</v>
      </c>
      <c r="H1228" s="87" t="s">
        <v>516</v>
      </c>
      <c r="I1228" s="87" t="s">
        <v>445</v>
      </c>
      <c r="J1228" s="87" t="s">
        <v>436</v>
      </c>
      <c r="K1228" s="87">
        <v>38.365192</v>
      </c>
      <c r="L1228" s="87">
        <v>-90.255932999999999</v>
      </c>
      <c r="M1228" s="87"/>
      <c r="N1228" s="87" t="s">
        <v>3833</v>
      </c>
      <c r="O1228" s="87" t="s">
        <v>3835</v>
      </c>
      <c r="P1228" s="87" t="s">
        <v>524</v>
      </c>
      <c r="Q1228" s="87" t="s">
        <v>525</v>
      </c>
    </row>
    <row r="1229" spans="1:17" s="90" customFormat="1" x14ac:dyDescent="0.25">
      <c r="A1229" s="143"/>
      <c r="B1229" s="84" t="str">
        <f>IF(A1229&gt;"",IF(A1229=E1229,"No",(IF(IFERROR(VLOOKUP(A1229,E:E,1,FALSE)=A1229,FALSE),"Duplicate",IF(E1229&gt;"","Mismatch","IT Only")))),"No")</f>
        <v>No</v>
      </c>
      <c r="C1229" s="86" t="s">
        <v>430</v>
      </c>
      <c r="D1229" s="84" t="s">
        <v>431</v>
      </c>
      <c r="E1229" s="84" t="s">
        <v>3783</v>
      </c>
      <c r="F1229" s="84" t="str">
        <f>IF(E1229=0,"N/A",IF(IF(E1229&gt;"",COUNTIF(E:E,E1229),0)&gt;1,"Yes","No"))</f>
        <v>No</v>
      </c>
      <c r="G1229" s="87" t="s">
        <v>3784</v>
      </c>
      <c r="H1229" s="87" t="s">
        <v>440</v>
      </c>
      <c r="I1229" s="87" t="s">
        <v>435</v>
      </c>
      <c r="J1229" s="87" t="s">
        <v>436</v>
      </c>
      <c r="K1229" s="87">
        <v>38.620800000000003</v>
      </c>
      <c r="L1229" s="87">
        <v>-90.249816670000001</v>
      </c>
      <c r="M1229" s="87"/>
      <c r="N1229" s="87" t="s">
        <v>3785</v>
      </c>
      <c r="O1229" s="88">
        <v>29</v>
      </c>
      <c r="P1229" s="87" t="s">
        <v>441</v>
      </c>
      <c r="Q1229" s="89"/>
    </row>
    <row r="1230" spans="1:17" x14ac:dyDescent="0.25">
      <c r="A1230" s="93"/>
      <c r="B1230" s="143" t="str">
        <f>IF(A1230&gt;"",IF(A1230=E1230,"No",(IF(IFERROR(VLOOKUP(A1230,E:E,1,FALSE)=A1230,FALSE),"Duplicate",IF(E1230&gt;"","Mismatch","IT Only")))),"No")</f>
        <v>No</v>
      </c>
      <c r="C1230" s="86" t="s">
        <v>430</v>
      </c>
      <c r="D1230" s="143" t="s">
        <v>431</v>
      </c>
      <c r="E1230" s="143" t="s">
        <v>10047</v>
      </c>
      <c r="F1230" s="143" t="str">
        <f>IF(E1230=0,"N/A",IF(IF(E1230&gt;"",COUNTIF(E:E,E1230),0)&gt;1,"Yes","No"))</f>
        <v>No</v>
      </c>
      <c r="G1230" s="87" t="s">
        <v>10048</v>
      </c>
      <c r="H1230" s="87" t="s">
        <v>672</v>
      </c>
      <c r="I1230" s="87" t="s">
        <v>445</v>
      </c>
      <c r="J1230" s="87" t="s">
        <v>536</v>
      </c>
      <c r="K1230" s="87">
        <v>40.748199999999997</v>
      </c>
      <c r="L1230" s="87">
        <v>-88.411699999999996</v>
      </c>
      <c r="M1230" s="87"/>
      <c r="N1230" s="87"/>
      <c r="O1230" s="88"/>
      <c r="P1230" s="87"/>
      <c r="Q1230" s="89"/>
    </row>
    <row r="1231" spans="1:17" x14ac:dyDescent="0.25">
      <c r="A1231" s="143"/>
      <c r="B1231" s="143" t="str">
        <f>IF(A1231&gt;"",IF(A1231=E1231,"No",(IF(IFERROR(VLOOKUP(A1231,E:E,1,FALSE)=A1231,FALSE),"Duplicate",IF(E1231&gt;"","Mismatch","IT Only")))),"No")</f>
        <v>No</v>
      </c>
      <c r="C1231" s="86" t="s">
        <v>430</v>
      </c>
      <c r="D1231" s="143" t="s">
        <v>431</v>
      </c>
      <c r="E1231" s="143" t="s">
        <v>3803</v>
      </c>
      <c r="F1231" s="84" t="str">
        <f>IF(E1231=0,"N/A",IF(IF(E1231&gt;"",COUNTIF(E:E,E1231),0)&gt;1,"Yes","No"))</f>
        <v>No</v>
      </c>
      <c r="G1231" s="87" t="s">
        <v>3804</v>
      </c>
      <c r="H1231" s="87" t="s">
        <v>672</v>
      </c>
      <c r="I1231" s="87" t="s">
        <v>445</v>
      </c>
      <c r="J1231" s="87" t="s">
        <v>436</v>
      </c>
      <c r="K1231" s="87">
        <v>40.75</v>
      </c>
      <c r="L1231" s="87">
        <v>-88.391383329999996</v>
      </c>
      <c r="M1231" s="87"/>
      <c r="N1231" s="87" t="s">
        <v>3803</v>
      </c>
      <c r="O1231" s="87" t="s">
        <v>3805</v>
      </c>
      <c r="P1231" s="87" t="s">
        <v>1026</v>
      </c>
      <c r="Q1231" s="87" t="s">
        <v>1027</v>
      </c>
    </row>
    <row r="1232" spans="1:17" x14ac:dyDescent="0.25">
      <c r="A1232" s="143"/>
      <c r="B1232" s="143" t="str">
        <f>IF(A1232&gt;"",IF(A1232=E1232,"No",(IF(IFERROR(VLOOKUP(A1232,E:E,1,FALSE)=A1232,FALSE),"Duplicate",IF(E1232&gt;"","Mismatch","IT Only")))),"No")</f>
        <v>No</v>
      </c>
      <c r="C1232" s="86" t="s">
        <v>430</v>
      </c>
      <c r="D1232" s="143" t="s">
        <v>431</v>
      </c>
      <c r="E1232" s="143" t="s">
        <v>3800</v>
      </c>
      <c r="F1232" s="84" t="str">
        <f>IF(E1232=0,"N/A",IF(IF(E1232&gt;"",COUNTIF(E:E,E1232),0)&gt;1,"Yes","No"))</f>
        <v>No</v>
      </c>
      <c r="G1232" s="87" t="s">
        <v>3801</v>
      </c>
      <c r="H1232" s="87" t="s">
        <v>672</v>
      </c>
      <c r="I1232" s="87" t="s">
        <v>445</v>
      </c>
      <c r="J1232" s="87" t="s">
        <v>436</v>
      </c>
      <c r="K1232" s="87"/>
      <c r="L1232" s="87"/>
      <c r="M1232" s="87"/>
      <c r="N1232" s="87" t="s">
        <v>3800</v>
      </c>
      <c r="O1232" s="87" t="s">
        <v>3802</v>
      </c>
      <c r="P1232" s="87" t="s">
        <v>1026</v>
      </c>
      <c r="Q1232" s="87" t="s">
        <v>1027</v>
      </c>
    </row>
    <row r="1233" spans="1:17" x14ac:dyDescent="0.25">
      <c r="A1233" s="143"/>
      <c r="B1233" s="143" t="str">
        <f>IF(A1233&gt;"",IF(A1233=E1233,"No",(IF(IFERROR(VLOOKUP(A1233,E:E,1,FALSE)=A1233,FALSE),"Duplicate",IF(E1233&gt;"","Mismatch","IT Only")))),"No")</f>
        <v>No</v>
      </c>
      <c r="C1233" s="86" t="s">
        <v>430</v>
      </c>
      <c r="D1233" s="143" t="s">
        <v>431</v>
      </c>
      <c r="E1233" s="143" t="s">
        <v>3817</v>
      </c>
      <c r="F1233" s="143" t="str">
        <f>IF(E1233=0,"N/A",IF(IF(E1233&gt;"",COUNTIF(E:E,E1233),0)&gt;1,"Yes","No"))</f>
        <v>No</v>
      </c>
      <c r="G1233" s="87" t="s">
        <v>3818</v>
      </c>
      <c r="H1233" s="87" t="s">
        <v>493</v>
      </c>
      <c r="I1233" s="87" t="s">
        <v>445</v>
      </c>
      <c r="J1233" s="87" t="s">
        <v>436</v>
      </c>
      <c r="K1233" s="87">
        <v>39.923650000000002</v>
      </c>
      <c r="L1233" s="87">
        <v>-88.950633330000002</v>
      </c>
      <c r="M1233" s="87"/>
      <c r="N1233" s="87" t="s">
        <v>3819</v>
      </c>
      <c r="O1233" s="87" t="s">
        <v>3820</v>
      </c>
      <c r="P1233" s="87" t="s">
        <v>496</v>
      </c>
      <c r="Q1233" s="87" t="s">
        <v>497</v>
      </c>
    </row>
    <row r="1234" spans="1:17" x14ac:dyDescent="0.25">
      <c r="A1234" s="93" t="s">
        <v>3827</v>
      </c>
      <c r="B1234" s="143" t="str">
        <f>IF(A1234&gt;"",IF(A1234=E1234,"No",(IF(IFERROR(VLOOKUP(A1234,E:E,1,FALSE)=A1234,FALSE),"Duplicate",IF(E1234&gt;"","Mismatch","IT Only")))),"No")</f>
        <v>Mismatch</v>
      </c>
      <c r="C1234" s="86" t="s">
        <v>463</v>
      </c>
      <c r="D1234" s="143" t="s">
        <v>464</v>
      </c>
      <c r="E1234" s="143" t="s">
        <v>3828</v>
      </c>
      <c r="F1234" s="84" t="str">
        <f>IF(E1234=0,"N/A",IF(IF(E1234&gt;"",COUNTIF(E:E,E1234),0)&gt;1,"Yes","No"))</f>
        <v>No</v>
      </c>
      <c r="G1234" s="87" t="s">
        <v>3829</v>
      </c>
      <c r="H1234" s="87" t="s">
        <v>558</v>
      </c>
      <c r="I1234" s="87" t="s">
        <v>445</v>
      </c>
      <c r="J1234" s="87" t="s">
        <v>436</v>
      </c>
      <c r="K1234" s="87">
        <v>38.927616669999999</v>
      </c>
      <c r="L1234" s="87">
        <v>-90.103333329999998</v>
      </c>
      <c r="M1234" s="87"/>
      <c r="N1234" s="87" t="s">
        <v>3830</v>
      </c>
      <c r="O1234" s="94">
        <v>310</v>
      </c>
      <c r="P1234" s="87" t="s">
        <v>559</v>
      </c>
      <c r="Q1234" s="87" t="s">
        <v>560</v>
      </c>
    </row>
    <row r="1235" spans="1:17" x14ac:dyDescent="0.25">
      <c r="A1235" s="143"/>
      <c r="B1235" s="84" t="str">
        <f>IF(A1235&gt;"",IF(A1235=E1235,"No",(IF(IFERROR(VLOOKUP(A1235,E:E,1,FALSE)=A1235,FALSE),"Duplicate",IF(E1235&gt;"","Mismatch","IT Only")))),"No")</f>
        <v>No</v>
      </c>
      <c r="C1235" s="86" t="s">
        <v>430</v>
      </c>
      <c r="D1235" s="84" t="s">
        <v>431</v>
      </c>
      <c r="E1235" s="143" t="s">
        <v>3808</v>
      </c>
      <c r="F1235" s="84" t="str">
        <f>IF(E1235=0,"N/A",IF(IF(E1235&gt;"",COUNTIF(E:E,E1235),0)&gt;1,"Yes","No"))</f>
        <v>No</v>
      </c>
      <c r="G1235" s="87" t="s">
        <v>3809</v>
      </c>
      <c r="H1235" s="87" t="s">
        <v>493</v>
      </c>
      <c r="I1235" s="87" t="s">
        <v>445</v>
      </c>
      <c r="J1235" s="87" t="s">
        <v>436</v>
      </c>
      <c r="K1235" s="87">
        <v>39.936399999999999</v>
      </c>
      <c r="L1235" s="87">
        <v>-88.950283330000005</v>
      </c>
      <c r="M1235" s="87"/>
      <c r="N1235" s="87" t="s">
        <v>3810</v>
      </c>
      <c r="O1235" s="87" t="s">
        <v>3811</v>
      </c>
      <c r="P1235" s="87" t="s">
        <v>496</v>
      </c>
      <c r="Q1235" s="87" t="s">
        <v>497</v>
      </c>
    </row>
    <row r="1236" spans="1:17" x14ac:dyDescent="0.25">
      <c r="A1236" s="143" t="s">
        <v>9611</v>
      </c>
      <c r="B1236" s="143" t="str">
        <f>IF(A1236&gt;"",IF(A1236=E1236,"No",(IF(IFERROR(VLOOKUP(A1236,E:E,1,FALSE)=A1236,FALSE),"Duplicate",IF(E1236&gt;"","Mismatch","IT Only")))),"No")</f>
        <v>No</v>
      </c>
      <c r="C1236" s="86" t="s">
        <v>430</v>
      </c>
      <c r="D1236" s="143" t="s">
        <v>472</v>
      </c>
      <c r="E1236" s="143" t="s">
        <v>9612</v>
      </c>
      <c r="F1236" s="84" t="str">
        <f>IF(E1236=0,"N/A",IF(IF(E1236&gt;"",COUNTIF(E:E,E1236),0)&gt;1,"Yes","No"))</f>
        <v>No</v>
      </c>
      <c r="G1236" s="87" t="s">
        <v>9613</v>
      </c>
      <c r="H1236" s="87" t="s">
        <v>444</v>
      </c>
      <c r="I1236" s="87" t="s">
        <v>445</v>
      </c>
      <c r="J1236" s="87" t="s">
        <v>552</v>
      </c>
      <c r="K1236" s="87">
        <v>41.433973000000002</v>
      </c>
      <c r="L1236" s="87">
        <v>-88.759663000000003</v>
      </c>
      <c r="M1236" s="87"/>
      <c r="N1236" s="87" t="s">
        <v>9612</v>
      </c>
      <c r="O1236" s="87" t="s">
        <v>9614</v>
      </c>
      <c r="P1236" s="87" t="s">
        <v>2265</v>
      </c>
      <c r="Q1236" s="87" t="s">
        <v>2266</v>
      </c>
    </row>
    <row r="1237" spans="1:17" x14ac:dyDescent="0.25">
      <c r="A1237" s="143"/>
      <c r="B1237" s="143" t="str">
        <f>IF(A1237&gt;"",IF(A1237=E1237,"No",(IF(IFERROR(VLOOKUP(A1237,E:E,1,FALSE)=A1237,FALSE),"Duplicate",IF(E1237&gt;"","Mismatch","IT Only")))),"No")</f>
        <v>No</v>
      </c>
      <c r="C1237" s="86" t="s">
        <v>430</v>
      </c>
      <c r="D1237" s="143" t="s">
        <v>431</v>
      </c>
      <c r="E1237" s="143" t="s">
        <v>3838</v>
      </c>
      <c r="F1237" s="143" t="str">
        <f>IF(E1237=0,"N/A",IF(IF(E1237&gt;"",COUNTIF(E:E,E1237),0)&gt;1,"Yes","No"))</f>
        <v>No</v>
      </c>
      <c r="G1237" s="106" t="s">
        <v>3839</v>
      </c>
      <c r="H1237" s="87" t="s">
        <v>593</v>
      </c>
      <c r="I1237" s="87" t="s">
        <v>435</v>
      </c>
      <c r="J1237" s="87" t="s">
        <v>436</v>
      </c>
      <c r="K1237" s="106">
        <v>38.637149999999998</v>
      </c>
      <c r="L1237" s="106">
        <v>-90.393299999999996</v>
      </c>
      <c r="M1237" s="87"/>
      <c r="N1237" s="87" t="s">
        <v>3840</v>
      </c>
      <c r="O1237" s="94">
        <v>103</v>
      </c>
      <c r="P1237" s="87" t="s">
        <v>881</v>
      </c>
      <c r="Q1237" s="89"/>
    </row>
    <row r="1238" spans="1:17" x14ac:dyDescent="0.25">
      <c r="A1238" s="90"/>
      <c r="B1238" s="90" t="str">
        <f>IF(A1238&gt;"",IF(A1238=E1238,"No",(IF(IFERROR(VLOOKUP(A1238,E:E,1,FALSE)=A1238,FALSE),"Duplicate",IF(E1238&gt;"","Mismatch","IT Only")))),"No")</f>
        <v>No</v>
      </c>
      <c r="C1238" s="91" t="s">
        <v>451</v>
      </c>
      <c r="D1238" s="90" t="s">
        <v>431</v>
      </c>
      <c r="E1238" s="90" t="s">
        <v>2258</v>
      </c>
      <c r="F1238" s="143" t="str">
        <f>IF(E1238=0,"N/A",IF(IF(E1238&gt;"",COUNTIF(E:E,E1238),0)&gt;1,"Yes","No"))</f>
        <v>No</v>
      </c>
      <c r="G1238" s="92" t="s">
        <v>2259</v>
      </c>
      <c r="H1238" s="92" t="s">
        <v>2260</v>
      </c>
      <c r="I1238" s="92" t="s">
        <v>648</v>
      </c>
      <c r="J1238" s="92" t="s">
        <v>436</v>
      </c>
      <c r="K1238" s="92"/>
      <c r="L1238" s="92"/>
      <c r="M1238" s="92"/>
      <c r="N1238" s="92" t="s">
        <v>2258</v>
      </c>
      <c r="O1238" s="98">
        <v>48</v>
      </c>
      <c r="P1238" s="92" t="s">
        <v>1562</v>
      </c>
      <c r="Q1238" s="97"/>
    </row>
    <row r="1239" spans="1:17" x14ac:dyDescent="0.25">
      <c r="A1239" s="143"/>
      <c r="B1239" s="143" t="str">
        <f>IF(A1239&gt;"",IF(A1239=E1239,"No",(IF(IFERROR(VLOOKUP(A1239,E:E,1,FALSE)=A1239,FALSE),"Duplicate",IF(E1239&gt;"","Mismatch","IT Only")))),"No")</f>
        <v>No</v>
      </c>
      <c r="C1239" s="86" t="s">
        <v>430</v>
      </c>
      <c r="D1239" s="143" t="s">
        <v>431</v>
      </c>
      <c r="E1239" s="143" t="s">
        <v>8565</v>
      </c>
      <c r="F1239" s="84" t="str">
        <f>IF(E1239=0,"N/A",IF(IF(E1239&gt;"",COUNTIF(E:E,E1239),0)&gt;1,"Yes","No"))</f>
        <v>No</v>
      </c>
      <c r="G1239" s="87" t="s">
        <v>8566</v>
      </c>
      <c r="H1239" s="87" t="s">
        <v>644</v>
      </c>
      <c r="I1239" s="87" t="s">
        <v>435</v>
      </c>
      <c r="J1239" s="87" t="s">
        <v>436</v>
      </c>
      <c r="K1239" s="87"/>
      <c r="L1239" s="87"/>
      <c r="M1239" s="87"/>
      <c r="N1239" s="87" t="s">
        <v>8565</v>
      </c>
      <c r="O1239" s="88">
        <v>48</v>
      </c>
      <c r="P1239" s="87" t="s">
        <v>1562</v>
      </c>
      <c r="Q1239" s="89"/>
    </row>
    <row r="1240" spans="1:17" x14ac:dyDescent="0.25">
      <c r="A1240" s="143"/>
      <c r="B1240" s="143" t="str">
        <f>IF(A1240&gt;"",IF(A1240=E1240,"No",(IF(IFERROR(VLOOKUP(A1240,E:E,1,FALSE)=A1240,FALSE),"Duplicate",IF(E1240&gt;"","Mismatch","IT Only")))),"No")</f>
        <v>No</v>
      </c>
      <c r="C1240" s="86" t="s">
        <v>430</v>
      </c>
      <c r="D1240" s="143" t="s">
        <v>431</v>
      </c>
      <c r="E1240" s="143" t="s">
        <v>8769</v>
      </c>
      <c r="F1240" s="84" t="str">
        <f>IF(E1240=0,"N/A",IF(IF(E1240&gt;"",COUNTIF(E:E,E1240),0)&gt;1,"Yes","No"))</f>
        <v>No</v>
      </c>
      <c r="G1240" s="87" t="s">
        <v>8770</v>
      </c>
      <c r="H1240" s="87" t="s">
        <v>644</v>
      </c>
      <c r="I1240" s="87" t="s">
        <v>435</v>
      </c>
      <c r="J1240" s="87" t="s">
        <v>436</v>
      </c>
      <c r="K1240" s="87"/>
      <c r="L1240" s="87"/>
      <c r="M1240" s="87"/>
      <c r="N1240" s="87" t="s">
        <v>8769</v>
      </c>
      <c r="O1240" s="88">
        <v>48</v>
      </c>
      <c r="P1240" s="87" t="s">
        <v>1562</v>
      </c>
      <c r="Q1240" s="89"/>
    </row>
    <row r="1241" spans="1:17" x14ac:dyDescent="0.25">
      <c r="A1241" s="143"/>
      <c r="B1241" s="84" t="str">
        <f>IF(A1241&gt;"",IF(A1241=E1241,"No",(IF(IFERROR(VLOOKUP(A1241,E:E,1,FALSE)=A1241,FALSE),"Duplicate",IF(E1241&gt;"","Mismatch","IT Only")))),"No")</f>
        <v>No</v>
      </c>
      <c r="C1241" s="86" t="s">
        <v>430</v>
      </c>
      <c r="D1241" s="84" t="s">
        <v>431</v>
      </c>
      <c r="E1241" s="84" t="s">
        <v>8767</v>
      </c>
      <c r="F1241" s="84" t="str">
        <f>IF(E1241=0,"N/A",IF(IF(E1241&gt;"",COUNTIF(E:E,E1241),0)&gt;1,"Yes","No"))</f>
        <v>No</v>
      </c>
      <c r="G1241" s="87" t="s">
        <v>8768</v>
      </c>
      <c r="H1241" s="87" t="s">
        <v>644</v>
      </c>
      <c r="I1241" s="87" t="s">
        <v>435</v>
      </c>
      <c r="J1241" s="87" t="s">
        <v>436</v>
      </c>
      <c r="K1241" s="87"/>
      <c r="L1241" s="87"/>
      <c r="M1241" s="87"/>
      <c r="N1241" s="87" t="s">
        <v>8767</v>
      </c>
      <c r="O1241" s="88">
        <v>48</v>
      </c>
      <c r="P1241" s="87" t="s">
        <v>1562</v>
      </c>
      <c r="Q1241" s="89"/>
    </row>
    <row r="1242" spans="1:17" x14ac:dyDescent="0.25">
      <c r="A1242" s="143"/>
      <c r="B1242" s="143" t="str">
        <f>IF(A1242&gt;"",IF(A1242=E1242,"No",(IF(IFERROR(VLOOKUP(A1242,E:E,1,FALSE)=A1242,FALSE),"Duplicate",IF(E1242&gt;"","Mismatch","IT Only")))),"No")</f>
        <v>No</v>
      </c>
      <c r="C1242" s="86" t="s">
        <v>430</v>
      </c>
      <c r="D1242" s="143" t="s">
        <v>431</v>
      </c>
      <c r="E1242" s="143" t="s">
        <v>8214</v>
      </c>
      <c r="F1242" s="84" t="str">
        <f>IF(E1242=0,"N/A",IF(IF(E1242&gt;"",COUNTIF(E:E,E1242),0)&gt;1,"Yes","No"))</f>
        <v>No</v>
      </c>
      <c r="G1242" s="87" t="s">
        <v>8215</v>
      </c>
      <c r="H1242" s="87" t="s">
        <v>644</v>
      </c>
      <c r="I1242" s="87" t="s">
        <v>435</v>
      </c>
      <c r="J1242" s="87" t="s">
        <v>436</v>
      </c>
      <c r="K1242" s="87"/>
      <c r="L1242" s="87"/>
      <c r="M1242" s="87"/>
      <c r="N1242" s="87" t="s">
        <v>8214</v>
      </c>
      <c r="O1242" s="88">
        <v>48</v>
      </c>
      <c r="P1242" s="87" t="s">
        <v>1562</v>
      </c>
      <c r="Q1242" s="89"/>
    </row>
    <row r="1243" spans="1:17" s="90" customFormat="1" x14ac:dyDescent="0.25">
      <c r="A1243" s="143"/>
      <c r="B1243" s="143" t="str">
        <f>IF(A1243&gt;"",IF(A1243=E1243,"No",(IF(IFERROR(VLOOKUP(A1243,E:E,1,FALSE)=A1243,FALSE),"Duplicate",IF(E1243&gt;"","Mismatch","IT Only")))),"No")</f>
        <v>No</v>
      </c>
      <c r="C1243" s="86" t="s">
        <v>430</v>
      </c>
      <c r="D1243" s="143" t="s">
        <v>431</v>
      </c>
      <c r="E1243" s="143" t="s">
        <v>8212</v>
      </c>
      <c r="F1243" s="84" t="str">
        <f>IF(E1243=0,"N/A",IF(IF(E1243&gt;"",COUNTIF(E:E,E1243),0)&gt;1,"Yes","No"))</f>
        <v>No</v>
      </c>
      <c r="G1243" s="87" t="s">
        <v>8213</v>
      </c>
      <c r="H1243" s="87" t="s">
        <v>644</v>
      </c>
      <c r="I1243" s="87" t="s">
        <v>435</v>
      </c>
      <c r="J1243" s="87" t="s">
        <v>436</v>
      </c>
      <c r="K1243" s="87"/>
      <c r="L1243" s="87"/>
      <c r="M1243" s="87"/>
      <c r="N1243" s="87" t="s">
        <v>8212</v>
      </c>
      <c r="O1243" s="88">
        <v>48</v>
      </c>
      <c r="P1243" s="87" t="s">
        <v>1562</v>
      </c>
      <c r="Q1243" s="89"/>
    </row>
    <row r="1244" spans="1:17" x14ac:dyDescent="0.25">
      <c r="A1244" s="143"/>
      <c r="B1244" s="143" t="str">
        <f>IF(A1244&gt;"",IF(A1244=E1244,"No",(IF(IFERROR(VLOOKUP(A1244,E:E,1,FALSE)=A1244,FALSE),"Duplicate",IF(E1244&gt;"","Mismatch","IT Only")))),"No")</f>
        <v>No</v>
      </c>
      <c r="C1244" s="86" t="s">
        <v>430</v>
      </c>
      <c r="D1244" s="143" t="s">
        <v>431</v>
      </c>
      <c r="E1244" s="143" t="s">
        <v>8132</v>
      </c>
      <c r="F1244" s="143" t="str">
        <f>IF(E1244=0,"N/A",IF(IF(E1244&gt;"",COUNTIF(E:E,E1244),0)&gt;1,"Yes","No"))</f>
        <v>No</v>
      </c>
      <c r="G1244" s="87" t="s">
        <v>8133</v>
      </c>
      <c r="H1244" s="87" t="s">
        <v>516</v>
      </c>
      <c r="I1244" s="87" t="s">
        <v>445</v>
      </c>
      <c r="J1244" s="87" t="s">
        <v>436</v>
      </c>
      <c r="K1244" s="87"/>
      <c r="L1244" s="87"/>
      <c r="M1244" s="87"/>
      <c r="N1244" s="87" t="s">
        <v>8134</v>
      </c>
      <c r="O1244" s="87" t="s">
        <v>8135</v>
      </c>
      <c r="P1244" s="87" t="s">
        <v>524</v>
      </c>
      <c r="Q1244" s="87" t="s">
        <v>525</v>
      </c>
    </row>
    <row r="1245" spans="1:17" x14ac:dyDescent="0.25">
      <c r="A1245" s="90"/>
      <c r="B1245" s="90" t="str">
        <f>IF(A1245&gt;"",IF(A1245=E1245,"No",(IF(IFERROR(VLOOKUP(A1245,E:E,1,FALSE)=A1245,FALSE),"Duplicate",IF(E1245&gt;"","Mismatch","IT Only")))),"No")</f>
        <v>No</v>
      </c>
      <c r="C1245" s="91" t="s">
        <v>451</v>
      </c>
      <c r="D1245" s="90" t="s">
        <v>431</v>
      </c>
      <c r="E1245" s="90" t="s">
        <v>2574</v>
      </c>
      <c r="F1245" s="84" t="str">
        <f>IF(E1245=0,"N/A",IF(IF(E1245&gt;"",COUNTIF(E:E,E1245),0)&gt;1,"Yes","No"))</f>
        <v>No</v>
      </c>
      <c r="G1245" s="92" t="s">
        <v>2575</v>
      </c>
      <c r="H1245" s="92" t="s">
        <v>2576</v>
      </c>
      <c r="I1245" s="92" t="s">
        <v>445</v>
      </c>
      <c r="J1245" s="92" t="s">
        <v>436</v>
      </c>
      <c r="K1245" s="92"/>
      <c r="L1245" s="92"/>
      <c r="M1245" s="92"/>
      <c r="N1245" s="92" t="s">
        <v>2574</v>
      </c>
      <c r="O1245" s="92" t="s">
        <v>2577</v>
      </c>
      <c r="P1245" s="92" t="s">
        <v>524</v>
      </c>
      <c r="Q1245" s="92" t="s">
        <v>525</v>
      </c>
    </row>
    <row r="1246" spans="1:17" x14ac:dyDescent="0.25">
      <c r="A1246" s="143"/>
      <c r="B1246" s="143" t="str">
        <f>IF(A1246&gt;"",IF(A1246=E1246,"No",(IF(IFERROR(VLOOKUP(A1246,E:E,1,FALSE)=A1246,FALSE),"Duplicate",IF(E1246&gt;"","Mismatch","IT Only")))),"No")</f>
        <v>No</v>
      </c>
      <c r="C1246" s="86" t="s">
        <v>430</v>
      </c>
      <c r="D1246" s="143" t="s">
        <v>431</v>
      </c>
      <c r="E1246" s="143" t="s">
        <v>8128</v>
      </c>
      <c r="F1246" s="143" t="str">
        <f>IF(E1246=0,"N/A",IF(IF(E1246&gt;"",COUNTIF(E:E,E1246),0)&gt;1,"Yes","No"))</f>
        <v>No</v>
      </c>
      <c r="G1246" s="87" t="s">
        <v>8129</v>
      </c>
      <c r="H1246" s="87" t="s">
        <v>516</v>
      </c>
      <c r="I1246" s="87" t="s">
        <v>445</v>
      </c>
      <c r="J1246" s="87" t="s">
        <v>436</v>
      </c>
      <c r="K1246" s="87"/>
      <c r="L1246" s="87"/>
      <c r="M1246" s="87"/>
      <c r="N1246" s="87" t="s">
        <v>8130</v>
      </c>
      <c r="O1246" s="87" t="s">
        <v>8131</v>
      </c>
      <c r="P1246" s="87" t="s">
        <v>524</v>
      </c>
      <c r="Q1246" s="87" t="s">
        <v>525</v>
      </c>
    </row>
    <row r="1247" spans="1:17" x14ac:dyDescent="0.25">
      <c r="A1247" s="143"/>
      <c r="B1247" s="143" t="str">
        <f>IF(A1247&gt;"",IF(A1247=E1247,"No",(IF(IFERROR(VLOOKUP(A1247,E:E,1,FALSE)=A1247,FALSE),"Duplicate",IF(E1247&gt;"","Mismatch","IT Only")))),"No")</f>
        <v>No</v>
      </c>
      <c r="C1247" s="86" t="s">
        <v>430</v>
      </c>
      <c r="D1247" s="143" t="s">
        <v>431</v>
      </c>
      <c r="E1247" s="143" t="s">
        <v>8561</v>
      </c>
      <c r="F1247" s="143" t="str">
        <f>IF(E1247=0,"N/A",IF(IF(E1247&gt;"",COUNTIF(E:E,E1247),0)&gt;1,"Yes","No"))</f>
        <v>No</v>
      </c>
      <c r="G1247" s="87" t="s">
        <v>8562</v>
      </c>
      <c r="H1247" s="87" t="s">
        <v>644</v>
      </c>
      <c r="I1247" s="87" t="s">
        <v>435</v>
      </c>
      <c r="J1247" s="87" t="s">
        <v>436</v>
      </c>
      <c r="K1247" s="87"/>
      <c r="L1247" s="87"/>
      <c r="M1247" s="87"/>
      <c r="N1247" s="87" t="s">
        <v>8561</v>
      </c>
      <c r="O1247" s="88">
        <v>48</v>
      </c>
      <c r="P1247" s="87" t="s">
        <v>1562</v>
      </c>
      <c r="Q1247" s="89"/>
    </row>
    <row r="1248" spans="1:17" x14ac:dyDescent="0.25">
      <c r="A1248" s="143"/>
      <c r="B1248" s="143" t="str">
        <f>IF(A1248&gt;"",IF(A1248=E1248,"No",(IF(IFERROR(VLOOKUP(A1248,E:E,1,FALSE)=A1248,FALSE),"Duplicate",IF(E1248&gt;"","Mismatch","IT Only")))),"No")</f>
        <v>No</v>
      </c>
      <c r="C1248" s="86" t="s">
        <v>430</v>
      </c>
      <c r="D1248" s="143" t="s">
        <v>431</v>
      </c>
      <c r="E1248" s="143" t="s">
        <v>8136</v>
      </c>
      <c r="F1248" s="84" t="str">
        <f>IF(E1248=0,"N/A",IF(IF(E1248&gt;"",COUNTIF(E:E,E1248),0)&gt;1,"Yes","No"))</f>
        <v>No</v>
      </c>
      <c r="G1248" s="87" t="s">
        <v>8137</v>
      </c>
      <c r="H1248" s="87" t="s">
        <v>516</v>
      </c>
      <c r="I1248" s="87" t="s">
        <v>445</v>
      </c>
      <c r="J1248" s="87" t="s">
        <v>436</v>
      </c>
      <c r="K1248" s="87"/>
      <c r="L1248" s="87"/>
      <c r="M1248" s="87"/>
      <c r="N1248" s="87" t="s">
        <v>8138</v>
      </c>
      <c r="O1248" s="87" t="s">
        <v>8139</v>
      </c>
      <c r="P1248" s="87" t="s">
        <v>524</v>
      </c>
      <c r="Q1248" s="87" t="s">
        <v>525</v>
      </c>
    </row>
    <row r="1249" spans="1:17" x14ac:dyDescent="0.25">
      <c r="A1249" s="93" t="s">
        <v>3866</v>
      </c>
      <c r="B1249" s="143" t="str">
        <f>IF(A1249&gt;"",IF(A1249=E1249,"No",(IF(IFERROR(VLOOKUP(A1249,E:E,1,FALSE)=A1249,FALSE),"Duplicate",IF(E1249&gt;"","Mismatch","IT Only")))),"No")</f>
        <v>Mismatch</v>
      </c>
      <c r="C1249" s="86" t="s">
        <v>463</v>
      </c>
      <c r="D1249" s="143" t="s">
        <v>464</v>
      </c>
      <c r="E1249" s="143" t="s">
        <v>3867</v>
      </c>
      <c r="F1249" s="143" t="str">
        <f>IF(E1249=0,"N/A",IF(IF(E1249&gt;"",COUNTIF(E:E,E1249),0)&gt;1,"Yes","No"))</f>
        <v>No</v>
      </c>
      <c r="G1249" s="87" t="s">
        <v>3868</v>
      </c>
      <c r="H1249" s="87" t="s">
        <v>516</v>
      </c>
      <c r="I1249" s="87" t="s">
        <v>445</v>
      </c>
      <c r="J1249" s="87" t="s">
        <v>2085</v>
      </c>
      <c r="K1249" s="87">
        <v>38.380288999999998</v>
      </c>
      <c r="L1249" s="87">
        <v>-89.907476000000003</v>
      </c>
      <c r="M1249" s="87" t="s">
        <v>3869</v>
      </c>
      <c r="N1249" s="87" t="s">
        <v>3870</v>
      </c>
      <c r="O1249" s="87" t="s">
        <v>3871</v>
      </c>
      <c r="P1249" s="87" t="s">
        <v>524</v>
      </c>
      <c r="Q1249" s="87" t="s">
        <v>525</v>
      </c>
    </row>
    <row r="1250" spans="1:17" x14ac:dyDescent="0.25">
      <c r="A1250" s="93" t="s">
        <v>3851</v>
      </c>
      <c r="B1250" s="143" t="str">
        <f>IF(A1250&gt;"",IF(A1250=E1250,"No",(IF(IFERROR(VLOOKUP(A1250,E:E,1,FALSE)=A1250,FALSE),"Duplicate",IF(E1250&gt;"","Mismatch","IT Only")))),"No")</f>
        <v>Duplicate</v>
      </c>
      <c r="C1250" s="86" t="s">
        <v>463</v>
      </c>
      <c r="D1250" s="143" t="s">
        <v>464</v>
      </c>
      <c r="E1250" s="143" t="s">
        <v>3852</v>
      </c>
      <c r="F1250" s="84" t="str">
        <f>IF(E1250=0,"N/A",IF(IF(E1250&gt;"",COUNTIF(E:E,E1250),0)&gt;1,"Yes","No"))</f>
        <v>No</v>
      </c>
      <c r="G1250" s="87" t="s">
        <v>3853</v>
      </c>
      <c r="H1250" s="87" t="s">
        <v>479</v>
      </c>
      <c r="I1250" s="87" t="s">
        <v>445</v>
      </c>
      <c r="J1250" s="87" t="s">
        <v>436</v>
      </c>
      <c r="K1250" s="87">
        <v>39.6145</v>
      </c>
      <c r="L1250" s="87">
        <v>-90.045150000000007</v>
      </c>
      <c r="M1250" s="87"/>
      <c r="N1250" s="87" t="s">
        <v>3852</v>
      </c>
      <c r="O1250" s="87" t="s">
        <v>3854</v>
      </c>
      <c r="P1250" s="87" t="s">
        <v>482</v>
      </c>
      <c r="Q1250" s="87" t="s">
        <v>483</v>
      </c>
    </row>
    <row r="1251" spans="1:17" x14ac:dyDescent="0.25">
      <c r="A1251" s="143"/>
      <c r="B1251" s="143" t="str">
        <f>IF(A1251&gt;"",IF(A1251=E1251,"No",(IF(IFERROR(VLOOKUP(A1251,E:E,1,FALSE)=A1251,FALSE),"Duplicate",IF(E1251&gt;"","Mismatch","IT Only")))),"No")</f>
        <v>No</v>
      </c>
      <c r="C1251" s="86" t="s">
        <v>430</v>
      </c>
      <c r="D1251" s="143" t="s">
        <v>431</v>
      </c>
      <c r="E1251" s="143" t="s">
        <v>3617</v>
      </c>
      <c r="F1251" s="84" t="str">
        <f>IF(E1251=0,"N/A",IF(IF(E1251&gt;"",COUNTIF(E:E,E1251),0)&gt;1,"Yes","No"))</f>
        <v>No</v>
      </c>
      <c r="G1251" s="87" t="s">
        <v>3618</v>
      </c>
      <c r="H1251" s="87" t="s">
        <v>672</v>
      </c>
      <c r="I1251" s="87" t="s">
        <v>445</v>
      </c>
      <c r="J1251" s="87" t="s">
        <v>467</v>
      </c>
      <c r="K1251" s="87">
        <v>40.747</v>
      </c>
      <c r="L1251" s="87">
        <v>-88.487233329999995</v>
      </c>
      <c r="M1251" s="87"/>
      <c r="N1251" s="87" t="s">
        <v>3617</v>
      </c>
      <c r="O1251" s="87" t="s">
        <v>3619</v>
      </c>
      <c r="P1251" s="87" t="s">
        <v>1026</v>
      </c>
      <c r="Q1251" s="87" t="s">
        <v>1027</v>
      </c>
    </row>
    <row r="1252" spans="1:17" x14ac:dyDescent="0.25">
      <c r="A1252" s="143"/>
      <c r="B1252" s="143" t="str">
        <f>IF(A1252&gt;"",IF(A1252=E1252,"No",(IF(IFERROR(VLOOKUP(A1252,E:E,1,FALSE)=A1252,FALSE),"Duplicate",IF(E1252&gt;"","Mismatch","IT Only")))),"No")</f>
        <v>No</v>
      </c>
      <c r="C1252" s="86" t="s">
        <v>430</v>
      </c>
      <c r="D1252" s="143" t="s">
        <v>431</v>
      </c>
      <c r="E1252" s="143" t="s">
        <v>3620</v>
      </c>
      <c r="F1252" s="84" t="str">
        <f>IF(E1252=0,"N/A",IF(IF(E1252&gt;"",COUNTIF(E:E,E1252),0)&gt;1,"Yes","No"))</f>
        <v>No</v>
      </c>
      <c r="G1252" s="87" t="s">
        <v>3621</v>
      </c>
      <c r="H1252" s="87" t="s">
        <v>672</v>
      </c>
      <c r="I1252" s="87" t="s">
        <v>445</v>
      </c>
      <c r="J1252" s="87" t="s">
        <v>467</v>
      </c>
      <c r="K1252" s="87">
        <v>40.746333329999999</v>
      </c>
      <c r="L1252" s="87">
        <v>-88.486783329999994</v>
      </c>
      <c r="M1252" s="87"/>
      <c r="N1252" s="87" t="s">
        <v>3620</v>
      </c>
      <c r="O1252" s="87" t="s">
        <v>3622</v>
      </c>
      <c r="P1252" s="87" t="s">
        <v>1026</v>
      </c>
      <c r="Q1252" s="87" t="s">
        <v>1027</v>
      </c>
    </row>
    <row r="1253" spans="1:17" x14ac:dyDescent="0.25">
      <c r="A1253" s="93" t="s">
        <v>3656</v>
      </c>
      <c r="B1253" s="84" t="str">
        <f>IF(A1253&gt;"",IF(A1253=E1253,"No",(IF(IFERROR(VLOOKUP(A1253,E:E,1,FALSE)=A1253,FALSE),"Duplicate",IF(E1253&gt;"","Mismatch","IT Only")))),"No")</f>
        <v>Duplicate</v>
      </c>
      <c r="C1253" s="86" t="s">
        <v>463</v>
      </c>
      <c r="D1253" s="84" t="s">
        <v>464</v>
      </c>
      <c r="E1253" s="84" t="s">
        <v>3657</v>
      </c>
      <c r="F1253" s="84" t="str">
        <f>IF(E1253=0,"N/A",IF(IF(E1253&gt;"",COUNTIF(E:E,E1253),0)&gt;1,"Yes","No"))</f>
        <v>No</v>
      </c>
      <c r="G1253" s="87" t="s">
        <v>3658</v>
      </c>
      <c r="H1253" s="87" t="s">
        <v>2419</v>
      </c>
      <c r="I1253" s="87" t="s">
        <v>445</v>
      </c>
      <c r="J1253" s="87" t="s">
        <v>580</v>
      </c>
      <c r="K1253" s="87">
        <v>40.150458999999998</v>
      </c>
      <c r="L1253" s="87">
        <v>-88.268299999999996</v>
      </c>
      <c r="M1253" s="87" t="s">
        <v>3659</v>
      </c>
      <c r="N1253" s="87"/>
      <c r="O1253" s="87"/>
      <c r="P1253" s="87"/>
      <c r="Q1253" s="87"/>
    </row>
    <row r="1254" spans="1:17" x14ac:dyDescent="0.25">
      <c r="A1254" s="143"/>
      <c r="B1254" s="143" t="str">
        <f>IF(A1254&gt;"",IF(A1254=E1254,"No",(IF(IFERROR(VLOOKUP(A1254,E:E,1,FALSE)=A1254,FALSE),"Duplicate",IF(E1254&gt;"","Mismatch","IT Only")))),"No")</f>
        <v>No</v>
      </c>
      <c r="C1254" s="86" t="s">
        <v>430</v>
      </c>
      <c r="D1254" s="143" t="s">
        <v>431</v>
      </c>
      <c r="E1254" s="143" t="s">
        <v>3613</v>
      </c>
      <c r="F1254" s="84" t="str">
        <f>IF(E1254=0,"N/A",IF(IF(E1254&gt;"",COUNTIF(E:E,E1254),0)&gt;1,"Yes","No"))</f>
        <v>No</v>
      </c>
      <c r="G1254" s="87" t="s">
        <v>3614</v>
      </c>
      <c r="H1254" s="87" t="s">
        <v>672</v>
      </c>
      <c r="I1254" s="87" t="s">
        <v>445</v>
      </c>
      <c r="J1254" s="87" t="s">
        <v>436</v>
      </c>
      <c r="K1254" s="87">
        <v>40.745833330000004</v>
      </c>
      <c r="L1254" s="87">
        <v>-88.517466670000005</v>
      </c>
      <c r="M1254" s="87"/>
      <c r="N1254" s="87" t="s">
        <v>3615</v>
      </c>
      <c r="O1254" s="87" t="s">
        <v>3616</v>
      </c>
      <c r="P1254" s="87" t="s">
        <v>1026</v>
      </c>
      <c r="Q1254" s="87" t="s">
        <v>1027</v>
      </c>
    </row>
    <row r="1255" spans="1:17" x14ac:dyDescent="0.25">
      <c r="A1255" s="143"/>
      <c r="B1255" s="143" t="str">
        <f>IF(A1255&gt;"",IF(A1255=E1255,"No",(IF(IFERROR(VLOOKUP(A1255,E:E,1,FALSE)=A1255,FALSE),"Duplicate",IF(E1255&gt;"","Mismatch","IT Only")))),"No")</f>
        <v>No</v>
      </c>
      <c r="C1255" s="86" t="s">
        <v>430</v>
      </c>
      <c r="D1255" s="143" t="s">
        <v>431</v>
      </c>
      <c r="E1255" s="143" t="s">
        <v>3793</v>
      </c>
      <c r="F1255" s="84" t="str">
        <f>IF(E1255=0,"N/A",IF(IF(E1255&gt;"",COUNTIF(E:E,E1255),0)&gt;1,"Yes","No"))</f>
        <v>No</v>
      </c>
      <c r="G1255" s="87" t="s">
        <v>3794</v>
      </c>
      <c r="H1255" s="87" t="s">
        <v>479</v>
      </c>
      <c r="I1255" s="87" t="s">
        <v>445</v>
      </c>
      <c r="J1255" s="87" t="s">
        <v>436</v>
      </c>
      <c r="K1255" s="87">
        <v>40.393333329999997</v>
      </c>
      <c r="L1255" s="87">
        <v>-89.808700000000002</v>
      </c>
      <c r="M1255" s="87"/>
      <c r="N1255" s="87" t="s">
        <v>3793</v>
      </c>
      <c r="O1255" s="87" t="s">
        <v>3795</v>
      </c>
      <c r="P1255" s="87" t="s">
        <v>482</v>
      </c>
      <c r="Q1255" s="87" t="s">
        <v>483</v>
      </c>
    </row>
    <row r="1256" spans="1:17" x14ac:dyDescent="0.25">
      <c r="A1256" s="143"/>
      <c r="B1256" s="143" t="str">
        <f>IF(A1256&gt;"",IF(A1256=E1256,"No",(IF(IFERROR(VLOOKUP(A1256,E:E,1,FALSE)=A1256,FALSE),"Duplicate",IF(E1256&gt;"","Mismatch","IT Only")))),"No")</f>
        <v>No</v>
      </c>
      <c r="C1256" s="86" t="s">
        <v>430</v>
      </c>
      <c r="D1256" s="143" t="s">
        <v>431</v>
      </c>
      <c r="E1256" s="143" t="s">
        <v>3855</v>
      </c>
      <c r="F1256" s="84" t="str">
        <f>IF(E1256=0,"N/A",IF(IF(E1256&gt;"",COUNTIF(E:E,E1256),0)&gt;1,"Yes","No"))</f>
        <v>No</v>
      </c>
      <c r="G1256" s="87" t="s">
        <v>3856</v>
      </c>
      <c r="H1256" s="87" t="s">
        <v>479</v>
      </c>
      <c r="I1256" s="87" t="s">
        <v>445</v>
      </c>
      <c r="J1256" s="87" t="s">
        <v>436</v>
      </c>
      <c r="K1256" s="87">
        <v>40.09333333</v>
      </c>
      <c r="L1256" s="87">
        <v>-90.446133329999995</v>
      </c>
      <c r="M1256" s="87"/>
      <c r="N1256" s="87" t="s">
        <v>3855</v>
      </c>
      <c r="O1256" s="87" t="s">
        <v>3857</v>
      </c>
      <c r="P1256" s="87" t="s">
        <v>482</v>
      </c>
      <c r="Q1256" s="87" t="s">
        <v>483</v>
      </c>
    </row>
    <row r="1257" spans="1:17" x14ac:dyDescent="0.25">
      <c r="A1257" s="143"/>
      <c r="B1257" s="143" t="str">
        <f>IF(A1257&gt;"",IF(A1257=E1257,"No",(IF(IFERROR(VLOOKUP(A1257,E:E,1,FALSE)=A1257,FALSE),"Duplicate",IF(E1257&gt;"","Mismatch","IT Only")))),"No")</f>
        <v>No</v>
      </c>
      <c r="C1257" s="86" t="s">
        <v>430</v>
      </c>
      <c r="D1257" s="143" t="s">
        <v>431</v>
      </c>
      <c r="E1257" s="143" t="s">
        <v>3791</v>
      </c>
      <c r="F1257" s="143" t="str">
        <f>IF(E1257=0,"N/A",IF(IF(E1257&gt;"",COUNTIF(E:E,E1257),0)&gt;1,"Yes","No"))</f>
        <v>No</v>
      </c>
      <c r="G1257" s="87" t="s">
        <v>3792</v>
      </c>
      <c r="H1257" s="87" t="s">
        <v>440</v>
      </c>
      <c r="I1257" s="87" t="s">
        <v>435</v>
      </c>
      <c r="J1257" s="87" t="s">
        <v>436</v>
      </c>
      <c r="K1257" s="87">
        <v>38.502216670000003</v>
      </c>
      <c r="L1257" s="87">
        <v>-90.333399999999997</v>
      </c>
      <c r="M1257" s="87"/>
      <c r="N1257" s="87" t="s">
        <v>3791</v>
      </c>
      <c r="O1257" s="94">
        <v>231</v>
      </c>
      <c r="P1257" s="87" t="s">
        <v>441</v>
      </c>
      <c r="Q1257" s="89"/>
    </row>
    <row r="1258" spans="1:17" x14ac:dyDescent="0.25">
      <c r="A1258" s="143"/>
      <c r="B1258" s="143" t="str">
        <f>IF(A1258&gt;"",IF(A1258=E1258,"No",(IF(IFERROR(VLOOKUP(A1258,E:E,1,FALSE)=A1258,FALSE),"Duplicate",IF(E1258&gt;"","Mismatch","IT Only")))),"No")</f>
        <v>No</v>
      </c>
      <c r="C1258" s="86" t="s">
        <v>430</v>
      </c>
      <c r="D1258" s="143" t="s">
        <v>431</v>
      </c>
      <c r="E1258" s="143" t="s">
        <v>3858</v>
      </c>
      <c r="F1258" s="143" t="str">
        <f>IF(E1258=0,"N/A",IF(IF(E1258&gt;"",COUNTIF(E:E,E1258),0)&gt;1,"Yes","No"))</f>
        <v>No</v>
      </c>
      <c r="G1258" s="87" t="s">
        <v>3859</v>
      </c>
      <c r="H1258" s="87" t="s">
        <v>479</v>
      </c>
      <c r="I1258" s="87" t="s">
        <v>445</v>
      </c>
      <c r="J1258" s="87" t="s">
        <v>436</v>
      </c>
      <c r="K1258" s="87">
        <v>40.042499999999997</v>
      </c>
      <c r="L1258" s="87">
        <v>-90.434783330000002</v>
      </c>
      <c r="M1258" s="87"/>
      <c r="N1258" s="87" t="s">
        <v>3858</v>
      </c>
      <c r="O1258" s="87" t="s">
        <v>3860</v>
      </c>
      <c r="P1258" s="87" t="s">
        <v>482</v>
      </c>
      <c r="Q1258" s="87" t="s">
        <v>483</v>
      </c>
    </row>
    <row r="1259" spans="1:17" x14ac:dyDescent="0.25">
      <c r="A1259" s="143"/>
      <c r="B1259" s="143" t="str">
        <f>IF(A1259&gt;"",IF(A1259=E1259,"No",(IF(IFERROR(VLOOKUP(A1259,E:E,1,FALSE)=A1259,FALSE),"Duplicate",IF(E1259&gt;"","Mismatch","IT Only")))),"No")</f>
        <v>No</v>
      </c>
      <c r="C1259" s="86" t="s">
        <v>430</v>
      </c>
      <c r="D1259" s="143" t="s">
        <v>431</v>
      </c>
      <c r="E1259" s="143" t="s">
        <v>3864</v>
      </c>
      <c r="F1259" s="143" t="str">
        <f>IF(E1259=0,"N/A",IF(IF(E1259&gt;"",COUNTIF(E:E,E1259),0)&gt;1,"Yes","No"))</f>
        <v>No</v>
      </c>
      <c r="G1259" s="87" t="s">
        <v>3865</v>
      </c>
      <c r="H1259" s="87" t="s">
        <v>489</v>
      </c>
      <c r="I1259" s="87" t="s">
        <v>435</v>
      </c>
      <c r="J1259" s="87" t="s">
        <v>436</v>
      </c>
      <c r="K1259" s="87">
        <v>38.325366670000001</v>
      </c>
      <c r="L1259" s="87">
        <v>-91.919183329999996</v>
      </c>
      <c r="M1259" s="87"/>
      <c r="N1259" s="87" t="s">
        <v>3864</v>
      </c>
      <c r="O1259" s="94">
        <v>889</v>
      </c>
      <c r="P1259" s="87" t="s">
        <v>490</v>
      </c>
      <c r="Q1259" s="89"/>
    </row>
    <row r="1260" spans="1:17" x14ac:dyDescent="0.25">
      <c r="A1260" s="143" t="s">
        <v>3861</v>
      </c>
      <c r="B1260" s="143" t="str">
        <f>IF(A1260&gt;"",IF(A1260=E1260,"No",(IF(IFERROR(VLOOKUP(A1260,E:E,1,FALSE)=A1260,FALSE),"Duplicate",IF(E1260&gt;"","Mismatch","IT Only")))),"No")</f>
        <v>No</v>
      </c>
      <c r="C1260" s="86" t="s">
        <v>430</v>
      </c>
      <c r="D1260" s="143" t="s">
        <v>472</v>
      </c>
      <c r="E1260" s="143" t="s">
        <v>3862</v>
      </c>
      <c r="F1260" s="143" t="str">
        <f>IF(E1260=0,"N/A",IF(IF(E1260&gt;"",COUNTIF(E:E,E1260),0)&gt;1,"Yes","No"))</f>
        <v>No</v>
      </c>
      <c r="G1260" s="87" t="s">
        <v>3863</v>
      </c>
      <c r="H1260" s="87" t="s">
        <v>692</v>
      </c>
      <c r="I1260" s="87" t="s">
        <v>435</v>
      </c>
      <c r="J1260" s="87" t="s">
        <v>500</v>
      </c>
      <c r="K1260" s="87">
        <v>37.583858999999997</v>
      </c>
      <c r="L1260" s="87">
        <v>-90.286867000000001</v>
      </c>
      <c r="M1260" s="87"/>
      <c r="N1260" s="87" t="s">
        <v>3862</v>
      </c>
      <c r="O1260" s="88">
        <v>57</v>
      </c>
      <c r="P1260" s="87" t="s">
        <v>1039</v>
      </c>
      <c r="Q1260" s="89"/>
    </row>
    <row r="1261" spans="1:17" x14ac:dyDescent="0.25">
      <c r="A1261" s="143"/>
      <c r="B1261" s="143"/>
      <c r="D1261" s="143"/>
      <c r="E1261" s="143" t="s">
        <v>10424</v>
      </c>
      <c r="F1261" s="143" t="str">
        <f>IF(E1261=0,"N/A",IF(IF(E1261&gt;"",COUNTIF(E:E,E1261),0)&gt;1,"Yes","No"))</f>
        <v>No</v>
      </c>
      <c r="G1261" s="87" t="s">
        <v>10425</v>
      </c>
      <c r="H1261" s="87"/>
      <c r="I1261" s="87" t="s">
        <v>10426</v>
      </c>
      <c r="J1261" s="87" t="s">
        <v>436</v>
      </c>
      <c r="K1261" s="87">
        <v>39.103851234854197</v>
      </c>
      <c r="L1261" s="87">
        <v>-88.8594267688824</v>
      </c>
      <c r="M1261" s="87"/>
      <c r="N1261" s="87"/>
      <c r="O1261" s="88"/>
      <c r="P1261" s="87"/>
      <c r="Q1261" s="89"/>
    </row>
    <row r="1262" spans="1:17" x14ac:dyDescent="0.25">
      <c r="A1262" s="93" t="s">
        <v>3925</v>
      </c>
      <c r="B1262" s="143" t="str">
        <f>IF(A1262&gt;"",IF(A1262=E1262,"No",(IF(IFERROR(VLOOKUP(A1262,E:E,1,FALSE)=A1262,FALSE),"Duplicate",IF(E1262&gt;"","Mismatch","IT Only")))),"No")</f>
        <v>Mismatch</v>
      </c>
      <c r="C1262" s="86" t="s">
        <v>463</v>
      </c>
      <c r="D1262" s="143" t="s">
        <v>464</v>
      </c>
      <c r="E1262" s="143" t="s">
        <v>3926</v>
      </c>
      <c r="F1262" s="143" t="str">
        <f>IF(E1262=0,"N/A",IF(IF(E1262&gt;"",COUNTIF(E:E,E1262),0)&gt;1,"Yes","No"))</f>
        <v>No</v>
      </c>
      <c r="G1262" s="87" t="s">
        <v>3927</v>
      </c>
      <c r="H1262" s="87" t="s">
        <v>444</v>
      </c>
      <c r="I1262" s="87" t="s">
        <v>445</v>
      </c>
      <c r="J1262" s="87" t="s">
        <v>467</v>
      </c>
      <c r="K1262" s="87">
        <v>40.962583330000001</v>
      </c>
      <c r="L1262" s="87">
        <v>-90.39746667</v>
      </c>
      <c r="M1262" s="87"/>
      <c r="N1262" s="87" t="s">
        <v>3928</v>
      </c>
      <c r="O1262" s="87" t="s">
        <v>3929</v>
      </c>
      <c r="P1262" s="87" t="s">
        <v>457</v>
      </c>
      <c r="Q1262" s="87" t="s">
        <v>470</v>
      </c>
    </row>
    <row r="1263" spans="1:17" x14ac:dyDescent="0.25">
      <c r="A1263" s="143"/>
      <c r="B1263" s="143" t="str">
        <f>IF(A1263&gt;"",IF(A1263=E1263,"No",(IF(IFERROR(VLOOKUP(A1263,E:E,1,FALSE)=A1263,FALSE),"Duplicate",IF(E1263&gt;"","Mismatch","IT Only")))),"No")</f>
        <v>No</v>
      </c>
      <c r="C1263" s="86" t="s">
        <v>430</v>
      </c>
      <c r="D1263" s="143" t="s">
        <v>431</v>
      </c>
      <c r="E1263" s="143" t="s">
        <v>3884</v>
      </c>
      <c r="F1263" s="143" t="str">
        <f>IF(E1263=0,"N/A",IF(IF(E1263&gt;"",COUNTIF(E:E,E1263),0)&gt;1,"Yes","No"))</f>
        <v>No</v>
      </c>
      <c r="G1263" s="87" t="s">
        <v>3885</v>
      </c>
      <c r="H1263" s="87" t="s">
        <v>516</v>
      </c>
      <c r="I1263" s="87" t="s">
        <v>445</v>
      </c>
      <c r="J1263" s="87" t="s">
        <v>436</v>
      </c>
      <c r="K1263" s="87">
        <v>38.596449999999997</v>
      </c>
      <c r="L1263" s="87">
        <v>-90.054333330000006</v>
      </c>
      <c r="M1263" s="87"/>
      <c r="N1263" s="87" t="s">
        <v>3884</v>
      </c>
      <c r="O1263" s="94">
        <v>307</v>
      </c>
      <c r="P1263" s="87" t="s">
        <v>518</v>
      </c>
      <c r="Q1263" s="87" t="s">
        <v>519</v>
      </c>
    </row>
    <row r="1264" spans="1:17" x14ac:dyDescent="0.25">
      <c r="A1264" s="143"/>
      <c r="B1264" s="143" t="str">
        <f>IF(A1264&gt;"",IF(A1264=E1264,"No",(IF(IFERROR(VLOOKUP(A1264,E:E,1,FALSE)=A1264,FALSE),"Duplicate",IF(E1264&gt;"","Mismatch","IT Only")))),"No")</f>
        <v>No</v>
      </c>
      <c r="C1264" s="86" t="s">
        <v>430</v>
      </c>
      <c r="D1264" s="143" t="s">
        <v>431</v>
      </c>
      <c r="E1264" s="143" t="s">
        <v>3874</v>
      </c>
      <c r="F1264" s="84" t="str">
        <f>IF(E1264=0,"N/A",IF(IF(E1264&gt;"",COUNTIF(E:E,E1264),0)&gt;1,"Yes","No"))</f>
        <v>No</v>
      </c>
      <c r="G1264" s="87" t="s">
        <v>3875</v>
      </c>
      <c r="H1264" s="87" t="s">
        <v>516</v>
      </c>
      <c r="I1264" s="87" t="s">
        <v>445</v>
      </c>
      <c r="J1264" s="87" t="s">
        <v>436</v>
      </c>
      <c r="K1264" s="87">
        <v>38.442498999999998</v>
      </c>
      <c r="L1264" s="87">
        <v>-89.874206999999998</v>
      </c>
      <c r="M1264" s="87"/>
      <c r="N1264" s="87" t="s">
        <v>3876</v>
      </c>
      <c r="O1264" s="87" t="s">
        <v>3877</v>
      </c>
      <c r="P1264" s="87" t="s">
        <v>524</v>
      </c>
      <c r="Q1264" s="87" t="s">
        <v>525</v>
      </c>
    </row>
    <row r="1265" spans="1:17" x14ac:dyDescent="0.25">
      <c r="A1265" s="143"/>
      <c r="B1265" s="84" t="str">
        <f>IF(A1265&gt;"",IF(A1265=E1265,"No",(IF(IFERROR(VLOOKUP(A1265,E:E,1,FALSE)=A1265,FALSE),"Duplicate",IF(E1265&gt;"","Mismatch","IT Only")))),"No")</f>
        <v>No</v>
      </c>
      <c r="C1265" s="86" t="s">
        <v>430</v>
      </c>
      <c r="D1265" s="84" t="s">
        <v>431</v>
      </c>
      <c r="E1265" s="84" t="s">
        <v>3886</v>
      </c>
      <c r="F1265" s="84" t="str">
        <f>IF(E1265=0,"N/A",IF(IF(E1265&gt;"",COUNTIF(E:E,E1265),0)&gt;1,"Yes","No"))</f>
        <v>No</v>
      </c>
      <c r="G1265" s="87" t="s">
        <v>3886</v>
      </c>
      <c r="H1265" s="87" t="s">
        <v>516</v>
      </c>
      <c r="I1265" s="87" t="s">
        <v>445</v>
      </c>
      <c r="J1265" s="87" t="s">
        <v>436</v>
      </c>
      <c r="K1265" s="87">
        <v>38.58883333</v>
      </c>
      <c r="L1265" s="87">
        <v>-89.984650000000002</v>
      </c>
      <c r="M1265" s="87"/>
      <c r="N1265" s="87" t="s">
        <v>3886</v>
      </c>
      <c r="O1265" s="94">
        <v>325</v>
      </c>
      <c r="P1265" s="87" t="s">
        <v>518</v>
      </c>
      <c r="Q1265" s="87" t="s">
        <v>519</v>
      </c>
    </row>
    <row r="1266" spans="1:17" x14ac:dyDescent="0.25">
      <c r="A1266" s="143"/>
      <c r="B1266" s="84" t="str">
        <f>IF(A1266&gt;"",IF(A1266=E1266,"No",(IF(IFERROR(VLOOKUP(A1266,E:E,1,FALSE)=A1266,FALSE),"Duplicate",IF(E1266&gt;"","Mismatch","IT Only")))),"No")</f>
        <v>No</v>
      </c>
      <c r="C1266" s="91" t="s">
        <v>1007</v>
      </c>
      <c r="D1266" s="84" t="s">
        <v>464</v>
      </c>
      <c r="E1266" s="84" t="s">
        <v>3608</v>
      </c>
      <c r="F1266" s="84" t="str">
        <f>IF(E1266=0,"N/A",IF(IF(E1266&gt;"",COUNTIF(E:E,E1266),0)&gt;1,"Yes","No"))</f>
        <v>Yes</v>
      </c>
      <c r="G1266" s="87" t="s">
        <v>3609</v>
      </c>
      <c r="H1266" s="87" t="s">
        <v>493</v>
      </c>
      <c r="I1266" s="87" t="s">
        <v>445</v>
      </c>
      <c r="J1266" s="87" t="s">
        <v>436</v>
      </c>
      <c r="K1266" s="87">
        <v>39.834465000000002</v>
      </c>
      <c r="L1266" s="87">
        <v>-89.635799000000006</v>
      </c>
      <c r="M1266" s="87"/>
      <c r="N1266" s="87" t="s">
        <v>3608</v>
      </c>
      <c r="O1266" s="87" t="s">
        <v>3610</v>
      </c>
      <c r="P1266" s="87" t="s">
        <v>806</v>
      </c>
      <c r="Q1266" s="87" t="s">
        <v>807</v>
      </c>
    </row>
    <row r="1267" spans="1:17" x14ac:dyDescent="0.25">
      <c r="A1267" s="143"/>
      <c r="B1267" s="84" t="str">
        <f>IF(A1267&gt;"",IF(A1267=E1267,"No",(IF(IFERROR(VLOOKUP(A1267,E:E,1,FALSE)=A1267,FALSE),"Duplicate",IF(E1267&gt;"","Mismatch","IT Only")))),"No")</f>
        <v>No</v>
      </c>
      <c r="C1267" s="91" t="s">
        <v>1007</v>
      </c>
      <c r="D1267" s="84" t="s">
        <v>464</v>
      </c>
      <c r="E1267" s="84" t="s">
        <v>3608</v>
      </c>
      <c r="F1267" s="84" t="str">
        <f>IF(E1267=0,"N/A",IF(IF(E1267&gt;"",COUNTIF(E:E,E1267),0)&gt;1,"Yes","No"))</f>
        <v>Yes</v>
      </c>
      <c r="G1267" s="87" t="s">
        <v>3627</v>
      </c>
      <c r="H1267" s="87" t="s">
        <v>444</v>
      </c>
      <c r="I1267" s="87" t="s">
        <v>445</v>
      </c>
      <c r="J1267" s="87" t="s">
        <v>436</v>
      </c>
      <c r="K1267" s="87">
        <v>39.833620000000003</v>
      </c>
      <c r="L1267" s="87">
        <v>-89.635450000000006</v>
      </c>
      <c r="M1267" s="87"/>
      <c r="N1267" s="87" t="s">
        <v>3608</v>
      </c>
      <c r="O1267" s="87" t="s">
        <v>3610</v>
      </c>
      <c r="P1267" s="87" t="s">
        <v>447</v>
      </c>
      <c r="Q1267" s="87" t="s">
        <v>448</v>
      </c>
    </row>
    <row r="1268" spans="1:17" x14ac:dyDescent="0.25">
      <c r="A1268" s="143"/>
      <c r="B1268" s="143" t="str">
        <f>IF(A1268&gt;"",IF(A1268=E1268,"No",(IF(IFERROR(VLOOKUP(A1268,E:E,1,FALSE)=A1268,FALSE),"Duplicate",IF(E1268&gt;"","Mismatch","IT Only")))),"No")</f>
        <v>No</v>
      </c>
      <c r="C1268" s="86" t="s">
        <v>430</v>
      </c>
      <c r="D1268" s="143" t="s">
        <v>431</v>
      </c>
      <c r="E1268" s="143" t="s">
        <v>3887</v>
      </c>
      <c r="F1268" s="84" t="str">
        <f>IF(E1268=0,"N/A",IF(IF(E1268&gt;"",COUNTIF(E:E,E1268),0)&gt;1,"Yes","No"))</f>
        <v>No</v>
      </c>
      <c r="G1268" s="87" t="s">
        <v>3888</v>
      </c>
      <c r="H1268" s="87" t="s">
        <v>593</v>
      </c>
      <c r="I1268" s="87" t="s">
        <v>435</v>
      </c>
      <c r="J1268" s="87" t="s">
        <v>436</v>
      </c>
      <c r="K1268" s="87">
        <v>38.755263999999997</v>
      </c>
      <c r="L1268" s="87">
        <v>-90.502144999999999</v>
      </c>
      <c r="M1268" s="87"/>
      <c r="N1268" s="87" t="s">
        <v>3887</v>
      </c>
      <c r="O1268" s="94">
        <v>384</v>
      </c>
      <c r="P1268" s="87" t="s">
        <v>1054</v>
      </c>
      <c r="Q1268" s="89"/>
    </row>
    <row r="1269" spans="1:17" x14ac:dyDescent="0.25">
      <c r="A1269" s="143" t="s">
        <v>3848</v>
      </c>
      <c r="B1269" s="143" t="str">
        <f>IF(A1269&gt;"",IF(A1269=E1269,"No",(IF(IFERROR(VLOOKUP(A1269,E:E,1,FALSE)=A1269,FALSE),"Duplicate",IF(E1269&gt;"","Mismatch","IT Only")))),"No")</f>
        <v>No</v>
      </c>
      <c r="C1269" s="86" t="s">
        <v>430</v>
      </c>
      <c r="D1269" s="143" t="s">
        <v>472</v>
      </c>
      <c r="E1269" s="143" t="s">
        <v>3849</v>
      </c>
      <c r="F1269" s="84" t="str">
        <f>IF(E1269=0,"N/A",IF(IF(E1269&gt;"",COUNTIF(E:E,E1269),0)&gt;1,"Yes","No"))</f>
        <v>No</v>
      </c>
      <c r="G1269" s="87" t="s">
        <v>3850</v>
      </c>
      <c r="H1269" s="87" t="s">
        <v>644</v>
      </c>
      <c r="I1269" s="87" t="s">
        <v>435</v>
      </c>
      <c r="J1269" s="87" t="s">
        <v>436</v>
      </c>
      <c r="K1269" s="87">
        <v>38.489877999999997</v>
      </c>
      <c r="L1269" s="87">
        <v>-90.991146999999998</v>
      </c>
      <c r="M1269" s="87"/>
      <c r="N1269" s="87" t="s">
        <v>3849</v>
      </c>
      <c r="O1269" s="88">
        <v>59</v>
      </c>
      <c r="P1269" s="87" t="s">
        <v>1562</v>
      </c>
      <c r="Q1269" s="89"/>
    </row>
    <row r="1270" spans="1:17" x14ac:dyDescent="0.25">
      <c r="A1270" s="93" t="s">
        <v>3845</v>
      </c>
      <c r="B1270" s="84" t="str">
        <f>IF(A1270&gt;"",IF(A1270=E1270,"No",(IF(IFERROR(VLOOKUP(A1270,E:E,1,FALSE)=A1270,FALSE),"Duplicate",IF(E1270&gt;"","Mismatch","IT Only")))),"No")</f>
        <v>Duplicate</v>
      </c>
      <c r="C1270" s="86" t="s">
        <v>463</v>
      </c>
      <c r="D1270" s="84" t="s">
        <v>464</v>
      </c>
      <c r="E1270" s="143" t="s">
        <v>3846</v>
      </c>
      <c r="F1270" s="84" t="str">
        <f>IF(E1270=0,"N/A",IF(IF(E1270&gt;"",COUNTIF(E:E,E1270),0)&gt;1,"Yes","No"))</f>
        <v>No</v>
      </c>
      <c r="G1270" s="87" t="s">
        <v>3847</v>
      </c>
      <c r="H1270" s="87" t="s">
        <v>644</v>
      </c>
      <c r="I1270" s="87" t="s">
        <v>435</v>
      </c>
      <c r="J1270" s="87" t="s">
        <v>580</v>
      </c>
      <c r="K1270" s="87">
        <v>38.460239999999999</v>
      </c>
      <c r="L1270" s="87">
        <v>-90.999369999999999</v>
      </c>
      <c r="M1270" s="87"/>
      <c r="N1270" s="87"/>
      <c r="O1270" s="94"/>
      <c r="P1270" s="87"/>
      <c r="Q1270" s="89"/>
    </row>
    <row r="1271" spans="1:17" x14ac:dyDescent="0.25">
      <c r="A1271" s="143"/>
      <c r="B1271" s="143"/>
      <c r="D1271" s="143"/>
      <c r="E1271" s="143" t="s">
        <v>10446</v>
      </c>
      <c r="G1271" s="110" t="s">
        <v>10447</v>
      </c>
      <c r="H1271" s="110"/>
      <c r="I1271" s="110" t="s">
        <v>10443</v>
      </c>
      <c r="J1271" s="110" t="s">
        <v>500</v>
      </c>
      <c r="K1271" s="110">
        <v>37.9521100891156</v>
      </c>
      <c r="L1271" s="110">
        <v>-92.0298265576006</v>
      </c>
      <c r="M1271" s="110"/>
      <c r="N1271" s="110"/>
      <c r="O1271" s="110"/>
      <c r="P1271" s="110"/>
      <c r="Q1271" s="110"/>
    </row>
    <row r="1272" spans="1:17" s="90" customFormat="1" x14ac:dyDescent="0.25">
      <c r="A1272" s="143"/>
      <c r="B1272" s="84" t="str">
        <f>IF(A1272&gt;"",IF(A1272=E1272,"No",(IF(IFERROR(VLOOKUP(A1272,E:E,1,FALSE)=A1272,FALSE),"Duplicate",IF(E1272&gt;"","Mismatch","IT Only")))),"No")</f>
        <v>No</v>
      </c>
      <c r="C1272" s="86" t="s">
        <v>430</v>
      </c>
      <c r="D1272" s="84" t="s">
        <v>431</v>
      </c>
      <c r="E1272" s="143" t="s">
        <v>3636</v>
      </c>
      <c r="F1272" s="84" t="str">
        <f>IF(E1272=0,"N/A",IF(IF(E1272&gt;"",COUNTIF(E:E,E1272),0)&gt;1,"Yes","No"))</f>
        <v>No</v>
      </c>
      <c r="G1272" s="87" t="s">
        <v>3637</v>
      </c>
      <c r="H1272" s="87" t="s">
        <v>672</v>
      </c>
      <c r="I1272" s="87" t="s">
        <v>445</v>
      </c>
      <c r="J1272" s="87" t="s">
        <v>436</v>
      </c>
      <c r="K1272" s="87">
        <v>40.047733000000001</v>
      </c>
      <c r="L1272" s="87">
        <v>-87.862932999999998</v>
      </c>
      <c r="M1272" s="87"/>
      <c r="N1272" s="87" t="s">
        <v>3636</v>
      </c>
      <c r="O1272" s="87" t="s">
        <v>3638</v>
      </c>
      <c r="P1272" s="87" t="s">
        <v>1704</v>
      </c>
      <c r="Q1272" s="87" t="s">
        <v>1705</v>
      </c>
    </row>
    <row r="1273" spans="1:17" x14ac:dyDescent="0.25">
      <c r="A1273" s="143"/>
      <c r="B1273" s="84" t="str">
        <f>IF(A1273&gt;"",IF(A1273=E1273,"No",(IF(IFERROR(VLOOKUP(A1273,E:E,1,FALSE)=A1273,FALSE),"Duplicate",IF(E1273&gt;"","Mismatch","IT Only")))),"No")</f>
        <v>No</v>
      </c>
      <c r="C1273" s="86" t="s">
        <v>541</v>
      </c>
      <c r="D1273" s="84" t="s">
        <v>464</v>
      </c>
      <c r="E1273" s="84" t="s">
        <v>2708</v>
      </c>
      <c r="F1273" s="84" t="str">
        <f>IF(E1273=0,"N/A",IF(IF(E1273&gt;"",COUNTIF(E:E,E1273),0)&gt;1,"Yes","No"))</f>
        <v>No</v>
      </c>
      <c r="G1273" s="87" t="s">
        <v>2709</v>
      </c>
      <c r="H1273" s="87" t="s">
        <v>672</v>
      </c>
      <c r="I1273" s="87" t="s">
        <v>445</v>
      </c>
      <c r="J1273" s="87" t="s">
        <v>436</v>
      </c>
      <c r="K1273" s="87">
        <v>40.135583330000003</v>
      </c>
      <c r="L1273" s="87">
        <v>-87.632683330000006</v>
      </c>
      <c r="M1273" s="87"/>
      <c r="N1273" s="87" t="s">
        <v>2710</v>
      </c>
      <c r="O1273" s="87" t="s">
        <v>2711</v>
      </c>
      <c r="P1273" s="87" t="s">
        <v>1704</v>
      </c>
      <c r="Q1273" s="87" t="s">
        <v>1705</v>
      </c>
    </row>
    <row r="1274" spans="1:17" s="90" customFormat="1" x14ac:dyDescent="0.25">
      <c r="A1274" s="143"/>
      <c r="B1274" s="84" t="str">
        <f>IF(A1274&gt;"",IF(A1274=E1274,"No",(IF(IFERROR(VLOOKUP(A1274,E:E,1,FALSE)=A1274,FALSE),"Duplicate",IF(E1274&gt;"","Mismatch","IT Only")))),"No")</f>
        <v>No</v>
      </c>
      <c r="C1274" s="86" t="s">
        <v>430</v>
      </c>
      <c r="D1274" s="84" t="s">
        <v>431</v>
      </c>
      <c r="E1274" s="84" t="s">
        <v>3889</v>
      </c>
      <c r="F1274" s="84" t="str">
        <f>IF(E1274=0,"N/A",IF(IF(E1274&gt;"",COUNTIF(E:E,E1274),0)&gt;1,"Yes","No"))</f>
        <v>No</v>
      </c>
      <c r="G1274" s="87" t="s">
        <v>3890</v>
      </c>
      <c r="H1274" s="87" t="s">
        <v>489</v>
      </c>
      <c r="I1274" s="87" t="s">
        <v>435</v>
      </c>
      <c r="J1274" s="87" t="s">
        <v>436</v>
      </c>
      <c r="K1274" s="87">
        <v>38.569183330000001</v>
      </c>
      <c r="L1274" s="87">
        <v>-92.213566670000006</v>
      </c>
      <c r="M1274" s="87"/>
      <c r="N1274" s="87" t="s">
        <v>3889</v>
      </c>
      <c r="O1274" s="94">
        <v>877</v>
      </c>
      <c r="P1274" s="87" t="s">
        <v>490</v>
      </c>
      <c r="Q1274" s="89"/>
    </row>
    <row r="1275" spans="1:17" x14ac:dyDescent="0.25">
      <c r="A1275" s="143"/>
      <c r="B1275" s="143" t="s">
        <v>10076</v>
      </c>
      <c r="C1275" s="86" t="s">
        <v>430</v>
      </c>
      <c r="D1275" s="143" t="s">
        <v>431</v>
      </c>
      <c r="E1275" s="143" t="s">
        <v>10643</v>
      </c>
      <c r="F1275" s="143" t="str">
        <f>IF(E1275=0,"N/A",IF(IF(E1275&gt;"",COUNTIF(E:E,E1275),0)&gt;1,"Yes","No"))</f>
        <v>No</v>
      </c>
      <c r="G1275" s="87" t="s">
        <v>10644</v>
      </c>
      <c r="H1275" s="87" t="s">
        <v>444</v>
      </c>
      <c r="I1275" s="87" t="s">
        <v>445</v>
      </c>
      <c r="J1275" s="87" t="s">
        <v>10517</v>
      </c>
      <c r="K1275" s="87">
        <v>-89.632999999999996</v>
      </c>
      <c r="L1275" s="87">
        <v>40.696800000000003</v>
      </c>
      <c r="M1275" s="87" t="s">
        <v>10645</v>
      </c>
      <c r="N1275" s="87"/>
      <c r="O1275" s="88"/>
      <c r="P1275" s="87"/>
      <c r="Q1275" s="87"/>
    </row>
    <row r="1276" spans="1:17" x14ac:dyDescent="0.25">
      <c r="A1276" s="143" t="s">
        <v>3796</v>
      </c>
      <c r="B1276" s="143" t="str">
        <f>IF(A1276&gt;"",IF(A1276=E1276,"No",(IF(IFERROR(VLOOKUP(A1276,E:E,1,FALSE)=A1276,FALSE),"Duplicate",IF(E1276&gt;"","Mismatch","IT Only")))),"No")</f>
        <v>No</v>
      </c>
      <c r="C1276" s="86" t="s">
        <v>430</v>
      </c>
      <c r="D1276" s="143" t="s">
        <v>431</v>
      </c>
      <c r="E1276" s="143" t="s">
        <v>3796</v>
      </c>
      <c r="F1276" s="84" t="str">
        <f>IF(E1276=0,"N/A",IF(IF(E1276&gt;"",COUNTIF(E:E,E1276),0)&gt;1,"Yes","No"))</f>
        <v>No</v>
      </c>
      <c r="G1276" s="87" t="s">
        <v>3797</v>
      </c>
      <c r="H1276" s="87" t="s">
        <v>479</v>
      </c>
      <c r="I1276" s="87" t="s">
        <v>445</v>
      </c>
      <c r="J1276" s="87" t="s">
        <v>536</v>
      </c>
      <c r="K1276" s="87">
        <v>40.371065280000003</v>
      </c>
      <c r="L1276" s="87">
        <v>-89.83117111</v>
      </c>
      <c r="M1276" s="87"/>
      <c r="N1276" s="87" t="s">
        <v>3793</v>
      </c>
      <c r="O1276" s="87" t="s">
        <v>3795</v>
      </c>
      <c r="P1276" s="87" t="s">
        <v>482</v>
      </c>
      <c r="Q1276" s="87" t="s">
        <v>483</v>
      </c>
    </row>
    <row r="1277" spans="1:17" x14ac:dyDescent="0.25">
      <c r="A1277" s="143"/>
      <c r="B1277" s="143" t="str">
        <f>IF(A1277&gt;"",IF(A1277=E1277,"No",(IF(IFERROR(VLOOKUP(A1277,E:E,1,FALSE)=A1277,FALSE),"Duplicate",IF(E1277&gt;"","Mismatch","IT Only")))),"No")</f>
        <v>No</v>
      </c>
      <c r="C1277" s="86" t="s">
        <v>430</v>
      </c>
      <c r="D1277" s="143" t="s">
        <v>431</v>
      </c>
      <c r="E1277" s="143" t="s">
        <v>3893</v>
      </c>
      <c r="F1277" s="143" t="str">
        <f>IF(E1277=0,"N/A",IF(IF(E1277&gt;"",COUNTIF(E:E,E1277),0)&gt;1,"Yes","No"))</f>
        <v>No</v>
      </c>
      <c r="G1277" s="87" t="s">
        <v>3894</v>
      </c>
      <c r="H1277" s="87" t="s">
        <v>593</v>
      </c>
      <c r="I1277" s="87" t="s">
        <v>435</v>
      </c>
      <c r="J1277" s="87" t="s">
        <v>436</v>
      </c>
      <c r="K1277" s="87">
        <v>38.761200000000002</v>
      </c>
      <c r="L1277" s="87">
        <v>-90.318899999999999</v>
      </c>
      <c r="M1277" s="87"/>
      <c r="N1277" s="87" t="s">
        <v>3893</v>
      </c>
      <c r="O1277" s="94">
        <v>269</v>
      </c>
      <c r="P1277" s="87" t="s">
        <v>1232</v>
      </c>
      <c r="Q1277" s="89"/>
    </row>
    <row r="1278" spans="1:17" x14ac:dyDescent="0.25">
      <c r="A1278" s="143"/>
      <c r="B1278" s="143" t="str">
        <f>IF(A1278&gt;"",IF(A1278=E1278,"No",(IF(IFERROR(VLOOKUP(A1278,E:E,1,FALSE)=A1278,FALSE),"Duplicate",IF(E1278&gt;"","Mismatch","IT Only")))),"No")</f>
        <v>No</v>
      </c>
      <c r="C1278" s="86" t="s">
        <v>430</v>
      </c>
      <c r="D1278" s="143" t="s">
        <v>431</v>
      </c>
      <c r="E1278" s="143" t="s">
        <v>3841</v>
      </c>
      <c r="F1278" s="143" t="str">
        <f>IF(E1278=0,"N/A",IF(IF(E1278&gt;"",COUNTIF(E:E,E1278),0)&gt;1,"Yes","No"))</f>
        <v>No</v>
      </c>
      <c r="G1278" s="87" t="s">
        <v>3842</v>
      </c>
      <c r="H1278" s="87" t="s">
        <v>434</v>
      </c>
      <c r="I1278" s="87" t="s">
        <v>435</v>
      </c>
      <c r="J1278" s="87" t="s">
        <v>436</v>
      </c>
      <c r="K1278" s="87">
        <v>39.177916670000002</v>
      </c>
      <c r="L1278" s="87">
        <v>-91.838399999999993</v>
      </c>
      <c r="M1278" s="87"/>
      <c r="N1278" s="87" t="s">
        <v>3841</v>
      </c>
      <c r="O1278" s="94">
        <v>352</v>
      </c>
      <c r="P1278" s="87" t="s">
        <v>437</v>
      </c>
      <c r="Q1278" s="89"/>
    </row>
    <row r="1279" spans="1:17" x14ac:dyDescent="0.25">
      <c r="A1279" s="143"/>
      <c r="B1279" s="143" t="str">
        <f>IF(A1279&gt;"",IF(A1279=E1279,"No",(IF(IFERROR(VLOOKUP(A1279,E:E,1,FALSE)=A1279,FALSE),"Duplicate",IF(E1279&gt;"","Mismatch","IT Only")))),"No")</f>
        <v>No</v>
      </c>
      <c r="C1279" s="86" t="s">
        <v>430</v>
      </c>
      <c r="D1279" s="143" t="s">
        <v>431</v>
      </c>
      <c r="E1279" s="143" t="s">
        <v>3891</v>
      </c>
      <c r="F1279" s="143" t="str">
        <f>IF(E1279=0,"N/A",IF(IF(E1279&gt;"",COUNTIF(E:E,E1279),0)&gt;1,"Yes","No"))</f>
        <v>No</v>
      </c>
      <c r="G1279" s="87" t="s">
        <v>3892</v>
      </c>
      <c r="H1279" s="87" t="s">
        <v>593</v>
      </c>
      <c r="I1279" s="87" t="s">
        <v>435</v>
      </c>
      <c r="J1279" s="87" t="s">
        <v>436</v>
      </c>
      <c r="K1279" s="87">
        <v>38.643983329999998</v>
      </c>
      <c r="L1279" s="87">
        <v>-90.408016669999995</v>
      </c>
      <c r="M1279" s="87"/>
      <c r="N1279" s="87" t="s">
        <v>3891</v>
      </c>
      <c r="O1279" s="94">
        <v>247</v>
      </c>
      <c r="P1279" s="87" t="s">
        <v>881</v>
      </c>
      <c r="Q1279" s="89"/>
    </row>
    <row r="1280" spans="1:17" x14ac:dyDescent="0.25">
      <c r="A1280" s="143"/>
      <c r="B1280" s="143"/>
      <c r="C1280" s="86" t="s">
        <v>430</v>
      </c>
      <c r="D1280" s="143" t="s">
        <v>464</v>
      </c>
      <c r="E1280" s="143" t="s">
        <v>10271</v>
      </c>
      <c r="F1280" s="143" t="s">
        <v>32</v>
      </c>
      <c r="G1280" s="134" t="s">
        <v>10272</v>
      </c>
      <c r="H1280" s="87" t="s">
        <v>493</v>
      </c>
      <c r="I1280" s="87" t="s">
        <v>445</v>
      </c>
      <c r="J1280" s="87"/>
      <c r="K1280" s="134">
        <v>40.517800000000001</v>
      </c>
      <c r="L1280" s="134">
        <v>-88.959599999999995</v>
      </c>
      <c r="M1280" s="134" t="s">
        <v>10273</v>
      </c>
      <c r="N1280" s="87"/>
      <c r="O1280" s="87"/>
      <c r="P1280" s="87"/>
      <c r="Q1280" s="87"/>
    </row>
    <row r="1281" spans="1:17" x14ac:dyDescent="0.25">
      <c r="A1281" s="143"/>
      <c r="B1281" s="143" t="str">
        <f>IF(A1281&gt;"",IF(A1281=E1281,"No",(IF(IFERROR(VLOOKUP(A1281,E:E,1,FALSE)=A1281,FALSE),"Duplicate",IF(E1281&gt;"","Mismatch","IT Only")))),"No")</f>
        <v>No</v>
      </c>
      <c r="C1281" s="86" t="s">
        <v>430</v>
      </c>
      <c r="D1281" s="143" t="s">
        <v>431</v>
      </c>
      <c r="E1281" s="143" t="s">
        <v>3049</v>
      </c>
      <c r="F1281" s="143" t="str">
        <f>IF(E1281=0,"N/A",IF(IF(E1281&gt;"",COUNTIF(E:E,E1281),0)&gt;1,"Yes","No"))</f>
        <v>No</v>
      </c>
      <c r="G1281" s="87" t="s">
        <v>3050</v>
      </c>
      <c r="H1281" s="87" t="s">
        <v>493</v>
      </c>
      <c r="I1281" s="87" t="s">
        <v>445</v>
      </c>
      <c r="J1281" s="87" t="s">
        <v>436</v>
      </c>
      <c r="K1281" s="87">
        <v>39.846016669999997</v>
      </c>
      <c r="L1281" s="87">
        <v>-88.980733330000007</v>
      </c>
      <c r="M1281" s="87"/>
      <c r="N1281" s="87" t="s">
        <v>3051</v>
      </c>
      <c r="O1281" s="87" t="s">
        <v>3052</v>
      </c>
      <c r="P1281" s="87" t="s">
        <v>496</v>
      </c>
      <c r="Q1281" s="87" t="s">
        <v>497</v>
      </c>
    </row>
    <row r="1282" spans="1:17" x14ac:dyDescent="0.25">
      <c r="A1282" s="143"/>
      <c r="B1282" s="84" t="str">
        <f>IF(A1282&gt;"",IF(A1282=E1282,"No",(IF(IFERROR(VLOOKUP(A1282,E:E,1,FALSE)=A1282,FALSE),"Duplicate",IF(E1282&gt;"","Mismatch","IT Only")))),"No")</f>
        <v>No</v>
      </c>
      <c r="C1282" s="86" t="s">
        <v>430</v>
      </c>
      <c r="D1282" s="84" t="s">
        <v>431</v>
      </c>
      <c r="E1282" s="84" t="s">
        <v>3734</v>
      </c>
      <c r="F1282" s="84" t="str">
        <f>IF(E1282=0,"N/A",IF(IF(E1282&gt;"",COUNTIF(E:E,E1282),0)&gt;1,"Yes","No"))</f>
        <v>No</v>
      </c>
      <c r="G1282" s="87" t="s">
        <v>3735</v>
      </c>
      <c r="H1282" s="87" t="s">
        <v>444</v>
      </c>
      <c r="I1282" s="87" t="s">
        <v>445</v>
      </c>
      <c r="J1282" s="87" t="s">
        <v>436</v>
      </c>
      <c r="K1282" s="87">
        <v>40.691433000000004</v>
      </c>
      <c r="L1282" s="87">
        <v>-89.601016999999999</v>
      </c>
      <c r="M1282" s="87"/>
      <c r="N1282" s="87" t="s">
        <v>3734</v>
      </c>
      <c r="O1282" s="87" t="s">
        <v>3736</v>
      </c>
      <c r="P1282" s="87" t="s">
        <v>447</v>
      </c>
      <c r="Q1282" s="87" t="s">
        <v>448</v>
      </c>
    </row>
    <row r="1283" spans="1:17" x14ac:dyDescent="0.25">
      <c r="A1283" s="93" t="s">
        <v>3740</v>
      </c>
      <c r="B1283" s="84" t="str">
        <f>IF(A1283&gt;"",IF(A1283=E1283,"No",(IF(IFERROR(VLOOKUP(A1283,E:E,1,FALSE)=A1283,FALSE),"Duplicate",IF(E1283&gt;"","Mismatch","IT Only")))),"No")</f>
        <v>Duplicate</v>
      </c>
      <c r="C1283" s="86" t="s">
        <v>463</v>
      </c>
      <c r="D1283" s="84" t="s">
        <v>464</v>
      </c>
      <c r="E1283" s="84" t="s">
        <v>3741</v>
      </c>
      <c r="F1283" s="84" t="str">
        <f>IF(E1283=0,"N/A",IF(IF(E1283&gt;"",COUNTIF(E:E,E1283),0)&gt;1,"Yes","No"))</f>
        <v>No</v>
      </c>
      <c r="G1283" s="87" t="s">
        <v>3742</v>
      </c>
      <c r="H1283" s="87" t="s">
        <v>579</v>
      </c>
      <c r="I1283" s="87" t="s">
        <v>445</v>
      </c>
      <c r="J1283" s="87" t="s">
        <v>580</v>
      </c>
      <c r="K1283" s="87">
        <v>39.787534000000001</v>
      </c>
      <c r="L1283" s="87">
        <v>-90.893816999999999</v>
      </c>
      <c r="M1283" s="87"/>
      <c r="N1283" s="87"/>
      <c r="O1283" s="94"/>
      <c r="P1283" s="87"/>
      <c r="Q1283" s="89"/>
    </row>
    <row r="1284" spans="1:17" x14ac:dyDescent="0.25">
      <c r="A1284" s="143"/>
      <c r="B1284" s="84" t="str">
        <f>IF(A1284&gt;"",IF(A1284=E1284,"No",(IF(IFERROR(VLOOKUP(A1284,E:E,1,FALSE)=A1284,FALSE),"Duplicate",IF(E1284&gt;"","Mismatch","IT Only")))),"No")</f>
        <v>No</v>
      </c>
      <c r="C1284" s="86" t="s">
        <v>430</v>
      </c>
      <c r="D1284" s="84" t="s">
        <v>431</v>
      </c>
      <c r="E1284" s="84" t="s">
        <v>8504</v>
      </c>
      <c r="F1284" s="84" t="str">
        <f>IF(E1284=0,"N/A",IF(IF(E1284&gt;"",COUNTIF(E:E,E1284),0)&gt;1,"Yes","No"))</f>
        <v>No</v>
      </c>
      <c r="G1284" s="87" t="s">
        <v>8505</v>
      </c>
      <c r="H1284" s="87" t="s">
        <v>516</v>
      </c>
      <c r="I1284" s="87" t="s">
        <v>445</v>
      </c>
      <c r="J1284" s="87" t="s">
        <v>436</v>
      </c>
      <c r="K1284" s="87"/>
      <c r="L1284" s="87"/>
      <c r="M1284" s="87"/>
      <c r="N1284" s="87" t="s">
        <v>8504</v>
      </c>
      <c r="O1284" s="87" t="s">
        <v>8506</v>
      </c>
      <c r="P1284" s="87" t="s">
        <v>524</v>
      </c>
      <c r="Q1284" s="87" t="s">
        <v>525</v>
      </c>
    </row>
    <row r="1285" spans="1:17" x14ac:dyDescent="0.25">
      <c r="A1285" s="143"/>
      <c r="B1285" s="84" t="str">
        <f>IF(A1285&gt;"",IF(A1285=E1285,"No",(IF(IFERROR(VLOOKUP(A1285,E:E,1,FALSE)=A1285,FALSE),"Duplicate",IF(E1285&gt;"","Mismatch","IT Only")))),"No")</f>
        <v>No</v>
      </c>
      <c r="C1285" s="86" t="s">
        <v>430</v>
      </c>
      <c r="D1285" s="84" t="s">
        <v>431</v>
      </c>
      <c r="E1285" s="84" t="s">
        <v>3823</v>
      </c>
      <c r="F1285" s="84" t="str">
        <f>IF(E1285=0,"N/A",IF(IF(E1285&gt;"",COUNTIF(E:E,E1285),0)&gt;1,"Yes","No"))</f>
        <v>No</v>
      </c>
      <c r="G1285" s="87" t="s">
        <v>3824</v>
      </c>
      <c r="H1285" s="87" t="s">
        <v>489</v>
      </c>
      <c r="I1285" s="87" t="s">
        <v>435</v>
      </c>
      <c r="J1285" s="87" t="s">
        <v>436</v>
      </c>
      <c r="K1285" s="87">
        <v>38.570483330000002</v>
      </c>
      <c r="L1285" s="87">
        <v>-92.796583330000004</v>
      </c>
      <c r="M1285" s="87"/>
      <c r="N1285" s="87" t="s">
        <v>3823</v>
      </c>
      <c r="O1285" s="94">
        <v>667</v>
      </c>
      <c r="P1285" s="87" t="s">
        <v>961</v>
      </c>
      <c r="Q1285" s="89"/>
    </row>
    <row r="1286" spans="1:17" x14ac:dyDescent="0.25">
      <c r="A1286" s="143"/>
      <c r="B1286" s="84" t="str">
        <f>IF(A1286&gt;"",IF(A1286=E1286,"No",(IF(IFERROR(VLOOKUP(A1286,E:E,1,FALSE)=A1286,FALSE),"Duplicate",IF(E1286&gt;"","Mismatch","IT Only")))),"No")</f>
        <v>No</v>
      </c>
      <c r="C1286" s="86" t="s">
        <v>430</v>
      </c>
      <c r="D1286" s="84" t="s">
        <v>431</v>
      </c>
      <c r="E1286" s="84" t="s">
        <v>3821</v>
      </c>
      <c r="F1286" s="84" t="str">
        <f>IF(E1286=0,"N/A",IF(IF(E1286&gt;"",COUNTIF(E:E,E1286),0)&gt;1,"Yes","No"))</f>
        <v>No</v>
      </c>
      <c r="G1286" s="87" t="s">
        <v>3822</v>
      </c>
      <c r="H1286" s="87" t="s">
        <v>434</v>
      </c>
      <c r="I1286" s="87" t="s">
        <v>435</v>
      </c>
      <c r="J1286" s="87" t="s">
        <v>436</v>
      </c>
      <c r="K1286" s="87">
        <v>38.810411000000002</v>
      </c>
      <c r="L1286" s="87">
        <v>-90.665948</v>
      </c>
      <c r="M1286" s="87"/>
      <c r="N1286" s="87" t="s">
        <v>3821</v>
      </c>
      <c r="O1286" s="94">
        <v>600</v>
      </c>
      <c r="P1286" s="87" t="s">
        <v>699</v>
      </c>
      <c r="Q1286" s="89"/>
    </row>
    <row r="1287" spans="1:17" x14ac:dyDescent="0.25">
      <c r="A1287" s="93" t="s">
        <v>3897</v>
      </c>
      <c r="B1287" s="143" t="str">
        <f>IF(A1287&gt;"",IF(A1287=E1287,"No",(IF(IFERROR(VLOOKUP(A1287,E:E,1,FALSE)=A1287,FALSE),"Duplicate",IF(E1287&gt;"","Mismatch","IT Only")))),"No")</f>
        <v>Mismatch</v>
      </c>
      <c r="C1287" s="86" t="s">
        <v>463</v>
      </c>
      <c r="D1287" s="143" t="s">
        <v>464</v>
      </c>
      <c r="E1287" s="143" t="s">
        <v>3898</v>
      </c>
      <c r="F1287" s="143" t="str">
        <f>IF(E1287=0,"N/A",IF(IF(E1287&gt;"",COUNTIF(E:E,E1287),0)&gt;1,"Yes","No"))</f>
        <v>No</v>
      </c>
      <c r="G1287" s="87" t="s">
        <v>3899</v>
      </c>
      <c r="H1287" s="87" t="s">
        <v>444</v>
      </c>
      <c r="I1287" s="87" t="s">
        <v>445</v>
      </c>
      <c r="J1287" s="87" t="s">
        <v>467</v>
      </c>
      <c r="K1287" s="87">
        <v>41.032066999999998</v>
      </c>
      <c r="L1287" s="87">
        <v>-89.403400000000005</v>
      </c>
      <c r="M1287" s="87"/>
      <c r="N1287" s="87" t="s">
        <v>3898</v>
      </c>
      <c r="O1287" s="87" t="s">
        <v>3900</v>
      </c>
      <c r="P1287" s="87" t="s">
        <v>447</v>
      </c>
      <c r="Q1287" s="87" t="s">
        <v>448</v>
      </c>
    </row>
    <row r="1288" spans="1:17" x14ac:dyDescent="0.25">
      <c r="A1288" s="143"/>
      <c r="B1288" s="84" t="s">
        <v>10076</v>
      </c>
      <c r="C1288" s="86" t="s">
        <v>430</v>
      </c>
      <c r="D1288" s="84" t="s">
        <v>431</v>
      </c>
      <c r="E1288" s="84" t="s">
        <v>11105</v>
      </c>
      <c r="F1288" s="84" t="str">
        <f>IF(E1288=0,"N/A",IF(IF(E1288&gt;"",COUNTIF(E:E,E1288),0)&gt;1,"Yes","No"))</f>
        <v>No</v>
      </c>
      <c r="G1288" s="87" t="str">
        <f>UPPER("Greater Alton Church Rosewood Heights")</f>
        <v>GREATER ALTON CHURCH ROSEWOOD HEIGHTS</v>
      </c>
      <c r="H1288" s="87" t="s">
        <v>558</v>
      </c>
      <c r="I1288" s="87" t="s">
        <v>445</v>
      </c>
      <c r="J1288" s="87" t="s">
        <v>10517</v>
      </c>
      <c r="K1288" s="87">
        <v>-90.070648000000006</v>
      </c>
      <c r="L1288" s="87">
        <v>38.886386999999999</v>
      </c>
      <c r="M1288" s="87" t="s">
        <v>11106</v>
      </c>
      <c r="N1288" s="87"/>
      <c r="O1288" s="87"/>
      <c r="P1288" s="87"/>
      <c r="Q1288" s="87"/>
    </row>
    <row r="1289" spans="1:17" ht="30" x14ac:dyDescent="0.25">
      <c r="A1289" s="143" t="s">
        <v>3905</v>
      </c>
      <c r="B1289" s="84" t="str">
        <f>IF(A1289&gt;"",IF(A1289=E1289,"No",(IF(IFERROR(VLOOKUP(A1289,E:E,1,FALSE)=A1289,FALSE),"Duplicate",IF(E1289&gt;"","Mismatch","IT Only")))),"No")</f>
        <v>No</v>
      </c>
      <c r="C1289" s="86" t="s">
        <v>430</v>
      </c>
      <c r="D1289" s="84" t="s">
        <v>431</v>
      </c>
      <c r="E1289" s="84" t="s">
        <v>3906</v>
      </c>
      <c r="F1289" s="84" t="str">
        <f>IF(E1289=0,"N/A",IF(IF(E1289&gt;"",COUNTIF(E:E,E1289),0)&gt;1,"Yes","No"))</f>
        <v>No</v>
      </c>
      <c r="G1289" s="87" t="s">
        <v>3907</v>
      </c>
      <c r="H1289" s="87" t="s">
        <v>680</v>
      </c>
      <c r="I1289" s="87" t="s">
        <v>445</v>
      </c>
      <c r="J1289" s="87" t="s">
        <v>467</v>
      </c>
      <c r="K1289" s="87">
        <v>37.836500000000001</v>
      </c>
      <c r="L1289" s="87">
        <v>-88.613483329999994</v>
      </c>
      <c r="M1289" s="87"/>
      <c r="N1289" s="87" t="s">
        <v>3906</v>
      </c>
      <c r="O1289" s="87" t="s">
        <v>3908</v>
      </c>
      <c r="P1289" s="87" t="s">
        <v>684</v>
      </c>
      <c r="Q1289" s="87" t="s">
        <v>685</v>
      </c>
    </row>
    <row r="1290" spans="1:17" x14ac:dyDescent="0.25">
      <c r="A1290" s="93" t="s">
        <v>3914</v>
      </c>
      <c r="B1290" s="143" t="str">
        <f>IF(A1290&gt;"",IF(A1290=E1290,"No",(IF(IFERROR(VLOOKUP(A1290,E:E,1,FALSE)=A1290,FALSE),"Duplicate",IF(E1290&gt;"","Mismatch","IT Only")))),"No")</f>
        <v>Mismatch</v>
      </c>
      <c r="C1290" s="86" t="s">
        <v>582</v>
      </c>
      <c r="D1290" s="143" t="s">
        <v>464</v>
      </c>
      <c r="E1290" s="143" t="s">
        <v>3915</v>
      </c>
      <c r="F1290" s="143" t="str">
        <f>IF(E1290=0,"N/A",IF(IF(E1290&gt;"",COUNTIF(E:E,E1290),0)&gt;1,"Yes","No"))</f>
        <v>No</v>
      </c>
      <c r="G1290" s="87" t="s">
        <v>3915</v>
      </c>
      <c r="H1290" s="87" t="s">
        <v>680</v>
      </c>
      <c r="I1290" s="87" t="s">
        <v>445</v>
      </c>
      <c r="J1290" s="87" t="s">
        <v>436</v>
      </c>
      <c r="K1290" s="87">
        <v>37.235500000000002</v>
      </c>
      <c r="L1290" s="87">
        <v>-89.427416669999999</v>
      </c>
      <c r="M1290" s="87"/>
      <c r="N1290" s="87" t="s">
        <v>3915</v>
      </c>
      <c r="O1290" s="87" t="s">
        <v>3916</v>
      </c>
      <c r="P1290" s="87" t="s">
        <v>684</v>
      </c>
      <c r="Q1290" s="87" t="s">
        <v>685</v>
      </c>
    </row>
    <row r="1291" spans="1:17" x14ac:dyDescent="0.25">
      <c r="A1291" s="143"/>
      <c r="B1291" s="143" t="str">
        <f>IF(A1291&gt;"",IF(A1291=E1291,"No",(IF(IFERROR(VLOOKUP(A1291,E:E,1,FALSE)=A1291,FALSE),"Duplicate",IF(E1291&gt;"","Mismatch","IT Only")))),"No")</f>
        <v>No</v>
      </c>
      <c r="C1291" s="86" t="s">
        <v>430</v>
      </c>
      <c r="D1291" s="143" t="s">
        <v>431</v>
      </c>
      <c r="E1291" s="143" t="s">
        <v>3982</v>
      </c>
      <c r="F1291" s="143" t="str">
        <f>IF(E1291=0,"N/A",IF(IF(E1291&gt;"",COUNTIF(E:E,E1291),0)&gt;1,"Yes","No"))</f>
        <v>No</v>
      </c>
      <c r="G1291" s="87" t="s">
        <v>3983</v>
      </c>
      <c r="H1291" s="87" t="s">
        <v>528</v>
      </c>
      <c r="I1291" s="87" t="s">
        <v>445</v>
      </c>
      <c r="J1291" s="87" t="s">
        <v>552</v>
      </c>
      <c r="K1291" s="87">
        <v>39.348010000000002</v>
      </c>
      <c r="L1291" s="87">
        <v>-87.829274999999996</v>
      </c>
      <c r="M1291" s="87"/>
      <c r="N1291" s="87" t="s">
        <v>3982</v>
      </c>
      <c r="O1291" s="87" t="s">
        <v>2272</v>
      </c>
      <c r="P1291" s="87" t="s">
        <v>714</v>
      </c>
      <c r="Q1291" s="87" t="s">
        <v>715</v>
      </c>
    </row>
    <row r="1292" spans="1:17" x14ac:dyDescent="0.25">
      <c r="A1292" s="143"/>
      <c r="B1292" s="143" t="str">
        <f>IF(A1292&gt;"",IF(A1292=E1292,"No",(IF(IFERROR(VLOOKUP(A1292,E:E,1,FALSE)=A1292,FALSE),"Duplicate",IF(E1292&gt;"","Mismatch","IT Only")))),"No")</f>
        <v>No</v>
      </c>
      <c r="C1292" s="86" t="s">
        <v>430</v>
      </c>
      <c r="D1292" s="143" t="s">
        <v>431</v>
      </c>
      <c r="E1292" s="143" t="s">
        <v>3986</v>
      </c>
      <c r="F1292" s="143" t="str">
        <f>IF(E1292=0,"N/A",IF(IF(E1292&gt;"",COUNTIF(E:E,E1292),0)&gt;1,"Yes","No"))</f>
        <v>No</v>
      </c>
      <c r="G1292" s="87" t="s">
        <v>3987</v>
      </c>
      <c r="H1292" s="87" t="s">
        <v>444</v>
      </c>
      <c r="I1292" s="87" t="s">
        <v>445</v>
      </c>
      <c r="J1292" s="87" t="s">
        <v>436</v>
      </c>
      <c r="K1292" s="87">
        <v>41.165783329999996</v>
      </c>
      <c r="L1292" s="87">
        <v>-90.048316670000006</v>
      </c>
      <c r="M1292" s="87"/>
      <c r="N1292" s="87" t="s">
        <v>3988</v>
      </c>
      <c r="O1292" s="87" t="s">
        <v>3989</v>
      </c>
      <c r="P1292" s="87" t="s">
        <v>636</v>
      </c>
      <c r="Q1292" s="87" t="s">
        <v>637</v>
      </c>
    </row>
    <row r="1293" spans="1:17" x14ac:dyDescent="0.25">
      <c r="A1293" s="90"/>
      <c r="B1293" s="90" t="str">
        <f>IF(A1293&gt;"",IF(A1293=E1293,"No",(IF(IFERROR(VLOOKUP(A1293,E:E,1,FALSE)=A1293,FALSE),"Duplicate",IF(E1293&gt;"","Mismatch","IT Only")))),"No")</f>
        <v>No</v>
      </c>
      <c r="C1293" s="91" t="s">
        <v>451</v>
      </c>
      <c r="D1293" s="90" t="s">
        <v>431</v>
      </c>
      <c r="E1293" s="90" t="s">
        <v>3909</v>
      </c>
      <c r="F1293" s="90" t="str">
        <f>IF(E1293=0,"N/A",IF(IF(E1293&gt;"",COUNTIF(E:E,E1293),0)&gt;1,"Yes","No"))</f>
        <v>No</v>
      </c>
      <c r="G1293" s="92" t="s">
        <v>3910</v>
      </c>
      <c r="H1293" s="92" t="s">
        <v>3911</v>
      </c>
      <c r="I1293" s="92" t="s">
        <v>3912</v>
      </c>
      <c r="J1293" s="92" t="s">
        <v>436</v>
      </c>
      <c r="K1293" s="92"/>
      <c r="L1293" s="92"/>
      <c r="M1293" s="92"/>
      <c r="N1293" s="92" t="s">
        <v>3909</v>
      </c>
      <c r="O1293" s="92" t="s">
        <v>3913</v>
      </c>
      <c r="P1293" s="92" t="s">
        <v>684</v>
      </c>
      <c r="Q1293" s="97"/>
    </row>
    <row r="1294" spans="1:17" x14ac:dyDescent="0.25">
      <c r="A1294" s="143"/>
      <c r="B1294" s="143" t="str">
        <f>IF(A1294&gt;"",IF(A1294=E1294,"No",(IF(IFERROR(VLOOKUP(A1294,E:E,1,FALSE)=A1294,FALSE),"Duplicate",IF(E1294&gt;"","Mismatch","IT Only")))),"No")</f>
        <v>No</v>
      </c>
      <c r="C1294" s="86" t="s">
        <v>430</v>
      </c>
      <c r="D1294" s="143" t="s">
        <v>431</v>
      </c>
      <c r="E1294" s="143" t="s">
        <v>3990</v>
      </c>
      <c r="F1294" s="143" t="str">
        <f>IF(E1294=0,"N/A",IF(IF(E1294&gt;"",COUNTIF(E:E,E1294),0)&gt;1,"Yes","No"))</f>
        <v>No</v>
      </c>
      <c r="G1294" s="87" t="s">
        <v>3991</v>
      </c>
      <c r="H1294" s="87" t="s">
        <v>434</v>
      </c>
      <c r="I1294" s="87" t="s">
        <v>435</v>
      </c>
      <c r="J1294" s="87" t="s">
        <v>436</v>
      </c>
      <c r="K1294" s="87">
        <v>40.201050000000002</v>
      </c>
      <c r="L1294" s="87">
        <v>-92.597149999999999</v>
      </c>
      <c r="M1294" s="87"/>
      <c r="N1294" s="87" t="s">
        <v>3990</v>
      </c>
      <c r="O1294" s="94">
        <v>796</v>
      </c>
      <c r="P1294" s="87" t="s">
        <v>475</v>
      </c>
      <c r="Q1294" s="89"/>
    </row>
    <row r="1295" spans="1:17" x14ac:dyDescent="0.25">
      <c r="A1295" s="143"/>
      <c r="B1295" s="143" t="str">
        <f>IF(A1295&gt;"",IF(A1295=E1295,"No",(IF(IFERROR(VLOOKUP(A1295,E:E,1,FALSE)=A1295,FALSE),"Duplicate",IF(E1295&gt;"","Mismatch","IT Only")))),"No")</f>
        <v>No</v>
      </c>
      <c r="C1295" s="86" t="s">
        <v>430</v>
      </c>
      <c r="D1295" s="143" t="s">
        <v>431</v>
      </c>
      <c r="E1295" s="143" t="s">
        <v>2859</v>
      </c>
      <c r="F1295" s="143" t="str">
        <f>IF(E1295=0,"N/A",IF(IF(E1295&gt;"",COUNTIF(E:E,E1295),0)&gt;1,"Yes","No"))</f>
        <v>No</v>
      </c>
      <c r="G1295" s="87" t="s">
        <v>2860</v>
      </c>
      <c r="H1295" s="87" t="s">
        <v>493</v>
      </c>
      <c r="I1295" s="87" t="s">
        <v>445</v>
      </c>
      <c r="J1295" s="87" t="s">
        <v>436</v>
      </c>
      <c r="K1295" s="87"/>
      <c r="L1295" s="87"/>
      <c r="M1295" s="87"/>
      <c r="N1295" s="87" t="s">
        <v>2861</v>
      </c>
      <c r="O1295" s="87" t="s">
        <v>2862</v>
      </c>
      <c r="P1295" s="87" t="s">
        <v>496</v>
      </c>
      <c r="Q1295" s="87" t="s">
        <v>497</v>
      </c>
    </row>
    <row r="1296" spans="1:17" x14ac:dyDescent="0.25">
      <c r="A1296" s="143"/>
      <c r="B1296" s="143" t="str">
        <f>IF(A1296&gt;"",IF(A1296=E1296,"No",(IF(IFERROR(VLOOKUP(A1296,E:E,1,FALSE)=A1296,FALSE),"Duplicate",IF(E1296&gt;"","Mismatch","IT Only")))),"No")</f>
        <v>No</v>
      </c>
      <c r="C1296" s="86" t="s">
        <v>430</v>
      </c>
      <c r="D1296" s="143" t="s">
        <v>431</v>
      </c>
      <c r="E1296" s="143" t="s">
        <v>3999</v>
      </c>
      <c r="F1296" s="143" t="str">
        <f>IF(E1296=0,"N/A",IF(IF(E1296&gt;"",COUNTIF(E:E,E1296),0)&gt;1,"Yes","No"))</f>
        <v>No</v>
      </c>
      <c r="G1296" s="87" t="s">
        <v>4000</v>
      </c>
      <c r="H1296" s="87" t="s">
        <v>444</v>
      </c>
      <c r="I1296" s="87" t="s">
        <v>445</v>
      </c>
      <c r="J1296" s="87" t="s">
        <v>436</v>
      </c>
      <c r="K1296" s="87">
        <v>40.921833329999998</v>
      </c>
      <c r="L1296" s="87">
        <v>-90.322883329999996</v>
      </c>
      <c r="M1296" s="87"/>
      <c r="N1296" s="87" t="s">
        <v>4001</v>
      </c>
      <c r="O1296" s="87" t="s">
        <v>4002</v>
      </c>
      <c r="P1296" s="87" t="s">
        <v>457</v>
      </c>
      <c r="Q1296" s="87" t="s">
        <v>470</v>
      </c>
    </row>
    <row r="1297" spans="1:17" x14ac:dyDescent="0.25">
      <c r="A1297" s="143"/>
      <c r="B1297" s="143" t="str">
        <f>IF(A1297&gt;"",IF(A1297=E1297,"No",(IF(IFERROR(VLOOKUP(A1297,E:E,1,FALSE)=A1297,FALSE),"Duplicate",IF(E1297&gt;"","Mismatch","IT Only")))),"No")</f>
        <v>No</v>
      </c>
      <c r="C1297" s="86" t="s">
        <v>430</v>
      </c>
      <c r="D1297" s="143" t="s">
        <v>431</v>
      </c>
      <c r="E1297" s="143" t="s">
        <v>3958</v>
      </c>
      <c r="F1297" s="143" t="str">
        <f>IF(E1297=0,"N/A",IF(IF(E1297&gt;"",COUNTIF(E:E,E1297),0)&gt;1,"Yes","No"))</f>
        <v>No</v>
      </c>
      <c r="G1297" s="87" t="s">
        <v>3959</v>
      </c>
      <c r="H1297" s="87" t="s">
        <v>444</v>
      </c>
      <c r="I1297" s="87" t="s">
        <v>445</v>
      </c>
      <c r="J1297" s="87" t="s">
        <v>436</v>
      </c>
      <c r="K1297" s="87">
        <v>40.9206</v>
      </c>
      <c r="L1297" s="87">
        <v>-90.437849999999997</v>
      </c>
      <c r="M1297" s="87"/>
      <c r="N1297" s="87" t="s">
        <v>3960</v>
      </c>
      <c r="O1297" s="87" t="s">
        <v>3961</v>
      </c>
      <c r="P1297" s="87" t="s">
        <v>457</v>
      </c>
      <c r="Q1297" s="87" t="s">
        <v>470</v>
      </c>
    </row>
    <row r="1298" spans="1:17" x14ac:dyDescent="0.25">
      <c r="A1298" s="143"/>
      <c r="B1298" s="143" t="str">
        <f>IF(A1298&gt;"",IF(A1298=E1298,"No",(IF(IFERROR(VLOOKUP(A1298,E:E,1,FALSE)=A1298,FALSE),"Duplicate",IF(E1298&gt;"","Mismatch","IT Only")))),"No")</f>
        <v>No</v>
      </c>
      <c r="C1298" s="86" t="s">
        <v>430</v>
      </c>
      <c r="D1298" s="143" t="s">
        <v>431</v>
      </c>
      <c r="E1298" s="143" t="s">
        <v>3935</v>
      </c>
      <c r="F1298" s="143" t="str">
        <f>IF(E1298=0,"N/A",IF(IF(E1298&gt;"",COUNTIF(E:E,E1298),0)&gt;1,"Yes","No"))</f>
        <v>No</v>
      </c>
      <c r="G1298" s="87" t="s">
        <v>3936</v>
      </c>
      <c r="H1298" s="87" t="s">
        <v>444</v>
      </c>
      <c r="I1298" s="87" t="s">
        <v>445</v>
      </c>
      <c r="J1298" s="87" t="s">
        <v>436</v>
      </c>
      <c r="K1298" s="87">
        <v>40.940795000000001</v>
      </c>
      <c r="L1298" s="87">
        <v>-90.401477</v>
      </c>
      <c r="M1298" s="87"/>
      <c r="N1298" s="87" t="s">
        <v>3937</v>
      </c>
      <c r="O1298" s="87" t="s">
        <v>3938</v>
      </c>
      <c r="P1298" s="87" t="s">
        <v>457</v>
      </c>
      <c r="Q1298" s="87" t="s">
        <v>470</v>
      </c>
    </row>
    <row r="1299" spans="1:17" x14ac:dyDescent="0.25">
      <c r="A1299" s="143"/>
      <c r="B1299" s="143" t="str">
        <f>IF(A1299&gt;"",IF(A1299=E1299,"No",(IF(IFERROR(VLOOKUP(A1299,E:E,1,FALSE)=A1299,FALSE),"Duplicate",IF(E1299&gt;"","Mismatch","IT Only")))),"No")</f>
        <v>No</v>
      </c>
      <c r="C1299" s="86" t="s">
        <v>430</v>
      </c>
      <c r="D1299" s="143" t="s">
        <v>431</v>
      </c>
      <c r="E1299" s="143" t="s">
        <v>3921</v>
      </c>
      <c r="F1299" s="143" t="str">
        <f>IF(E1299=0,"N/A",IF(IF(E1299&gt;"",COUNTIF(E:E,E1299),0)&gt;1,"Yes","No"))</f>
        <v>No</v>
      </c>
      <c r="G1299" s="87" t="s">
        <v>3922</v>
      </c>
      <c r="H1299" s="87" t="s">
        <v>444</v>
      </c>
      <c r="I1299" s="87" t="s">
        <v>445</v>
      </c>
      <c r="J1299" s="87" t="s">
        <v>436</v>
      </c>
      <c r="K1299" s="87">
        <v>40.932716669999998</v>
      </c>
      <c r="L1299" s="87">
        <v>-90.374316669999999</v>
      </c>
      <c r="M1299" s="87"/>
      <c r="N1299" s="87" t="s">
        <v>3923</v>
      </c>
      <c r="O1299" s="87" t="s">
        <v>3924</v>
      </c>
      <c r="P1299" s="87" t="s">
        <v>457</v>
      </c>
      <c r="Q1299" s="87" t="s">
        <v>470</v>
      </c>
    </row>
    <row r="1300" spans="1:17" x14ac:dyDescent="0.25">
      <c r="A1300" s="143"/>
      <c r="B1300" s="143" t="str">
        <f>IF(A1300&gt;"",IF(A1300=E1300,"No",(IF(IFERROR(VLOOKUP(A1300,E:E,1,FALSE)=A1300,FALSE),"Duplicate",IF(E1300&gt;"","Mismatch","IT Only")))),"No")</f>
        <v>No</v>
      </c>
      <c r="C1300" s="86" t="s">
        <v>430</v>
      </c>
      <c r="D1300" s="143" t="s">
        <v>431</v>
      </c>
      <c r="E1300" s="143" t="s">
        <v>3917</v>
      </c>
      <c r="F1300" s="143" t="str">
        <f>IF(E1300=0,"N/A",IF(IF(E1300&gt;"",COUNTIF(E:E,E1300),0)&gt;1,"Yes","No"))</f>
        <v>No</v>
      </c>
      <c r="G1300" s="87" t="s">
        <v>3918</v>
      </c>
      <c r="H1300" s="87" t="s">
        <v>444</v>
      </c>
      <c r="I1300" s="87" t="s">
        <v>445</v>
      </c>
      <c r="J1300" s="87" t="s">
        <v>436</v>
      </c>
      <c r="K1300" s="87">
        <v>40.934221999999998</v>
      </c>
      <c r="L1300" s="87">
        <v>-90.385216</v>
      </c>
      <c r="M1300" s="87"/>
      <c r="N1300" s="87" t="s">
        <v>3919</v>
      </c>
      <c r="O1300" s="87" t="s">
        <v>3920</v>
      </c>
      <c r="P1300" s="87" t="s">
        <v>457</v>
      </c>
      <c r="Q1300" s="87" t="s">
        <v>470</v>
      </c>
    </row>
    <row r="1301" spans="1:17" x14ac:dyDescent="0.25">
      <c r="A1301" s="93" t="s">
        <v>4040</v>
      </c>
      <c r="B1301" s="143" t="str">
        <f>IF(A1301&gt;"",IF(A1301=E1301,"No",(IF(IFERROR(VLOOKUP(A1301,E:E,1,FALSE)=A1301,FALSE),"Duplicate",IF(E1301&gt;"","Mismatch","IT Only")))),"No")</f>
        <v>Duplicate</v>
      </c>
      <c r="C1301" s="86" t="s">
        <v>463</v>
      </c>
      <c r="D1301" s="143" t="s">
        <v>464</v>
      </c>
      <c r="E1301" s="143" t="s">
        <v>4041</v>
      </c>
      <c r="F1301" s="143" t="str">
        <f>IF(E1301=0,"N/A",IF(IF(E1301&gt;"",COUNTIF(E:E,E1301),0)&gt;1,"Yes","No"))</f>
        <v>No</v>
      </c>
      <c r="G1301" s="87" t="s">
        <v>4042</v>
      </c>
      <c r="H1301" s="87" t="s">
        <v>672</v>
      </c>
      <c r="I1301" s="87" t="s">
        <v>4043</v>
      </c>
      <c r="J1301" s="87" t="s">
        <v>3626</v>
      </c>
      <c r="K1301" s="87">
        <v>40.46233333</v>
      </c>
      <c r="L1301" s="87">
        <v>-88.384483329999995</v>
      </c>
      <c r="M1301" s="87"/>
      <c r="N1301" s="87" t="s">
        <v>4041</v>
      </c>
      <c r="O1301" s="87" t="s">
        <v>4044</v>
      </c>
      <c r="P1301" s="87" t="s">
        <v>1026</v>
      </c>
      <c r="Q1301" s="87" t="s">
        <v>1027</v>
      </c>
    </row>
    <row r="1302" spans="1:17" x14ac:dyDescent="0.25">
      <c r="A1302" s="143"/>
      <c r="B1302" s="143" t="str">
        <f>IF(A1302&gt;"",IF(A1302=E1302,"No",(IF(IFERROR(VLOOKUP(A1302,E:E,1,FALSE)=A1302,FALSE),"Duplicate",IF(E1302&gt;"","Mismatch","IT Only")))),"No")</f>
        <v>No</v>
      </c>
      <c r="C1302" s="86" t="s">
        <v>430</v>
      </c>
      <c r="D1302" s="143" t="s">
        <v>431</v>
      </c>
      <c r="E1302" s="143" t="s">
        <v>4045</v>
      </c>
      <c r="F1302" s="143" t="str">
        <f>IF(E1302=0,"N/A",IF(IF(E1302&gt;"",COUNTIF(E:E,E1302),0)&gt;1,"Yes","No"))</f>
        <v>No</v>
      </c>
      <c r="G1302" s="87" t="s">
        <v>4046</v>
      </c>
      <c r="H1302" s="87" t="s">
        <v>672</v>
      </c>
      <c r="I1302" s="87" t="s">
        <v>445</v>
      </c>
      <c r="J1302" s="87" t="s">
        <v>436</v>
      </c>
      <c r="K1302" s="87"/>
      <c r="L1302" s="87"/>
      <c r="M1302" s="87"/>
      <c r="N1302" s="87" t="s">
        <v>4045</v>
      </c>
      <c r="O1302" s="87" t="s">
        <v>4047</v>
      </c>
      <c r="P1302" s="87" t="s">
        <v>1026</v>
      </c>
      <c r="Q1302" s="87" t="s">
        <v>1027</v>
      </c>
    </row>
    <row r="1303" spans="1:17" x14ac:dyDescent="0.25">
      <c r="A1303" s="93" t="s">
        <v>4048</v>
      </c>
      <c r="B1303" s="143" t="str">
        <f>IF(A1303&gt;"",IF(A1303=E1303,"No",(IF(IFERROR(VLOOKUP(A1303,E:E,1,FALSE)=A1303,FALSE),"Duplicate",IF(E1303&gt;"","Mismatch","IT Only")))),"No")</f>
        <v>Mismatch</v>
      </c>
      <c r="C1303" s="86" t="s">
        <v>463</v>
      </c>
      <c r="D1303" s="143" t="s">
        <v>464</v>
      </c>
      <c r="E1303" s="143" t="s">
        <v>4049</v>
      </c>
      <c r="F1303" s="143" t="str">
        <f>IF(E1303=0,"N/A",IF(IF(E1303&gt;"",COUNTIF(E:E,E1303),0)&gt;1,"Yes","No"))</f>
        <v>No</v>
      </c>
      <c r="G1303" s="87" t="s">
        <v>4050</v>
      </c>
      <c r="H1303" s="87" t="s">
        <v>672</v>
      </c>
      <c r="I1303" s="87" t="s">
        <v>445</v>
      </c>
      <c r="J1303" s="87" t="s">
        <v>5035</v>
      </c>
      <c r="K1303" s="87">
        <v>40.453167000000001</v>
      </c>
      <c r="L1303" s="87">
        <v>-88.377049999999997</v>
      </c>
      <c r="M1303" s="87"/>
      <c r="N1303" s="87" t="s">
        <v>4049</v>
      </c>
      <c r="O1303" s="87" t="s">
        <v>4051</v>
      </c>
      <c r="P1303" s="87" t="s">
        <v>1026</v>
      </c>
      <c r="Q1303" s="87" t="s">
        <v>1027</v>
      </c>
    </row>
    <row r="1304" spans="1:17" x14ac:dyDescent="0.25">
      <c r="A1304" s="143"/>
      <c r="B1304" s="143" t="str">
        <f>IF(A1304&gt;"",IF(A1304=E1304,"No",(IF(IFERROR(VLOOKUP(A1304,E:E,1,FALSE)=A1304,FALSE),"Duplicate",IF(E1304&gt;"","Mismatch","IT Only")))),"No")</f>
        <v>No</v>
      </c>
      <c r="C1304" s="86" t="s">
        <v>430</v>
      </c>
      <c r="D1304" s="143" t="s">
        <v>431</v>
      </c>
      <c r="E1304" s="143" t="s">
        <v>4052</v>
      </c>
      <c r="F1304" s="143" t="str">
        <f>IF(E1304=0,"N/A",IF(IF(E1304&gt;"",COUNTIF(E:E,E1304),0)&gt;1,"Yes","No"))</f>
        <v>No</v>
      </c>
      <c r="G1304" s="87" t="s">
        <v>4053</v>
      </c>
      <c r="H1304" s="87" t="s">
        <v>672</v>
      </c>
      <c r="I1304" s="87" t="s">
        <v>445</v>
      </c>
      <c r="J1304" s="87" t="s">
        <v>436</v>
      </c>
      <c r="K1304" s="87">
        <v>40.46233333</v>
      </c>
      <c r="L1304" s="87">
        <v>-88.386650000000003</v>
      </c>
      <c r="M1304" s="87"/>
      <c r="N1304" s="87" t="s">
        <v>4052</v>
      </c>
      <c r="O1304" s="87" t="s">
        <v>4054</v>
      </c>
      <c r="P1304" s="87" t="s">
        <v>1026</v>
      </c>
      <c r="Q1304" s="87" t="s">
        <v>1027</v>
      </c>
    </row>
    <row r="1305" spans="1:17" x14ac:dyDescent="0.25">
      <c r="A1305" s="143"/>
      <c r="B1305" s="143" t="str">
        <f>IF(A1305&gt;"",IF(A1305=E1305,"No",(IF(IFERROR(VLOOKUP(A1305,E:E,1,FALSE)=A1305,FALSE),"Duplicate",IF(E1305&gt;"","Mismatch","IT Only")))),"No")</f>
        <v>No</v>
      </c>
      <c r="C1305" s="86" t="s">
        <v>430</v>
      </c>
      <c r="D1305" s="143" t="s">
        <v>431</v>
      </c>
      <c r="E1305" s="143" t="s">
        <v>4036</v>
      </c>
      <c r="F1305" s="143" t="str">
        <f>IF(E1305=0,"N/A",IF(IF(E1305&gt;"",COUNTIF(E:E,E1305),0)&gt;1,"Yes","No"))</f>
        <v>No</v>
      </c>
      <c r="G1305" s="87" t="s">
        <v>4037</v>
      </c>
      <c r="H1305" s="87" t="s">
        <v>672</v>
      </c>
      <c r="I1305" s="87" t="s">
        <v>445</v>
      </c>
      <c r="J1305" s="87" t="s">
        <v>436</v>
      </c>
      <c r="K1305" s="87">
        <v>40.464833329999998</v>
      </c>
      <c r="L1305" s="87">
        <v>-88.377633329999995</v>
      </c>
      <c r="M1305" s="87"/>
      <c r="N1305" s="87" t="s">
        <v>4038</v>
      </c>
      <c r="O1305" s="87" t="s">
        <v>4039</v>
      </c>
      <c r="P1305" s="87" t="s">
        <v>1026</v>
      </c>
      <c r="Q1305" s="87" t="s">
        <v>1027</v>
      </c>
    </row>
    <row r="1306" spans="1:17" x14ac:dyDescent="0.25">
      <c r="A1306" s="143"/>
      <c r="B1306" s="143" t="str">
        <f>IF(A1306&gt;"",IF(A1306=E1306,"No",(IF(IFERROR(VLOOKUP(A1306,E:E,1,FALSE)=A1306,FALSE),"Duplicate",IF(E1306&gt;"","Mismatch","IT Only")))),"No")</f>
        <v>No</v>
      </c>
      <c r="C1306" s="86" t="s">
        <v>430</v>
      </c>
      <c r="D1306" s="143" t="s">
        <v>431</v>
      </c>
      <c r="E1306" s="143" t="s">
        <v>10944</v>
      </c>
      <c r="F1306" s="143" t="str">
        <f>IF(E1306=0,"N/A",IF(IF(E1306&gt;"",COUNTIF(E:E,E1306),0)&gt;1,"Yes","No"))</f>
        <v>No</v>
      </c>
      <c r="G1306" s="87" t="s">
        <v>10945</v>
      </c>
      <c r="H1306" s="87" t="s">
        <v>558</v>
      </c>
      <c r="I1306" s="87" t="s">
        <v>445</v>
      </c>
      <c r="J1306" s="87" t="s">
        <v>436</v>
      </c>
      <c r="K1306" s="87">
        <v>38.692641999999999</v>
      </c>
      <c r="L1306" s="87">
        <v>-90.131747000000004</v>
      </c>
      <c r="M1306" s="87"/>
      <c r="N1306" s="87"/>
      <c r="O1306" s="87"/>
      <c r="P1306" s="87" t="s">
        <v>653</v>
      </c>
      <c r="Q1306" s="87" t="s">
        <v>654</v>
      </c>
    </row>
    <row r="1307" spans="1:17" x14ac:dyDescent="0.25">
      <c r="A1307" s="143"/>
      <c r="B1307" s="143" t="str">
        <f>IF(A1307&gt;"",IF(A1307=E1307,"No",(IF(IFERROR(VLOOKUP(A1307,E:E,1,FALSE)=A1307,FALSE),"Duplicate",IF(E1307&gt;"","Mismatch","IT Only")))),"No")</f>
        <v>No</v>
      </c>
      <c r="C1307" s="86" t="s">
        <v>430</v>
      </c>
      <c r="D1307" s="143" t="s">
        <v>431</v>
      </c>
      <c r="E1307" s="143" t="s">
        <v>4350</v>
      </c>
      <c r="F1307" s="143" t="str">
        <f>IF(E1307=0,"N/A",IF(IF(E1307&gt;"",COUNTIF(E:E,E1307),0)&gt;1,"Yes","No"))</f>
        <v>No</v>
      </c>
      <c r="G1307" s="87" t="s">
        <v>4351</v>
      </c>
      <c r="H1307" s="87" t="s">
        <v>558</v>
      </c>
      <c r="I1307" s="87" t="s">
        <v>445</v>
      </c>
      <c r="J1307" s="87" t="s">
        <v>436</v>
      </c>
      <c r="K1307" s="87">
        <v>38.704666000000003</v>
      </c>
      <c r="L1307" s="87">
        <v>-90.177268999999995</v>
      </c>
      <c r="M1307" s="87"/>
      <c r="N1307" s="87" t="s">
        <v>4352</v>
      </c>
      <c r="O1307" s="87" t="s">
        <v>4353</v>
      </c>
      <c r="P1307" s="87" t="s">
        <v>653</v>
      </c>
      <c r="Q1307" s="87" t="s">
        <v>654</v>
      </c>
    </row>
    <row r="1308" spans="1:17" x14ac:dyDescent="0.25">
      <c r="A1308" s="143"/>
      <c r="B1308" s="143" t="str">
        <f>IF(A1308&gt;"",IF(A1308=E1308,"No",(IF(IFERROR(VLOOKUP(A1308,E:E,1,FALSE)=A1308,FALSE),"Duplicate",IF(E1308&gt;"","Mismatch","IT Only")))),"No")</f>
        <v>No</v>
      </c>
      <c r="C1308" s="86" t="s">
        <v>430</v>
      </c>
      <c r="D1308" s="143" t="s">
        <v>431</v>
      </c>
      <c r="E1308" s="143" t="s">
        <v>649</v>
      </c>
      <c r="F1308" s="143" t="str">
        <f>IF(E1308=0,"N/A",IF(IF(E1308&gt;"",COUNTIF(E:E,E1308),0)&gt;1,"Yes","No"))</f>
        <v>No</v>
      </c>
      <c r="G1308" s="87" t="s">
        <v>650</v>
      </c>
      <c r="H1308" s="87" t="s">
        <v>558</v>
      </c>
      <c r="I1308" s="87" t="s">
        <v>445</v>
      </c>
      <c r="J1308" s="87" t="s">
        <v>436</v>
      </c>
      <c r="K1308" s="147">
        <v>38.701079999975804</v>
      </c>
      <c r="L1308" s="147">
        <v>-90.158870001216101</v>
      </c>
      <c r="M1308" s="87"/>
      <c r="N1308" s="87" t="s">
        <v>651</v>
      </c>
      <c r="O1308" s="87" t="s">
        <v>652</v>
      </c>
      <c r="P1308" s="87" t="s">
        <v>653</v>
      </c>
      <c r="Q1308" s="87" t="s">
        <v>654</v>
      </c>
    </row>
    <row r="1309" spans="1:17" x14ac:dyDescent="0.25">
      <c r="A1309" s="143"/>
      <c r="B1309" s="143" t="str">
        <f>IF(A1309&gt;"",IF(A1309=E1309,"No",(IF(IFERROR(VLOOKUP(A1309,E:E,1,FALSE)=A1309,FALSE),"Duplicate",IF(E1309&gt;"","Mismatch","IT Only")))),"No")</f>
        <v>No</v>
      </c>
      <c r="C1309" s="86" t="s">
        <v>430</v>
      </c>
      <c r="D1309" s="143" t="s">
        <v>431</v>
      </c>
      <c r="E1309" s="143" t="s">
        <v>4354</v>
      </c>
      <c r="F1309" s="143" t="str">
        <f>IF(E1309=0,"N/A",IF(IF(E1309&gt;"",COUNTIF(E:E,E1309),0)&gt;1,"Yes","No"))</f>
        <v>No</v>
      </c>
      <c r="G1309" s="87" t="s">
        <v>4355</v>
      </c>
      <c r="H1309" s="87" t="s">
        <v>558</v>
      </c>
      <c r="I1309" s="87" t="s">
        <v>445</v>
      </c>
      <c r="J1309" s="87" t="s">
        <v>436</v>
      </c>
      <c r="K1309" s="87">
        <v>38.698033330000001</v>
      </c>
      <c r="L1309" s="87">
        <v>-90.147983330000002</v>
      </c>
      <c r="M1309" s="87"/>
      <c r="N1309" s="87" t="s">
        <v>4356</v>
      </c>
      <c r="O1309" s="87" t="s">
        <v>4357</v>
      </c>
      <c r="P1309" s="87" t="s">
        <v>653</v>
      </c>
      <c r="Q1309" s="87" t="s">
        <v>654</v>
      </c>
    </row>
    <row r="1310" spans="1:17" x14ac:dyDescent="0.25">
      <c r="A1310" s="143"/>
      <c r="B1310" s="143" t="str">
        <f>IF(A1310&gt;"",IF(A1310=E1310,"No",(IF(IFERROR(VLOOKUP(A1310,E:E,1,FALSE)=A1310,FALSE),"Duplicate",IF(E1310&gt;"","Mismatch","IT Only")))),"No")</f>
        <v>No</v>
      </c>
      <c r="C1310" s="91" t="s">
        <v>1007</v>
      </c>
      <c r="D1310" s="143" t="s">
        <v>464</v>
      </c>
      <c r="E1310" s="143" t="s">
        <v>4177</v>
      </c>
      <c r="F1310" s="143" t="str">
        <f>IF(E1310=0,"N/A",IF(IF(E1310&gt;"",COUNTIF(E:E,E1310),0)&gt;1,"Yes","No"))</f>
        <v>Yes</v>
      </c>
      <c r="G1310" s="87" t="s">
        <v>4178</v>
      </c>
      <c r="H1310" s="87" t="s">
        <v>558</v>
      </c>
      <c r="I1310" s="87" t="s">
        <v>445</v>
      </c>
      <c r="J1310" s="87" t="s">
        <v>436</v>
      </c>
      <c r="K1310" s="87">
        <v>38.696666669999999</v>
      </c>
      <c r="L1310" s="87">
        <v>-90.152716670000004</v>
      </c>
      <c r="M1310" s="87"/>
      <c r="N1310" s="87" t="s">
        <v>4179</v>
      </c>
      <c r="O1310" s="87" t="s">
        <v>4180</v>
      </c>
      <c r="P1310" s="87" t="s">
        <v>653</v>
      </c>
      <c r="Q1310" s="87" t="s">
        <v>654</v>
      </c>
    </row>
    <row r="1311" spans="1:17" x14ac:dyDescent="0.25">
      <c r="A1311" s="143"/>
      <c r="B1311" s="143" t="str">
        <f>IF(A1311&gt;"",IF(A1311=E1311,"No",(IF(IFERROR(VLOOKUP(A1311,E:E,1,FALSE)=A1311,FALSE),"Duplicate",IF(E1311&gt;"","Mismatch","IT Only")))),"No")</f>
        <v>No</v>
      </c>
      <c r="C1311" s="91" t="s">
        <v>1007</v>
      </c>
      <c r="D1311" s="143" t="s">
        <v>464</v>
      </c>
      <c r="E1311" s="143" t="s">
        <v>4177</v>
      </c>
      <c r="F1311" s="143" t="str">
        <f>IF(E1311=0,"N/A",IF(IF(E1311&gt;"",COUNTIF(E:E,E1311),0)&gt;1,"Yes","No"))</f>
        <v>Yes</v>
      </c>
      <c r="G1311" s="87" t="s">
        <v>4201</v>
      </c>
      <c r="H1311" s="87" t="s">
        <v>558</v>
      </c>
      <c r="I1311" s="87" t="s">
        <v>445</v>
      </c>
      <c r="J1311" s="87" t="s">
        <v>436</v>
      </c>
      <c r="K1311" s="87">
        <v>38.700052999999997</v>
      </c>
      <c r="L1311" s="87">
        <v>-90.138419999999996</v>
      </c>
      <c r="M1311" s="87"/>
      <c r="N1311" s="87" t="s">
        <v>4179</v>
      </c>
      <c r="O1311" s="87" t="s">
        <v>4202</v>
      </c>
      <c r="P1311" s="87" t="s">
        <v>653</v>
      </c>
      <c r="Q1311" s="87" t="s">
        <v>654</v>
      </c>
    </row>
    <row r="1312" spans="1:17" x14ac:dyDescent="0.25">
      <c r="A1312" s="143"/>
      <c r="B1312" s="84" t="str">
        <f>IF(A1312&gt;"",IF(A1312=E1312,"No",(IF(IFERROR(VLOOKUP(A1312,E:E,1,FALSE)=A1312,FALSE),"Duplicate",IF(E1312&gt;"","Mismatch","IT Only")))),"No")</f>
        <v>No</v>
      </c>
      <c r="C1312" s="86" t="s">
        <v>430</v>
      </c>
      <c r="D1312" s="84" t="s">
        <v>431</v>
      </c>
      <c r="E1312" s="84" t="s">
        <v>4219</v>
      </c>
      <c r="F1312" s="84" t="str">
        <f>IF(E1312=0,"N/A",IF(IF(E1312&gt;"",COUNTIF(E:E,E1312),0)&gt;1,"Yes","No"))</f>
        <v>No</v>
      </c>
      <c r="G1312" s="87" t="s">
        <v>4220</v>
      </c>
      <c r="H1312" s="87" t="s">
        <v>558</v>
      </c>
      <c r="I1312" s="87" t="s">
        <v>445</v>
      </c>
      <c r="J1312" s="87" t="s">
        <v>436</v>
      </c>
      <c r="K1312" s="87">
        <v>38.720550000000003</v>
      </c>
      <c r="L1312" s="87">
        <v>-90.144766669999996</v>
      </c>
      <c r="M1312" s="87"/>
      <c r="N1312" s="87" t="s">
        <v>4221</v>
      </c>
      <c r="O1312" s="87" t="s">
        <v>4222</v>
      </c>
      <c r="P1312" s="87" t="s">
        <v>653</v>
      </c>
      <c r="Q1312" s="87" t="s">
        <v>654</v>
      </c>
    </row>
    <row r="1313" spans="1:17" x14ac:dyDescent="0.25">
      <c r="A1313" s="143"/>
      <c r="B1313" s="84" t="str">
        <f>IF(A1313&gt;"",IF(A1313=E1313,"No",(IF(IFERROR(VLOOKUP(A1313,E:E,1,FALSE)=A1313,FALSE),"Duplicate",IF(E1313&gt;"","Mismatch","IT Only")))),"No")</f>
        <v>No</v>
      </c>
      <c r="C1313" s="86" t="s">
        <v>430</v>
      </c>
      <c r="D1313" s="84" t="s">
        <v>431</v>
      </c>
      <c r="E1313" s="84" t="s">
        <v>4251</v>
      </c>
      <c r="F1313" s="84" t="str">
        <f>IF(E1313=0,"N/A",IF(IF(E1313&gt;"",COUNTIF(E:E,E1313),0)&gt;1,"Yes","No"))</f>
        <v>No</v>
      </c>
      <c r="G1313" s="87" t="s">
        <v>4252</v>
      </c>
      <c r="H1313" s="87" t="s">
        <v>558</v>
      </c>
      <c r="I1313" s="87" t="s">
        <v>445</v>
      </c>
      <c r="J1313" s="87" t="s">
        <v>436</v>
      </c>
      <c r="K1313" s="87"/>
      <c r="L1313" s="87"/>
      <c r="M1313" s="87"/>
      <c r="N1313" s="87" t="s">
        <v>4253</v>
      </c>
      <c r="O1313" s="87" t="s">
        <v>4254</v>
      </c>
      <c r="P1313" s="87" t="s">
        <v>653</v>
      </c>
      <c r="Q1313" s="87" t="s">
        <v>654</v>
      </c>
    </row>
    <row r="1314" spans="1:17" x14ac:dyDescent="0.25">
      <c r="A1314" s="143"/>
      <c r="B1314" s="84" t="str">
        <f>IF(A1314&gt;"",IF(A1314=E1314,"No",(IF(IFERROR(VLOOKUP(A1314,E:E,1,FALSE)=A1314,FALSE),"Duplicate",IF(E1314&gt;"","Mismatch","IT Only")))),"No")</f>
        <v>No</v>
      </c>
      <c r="C1314" s="86" t="s">
        <v>430</v>
      </c>
      <c r="D1314" s="84" t="s">
        <v>431</v>
      </c>
      <c r="E1314" s="84" t="s">
        <v>4181</v>
      </c>
      <c r="F1314" s="84" t="str">
        <f>IF(E1314=0,"N/A",IF(IF(E1314&gt;"",COUNTIF(E:E,E1314),0)&gt;1,"Yes","No"))</f>
        <v>No</v>
      </c>
      <c r="G1314" s="87" t="s">
        <v>4182</v>
      </c>
      <c r="H1314" s="87" t="s">
        <v>558</v>
      </c>
      <c r="I1314" s="87" t="s">
        <v>445</v>
      </c>
      <c r="J1314" s="87" t="s">
        <v>436</v>
      </c>
      <c r="K1314" s="87">
        <v>38.707799999999999</v>
      </c>
      <c r="L1314" s="87">
        <v>-90.166066670000006</v>
      </c>
      <c r="M1314" s="87"/>
      <c r="N1314" s="87" t="s">
        <v>4183</v>
      </c>
      <c r="O1314" s="87" t="s">
        <v>4184</v>
      </c>
      <c r="P1314" s="87" t="s">
        <v>653</v>
      </c>
      <c r="Q1314" s="87" t="s">
        <v>654</v>
      </c>
    </row>
    <row r="1315" spans="1:17" x14ac:dyDescent="0.25">
      <c r="A1315" s="143"/>
      <c r="B1315" s="143" t="str">
        <f>IF(A1315&gt;"",IF(A1315=E1315,"No",(IF(IFERROR(VLOOKUP(A1315,E:E,1,FALSE)=A1315,FALSE),"Duplicate",IF(E1315&gt;"","Mismatch","IT Only")))),"No")</f>
        <v>No</v>
      </c>
      <c r="C1315" s="86" t="s">
        <v>430</v>
      </c>
      <c r="D1315" s="143" t="s">
        <v>431</v>
      </c>
      <c r="E1315" s="143" t="s">
        <v>4185</v>
      </c>
      <c r="F1315" s="143" t="str">
        <f>IF(E1315=0,"N/A",IF(IF(E1315&gt;"",COUNTIF(E:E,E1315),0)&gt;1,"Yes","No"))</f>
        <v>No</v>
      </c>
      <c r="G1315" s="87" t="s">
        <v>4186</v>
      </c>
      <c r="H1315" s="87" t="s">
        <v>558</v>
      </c>
      <c r="I1315" s="87" t="s">
        <v>445</v>
      </c>
      <c r="J1315" s="87" t="s">
        <v>436</v>
      </c>
      <c r="K1315" s="87">
        <v>38.705583330000003</v>
      </c>
      <c r="L1315" s="87">
        <v>-90.114500000000007</v>
      </c>
      <c r="M1315" s="87"/>
      <c r="N1315" s="87" t="s">
        <v>4187</v>
      </c>
      <c r="O1315" s="87" t="s">
        <v>4188</v>
      </c>
      <c r="P1315" s="87" t="s">
        <v>653</v>
      </c>
      <c r="Q1315" s="87" t="s">
        <v>654</v>
      </c>
    </row>
    <row r="1316" spans="1:17" x14ac:dyDescent="0.25">
      <c r="A1316" s="143"/>
      <c r="B1316" s="84" t="str">
        <f>IF(A1316&gt;"",IF(A1316=E1316,"No",(IF(IFERROR(VLOOKUP(A1316,E:E,1,FALSE)=A1316,FALSE),"Duplicate",IF(E1316&gt;"","Mismatch","IT Only")))),"No")</f>
        <v>No</v>
      </c>
      <c r="C1316" s="86" t="s">
        <v>430</v>
      </c>
      <c r="D1316" s="84" t="s">
        <v>431</v>
      </c>
      <c r="E1316" s="84" t="s">
        <v>4323</v>
      </c>
      <c r="F1316" s="84" t="str">
        <f>IF(E1316=0,"N/A",IF(IF(E1316&gt;"",COUNTIF(E:E,E1316),0)&gt;1,"Yes","No"))</f>
        <v>No</v>
      </c>
      <c r="G1316" s="87" t="s">
        <v>4324</v>
      </c>
      <c r="H1316" s="87" t="s">
        <v>558</v>
      </c>
      <c r="I1316" s="87" t="s">
        <v>445</v>
      </c>
      <c r="J1316" s="87" t="s">
        <v>436</v>
      </c>
      <c r="K1316" s="87">
        <v>38.691249999999997</v>
      </c>
      <c r="L1316" s="87">
        <v>-90.133600000000001</v>
      </c>
      <c r="M1316" s="87"/>
      <c r="N1316" s="87" t="s">
        <v>4325</v>
      </c>
      <c r="O1316" s="87" t="s">
        <v>4326</v>
      </c>
      <c r="P1316" s="87" t="s">
        <v>653</v>
      </c>
      <c r="Q1316" s="87" t="s">
        <v>654</v>
      </c>
    </row>
    <row r="1317" spans="1:17" x14ac:dyDescent="0.25">
      <c r="A1317" s="143"/>
      <c r="B1317" s="143" t="str">
        <f>IF(A1317&gt;"",IF(A1317=E1317,"No",(IF(IFERROR(VLOOKUP(A1317,E:E,1,FALSE)=A1317,FALSE),"Duplicate",IF(E1317&gt;"","Mismatch","IT Only")))),"No")</f>
        <v>No</v>
      </c>
      <c r="C1317" s="86" t="s">
        <v>430</v>
      </c>
      <c r="D1317" s="143" t="s">
        <v>431</v>
      </c>
      <c r="E1317" s="143" t="s">
        <v>4366</v>
      </c>
      <c r="F1317" s="143" t="str">
        <f>IF(E1317=0,"N/A",IF(IF(E1317&gt;"",COUNTIF(E:E,E1317),0)&gt;1,"Yes","No"))</f>
        <v>No</v>
      </c>
      <c r="G1317" s="87" t="s">
        <v>4367</v>
      </c>
      <c r="H1317" s="87" t="s">
        <v>558</v>
      </c>
      <c r="I1317" s="87" t="s">
        <v>445</v>
      </c>
      <c r="J1317" s="87" t="s">
        <v>436</v>
      </c>
      <c r="K1317" s="87">
        <v>38.724933329999999</v>
      </c>
      <c r="L1317" s="87">
        <v>-90.144616670000005</v>
      </c>
      <c r="M1317" s="87"/>
      <c r="N1317" s="87" t="s">
        <v>4368</v>
      </c>
      <c r="O1317" s="87" t="s">
        <v>4369</v>
      </c>
      <c r="P1317" s="87" t="s">
        <v>653</v>
      </c>
      <c r="Q1317" s="87" t="s">
        <v>654</v>
      </c>
    </row>
    <row r="1318" spans="1:17" x14ac:dyDescent="0.25">
      <c r="A1318" s="143"/>
      <c r="B1318" s="84" t="str">
        <f>IF(A1318&gt;"",IF(A1318=E1318,"No",(IF(IFERROR(VLOOKUP(A1318,E:E,1,FALSE)=A1318,FALSE),"Duplicate",IF(E1318&gt;"","Mismatch","IT Only")))),"No")</f>
        <v>No</v>
      </c>
      <c r="C1318" s="86" t="s">
        <v>430</v>
      </c>
      <c r="D1318" s="84" t="s">
        <v>431</v>
      </c>
      <c r="E1318" s="84" t="s">
        <v>4271</v>
      </c>
      <c r="F1318" s="84" t="str">
        <f>IF(E1318=0,"N/A",IF(IF(E1318&gt;"",COUNTIF(E:E,E1318),0)&gt;1,"Yes","No"))</f>
        <v>No</v>
      </c>
      <c r="G1318" s="87" t="s">
        <v>4272</v>
      </c>
      <c r="H1318" s="87" t="s">
        <v>558</v>
      </c>
      <c r="I1318" s="87" t="s">
        <v>445</v>
      </c>
      <c r="J1318" s="87" t="s">
        <v>436</v>
      </c>
      <c r="K1318" s="87">
        <v>38.701165000000003</v>
      </c>
      <c r="L1318" s="87">
        <v>-90.127483999999995</v>
      </c>
      <c r="M1318" s="87"/>
      <c r="N1318" s="87" t="s">
        <v>4273</v>
      </c>
      <c r="O1318" s="87" t="s">
        <v>4274</v>
      </c>
      <c r="P1318" s="87" t="s">
        <v>653</v>
      </c>
      <c r="Q1318" s="87" t="s">
        <v>654</v>
      </c>
    </row>
    <row r="1319" spans="1:17" x14ac:dyDescent="0.25">
      <c r="A1319" s="143"/>
      <c r="B1319" s="84" t="str">
        <f>IF(A1319&gt;"",IF(A1319=E1319,"No",(IF(IFERROR(VLOOKUP(A1319,E:E,1,FALSE)=A1319,FALSE),"Duplicate",IF(E1319&gt;"","Mismatch","IT Only")))),"No")</f>
        <v>No</v>
      </c>
      <c r="C1319" s="86" t="s">
        <v>430</v>
      </c>
      <c r="D1319" s="84" t="s">
        <v>431</v>
      </c>
      <c r="E1319" s="84" t="s">
        <v>4275</v>
      </c>
      <c r="F1319" s="84" t="str">
        <f>IF(E1319=0,"N/A",IF(IF(E1319&gt;"",COUNTIF(E:E,E1319),0)&gt;1,"Yes","No"))</f>
        <v>No</v>
      </c>
      <c r="G1319" s="87" t="s">
        <v>4276</v>
      </c>
      <c r="H1319" s="87" t="s">
        <v>558</v>
      </c>
      <c r="I1319" s="87" t="s">
        <v>445</v>
      </c>
      <c r="J1319" s="87" t="s">
        <v>436</v>
      </c>
      <c r="K1319" s="87"/>
      <c r="L1319" s="87"/>
      <c r="M1319" s="87"/>
      <c r="N1319" s="87" t="s">
        <v>4277</v>
      </c>
      <c r="O1319" s="87" t="s">
        <v>4278</v>
      </c>
      <c r="P1319" s="87" t="s">
        <v>653</v>
      </c>
      <c r="Q1319" s="87" t="s">
        <v>654</v>
      </c>
    </row>
    <row r="1320" spans="1:17" x14ac:dyDescent="0.25">
      <c r="A1320" s="143"/>
      <c r="B1320" s="143" t="str">
        <f>IF(A1320&gt;"",IF(A1320=E1320,"No",(IF(IFERROR(VLOOKUP(A1320,E:E,1,FALSE)=A1320,FALSE),"Duplicate",IF(E1320&gt;"","Mismatch","IT Only")))),"No")</f>
        <v>No</v>
      </c>
      <c r="C1320" s="86" t="s">
        <v>430</v>
      </c>
      <c r="D1320" s="143" t="s">
        <v>431</v>
      </c>
      <c r="E1320" s="143" t="s">
        <v>4299</v>
      </c>
      <c r="F1320" s="143" t="str">
        <f>IF(E1320=0,"N/A",IF(IF(E1320&gt;"",COUNTIF(E:E,E1320),0)&gt;1,"Yes","No"))</f>
        <v>No</v>
      </c>
      <c r="G1320" s="87" t="s">
        <v>4300</v>
      </c>
      <c r="H1320" s="87" t="s">
        <v>558</v>
      </c>
      <c r="I1320" s="87" t="s">
        <v>445</v>
      </c>
      <c r="J1320" s="87" t="s">
        <v>436</v>
      </c>
      <c r="K1320" s="87">
        <v>38.713763999999998</v>
      </c>
      <c r="L1320" s="87">
        <v>-90.168369999999996</v>
      </c>
      <c r="M1320" s="87"/>
      <c r="N1320" s="87" t="s">
        <v>4301</v>
      </c>
      <c r="O1320" s="87" t="s">
        <v>4302</v>
      </c>
      <c r="P1320" s="87" t="s">
        <v>653</v>
      </c>
      <c r="Q1320" s="87" t="s">
        <v>654</v>
      </c>
    </row>
    <row r="1321" spans="1:17" x14ac:dyDescent="0.25">
      <c r="A1321" s="143"/>
      <c r="B1321" s="143" t="str">
        <f>IF(A1321&gt;"",IF(A1321=E1321,"No",(IF(IFERROR(VLOOKUP(A1321,E:E,1,FALSE)=A1321,FALSE),"Duplicate",IF(E1321&gt;"","Mismatch","IT Only")))),"No")</f>
        <v>No</v>
      </c>
      <c r="C1321" s="86" t="s">
        <v>430</v>
      </c>
      <c r="D1321" s="143" t="s">
        <v>431</v>
      </c>
      <c r="E1321" s="143" t="s">
        <v>4259</v>
      </c>
      <c r="F1321" s="143" t="str">
        <f>IF(E1321=0,"N/A",IF(IF(E1321&gt;"",COUNTIF(E:E,E1321),0)&gt;1,"Yes","No"))</f>
        <v>No</v>
      </c>
      <c r="G1321" s="87" t="s">
        <v>4260</v>
      </c>
      <c r="H1321" s="87" t="s">
        <v>558</v>
      </c>
      <c r="I1321" s="87" t="s">
        <v>445</v>
      </c>
      <c r="J1321" s="87" t="s">
        <v>436</v>
      </c>
      <c r="K1321" s="87"/>
      <c r="L1321" s="87"/>
      <c r="M1321" s="87"/>
      <c r="N1321" s="87" t="s">
        <v>4261</v>
      </c>
      <c r="O1321" s="87" t="s">
        <v>4262</v>
      </c>
      <c r="P1321" s="87" t="s">
        <v>653</v>
      </c>
      <c r="Q1321" s="87" t="s">
        <v>654</v>
      </c>
    </row>
    <row r="1322" spans="1:17" x14ac:dyDescent="0.25">
      <c r="A1322" s="143"/>
      <c r="B1322" s="143" t="str">
        <f>IF(A1322&gt;"",IF(A1322=E1322,"No",(IF(IFERROR(VLOOKUP(A1322,E:E,1,FALSE)=A1322,FALSE),"Duplicate",IF(E1322&gt;"","Mismatch","IT Only")))),"No")</f>
        <v>No</v>
      </c>
      <c r="C1322" s="86" t="s">
        <v>430</v>
      </c>
      <c r="D1322" s="143" t="s">
        <v>431</v>
      </c>
      <c r="E1322" s="143" t="s">
        <v>4215</v>
      </c>
      <c r="F1322" s="143" t="str">
        <f>IF(E1322=0,"N/A",IF(IF(E1322&gt;"",COUNTIF(E:E,E1322),0)&gt;1,"Yes","No"))</f>
        <v>No</v>
      </c>
      <c r="G1322" s="87" t="s">
        <v>4216</v>
      </c>
      <c r="H1322" s="87" t="s">
        <v>558</v>
      </c>
      <c r="I1322" s="87" t="s">
        <v>445</v>
      </c>
      <c r="J1322" s="87" t="s">
        <v>436</v>
      </c>
      <c r="K1322" s="87">
        <v>38.709741999999999</v>
      </c>
      <c r="L1322" s="87">
        <v>-90.171240999999995</v>
      </c>
      <c r="M1322" s="87"/>
      <c r="N1322" s="87" t="s">
        <v>4217</v>
      </c>
      <c r="O1322" s="87" t="s">
        <v>4218</v>
      </c>
      <c r="P1322" s="87" t="s">
        <v>653</v>
      </c>
      <c r="Q1322" s="87" t="s">
        <v>654</v>
      </c>
    </row>
    <row r="1323" spans="1:17" x14ac:dyDescent="0.25">
      <c r="A1323" s="143"/>
      <c r="B1323" s="143" t="str">
        <f>IF(A1323&gt;"",IF(A1323=E1323,"No",(IF(IFERROR(VLOOKUP(A1323,E:E,1,FALSE)=A1323,FALSE),"Duplicate",IF(E1323&gt;"","Mismatch","IT Only")))),"No")</f>
        <v>No</v>
      </c>
      <c r="C1323" s="86" t="s">
        <v>430</v>
      </c>
      <c r="D1323" s="143" t="s">
        <v>431</v>
      </c>
      <c r="E1323" s="143" t="s">
        <v>4291</v>
      </c>
      <c r="F1323" s="143" t="str">
        <f>IF(E1323=0,"N/A",IF(IF(E1323&gt;"",COUNTIF(E:E,E1323),0)&gt;1,"Yes","No"))</f>
        <v>No</v>
      </c>
      <c r="G1323" s="87" t="s">
        <v>4292</v>
      </c>
      <c r="H1323" s="87" t="s">
        <v>558</v>
      </c>
      <c r="I1323" s="87" t="s">
        <v>445</v>
      </c>
      <c r="J1323" s="87" t="s">
        <v>436</v>
      </c>
      <c r="K1323" s="87"/>
      <c r="L1323" s="87"/>
      <c r="M1323" s="87"/>
      <c r="N1323" s="87" t="s">
        <v>4293</v>
      </c>
      <c r="O1323" s="87" t="s">
        <v>4294</v>
      </c>
      <c r="P1323" s="87" t="s">
        <v>653</v>
      </c>
      <c r="Q1323" s="87" t="s">
        <v>654</v>
      </c>
    </row>
    <row r="1324" spans="1:17" x14ac:dyDescent="0.25">
      <c r="A1324" s="90"/>
      <c r="B1324" s="90" t="str">
        <f>IF(A1324&gt;"",IF(A1324=E1324,"No",(IF(IFERROR(VLOOKUP(A1324,E:E,1,FALSE)=A1324,FALSE),"Duplicate",IF(E1324&gt;"","Mismatch","IT Only")))),"No")</f>
        <v>No</v>
      </c>
      <c r="C1324" s="91" t="s">
        <v>451</v>
      </c>
      <c r="D1324" s="90" t="s">
        <v>431</v>
      </c>
      <c r="E1324" s="90" t="s">
        <v>4189</v>
      </c>
      <c r="F1324" s="90" t="str">
        <f>IF(E1324=0,"N/A",IF(IF(E1324&gt;"",COUNTIF(E:E,E1324),0)&gt;1,"Yes","No"))</f>
        <v>No</v>
      </c>
      <c r="G1324" s="92" t="s">
        <v>4190</v>
      </c>
      <c r="H1324" s="92" t="s">
        <v>558</v>
      </c>
      <c r="I1324" s="92" t="s">
        <v>445</v>
      </c>
      <c r="J1324" s="92" t="s">
        <v>436</v>
      </c>
      <c r="K1324" s="129"/>
      <c r="L1324" s="129"/>
      <c r="M1324" s="92"/>
      <c r="N1324" s="92" t="s">
        <v>4191</v>
      </c>
      <c r="O1324" s="92" t="s">
        <v>4192</v>
      </c>
      <c r="P1324" s="92" t="s">
        <v>653</v>
      </c>
      <c r="Q1324" s="92" t="s">
        <v>654</v>
      </c>
    </row>
    <row r="1325" spans="1:17" x14ac:dyDescent="0.25">
      <c r="A1325" s="143"/>
      <c r="B1325" s="143" t="str">
        <f>IF(A1325&gt;"",IF(A1325=E1325,"No",(IF(IFERROR(VLOOKUP(A1325,E:E,1,FALSE)=A1325,FALSE),"Duplicate",IF(E1325&gt;"","Mismatch","IT Only")))),"No")</f>
        <v>No</v>
      </c>
      <c r="C1325" s="86" t="s">
        <v>430</v>
      </c>
      <c r="D1325" s="143" t="s">
        <v>431</v>
      </c>
      <c r="E1325" s="143" t="s">
        <v>4279</v>
      </c>
      <c r="F1325" s="143" t="str">
        <f>IF(E1325=0,"N/A",IF(IF(E1325&gt;"",COUNTIF(E:E,E1325),0)&gt;1,"Yes","No"))</f>
        <v>No</v>
      </c>
      <c r="G1325" s="87" t="s">
        <v>4280</v>
      </c>
      <c r="H1325" s="87" t="s">
        <v>558</v>
      </c>
      <c r="I1325" s="87" t="s">
        <v>445</v>
      </c>
      <c r="J1325" s="87" t="s">
        <v>436</v>
      </c>
      <c r="K1325" s="87">
        <v>38.786933329999997</v>
      </c>
      <c r="L1325" s="87">
        <v>-89.064266669999995</v>
      </c>
      <c r="M1325" s="87"/>
      <c r="N1325" s="87" t="s">
        <v>4281</v>
      </c>
      <c r="O1325" s="87" t="s">
        <v>4282</v>
      </c>
      <c r="P1325" s="87" t="s">
        <v>653</v>
      </c>
      <c r="Q1325" s="87" t="s">
        <v>654</v>
      </c>
    </row>
    <row r="1326" spans="1:17" x14ac:dyDescent="0.25">
      <c r="A1326" s="143"/>
      <c r="B1326" s="143" t="str">
        <f>IF(A1326&gt;"",IF(A1326=E1326,"No",(IF(IFERROR(VLOOKUP(A1326,E:E,1,FALSE)=A1326,FALSE),"Duplicate",IF(E1326&gt;"","Mismatch","IT Only")))),"No")</f>
        <v>No</v>
      </c>
      <c r="C1326" s="86" t="s">
        <v>430</v>
      </c>
      <c r="D1326" s="143" t="s">
        <v>431</v>
      </c>
      <c r="E1326" s="143" t="s">
        <v>4315</v>
      </c>
      <c r="F1326" s="143" t="str">
        <f>IF(E1326=0,"N/A",IF(IF(E1326&gt;"",COUNTIF(E:E,E1326),0)&gt;1,"Yes","No"))</f>
        <v>No</v>
      </c>
      <c r="G1326" s="87" t="s">
        <v>4316</v>
      </c>
      <c r="H1326" s="87" t="s">
        <v>558</v>
      </c>
      <c r="I1326" s="87" t="s">
        <v>445</v>
      </c>
      <c r="J1326" s="87" t="s">
        <v>436</v>
      </c>
      <c r="K1326" s="87">
        <v>38.695920000000001</v>
      </c>
      <c r="L1326" s="87">
        <v>-90.176936999999995</v>
      </c>
      <c r="M1326" s="87"/>
      <c r="N1326" s="87" t="s">
        <v>4317</v>
      </c>
      <c r="O1326" s="87" t="s">
        <v>4318</v>
      </c>
      <c r="P1326" s="87" t="s">
        <v>653</v>
      </c>
      <c r="Q1326" s="87" t="s">
        <v>654</v>
      </c>
    </row>
    <row r="1327" spans="1:17" x14ac:dyDescent="0.25">
      <c r="A1327" s="143"/>
      <c r="B1327" s="84" t="str">
        <f>IF(A1327&gt;"",IF(A1327=E1327,"No",(IF(IFERROR(VLOOKUP(A1327,E:E,1,FALSE)=A1327,FALSE),"Duplicate",IF(E1327&gt;"","Mismatch","IT Only")))),"No")</f>
        <v>No</v>
      </c>
      <c r="C1327" s="86" t="s">
        <v>430</v>
      </c>
      <c r="D1327" s="84" t="s">
        <v>431</v>
      </c>
      <c r="E1327" s="84" t="s">
        <v>4331</v>
      </c>
      <c r="F1327" s="84" t="str">
        <f>IF(E1327=0,"N/A",IF(IF(E1327&gt;"",COUNTIF(E:E,E1327),0)&gt;1,"Yes","No"))</f>
        <v>No</v>
      </c>
      <c r="G1327" s="87" t="s">
        <v>4332</v>
      </c>
      <c r="H1327" s="87" t="s">
        <v>558</v>
      </c>
      <c r="I1327" s="87" t="s">
        <v>445</v>
      </c>
      <c r="J1327" s="87" t="s">
        <v>436</v>
      </c>
      <c r="K1327" s="87">
        <v>38.694622138056097</v>
      </c>
      <c r="L1327" s="87">
        <v>-90.129270815953703</v>
      </c>
      <c r="M1327" s="87"/>
      <c r="N1327" s="87" t="s">
        <v>4333</v>
      </c>
      <c r="O1327" s="87" t="s">
        <v>4334</v>
      </c>
      <c r="P1327" s="87" t="s">
        <v>653</v>
      </c>
      <c r="Q1327" s="87" t="s">
        <v>654</v>
      </c>
    </row>
    <row r="1328" spans="1:17" x14ac:dyDescent="0.25">
      <c r="A1328" s="143"/>
      <c r="B1328" s="143" t="str">
        <f>IF(A1328&gt;"",IF(A1328=E1328,"No",(IF(IFERROR(VLOOKUP(A1328,E:E,1,FALSE)=A1328,FALSE),"Duplicate",IF(E1328&gt;"","Mismatch","IT Only")))),"No")</f>
        <v>No</v>
      </c>
      <c r="C1328" s="86" t="s">
        <v>430</v>
      </c>
      <c r="D1328" s="143" t="s">
        <v>431</v>
      </c>
      <c r="E1328" s="143" t="s">
        <v>4203</v>
      </c>
      <c r="F1328" s="143" t="str">
        <f>IF(E1328=0,"N/A",IF(IF(E1328&gt;"",COUNTIF(E:E,E1328),0)&gt;1,"Yes","No"))</f>
        <v>No</v>
      </c>
      <c r="G1328" s="87" t="s">
        <v>4204</v>
      </c>
      <c r="H1328" s="87" t="s">
        <v>558</v>
      </c>
      <c r="I1328" s="87" t="s">
        <v>445</v>
      </c>
      <c r="J1328" s="87" t="s">
        <v>436</v>
      </c>
      <c r="K1328" s="87">
        <v>38.699238999999999</v>
      </c>
      <c r="L1328" s="87">
        <v>-90.160981000000007</v>
      </c>
      <c r="M1328" s="87"/>
      <c r="N1328" s="87" t="s">
        <v>4205</v>
      </c>
      <c r="O1328" s="87" t="s">
        <v>4206</v>
      </c>
      <c r="P1328" s="87" t="s">
        <v>653</v>
      </c>
      <c r="Q1328" s="87" t="s">
        <v>654</v>
      </c>
    </row>
    <row r="1329" spans="1:17" x14ac:dyDescent="0.25">
      <c r="A1329" s="143"/>
      <c r="B1329" s="143" t="str">
        <f>IF(A1329&gt;"",IF(A1329=E1329,"No",(IF(IFERROR(VLOOKUP(A1329,E:E,1,FALSE)=A1329,FALSE),"Duplicate",IF(E1329&gt;"","Mismatch","IT Only")))),"No")</f>
        <v>No</v>
      </c>
      <c r="C1329" s="86" t="s">
        <v>430</v>
      </c>
      <c r="D1329" s="143" t="s">
        <v>431</v>
      </c>
      <c r="E1329" s="143" t="s">
        <v>4267</v>
      </c>
      <c r="F1329" s="143" t="str">
        <f>IF(E1329=0,"N/A",IF(IF(E1329&gt;"",COUNTIF(E:E,E1329),0)&gt;1,"Yes","No"))</f>
        <v>No</v>
      </c>
      <c r="G1329" s="87" t="s">
        <v>4268</v>
      </c>
      <c r="H1329" s="87" t="s">
        <v>558</v>
      </c>
      <c r="I1329" s="87" t="s">
        <v>445</v>
      </c>
      <c r="J1329" s="87" t="s">
        <v>436</v>
      </c>
      <c r="K1329" s="87">
        <v>38.693767999999999</v>
      </c>
      <c r="L1329" s="87">
        <v>-90.158657000000005</v>
      </c>
      <c r="M1329" s="87"/>
      <c r="N1329" s="87" t="s">
        <v>4269</v>
      </c>
      <c r="O1329" s="87" t="s">
        <v>4270</v>
      </c>
      <c r="P1329" s="87" t="s">
        <v>653</v>
      </c>
      <c r="Q1329" s="87" t="s">
        <v>654</v>
      </c>
    </row>
    <row r="1330" spans="1:17" x14ac:dyDescent="0.25">
      <c r="A1330" s="143"/>
      <c r="B1330" s="84" t="str">
        <f>IF(A1330&gt;"",IF(A1330=E1330,"No",(IF(IFERROR(VLOOKUP(A1330,E:E,1,FALSE)=A1330,FALSE),"Duplicate",IF(E1330&gt;"","Mismatch","IT Only")))),"No")</f>
        <v>No</v>
      </c>
      <c r="C1330" s="86" t="s">
        <v>430</v>
      </c>
      <c r="D1330" s="84" t="s">
        <v>431</v>
      </c>
      <c r="E1330" s="84" t="s">
        <v>4358</v>
      </c>
      <c r="F1330" s="84" t="str">
        <f>IF(E1330=0,"N/A",IF(IF(E1330&gt;"",COUNTIF(E:E,E1330),0)&gt;1,"Yes","No"))</f>
        <v>No</v>
      </c>
      <c r="G1330" s="87" t="s">
        <v>4359</v>
      </c>
      <c r="H1330" s="87" t="s">
        <v>558</v>
      </c>
      <c r="I1330" s="87" t="s">
        <v>445</v>
      </c>
      <c r="J1330" s="87" t="s">
        <v>436</v>
      </c>
      <c r="K1330" s="87">
        <v>38.694466669999997</v>
      </c>
      <c r="L1330" s="87">
        <v>-90.113166669999998</v>
      </c>
      <c r="M1330" s="87"/>
      <c r="N1330" s="87" t="s">
        <v>4360</v>
      </c>
      <c r="O1330" s="87" t="s">
        <v>4361</v>
      </c>
      <c r="P1330" s="87" t="s">
        <v>653</v>
      </c>
      <c r="Q1330" s="87" t="s">
        <v>654</v>
      </c>
    </row>
    <row r="1331" spans="1:17" x14ac:dyDescent="0.25">
      <c r="A1331" s="143"/>
      <c r="B1331" s="84" t="str">
        <f>IF(A1331&gt;"",IF(A1331=E1331,"No",(IF(IFERROR(VLOOKUP(A1331,E:E,1,FALSE)=A1331,FALSE),"Duplicate",IF(E1331&gt;"","Mismatch","IT Only")))),"No")</f>
        <v>No</v>
      </c>
      <c r="C1331" s="86" t="s">
        <v>430</v>
      </c>
      <c r="D1331" s="84" t="s">
        <v>431</v>
      </c>
      <c r="E1331" s="84" t="s">
        <v>4370</v>
      </c>
      <c r="F1331" s="84" t="str">
        <f>IF(E1331=0,"N/A",IF(IF(E1331&gt;"",COUNTIF(E:E,E1331),0)&gt;1,"Yes","No"))</f>
        <v>No</v>
      </c>
      <c r="G1331" s="87" t="s">
        <v>4371</v>
      </c>
      <c r="H1331" s="87" t="s">
        <v>558</v>
      </c>
      <c r="I1331" s="87" t="s">
        <v>445</v>
      </c>
      <c r="J1331" s="87" t="s">
        <v>436</v>
      </c>
      <c r="K1331" s="87">
        <v>38.715026000000002</v>
      </c>
      <c r="L1331" s="87">
        <v>-90.148347999999999</v>
      </c>
      <c r="M1331" s="87"/>
      <c r="N1331" s="87" t="s">
        <v>4372</v>
      </c>
      <c r="O1331" s="87" t="s">
        <v>4373</v>
      </c>
      <c r="P1331" s="87" t="s">
        <v>653</v>
      </c>
      <c r="Q1331" s="87" t="s">
        <v>654</v>
      </c>
    </row>
    <row r="1332" spans="1:17" x14ac:dyDescent="0.25">
      <c r="A1332" s="143"/>
      <c r="B1332" s="143" t="str">
        <f>IF(A1332&gt;"",IF(A1332=E1332,"No",(IF(IFERROR(VLOOKUP(A1332,E:E,1,FALSE)=A1332,FALSE),"Duplicate",IF(E1332&gt;"","Mismatch","IT Only")))),"No")</f>
        <v>No</v>
      </c>
      <c r="C1332" s="86" t="s">
        <v>430</v>
      </c>
      <c r="D1332" s="143" t="s">
        <v>431</v>
      </c>
      <c r="E1332" s="143" t="s">
        <v>4346</v>
      </c>
      <c r="F1332" s="143" t="str">
        <f>IF(E1332=0,"N/A",IF(IF(E1332&gt;"",COUNTIF(E:E,E1332),0)&gt;1,"Yes","No"))</f>
        <v>No</v>
      </c>
      <c r="G1332" s="87" t="s">
        <v>4347</v>
      </c>
      <c r="H1332" s="87" t="s">
        <v>558</v>
      </c>
      <c r="I1332" s="87" t="s">
        <v>445</v>
      </c>
      <c r="J1332" s="87" t="s">
        <v>436</v>
      </c>
      <c r="K1332" s="87">
        <v>38.697817749875099</v>
      </c>
      <c r="L1332" s="87">
        <v>-90.123167775278205</v>
      </c>
      <c r="M1332" s="87"/>
      <c r="N1332" s="87" t="s">
        <v>4348</v>
      </c>
      <c r="O1332" s="87" t="s">
        <v>4349</v>
      </c>
      <c r="P1332" s="87" t="s">
        <v>653</v>
      </c>
      <c r="Q1332" s="87" t="s">
        <v>654</v>
      </c>
    </row>
    <row r="1333" spans="1:17" x14ac:dyDescent="0.25">
      <c r="A1333" s="143"/>
      <c r="B1333" s="143" t="str">
        <f>IF(A1333&gt;"",IF(A1333=E1333,"No",(IF(IFERROR(VLOOKUP(A1333,E:E,1,FALSE)=A1333,FALSE),"Duplicate",IF(E1333&gt;"","Mismatch","IT Only")))),"No")</f>
        <v>No</v>
      </c>
      <c r="C1333" s="86" t="s">
        <v>430</v>
      </c>
      <c r="D1333" s="143" t="s">
        <v>431</v>
      </c>
      <c r="E1333" s="143" t="s">
        <v>4362</v>
      </c>
      <c r="F1333" s="143" t="str">
        <f>IF(E1333=0,"N/A",IF(IF(E1333&gt;"",COUNTIF(E:E,E1333),0)&gt;1,"Yes","No"))</f>
        <v>No</v>
      </c>
      <c r="G1333" s="87" t="s">
        <v>4363</v>
      </c>
      <c r="H1333" s="87" t="s">
        <v>558</v>
      </c>
      <c r="I1333" s="87" t="s">
        <v>445</v>
      </c>
      <c r="J1333" s="87" t="s">
        <v>436</v>
      </c>
      <c r="K1333" s="87">
        <v>38.697971000000003</v>
      </c>
      <c r="L1333" s="87">
        <v>-90.140541999999996</v>
      </c>
      <c r="M1333" s="87"/>
      <c r="N1333" s="87" t="s">
        <v>4364</v>
      </c>
      <c r="O1333" s="87" t="s">
        <v>4365</v>
      </c>
      <c r="P1333" s="87" t="s">
        <v>653</v>
      </c>
      <c r="Q1333" s="87" t="s">
        <v>654</v>
      </c>
    </row>
    <row r="1334" spans="1:17" x14ac:dyDescent="0.25">
      <c r="A1334" s="143"/>
      <c r="B1334" s="143" t="str">
        <f>IF(A1334&gt;"",IF(A1334=E1334,"No",(IF(IFERROR(VLOOKUP(A1334,E:E,1,FALSE)=A1334,FALSE),"Duplicate",IF(E1334&gt;"","Mismatch","IT Only")))),"No")</f>
        <v>No</v>
      </c>
      <c r="C1334" s="86" t="s">
        <v>430</v>
      </c>
      <c r="D1334" s="143" t="s">
        <v>431</v>
      </c>
      <c r="E1334" s="143" t="s">
        <v>4319</v>
      </c>
      <c r="F1334" s="143" t="str">
        <f>IF(E1334=0,"N/A",IF(IF(E1334&gt;"",COUNTIF(E:E,E1334),0)&gt;1,"Yes","No"))</f>
        <v>No</v>
      </c>
      <c r="G1334" s="87" t="s">
        <v>4320</v>
      </c>
      <c r="H1334" s="87" t="s">
        <v>558</v>
      </c>
      <c r="I1334" s="87" t="s">
        <v>445</v>
      </c>
      <c r="J1334" s="87" t="s">
        <v>436</v>
      </c>
      <c r="K1334" s="87">
        <v>38.700866670000003</v>
      </c>
      <c r="L1334" s="87">
        <v>-90.141350000000003</v>
      </c>
      <c r="M1334" s="87"/>
      <c r="N1334" s="87" t="s">
        <v>4321</v>
      </c>
      <c r="O1334" s="87" t="s">
        <v>4322</v>
      </c>
      <c r="P1334" s="87" t="s">
        <v>653</v>
      </c>
      <c r="Q1334" s="87" t="s">
        <v>654</v>
      </c>
    </row>
    <row r="1335" spans="1:17" x14ac:dyDescent="0.25">
      <c r="A1335" s="143"/>
      <c r="B1335" s="143" t="str">
        <f>IF(A1335&gt;"",IF(A1335=E1335,"No",(IF(IFERROR(VLOOKUP(A1335,E:E,1,FALSE)=A1335,FALSE),"Duplicate",IF(E1335&gt;"","Mismatch","IT Only")))),"No")</f>
        <v>No</v>
      </c>
      <c r="C1335" s="86" t="s">
        <v>430</v>
      </c>
      <c r="D1335" s="143" t="s">
        <v>431</v>
      </c>
      <c r="E1335" s="143" t="s">
        <v>4239</v>
      </c>
      <c r="F1335" s="143" t="str">
        <f>IF(E1335=0,"N/A",IF(IF(E1335&gt;"",COUNTIF(E:E,E1335),0)&gt;1,"Yes","No"))</f>
        <v>No</v>
      </c>
      <c r="G1335" s="87" t="s">
        <v>4240</v>
      </c>
      <c r="H1335" s="87" t="s">
        <v>558</v>
      </c>
      <c r="I1335" s="87" t="s">
        <v>445</v>
      </c>
      <c r="J1335" s="87" t="s">
        <v>436</v>
      </c>
      <c r="K1335" s="87">
        <v>38.714427000000001</v>
      </c>
      <c r="L1335" s="87">
        <v>-90.146658000000002</v>
      </c>
      <c r="M1335" s="87"/>
      <c r="N1335" s="87" t="s">
        <v>4241</v>
      </c>
      <c r="O1335" s="87" t="s">
        <v>4242</v>
      </c>
      <c r="P1335" s="87" t="s">
        <v>653</v>
      </c>
      <c r="Q1335" s="87" t="s">
        <v>654</v>
      </c>
    </row>
    <row r="1336" spans="1:17" x14ac:dyDescent="0.25">
      <c r="A1336" s="90"/>
      <c r="B1336" s="90" t="str">
        <f>IF(A1336&gt;"",IF(A1336=E1336,"No",(IF(IFERROR(VLOOKUP(A1336,E:E,1,FALSE)=A1336,FALSE),"Duplicate",IF(E1336&gt;"","Mismatch","IT Only")))),"No")</f>
        <v>No</v>
      </c>
      <c r="C1336" s="91" t="s">
        <v>451</v>
      </c>
      <c r="D1336" s="90" t="s">
        <v>431</v>
      </c>
      <c r="E1336" s="90" t="s">
        <v>4197</v>
      </c>
      <c r="F1336" s="90" t="str">
        <f>IF(E1336=0,"N/A",IF(IF(E1336&gt;"",COUNTIF(E:E,E1336),0)&gt;1,"Yes","No"))</f>
        <v>No</v>
      </c>
      <c r="G1336" s="92" t="s">
        <v>4198</v>
      </c>
      <c r="H1336" s="92" t="s">
        <v>558</v>
      </c>
      <c r="I1336" s="92" t="s">
        <v>3317</v>
      </c>
      <c r="J1336" s="92" t="s">
        <v>436</v>
      </c>
      <c r="K1336" s="92"/>
      <c r="L1336" s="92"/>
      <c r="M1336" s="92"/>
      <c r="N1336" s="92" t="s">
        <v>4199</v>
      </c>
      <c r="O1336" s="92" t="s">
        <v>4200</v>
      </c>
      <c r="P1336" s="92" t="s">
        <v>653</v>
      </c>
      <c r="Q1336" s="97"/>
    </row>
    <row r="1337" spans="1:17" x14ac:dyDescent="0.25">
      <c r="A1337" s="143"/>
      <c r="B1337" s="143" t="str">
        <f>IF(A1337&gt;"",IF(A1337=E1337,"No",(IF(IFERROR(VLOOKUP(A1337,E:E,1,FALSE)=A1337,FALSE),"Duplicate",IF(E1337&gt;"","Mismatch","IT Only")))),"No")</f>
        <v>No</v>
      </c>
      <c r="C1337" s="86" t="s">
        <v>430</v>
      </c>
      <c r="D1337" s="143" t="s">
        <v>431</v>
      </c>
      <c r="E1337" s="143" t="s">
        <v>4235</v>
      </c>
      <c r="F1337" s="143" t="str">
        <f>IF(E1337=0,"N/A",IF(IF(E1337&gt;"",COUNTIF(E:E,E1337),0)&gt;1,"Yes","No"))</f>
        <v>No</v>
      </c>
      <c r="G1337" s="87" t="s">
        <v>4236</v>
      </c>
      <c r="H1337" s="87" t="s">
        <v>558</v>
      </c>
      <c r="I1337" s="87" t="s">
        <v>445</v>
      </c>
      <c r="J1337" s="87" t="s">
        <v>436</v>
      </c>
      <c r="K1337" s="87">
        <v>38.711105000000003</v>
      </c>
      <c r="L1337" s="87">
        <v>-90.169336999999999</v>
      </c>
      <c r="M1337" s="87"/>
      <c r="N1337" s="87" t="s">
        <v>4237</v>
      </c>
      <c r="O1337" s="87" t="s">
        <v>4238</v>
      </c>
      <c r="P1337" s="87" t="s">
        <v>653</v>
      </c>
      <c r="Q1337" s="87" t="s">
        <v>654</v>
      </c>
    </row>
    <row r="1338" spans="1:17" x14ac:dyDescent="0.25">
      <c r="A1338" s="143"/>
      <c r="B1338" s="143" t="str">
        <f>IF(A1338&gt;"",IF(A1338=E1338,"No",(IF(IFERROR(VLOOKUP(A1338,E:E,1,FALSE)=A1338,FALSE),"Duplicate",IF(E1338&gt;"","Mismatch","IT Only")))),"No")</f>
        <v>No</v>
      </c>
      <c r="C1338" s="86" t="s">
        <v>430</v>
      </c>
      <c r="D1338" s="143" t="s">
        <v>431</v>
      </c>
      <c r="E1338" s="143" t="s">
        <v>4338</v>
      </c>
      <c r="F1338" s="143" t="str">
        <f>IF(E1338=0,"N/A",IF(IF(E1338&gt;"",COUNTIF(E:E,E1338),0)&gt;1,"Yes","No"))</f>
        <v>No</v>
      </c>
      <c r="G1338" s="87" t="s">
        <v>4339</v>
      </c>
      <c r="H1338" s="87" t="s">
        <v>558</v>
      </c>
      <c r="I1338" s="87" t="s">
        <v>445</v>
      </c>
      <c r="J1338" s="87" t="s">
        <v>436</v>
      </c>
      <c r="K1338" s="87">
        <v>38.692216670000001</v>
      </c>
      <c r="L1338" s="87">
        <v>-90.143699999999995</v>
      </c>
      <c r="M1338" s="87"/>
      <c r="N1338" s="87" t="s">
        <v>4340</v>
      </c>
      <c r="O1338" s="87" t="s">
        <v>4341</v>
      </c>
      <c r="P1338" s="87" t="s">
        <v>653</v>
      </c>
      <c r="Q1338" s="87" t="s">
        <v>654</v>
      </c>
    </row>
    <row r="1339" spans="1:17" s="143" customFormat="1" x14ac:dyDescent="0.25">
      <c r="B1339" s="143" t="str">
        <f>IF(A1339&gt;"",IF(A1339=E1339,"No",(IF(IFERROR(VLOOKUP(A1339,E:E,1,FALSE)=A1339,FALSE),"Duplicate",IF(E1339&gt;"","Mismatch","IT Only")))),"No")</f>
        <v>No</v>
      </c>
      <c r="C1339" s="86" t="s">
        <v>430</v>
      </c>
      <c r="D1339" s="143" t="s">
        <v>431</v>
      </c>
      <c r="E1339" s="143" t="s">
        <v>4311</v>
      </c>
      <c r="F1339" s="143" t="str">
        <f>IF(E1339=0,"N/A",IF(IF(E1339&gt;"",COUNTIF(E:E,E1339),0)&gt;1,"Yes","No"))</f>
        <v>No</v>
      </c>
      <c r="G1339" s="87" t="s">
        <v>4312</v>
      </c>
      <c r="H1339" s="87" t="s">
        <v>558</v>
      </c>
      <c r="I1339" s="87" t="s">
        <v>445</v>
      </c>
      <c r="J1339" s="87" t="s">
        <v>436</v>
      </c>
      <c r="K1339" s="87">
        <v>38.74571667</v>
      </c>
      <c r="L1339" s="87">
        <v>-90.129199999999997</v>
      </c>
      <c r="M1339" s="87"/>
      <c r="N1339" s="87" t="s">
        <v>4313</v>
      </c>
      <c r="O1339" s="87" t="s">
        <v>4314</v>
      </c>
      <c r="P1339" s="87" t="s">
        <v>653</v>
      </c>
      <c r="Q1339" s="87" t="s">
        <v>654</v>
      </c>
    </row>
    <row r="1340" spans="1:17" x14ac:dyDescent="0.25">
      <c r="A1340" s="143"/>
      <c r="B1340" s="143" t="str">
        <f>IF(A1340&gt;"",IF(A1340=E1340,"No",(IF(IFERROR(VLOOKUP(A1340,E:E,1,FALSE)=A1340,FALSE),"Duplicate",IF(E1340&gt;"","Mismatch","IT Only")))),"No")</f>
        <v>No</v>
      </c>
      <c r="C1340" s="86" t="s">
        <v>430</v>
      </c>
      <c r="D1340" s="143" t="s">
        <v>431</v>
      </c>
      <c r="E1340" s="143" t="s">
        <v>4255</v>
      </c>
      <c r="F1340" s="143" t="str">
        <f>IF(E1340=0,"N/A",IF(IF(E1340&gt;"",COUNTIF(E:E,E1340),0)&gt;1,"Yes","No"))</f>
        <v>No</v>
      </c>
      <c r="G1340" s="87" t="s">
        <v>4256</v>
      </c>
      <c r="H1340" s="87" t="s">
        <v>558</v>
      </c>
      <c r="I1340" s="87" t="s">
        <v>445</v>
      </c>
      <c r="J1340" s="87" t="s">
        <v>436</v>
      </c>
      <c r="K1340" s="87">
        <v>38.743088</v>
      </c>
      <c r="L1340" s="87">
        <v>-90.131702000000004</v>
      </c>
      <c r="M1340" s="87"/>
      <c r="N1340" s="87" t="s">
        <v>4257</v>
      </c>
      <c r="O1340" s="87" t="s">
        <v>4258</v>
      </c>
      <c r="P1340" s="87" t="s">
        <v>653</v>
      </c>
      <c r="Q1340" s="87" t="s">
        <v>654</v>
      </c>
    </row>
    <row r="1341" spans="1:17" x14ac:dyDescent="0.25">
      <c r="A1341" s="143"/>
      <c r="B1341" s="143" t="str">
        <f>IF(A1341&gt;"",IF(A1341=E1341,"No",(IF(IFERROR(VLOOKUP(A1341,E:E,1,FALSE)=A1341,FALSE),"Duplicate",IF(E1341&gt;"","Mismatch","IT Only")))),"No")</f>
        <v>No</v>
      </c>
      <c r="C1341" s="86" t="s">
        <v>430</v>
      </c>
      <c r="D1341" s="143" t="s">
        <v>431</v>
      </c>
      <c r="E1341" s="143" t="s">
        <v>4374</v>
      </c>
      <c r="F1341" s="143" t="str">
        <f>IF(E1341=0,"N/A",IF(IF(E1341&gt;"",COUNTIF(E:E,E1341),0)&gt;1,"Yes","No"))</f>
        <v>No</v>
      </c>
      <c r="G1341" s="87" t="s">
        <v>4375</v>
      </c>
      <c r="H1341" s="87" t="s">
        <v>558</v>
      </c>
      <c r="I1341" s="87" t="s">
        <v>445</v>
      </c>
      <c r="J1341" s="87" t="s">
        <v>436</v>
      </c>
      <c r="K1341" s="87">
        <v>38.691063</v>
      </c>
      <c r="L1341" s="87">
        <v>-90.169944999999998</v>
      </c>
      <c r="M1341" s="87"/>
      <c r="N1341" s="87" t="s">
        <v>4374</v>
      </c>
      <c r="O1341" s="87" t="s">
        <v>4376</v>
      </c>
      <c r="P1341" s="87" t="s">
        <v>653</v>
      </c>
      <c r="Q1341" s="87" t="s">
        <v>654</v>
      </c>
    </row>
    <row r="1342" spans="1:17" x14ac:dyDescent="0.25">
      <c r="A1342" s="143"/>
      <c r="B1342" s="143" t="str">
        <f>IF(A1342&gt;"",IF(A1342=E1342,"No",(IF(IFERROR(VLOOKUP(A1342,E:E,1,FALSE)=A1342,FALSE),"Duplicate",IF(E1342&gt;"","Mismatch","IT Only")))),"No")</f>
        <v>No</v>
      </c>
      <c r="C1342" s="86" t="s">
        <v>430</v>
      </c>
      <c r="D1342" s="143" t="s">
        <v>431</v>
      </c>
      <c r="E1342" s="143" t="s">
        <v>4342</v>
      </c>
      <c r="F1342" s="143" t="str">
        <f>IF(E1342=0,"N/A",IF(IF(E1342&gt;"",COUNTIF(E:E,E1342),0)&gt;1,"Yes","No"))</f>
        <v>No</v>
      </c>
      <c r="G1342" s="87" t="s">
        <v>4343</v>
      </c>
      <c r="H1342" s="87" t="s">
        <v>558</v>
      </c>
      <c r="I1342" s="87" t="s">
        <v>445</v>
      </c>
      <c r="J1342" s="87" t="s">
        <v>436</v>
      </c>
      <c r="K1342" s="87">
        <v>38.694916669999998</v>
      </c>
      <c r="L1342" s="87">
        <v>-90.140683330000002</v>
      </c>
      <c r="M1342" s="87"/>
      <c r="N1342" s="87" t="s">
        <v>4344</v>
      </c>
      <c r="O1342" s="87" t="s">
        <v>4345</v>
      </c>
      <c r="P1342" s="87" t="s">
        <v>653</v>
      </c>
      <c r="Q1342" s="87" t="s">
        <v>654</v>
      </c>
    </row>
    <row r="1343" spans="1:17" x14ac:dyDescent="0.25">
      <c r="B1343" s="84" t="str">
        <f>IF(A1343&gt;"",IF(A1343=E1343,"No",(IF(IFERROR(VLOOKUP(A1343,E:E,1,FALSE)=A1343,FALSE),"Duplicate",IF(E1343&gt;"","Mismatch","IT Only")))),"No")</f>
        <v>No</v>
      </c>
      <c r="C1343" s="86" t="s">
        <v>430</v>
      </c>
      <c r="D1343" s="84" t="s">
        <v>431</v>
      </c>
      <c r="E1343" s="84" t="s">
        <v>4193</v>
      </c>
      <c r="F1343" s="84" t="str">
        <f>IF(E1343=0,"N/A",IF(IF(E1343&gt;"",COUNTIF(E:E,E1343),0)&gt;1,"Yes","No"))</f>
        <v>No</v>
      </c>
      <c r="G1343" s="87" t="s">
        <v>4194</v>
      </c>
      <c r="H1343" s="87" t="s">
        <v>558</v>
      </c>
      <c r="I1343" s="87" t="s">
        <v>445</v>
      </c>
      <c r="J1343" s="87" t="s">
        <v>436</v>
      </c>
      <c r="K1343" s="147">
        <v>38.705999999966998</v>
      </c>
      <c r="L1343" s="147">
        <v>-90.159579999649793</v>
      </c>
      <c r="M1343" s="87"/>
      <c r="N1343" s="87" t="s">
        <v>4195</v>
      </c>
      <c r="O1343" s="87" t="s">
        <v>4196</v>
      </c>
      <c r="P1343" s="87" t="s">
        <v>653</v>
      </c>
      <c r="Q1343" s="87" t="s">
        <v>654</v>
      </c>
    </row>
    <row r="1344" spans="1:17" x14ac:dyDescent="0.25">
      <c r="A1344" s="143"/>
      <c r="B1344" s="84" t="str">
        <f>IF(A1344&gt;"",IF(A1344=E1344,"No",(IF(IFERROR(VLOOKUP(A1344,E:E,1,FALSE)=A1344,FALSE),"Duplicate",IF(E1344&gt;"","Mismatch","IT Only")))),"No")</f>
        <v>No</v>
      </c>
      <c r="C1344" s="86" t="s">
        <v>430</v>
      </c>
      <c r="D1344" s="84" t="s">
        <v>431</v>
      </c>
      <c r="E1344" s="84" t="s">
        <v>4335</v>
      </c>
      <c r="F1344" s="84" t="str">
        <f>IF(E1344=0,"N/A",IF(IF(E1344&gt;"",COUNTIF(E:E,E1344),0)&gt;1,"Yes","No"))</f>
        <v>No</v>
      </c>
      <c r="G1344" s="87" t="s">
        <v>4336</v>
      </c>
      <c r="H1344" s="87" t="s">
        <v>558</v>
      </c>
      <c r="I1344" s="87" t="s">
        <v>445</v>
      </c>
      <c r="J1344" s="87" t="s">
        <v>436</v>
      </c>
      <c r="K1344" s="87">
        <v>38.694777999999999</v>
      </c>
      <c r="L1344" s="87">
        <v>-90.128384999999994</v>
      </c>
      <c r="M1344" s="87"/>
      <c r="N1344" s="105" t="s">
        <v>4335</v>
      </c>
      <c r="O1344" s="87" t="s">
        <v>4337</v>
      </c>
      <c r="P1344" s="87" t="s">
        <v>653</v>
      </c>
      <c r="Q1344" s="87" t="s">
        <v>654</v>
      </c>
    </row>
    <row r="1345" spans="1:17" x14ac:dyDescent="0.25">
      <c r="A1345" s="143"/>
      <c r="B1345" s="143" t="str">
        <f>IF(A1345&gt;"",IF(A1345=E1345,"No",(IF(IFERROR(VLOOKUP(A1345,E:E,1,FALSE)=A1345,FALSE),"Duplicate",IF(E1345&gt;"","Mismatch","IT Only")))),"No")</f>
        <v>No</v>
      </c>
      <c r="C1345" s="86" t="s">
        <v>430</v>
      </c>
      <c r="D1345" s="143" t="s">
        <v>431</v>
      </c>
      <c r="E1345" s="143" t="s">
        <v>4227</v>
      </c>
      <c r="F1345" s="143" t="str">
        <f>IF(E1345=0,"N/A",IF(IF(E1345&gt;"",COUNTIF(E:E,E1345),0)&gt;1,"Yes","No"))</f>
        <v>No</v>
      </c>
      <c r="G1345" s="87" t="s">
        <v>4228</v>
      </c>
      <c r="H1345" s="87" t="s">
        <v>558</v>
      </c>
      <c r="I1345" s="87" t="s">
        <v>445</v>
      </c>
      <c r="J1345" s="87" t="s">
        <v>436</v>
      </c>
      <c r="K1345" s="87">
        <v>38.716827000000002</v>
      </c>
      <c r="L1345" s="87">
        <v>-90.146540999999999</v>
      </c>
      <c r="M1345" s="87"/>
      <c r="N1345" s="87" t="s">
        <v>4229</v>
      </c>
      <c r="O1345" s="87" t="s">
        <v>4230</v>
      </c>
      <c r="P1345" s="87" t="s">
        <v>653</v>
      </c>
      <c r="Q1345" s="87" t="s">
        <v>654</v>
      </c>
    </row>
    <row r="1346" spans="1:17" x14ac:dyDescent="0.25">
      <c r="A1346" s="143"/>
      <c r="B1346" s="143" t="str">
        <f>IF(A1346&gt;"",IF(A1346=E1346,"No",(IF(IFERROR(VLOOKUP(A1346,E:E,1,FALSE)=A1346,FALSE),"Duplicate",IF(E1346&gt;"","Mismatch","IT Only")))),"No")</f>
        <v>No</v>
      </c>
      <c r="C1346" s="86" t="s">
        <v>430</v>
      </c>
      <c r="D1346" s="143" t="s">
        <v>431</v>
      </c>
      <c r="E1346" s="143" t="s">
        <v>4327</v>
      </c>
      <c r="F1346" s="143" t="str">
        <f>IF(E1346=0,"N/A",IF(IF(E1346&gt;"",COUNTIF(E:E,E1346),0)&gt;1,"Yes","No"))</f>
        <v>No</v>
      </c>
      <c r="G1346" s="87" t="s">
        <v>4328</v>
      </c>
      <c r="H1346" s="87" t="s">
        <v>558</v>
      </c>
      <c r="I1346" s="87" t="s">
        <v>445</v>
      </c>
      <c r="J1346" s="87" t="s">
        <v>436</v>
      </c>
      <c r="K1346" s="87">
        <v>38.697499999999998</v>
      </c>
      <c r="L1346" s="87">
        <v>-90.123333329999994</v>
      </c>
      <c r="M1346" s="87"/>
      <c r="N1346" s="87" t="s">
        <v>4329</v>
      </c>
      <c r="O1346" s="87" t="s">
        <v>4330</v>
      </c>
      <c r="P1346" s="87" t="s">
        <v>653</v>
      </c>
      <c r="Q1346" s="87" t="s">
        <v>654</v>
      </c>
    </row>
    <row r="1347" spans="1:17" x14ac:dyDescent="0.25">
      <c r="A1347" s="143"/>
      <c r="B1347" s="143" t="str">
        <f>IF(A1347&gt;"",IF(A1347=E1347,"No",(IF(IFERROR(VLOOKUP(A1347,E:E,1,FALSE)=A1347,FALSE),"Duplicate",IF(E1347&gt;"","Mismatch","IT Only")))),"No")</f>
        <v>No</v>
      </c>
      <c r="C1347" s="86" t="s">
        <v>430</v>
      </c>
      <c r="D1347" s="143" t="s">
        <v>431</v>
      </c>
      <c r="E1347" s="143" t="s">
        <v>4287</v>
      </c>
      <c r="F1347" s="143" t="str">
        <f>IF(E1347=0,"N/A",IF(IF(E1347&gt;"",COUNTIF(E:E,E1347),0)&gt;1,"Yes","No"))</f>
        <v>No</v>
      </c>
      <c r="G1347" s="87" t="s">
        <v>4288</v>
      </c>
      <c r="H1347" s="87" t="s">
        <v>558</v>
      </c>
      <c r="I1347" s="87" t="s">
        <v>445</v>
      </c>
      <c r="J1347" s="87" t="s">
        <v>436</v>
      </c>
      <c r="K1347" s="87"/>
      <c r="L1347" s="87"/>
      <c r="M1347" s="87"/>
      <c r="N1347" s="87" t="s">
        <v>4289</v>
      </c>
      <c r="O1347" s="87" t="s">
        <v>4290</v>
      </c>
      <c r="P1347" s="87" t="s">
        <v>653</v>
      </c>
      <c r="Q1347" s="87" t="s">
        <v>654</v>
      </c>
    </row>
    <row r="1348" spans="1:17" s="90" customFormat="1" x14ac:dyDescent="0.25">
      <c r="A1348" s="143"/>
      <c r="B1348" s="143" t="str">
        <f>IF(A1348&gt;"",IF(A1348=E1348,"No",(IF(IFERROR(VLOOKUP(A1348,E:E,1,FALSE)=A1348,FALSE),"Duplicate",IF(E1348&gt;"","Mismatch","IT Only")))),"No")</f>
        <v>No</v>
      </c>
      <c r="C1348" s="86" t="s">
        <v>430</v>
      </c>
      <c r="D1348" s="143" t="s">
        <v>431</v>
      </c>
      <c r="E1348" s="143" t="s">
        <v>4307</v>
      </c>
      <c r="F1348" s="143" t="str">
        <f>IF(E1348=0,"N/A",IF(IF(E1348&gt;"",COUNTIF(E:E,E1348),0)&gt;1,"Yes","No"))</f>
        <v>No</v>
      </c>
      <c r="G1348" s="87" t="s">
        <v>4308</v>
      </c>
      <c r="H1348" s="87" t="s">
        <v>558</v>
      </c>
      <c r="I1348" s="87" t="s">
        <v>445</v>
      </c>
      <c r="J1348" s="87" t="s">
        <v>436</v>
      </c>
      <c r="K1348" s="87">
        <v>38.701348000000003</v>
      </c>
      <c r="L1348" s="87">
        <v>-90.153304000000006</v>
      </c>
      <c r="M1348" s="87"/>
      <c r="N1348" s="87" t="s">
        <v>4309</v>
      </c>
      <c r="O1348" s="87" t="s">
        <v>4310</v>
      </c>
      <c r="P1348" s="87" t="s">
        <v>653</v>
      </c>
      <c r="Q1348" s="87" t="s">
        <v>654</v>
      </c>
    </row>
    <row r="1349" spans="1:17" x14ac:dyDescent="0.25">
      <c r="A1349" s="143"/>
      <c r="B1349" s="143" t="str">
        <f>IF(A1349&gt;"",IF(A1349=E1349,"No",(IF(IFERROR(VLOOKUP(A1349,E:E,1,FALSE)=A1349,FALSE),"Duplicate",IF(E1349&gt;"","Mismatch","IT Only")))),"No")</f>
        <v>No</v>
      </c>
      <c r="C1349" s="86" t="s">
        <v>430</v>
      </c>
      <c r="D1349" s="143" t="s">
        <v>431</v>
      </c>
      <c r="E1349" s="143" t="s">
        <v>4223</v>
      </c>
      <c r="F1349" s="143" t="str">
        <f>IF(E1349=0,"N/A",IF(IF(E1349&gt;"",COUNTIF(E:E,E1349),0)&gt;1,"Yes","No"))</f>
        <v>No</v>
      </c>
      <c r="G1349" s="87" t="s">
        <v>4224</v>
      </c>
      <c r="H1349" s="87" t="s">
        <v>558</v>
      </c>
      <c r="I1349" s="87" t="s">
        <v>445</v>
      </c>
      <c r="J1349" s="87" t="s">
        <v>436</v>
      </c>
      <c r="K1349" s="87">
        <v>38.720733330000002</v>
      </c>
      <c r="L1349" s="87">
        <v>-90.146316670000004</v>
      </c>
      <c r="M1349" s="87"/>
      <c r="N1349" s="87" t="s">
        <v>4225</v>
      </c>
      <c r="O1349" s="87" t="s">
        <v>4226</v>
      </c>
      <c r="P1349" s="87" t="s">
        <v>653</v>
      </c>
      <c r="Q1349" s="87" t="s">
        <v>654</v>
      </c>
    </row>
    <row r="1350" spans="1:17" x14ac:dyDescent="0.25">
      <c r="A1350" s="143"/>
      <c r="B1350" s="143" t="str">
        <f>IF(A1350&gt;"",IF(A1350=E1350,"No",(IF(IFERROR(VLOOKUP(A1350,E:E,1,FALSE)=A1350,FALSE),"Duplicate",IF(E1350&gt;"","Mismatch","IT Only")))),"No")</f>
        <v>No</v>
      </c>
      <c r="C1350" s="86" t="s">
        <v>430</v>
      </c>
      <c r="D1350" s="143" t="s">
        <v>431</v>
      </c>
      <c r="E1350" s="143" t="s">
        <v>4231</v>
      </c>
      <c r="F1350" s="143" t="str">
        <f>IF(E1350=0,"N/A",IF(IF(E1350&gt;"",COUNTIF(E:E,E1350),0)&gt;1,"Yes","No"))</f>
        <v>No</v>
      </c>
      <c r="G1350" s="87" t="s">
        <v>4232</v>
      </c>
      <c r="H1350" s="87" t="s">
        <v>558</v>
      </c>
      <c r="I1350" s="87" t="s">
        <v>445</v>
      </c>
      <c r="J1350" s="87" t="s">
        <v>436</v>
      </c>
      <c r="K1350" s="87">
        <v>38.716627000000003</v>
      </c>
      <c r="L1350" s="87">
        <v>-90.146662000000006</v>
      </c>
      <c r="M1350" s="87"/>
      <c r="N1350" s="87" t="s">
        <v>4233</v>
      </c>
      <c r="O1350" s="87" t="s">
        <v>4234</v>
      </c>
      <c r="P1350" s="87" t="s">
        <v>653</v>
      </c>
      <c r="Q1350" s="87" t="s">
        <v>654</v>
      </c>
    </row>
    <row r="1351" spans="1:17" x14ac:dyDescent="0.25">
      <c r="A1351" s="143"/>
      <c r="B1351" s="143" t="str">
        <f>IF(A1351&gt;"",IF(A1351=E1351,"No",(IF(IFERROR(VLOOKUP(A1351,E:E,1,FALSE)=A1351,FALSE),"Duplicate",IF(E1351&gt;"","Mismatch","IT Only")))),"No")</f>
        <v>No</v>
      </c>
      <c r="C1351" s="86" t="s">
        <v>430</v>
      </c>
      <c r="D1351" s="143" t="s">
        <v>431</v>
      </c>
      <c r="E1351" s="143" t="s">
        <v>4207</v>
      </c>
      <c r="F1351" s="143" t="str">
        <f>IF(E1351=0,"N/A",IF(IF(E1351&gt;"",COUNTIF(E:E,E1351),0)&gt;1,"Yes","No"))</f>
        <v>No</v>
      </c>
      <c r="G1351" s="87" t="s">
        <v>4208</v>
      </c>
      <c r="H1351" s="87" t="s">
        <v>558</v>
      </c>
      <c r="I1351" s="87" t="s">
        <v>445</v>
      </c>
      <c r="J1351" s="87" t="s">
        <v>436</v>
      </c>
      <c r="K1351" s="87">
        <v>38.687251000000003</v>
      </c>
      <c r="L1351" s="87">
        <v>-90.135093999999995</v>
      </c>
      <c r="M1351" s="87"/>
      <c r="N1351" s="87" t="s">
        <v>4209</v>
      </c>
      <c r="O1351" s="87" t="s">
        <v>4210</v>
      </c>
      <c r="P1351" s="87" t="s">
        <v>653</v>
      </c>
      <c r="Q1351" s="87" t="s">
        <v>654</v>
      </c>
    </row>
    <row r="1352" spans="1:17" x14ac:dyDescent="0.25">
      <c r="A1352" s="143"/>
      <c r="B1352" s="143" t="str">
        <f>IF(A1352&gt;"",IF(A1352=E1352,"No",(IF(IFERROR(VLOOKUP(A1352,E:E,1,FALSE)=A1352,FALSE),"Duplicate",IF(E1352&gt;"","Mismatch","IT Only")))),"No")</f>
        <v>No</v>
      </c>
      <c r="C1352" s="86" t="s">
        <v>430</v>
      </c>
      <c r="D1352" s="143" t="s">
        <v>431</v>
      </c>
      <c r="E1352" s="143" t="s">
        <v>4243</v>
      </c>
      <c r="F1352" s="143" t="str">
        <f>IF(E1352=0,"N/A",IF(IF(E1352&gt;"",COUNTIF(E:E,E1352),0)&gt;1,"Yes","No"))</f>
        <v>No</v>
      </c>
      <c r="G1352" s="87" t="s">
        <v>4244</v>
      </c>
      <c r="H1352" s="87" t="s">
        <v>558</v>
      </c>
      <c r="I1352" s="87" t="s">
        <v>445</v>
      </c>
      <c r="J1352" s="87" t="s">
        <v>436</v>
      </c>
      <c r="K1352" s="87"/>
      <c r="L1352" s="87"/>
      <c r="M1352" s="87"/>
      <c r="N1352" s="87" t="s">
        <v>4245</v>
      </c>
      <c r="O1352" s="87" t="s">
        <v>4246</v>
      </c>
      <c r="P1352" s="87" t="s">
        <v>653</v>
      </c>
      <c r="Q1352" s="87" t="s">
        <v>654</v>
      </c>
    </row>
    <row r="1353" spans="1:17" x14ac:dyDescent="0.25">
      <c r="A1353" s="143"/>
      <c r="B1353" s="143" t="str">
        <f>IF(A1353&gt;"",IF(A1353=E1353,"No",(IF(IFERROR(VLOOKUP(A1353,E:E,1,FALSE)=A1353,FALSE),"Duplicate",IF(E1353&gt;"","Mismatch","IT Only")))),"No")</f>
        <v>No</v>
      </c>
      <c r="C1353" s="86" t="s">
        <v>430</v>
      </c>
      <c r="D1353" s="143" t="s">
        <v>431</v>
      </c>
      <c r="E1353" s="143" t="s">
        <v>4247</v>
      </c>
      <c r="F1353" s="143" t="str">
        <f>IF(E1353=0,"N/A",IF(IF(E1353&gt;"",COUNTIF(E:E,E1353),0)&gt;1,"Yes","No"))</f>
        <v>No</v>
      </c>
      <c r="G1353" s="87" t="s">
        <v>4248</v>
      </c>
      <c r="H1353" s="87" t="s">
        <v>558</v>
      </c>
      <c r="I1353" s="87" t="s">
        <v>445</v>
      </c>
      <c r="J1353" s="87" t="s">
        <v>436</v>
      </c>
      <c r="K1353" s="87"/>
      <c r="L1353" s="87"/>
      <c r="M1353" s="87"/>
      <c r="N1353" s="87" t="s">
        <v>4249</v>
      </c>
      <c r="O1353" s="87" t="s">
        <v>4250</v>
      </c>
      <c r="P1353" s="87" t="s">
        <v>653</v>
      </c>
      <c r="Q1353" s="87" t="s">
        <v>654</v>
      </c>
    </row>
    <row r="1354" spans="1:17" x14ac:dyDescent="0.25">
      <c r="A1354" s="143"/>
      <c r="B1354" s="84" t="str">
        <f>IF(A1354&gt;"",IF(A1354=E1354,"No",(IF(IFERROR(VLOOKUP(A1354,E:E,1,FALSE)=A1354,FALSE),"Duplicate",IF(E1354&gt;"","Mismatch","IT Only")))),"No")</f>
        <v>No</v>
      </c>
      <c r="C1354" s="86" t="s">
        <v>430</v>
      </c>
      <c r="D1354" s="84" t="s">
        <v>431</v>
      </c>
      <c r="E1354" s="84" t="s">
        <v>4211</v>
      </c>
      <c r="F1354" s="84" t="str">
        <f>IF(E1354=0,"N/A",IF(IF(E1354&gt;"",COUNTIF(E:E,E1354),0)&gt;1,"Yes","No"))</f>
        <v>No</v>
      </c>
      <c r="G1354" s="87" t="s">
        <v>4212</v>
      </c>
      <c r="H1354" s="87" t="s">
        <v>558</v>
      </c>
      <c r="I1354" s="87" t="s">
        <v>445</v>
      </c>
      <c r="J1354" s="87" t="s">
        <v>436</v>
      </c>
      <c r="K1354" s="87">
        <v>38.668833329999998</v>
      </c>
      <c r="L1354" s="87">
        <v>-90.143066669999996</v>
      </c>
      <c r="M1354" s="87"/>
      <c r="N1354" s="87" t="s">
        <v>4213</v>
      </c>
      <c r="O1354" s="87" t="s">
        <v>4214</v>
      </c>
      <c r="P1354" s="87" t="s">
        <v>653</v>
      </c>
      <c r="Q1354" s="87" t="s">
        <v>654</v>
      </c>
    </row>
    <row r="1355" spans="1:17" x14ac:dyDescent="0.25">
      <c r="A1355" s="143"/>
      <c r="B1355" s="84" t="str">
        <f>IF(A1355&gt;"",IF(A1355=E1355,"No",(IF(IFERROR(VLOOKUP(A1355,E:E,1,FALSE)=A1355,FALSE),"Duplicate",IF(E1355&gt;"","Mismatch","IT Only")))),"No")</f>
        <v>No</v>
      </c>
      <c r="C1355" s="86" t="s">
        <v>430</v>
      </c>
      <c r="D1355" s="84" t="s">
        <v>431</v>
      </c>
      <c r="E1355" s="84" t="s">
        <v>4263</v>
      </c>
      <c r="F1355" s="84" t="str">
        <f>IF(E1355=0,"N/A",IF(IF(E1355&gt;"",COUNTIF(E:E,E1355),0)&gt;1,"Yes","No"))</f>
        <v>No</v>
      </c>
      <c r="G1355" s="87" t="s">
        <v>4264</v>
      </c>
      <c r="H1355" s="87" t="s">
        <v>558</v>
      </c>
      <c r="I1355" s="87" t="s">
        <v>445</v>
      </c>
      <c r="J1355" s="87" t="s">
        <v>436</v>
      </c>
      <c r="K1355" s="87">
        <v>38.709000000000003</v>
      </c>
      <c r="L1355" s="87">
        <v>-90.130549999999999</v>
      </c>
      <c r="M1355" s="87"/>
      <c r="N1355" s="87" t="s">
        <v>4265</v>
      </c>
      <c r="O1355" s="87" t="s">
        <v>4266</v>
      </c>
      <c r="P1355" s="87" t="s">
        <v>653</v>
      </c>
      <c r="Q1355" s="87" t="s">
        <v>654</v>
      </c>
    </row>
    <row r="1356" spans="1:17" x14ac:dyDescent="0.25">
      <c r="B1356" s="84" t="str">
        <f>IF(A1356&gt;"",IF(A1356=E1356,"No",(IF(IFERROR(VLOOKUP(A1356,E:E,1,FALSE)=A1356,FALSE),"Duplicate",IF(E1356&gt;"","Mismatch","IT Only")))),"No")</f>
        <v>No</v>
      </c>
      <c r="C1356" s="86" t="s">
        <v>430</v>
      </c>
      <c r="D1356" s="84" t="s">
        <v>431</v>
      </c>
      <c r="E1356" s="84" t="s">
        <v>4283</v>
      </c>
      <c r="F1356" s="84" t="str">
        <f>IF(E1356=0,"N/A",IF(IF(E1356&gt;"",COUNTIF(E:E,E1356),0)&gt;1,"Yes","No"))</f>
        <v>No</v>
      </c>
      <c r="G1356" s="87" t="s">
        <v>4284</v>
      </c>
      <c r="H1356" s="87" t="s">
        <v>558</v>
      </c>
      <c r="I1356" s="87" t="s">
        <v>445</v>
      </c>
      <c r="J1356" s="87" t="s">
        <v>436</v>
      </c>
      <c r="K1356" s="87">
        <v>38.735266670000001</v>
      </c>
      <c r="L1356" s="87">
        <v>-90.108833329999996</v>
      </c>
      <c r="M1356" s="87"/>
      <c r="N1356" s="87" t="s">
        <v>4285</v>
      </c>
      <c r="O1356" s="87" t="s">
        <v>4286</v>
      </c>
      <c r="P1356" s="87" t="s">
        <v>653</v>
      </c>
      <c r="Q1356" s="87" t="s">
        <v>654</v>
      </c>
    </row>
    <row r="1357" spans="1:17" x14ac:dyDescent="0.25">
      <c r="B1357" s="84" t="str">
        <f>IF(A1357&gt;"",IF(A1357=E1357,"No",(IF(IFERROR(VLOOKUP(A1357,E:E,1,FALSE)=A1357,FALSE),"Duplicate",IF(E1357&gt;"","Mismatch","IT Only")))),"No")</f>
        <v>No</v>
      </c>
      <c r="C1357" s="86" t="s">
        <v>430</v>
      </c>
      <c r="D1357" s="84" t="s">
        <v>431</v>
      </c>
      <c r="E1357" s="84" t="s">
        <v>4303</v>
      </c>
      <c r="F1357" s="84" t="str">
        <f>IF(E1357=0,"N/A",IF(IF(E1357&gt;"",COUNTIF(E:E,E1357),0)&gt;1,"Yes","No"))</f>
        <v>No</v>
      </c>
      <c r="G1357" s="87" t="s">
        <v>4304</v>
      </c>
      <c r="H1357" s="87" t="s">
        <v>558</v>
      </c>
      <c r="I1357" s="87" t="s">
        <v>445</v>
      </c>
      <c r="J1357" s="87" t="s">
        <v>436</v>
      </c>
      <c r="K1357" s="87">
        <v>38.731633330000001</v>
      </c>
      <c r="L1357" s="87">
        <v>-90.128833330000006</v>
      </c>
      <c r="M1357" s="87"/>
      <c r="N1357" s="87" t="s">
        <v>4305</v>
      </c>
      <c r="O1357" s="87" t="s">
        <v>4306</v>
      </c>
      <c r="P1357" s="87" t="s">
        <v>653</v>
      </c>
      <c r="Q1357" s="87" t="s">
        <v>654</v>
      </c>
    </row>
    <row r="1358" spans="1:17" x14ac:dyDescent="0.25">
      <c r="A1358" s="143"/>
      <c r="B1358" s="143" t="str">
        <f>IF(A1358&gt;"",IF(A1358=E1358,"No",(IF(IFERROR(VLOOKUP(A1358,E:E,1,FALSE)=A1358,FALSE),"Duplicate",IF(E1358&gt;"","Mismatch","IT Only")))),"No")</f>
        <v>No</v>
      </c>
      <c r="C1358" s="86" t="s">
        <v>430</v>
      </c>
      <c r="D1358" s="143" t="s">
        <v>431</v>
      </c>
      <c r="E1358" s="143" t="s">
        <v>4295</v>
      </c>
      <c r="F1358" s="143" t="str">
        <f>IF(E1358=0,"N/A",IF(IF(E1358&gt;"",COUNTIF(E:E,E1358),0)&gt;1,"Yes","No"))</f>
        <v>No</v>
      </c>
      <c r="G1358" s="87" t="s">
        <v>4296</v>
      </c>
      <c r="H1358" s="87" t="s">
        <v>558</v>
      </c>
      <c r="I1358" s="87" t="s">
        <v>445</v>
      </c>
      <c r="J1358" s="87" t="s">
        <v>436</v>
      </c>
      <c r="K1358" s="87">
        <v>38.724666669999998</v>
      </c>
      <c r="L1358" s="87">
        <v>-90.085283329999996</v>
      </c>
      <c r="M1358" s="87"/>
      <c r="N1358" s="87" t="s">
        <v>4297</v>
      </c>
      <c r="O1358" s="87" t="s">
        <v>4298</v>
      </c>
      <c r="P1358" s="87" t="s">
        <v>653</v>
      </c>
      <c r="Q1358" s="87" t="s">
        <v>654</v>
      </c>
    </row>
    <row r="1359" spans="1:17" x14ac:dyDescent="0.25">
      <c r="B1359" s="84" t="str">
        <f>IF(A1359&gt;"",IF(A1359=E1359,"No",(IF(IFERROR(VLOOKUP(A1359,E:E,1,FALSE)=A1359,FALSE),"Duplicate",IF(E1359&gt;"","Mismatch","IT Only")))),"No")</f>
        <v>No</v>
      </c>
      <c r="C1359" s="86" t="s">
        <v>430</v>
      </c>
      <c r="D1359" s="84" t="s">
        <v>431</v>
      </c>
      <c r="E1359" s="84" t="s">
        <v>4105</v>
      </c>
      <c r="F1359" s="84" t="str">
        <f>IF(E1359=0,"N/A",IF(IF(E1359&gt;"",COUNTIF(E:E,E1359),0)&gt;1,"Yes","No"))</f>
        <v>No</v>
      </c>
      <c r="G1359" s="87" t="s">
        <v>4106</v>
      </c>
      <c r="H1359" s="87" t="s">
        <v>558</v>
      </c>
      <c r="I1359" s="87" t="s">
        <v>445</v>
      </c>
      <c r="J1359" s="87" t="s">
        <v>436</v>
      </c>
      <c r="K1359" s="87">
        <v>38.747050000000002</v>
      </c>
      <c r="L1359" s="87">
        <v>-89.988716670000002</v>
      </c>
      <c r="M1359" s="87"/>
      <c r="N1359" s="87" t="s">
        <v>4107</v>
      </c>
      <c r="O1359" s="87" t="s">
        <v>4108</v>
      </c>
      <c r="P1359" s="87" t="s">
        <v>1961</v>
      </c>
      <c r="Q1359" s="87" t="s">
        <v>1962</v>
      </c>
    </row>
    <row r="1360" spans="1:17" x14ac:dyDescent="0.25">
      <c r="A1360" s="143"/>
      <c r="B1360" s="143" t="str">
        <f>IF(A1360&gt;"",IF(A1360=E1360,"No",(IF(IFERROR(VLOOKUP(A1360,E:E,1,FALSE)=A1360,FALSE),"Duplicate",IF(E1360&gt;"","Mismatch","IT Only")))),"No")</f>
        <v>No</v>
      </c>
      <c r="C1360" s="86" t="s">
        <v>430</v>
      </c>
      <c r="D1360" s="143" t="s">
        <v>431</v>
      </c>
      <c r="E1360" s="143" t="s">
        <v>4377</v>
      </c>
      <c r="F1360" s="143" t="str">
        <f>IF(E1360=0,"N/A",IF(IF(E1360&gt;"",COUNTIF(E:E,E1360),0)&gt;1,"Yes","No"))</f>
        <v>No</v>
      </c>
      <c r="G1360" s="87" t="s">
        <v>4378</v>
      </c>
      <c r="H1360" s="87" t="s">
        <v>558</v>
      </c>
      <c r="I1360" s="87" t="s">
        <v>445</v>
      </c>
      <c r="J1360" s="87" t="s">
        <v>436</v>
      </c>
      <c r="K1360" s="106">
        <v>38.719933330000003</v>
      </c>
      <c r="L1360" s="106">
        <v>-90.113050000000001</v>
      </c>
      <c r="M1360" s="87"/>
      <c r="N1360" s="87" t="s">
        <v>4379</v>
      </c>
      <c r="O1360" s="87" t="s">
        <v>4380</v>
      </c>
      <c r="P1360" s="87" t="s">
        <v>653</v>
      </c>
      <c r="Q1360" s="87" t="s">
        <v>654</v>
      </c>
    </row>
    <row r="1361" spans="1:17" x14ac:dyDescent="0.25">
      <c r="A1361" s="143"/>
      <c r="B1361" s="84" t="str">
        <f>IF(A1361&gt;"",IF(A1361=E1361,"No",(IF(IFERROR(VLOOKUP(A1361,E:E,1,FALSE)=A1361,FALSE),"Duplicate",IF(E1361&gt;"","Mismatch","IT Only")))),"No")</f>
        <v>No</v>
      </c>
      <c r="C1361" s="86" t="s">
        <v>430</v>
      </c>
      <c r="D1361" s="84" t="s">
        <v>431</v>
      </c>
      <c r="E1361" s="84" t="s">
        <v>4129</v>
      </c>
      <c r="F1361" s="84" t="str">
        <f>IF(E1361=0,"N/A",IF(IF(E1361&gt;"",COUNTIF(E:E,E1361),0)&gt;1,"Yes","No"))</f>
        <v>No</v>
      </c>
      <c r="G1361" s="87" t="s">
        <v>4130</v>
      </c>
      <c r="H1361" s="87" t="s">
        <v>493</v>
      </c>
      <c r="I1361" s="87" t="s">
        <v>445</v>
      </c>
      <c r="J1361" s="87" t="s">
        <v>436</v>
      </c>
      <c r="K1361" s="87">
        <v>40.641449999999999</v>
      </c>
      <c r="L1361" s="87">
        <v>-89.270166669999995</v>
      </c>
      <c r="M1361" s="87"/>
      <c r="N1361" s="87" t="s">
        <v>4131</v>
      </c>
      <c r="O1361" s="87" t="s">
        <v>4132</v>
      </c>
      <c r="P1361" s="87" t="s">
        <v>1321</v>
      </c>
      <c r="Q1361" s="87" t="s">
        <v>1322</v>
      </c>
    </row>
    <row r="1362" spans="1:17" x14ac:dyDescent="0.25">
      <c r="A1362" s="143"/>
      <c r="B1362" s="84" t="str">
        <f>IF(A1362&gt;"",IF(A1362=E1362,"No",(IF(IFERROR(VLOOKUP(A1362,E:E,1,FALSE)=A1362,FALSE),"Duplicate",IF(E1362&gt;"","Mismatch","IT Only")))),"No")</f>
        <v>No</v>
      </c>
      <c r="C1362" s="86" t="s">
        <v>430</v>
      </c>
      <c r="D1362" s="84" t="s">
        <v>431</v>
      </c>
      <c r="E1362" s="84" t="s">
        <v>4127</v>
      </c>
      <c r="F1362" s="84" t="str">
        <f>IF(E1362=0,"N/A",IF(IF(E1362&gt;"",COUNTIF(E:E,E1362),0)&gt;1,"Yes","No"))</f>
        <v>No</v>
      </c>
      <c r="G1362" s="87" t="s">
        <v>4128</v>
      </c>
      <c r="H1362" s="87" t="s">
        <v>440</v>
      </c>
      <c r="I1362" s="87" t="s">
        <v>435</v>
      </c>
      <c r="J1362" s="87" t="s">
        <v>436</v>
      </c>
      <c r="K1362" s="87">
        <v>38.695533330000004</v>
      </c>
      <c r="L1362" s="87">
        <v>-90.262200000000007</v>
      </c>
      <c r="M1362" s="87"/>
      <c r="N1362" s="87" t="s">
        <v>4127</v>
      </c>
      <c r="O1362" s="94">
        <v>225</v>
      </c>
      <c r="P1362" s="87" t="s">
        <v>564</v>
      </c>
      <c r="Q1362" s="89"/>
    </row>
    <row r="1363" spans="1:17" x14ac:dyDescent="0.25">
      <c r="A1363" s="143"/>
      <c r="B1363" s="143" t="str">
        <f>IF(A1363&gt;"",IF(A1363=E1363,"No",(IF(IFERROR(VLOOKUP(A1363,E:E,1,FALSE)=A1363,FALSE),"Duplicate",IF(E1363&gt;"","Mismatch","IT Only")))),"No")</f>
        <v>No</v>
      </c>
      <c r="C1363" s="86" t="s">
        <v>430</v>
      </c>
      <c r="D1363" s="143" t="s">
        <v>431</v>
      </c>
      <c r="E1363" s="143" t="s">
        <v>4149</v>
      </c>
      <c r="F1363" s="84" t="str">
        <f>IF(E1363=0,"N/A",IF(IF(E1363&gt;"",COUNTIF(E:E,E1363),0)&gt;1,"Yes","No"))</f>
        <v>No</v>
      </c>
      <c r="G1363" s="87" t="s">
        <v>4150</v>
      </c>
      <c r="H1363" s="87" t="s">
        <v>692</v>
      </c>
      <c r="I1363" s="87" t="s">
        <v>435</v>
      </c>
      <c r="J1363" s="87" t="s">
        <v>436</v>
      </c>
      <c r="K1363" s="87">
        <v>37.316806</v>
      </c>
      <c r="L1363" s="87">
        <v>-89.670293999999998</v>
      </c>
      <c r="M1363" s="87"/>
      <c r="N1363" s="87" t="s">
        <v>4149</v>
      </c>
      <c r="O1363" s="94">
        <v>617</v>
      </c>
      <c r="P1363" s="87" t="s">
        <v>693</v>
      </c>
      <c r="Q1363" s="89"/>
    </row>
    <row r="1364" spans="1:17" x14ac:dyDescent="0.25">
      <c r="A1364" s="143"/>
      <c r="B1364" s="143" t="s">
        <v>10076</v>
      </c>
      <c r="C1364" s="86" t="s">
        <v>430</v>
      </c>
      <c r="D1364" s="143" t="s">
        <v>431</v>
      </c>
      <c r="E1364" s="143" t="s">
        <v>11140</v>
      </c>
      <c r="F1364" s="143" t="str">
        <f>IF(E1364=0,"N/A",IF(IF(E1364&gt;"",COUNTIF(E:E,E1364),0)&gt;1,"Yes","No"))</f>
        <v>No</v>
      </c>
      <c r="G1364" s="87" t="str">
        <f>UPPER("Georgetown Drive Pontoon Beach")</f>
        <v>GEORGETOWN DRIVE PONTOON BEACH</v>
      </c>
      <c r="H1364" s="87" t="s">
        <v>558</v>
      </c>
      <c r="I1364" s="87" t="s">
        <v>445</v>
      </c>
      <c r="J1364" s="87" t="s">
        <v>10517</v>
      </c>
      <c r="K1364" s="87">
        <v>-90.071494999999999</v>
      </c>
      <c r="L1364" s="87">
        <v>38.741737000000001</v>
      </c>
      <c r="M1364" s="87" t="s">
        <v>11141</v>
      </c>
      <c r="N1364" s="87"/>
      <c r="O1364" s="87"/>
      <c r="P1364" s="87"/>
      <c r="Q1364" s="87"/>
    </row>
    <row r="1365" spans="1:17" x14ac:dyDescent="0.25">
      <c r="A1365" s="143"/>
      <c r="B1365" s="143" t="str">
        <f>IF(A1365&gt;"",IF(A1365=E1365,"No",(IF(IFERROR(VLOOKUP(A1365,E:E,1,FALSE)=A1365,FALSE),"Duplicate",IF(E1365&gt;"","Mismatch","IT Only")))),"No")</f>
        <v>No</v>
      </c>
      <c r="C1365" s="86" t="s">
        <v>430</v>
      </c>
      <c r="D1365" s="143" t="s">
        <v>431</v>
      </c>
      <c r="E1365" s="143" t="s">
        <v>2480</v>
      </c>
      <c r="F1365" s="143" t="str">
        <f>IF(E1365=0,"N/A",IF(IF(E1365&gt;"",COUNTIF(E:E,E1365),0)&gt;1,"Yes","No"))</f>
        <v>No</v>
      </c>
      <c r="G1365" s="87" t="s">
        <v>2481</v>
      </c>
      <c r="H1365" s="87" t="s">
        <v>558</v>
      </c>
      <c r="I1365" s="87" t="s">
        <v>445</v>
      </c>
      <c r="J1365" s="87" t="s">
        <v>436</v>
      </c>
      <c r="K1365" s="87">
        <v>38.662286999999999</v>
      </c>
      <c r="L1365" s="87">
        <v>-90.026366999999993</v>
      </c>
      <c r="M1365" s="87"/>
      <c r="N1365" s="87" t="s">
        <v>2482</v>
      </c>
      <c r="O1365" s="87" t="s">
        <v>2483</v>
      </c>
      <c r="P1365" s="87" t="s">
        <v>1961</v>
      </c>
      <c r="Q1365" s="87" t="s">
        <v>1962</v>
      </c>
    </row>
    <row r="1366" spans="1:17" x14ac:dyDescent="0.25">
      <c r="A1366" s="143"/>
      <c r="B1366" s="143" t="str">
        <f>IF(A1366&gt;"",IF(A1366=E1366,"No",(IF(IFERROR(VLOOKUP(A1366,E:E,1,FALSE)=A1366,FALSE),"Duplicate",IF(E1366&gt;"","Mismatch","IT Only")))),"No")</f>
        <v>No</v>
      </c>
      <c r="C1366" s="86" t="s">
        <v>430</v>
      </c>
      <c r="D1366" s="143" t="s">
        <v>431</v>
      </c>
      <c r="E1366" s="143" t="s">
        <v>4162</v>
      </c>
      <c r="F1366" s="143" t="str">
        <f>IF(E1366=0,"N/A",IF(IF(E1366&gt;"",COUNTIF(E:E,E1366),0)&gt;1,"Yes","No"))</f>
        <v>No</v>
      </c>
      <c r="G1366" s="87" t="s">
        <v>4163</v>
      </c>
      <c r="H1366" s="87" t="s">
        <v>680</v>
      </c>
      <c r="I1366" s="87" t="s">
        <v>445</v>
      </c>
      <c r="J1366" s="87" t="s">
        <v>436</v>
      </c>
      <c r="K1366" s="87">
        <v>37.656058000000002</v>
      </c>
      <c r="L1366" s="87">
        <v>-89.505279000000002</v>
      </c>
      <c r="M1366" s="87"/>
      <c r="N1366" s="87" t="s">
        <v>4162</v>
      </c>
      <c r="O1366" s="87" t="s">
        <v>4164</v>
      </c>
      <c r="P1366" s="87" t="s">
        <v>684</v>
      </c>
      <c r="Q1366" s="87" t="s">
        <v>685</v>
      </c>
    </row>
    <row r="1367" spans="1:17" x14ac:dyDescent="0.25">
      <c r="A1367" s="143"/>
      <c r="B1367" s="143" t="str">
        <f>IF(A1367&gt;"",IF(A1367=E1367,"No",(IF(IFERROR(VLOOKUP(A1367,E:E,1,FALSE)=A1367,FALSE),"Duplicate",IF(E1367&gt;"","Mismatch","IT Only")))),"No")</f>
        <v>No</v>
      </c>
      <c r="C1367" s="86" t="s">
        <v>430</v>
      </c>
      <c r="D1367" s="143" t="s">
        <v>431</v>
      </c>
      <c r="E1367" s="143" t="s">
        <v>2088</v>
      </c>
      <c r="F1367" s="143" t="str">
        <f>IF(E1367=0,"N/A",IF(IF(E1367&gt;"",COUNTIF(E:E,E1367),0)&gt;1,"Yes","No"))</f>
        <v>No</v>
      </c>
      <c r="G1367" s="87" t="s">
        <v>2089</v>
      </c>
      <c r="H1367" s="87" t="s">
        <v>680</v>
      </c>
      <c r="I1367" s="87" t="s">
        <v>445</v>
      </c>
      <c r="J1367" s="87" t="s">
        <v>436</v>
      </c>
      <c r="K1367" s="87">
        <v>38.522599999999997</v>
      </c>
      <c r="L1367" s="87">
        <v>-89.152683330000002</v>
      </c>
      <c r="M1367" s="87"/>
      <c r="N1367" s="87" t="s">
        <v>2090</v>
      </c>
      <c r="O1367" s="87" t="s">
        <v>2091</v>
      </c>
      <c r="P1367" s="87" t="s">
        <v>763</v>
      </c>
      <c r="Q1367" s="87" t="s">
        <v>764</v>
      </c>
    </row>
    <row r="1368" spans="1:17" x14ac:dyDescent="0.25">
      <c r="A1368" s="93" t="s">
        <v>4019</v>
      </c>
      <c r="B1368" s="143" t="str">
        <f>IF(A1368&gt;"",IF(A1368=E1368,"No",(IF(IFERROR(VLOOKUP(A1368,E:E,1,FALSE)=A1368,FALSE),"Duplicate",IF(E1368&gt;"","Mismatch","IT Only")))),"No")</f>
        <v>Mismatch</v>
      </c>
      <c r="C1368" s="86" t="s">
        <v>463</v>
      </c>
      <c r="D1368" s="143" t="s">
        <v>464</v>
      </c>
      <c r="E1368" s="143" t="s">
        <v>4025</v>
      </c>
      <c r="F1368" s="143" t="str">
        <f>IF(E1368=0,"N/A",IF(IF(E1368&gt;"",COUNTIF(E:E,E1368),0)&gt;1,"Yes","No"))</f>
        <v>Yes</v>
      </c>
      <c r="G1368" s="87" t="s">
        <v>4020</v>
      </c>
      <c r="H1368" s="87" t="s">
        <v>801</v>
      </c>
      <c r="I1368" s="87" t="s">
        <v>435</v>
      </c>
      <c r="J1368" s="87" t="s">
        <v>580</v>
      </c>
      <c r="K1368" s="87">
        <v>38.454421000000004</v>
      </c>
      <c r="L1368" s="87">
        <v>-91.265598999999995</v>
      </c>
      <c r="M1368" s="87"/>
      <c r="N1368" s="87"/>
      <c r="O1368" s="87"/>
      <c r="P1368" s="87"/>
      <c r="Q1368" s="87"/>
    </row>
    <row r="1369" spans="1:17" x14ac:dyDescent="0.25">
      <c r="A1369" s="143" t="s">
        <v>4025</v>
      </c>
      <c r="B1369" s="143" t="str">
        <f>IF(A1369&gt;"",IF(A1369=E1369,"No",(IF(IFERROR(VLOOKUP(A1369,E:E,1,FALSE)=A1369,FALSE),"Duplicate",IF(E1369&gt;"","Mismatch","IT Only")))),"No")</f>
        <v>No</v>
      </c>
      <c r="C1369" s="86" t="s">
        <v>430</v>
      </c>
      <c r="D1369" s="143" t="s">
        <v>431</v>
      </c>
      <c r="E1369" s="143" t="s">
        <v>4025</v>
      </c>
      <c r="F1369" s="143" t="str">
        <f>IF(E1369=0,"N/A",IF(IF(E1369&gt;"",COUNTIF(E:E,E1369),0)&gt;1,"Yes","No"))</f>
        <v>Yes</v>
      </c>
      <c r="G1369" s="87" t="s">
        <v>4026</v>
      </c>
      <c r="H1369" s="87" t="s">
        <v>801</v>
      </c>
      <c r="I1369" s="87" t="s">
        <v>435</v>
      </c>
      <c r="J1369" s="87" t="s">
        <v>580</v>
      </c>
      <c r="K1369" s="87">
        <v>38.454421000000004</v>
      </c>
      <c r="L1369" s="87">
        <v>-91.265598999999995</v>
      </c>
      <c r="M1369" s="87"/>
      <c r="N1369" s="87"/>
      <c r="O1369" s="87"/>
      <c r="P1369" s="87"/>
      <c r="Q1369" s="87"/>
    </row>
    <row r="1370" spans="1:17" x14ac:dyDescent="0.25">
      <c r="A1370" s="143"/>
      <c r="B1370" s="143" t="s">
        <v>10076</v>
      </c>
      <c r="C1370" s="86" t="s">
        <v>430</v>
      </c>
      <c r="D1370" s="143" t="s">
        <v>431</v>
      </c>
      <c r="E1370" s="143" t="s">
        <v>11182</v>
      </c>
      <c r="F1370" s="143" t="str">
        <f>IF(E1370=0,"N/A",IF(IF(E1370&gt;"",COUNTIF(E:E,E1370),0)&gt;1,"Yes","No"))</f>
        <v>No</v>
      </c>
      <c r="G1370" s="87" t="s">
        <v>11183</v>
      </c>
      <c r="H1370" s="87" t="s">
        <v>672</v>
      </c>
      <c r="I1370" s="87" t="s">
        <v>445</v>
      </c>
      <c r="J1370" s="87" t="s">
        <v>3372</v>
      </c>
      <c r="K1370" s="87">
        <v>39.979097000000003</v>
      </c>
      <c r="L1370" s="87">
        <v>-87.614360000000005</v>
      </c>
      <c r="M1370" s="87" t="s">
        <v>11184</v>
      </c>
      <c r="N1370" s="87"/>
      <c r="O1370" s="88"/>
      <c r="P1370" s="87"/>
      <c r="Q1370" s="87"/>
    </row>
    <row r="1371" spans="1:17" x14ac:dyDescent="0.25">
      <c r="A1371" s="143"/>
      <c r="B1371" s="143" t="str">
        <f>IF(A1371&gt;"",IF(A1371=E1371,"No",(IF(IFERROR(VLOOKUP(A1371,E:E,1,FALSE)=A1371,FALSE),"Duplicate",IF(E1371&gt;"","Mismatch","IT Only")))),"No")</f>
        <v>No</v>
      </c>
      <c r="C1371" s="86" t="s">
        <v>430</v>
      </c>
      <c r="D1371" s="143" t="s">
        <v>431</v>
      </c>
      <c r="E1371" s="143" t="s">
        <v>4013</v>
      </c>
      <c r="F1371" s="143" t="str">
        <f>IF(E1371=0,"N/A",IF(IF(E1371&gt;"",COUNTIF(E:E,E1371),0)&gt;1,"Yes","No"))</f>
        <v>No</v>
      </c>
      <c r="G1371" s="87" t="s">
        <v>4014</v>
      </c>
      <c r="H1371" s="87" t="s">
        <v>672</v>
      </c>
      <c r="I1371" s="87" t="s">
        <v>445</v>
      </c>
      <c r="J1371" s="87" t="s">
        <v>10375</v>
      </c>
      <c r="K1371" s="87">
        <v>39.97388333</v>
      </c>
      <c r="L1371" s="87">
        <v>-87.655900000000003</v>
      </c>
      <c r="M1371" s="87"/>
      <c r="N1371" s="87" t="s">
        <v>4015</v>
      </c>
      <c r="O1371" s="87" t="s">
        <v>4016</v>
      </c>
      <c r="P1371" s="87" t="s">
        <v>1704</v>
      </c>
      <c r="Q1371" s="87" t="s">
        <v>1705</v>
      </c>
    </row>
    <row r="1372" spans="1:17" x14ac:dyDescent="0.25">
      <c r="A1372" s="143"/>
      <c r="B1372" s="84" t="str">
        <f>IF(A1372&gt;"",IF(A1372=E1372,"No",(IF(IFERROR(VLOOKUP(A1372,E:E,1,FALSE)=A1372,FALSE),"Duplicate",IF(E1372&gt;"","Mismatch","IT Only")))),"No")</f>
        <v>No</v>
      </c>
      <c r="C1372" s="86" t="s">
        <v>541</v>
      </c>
      <c r="D1372" s="84" t="s">
        <v>464</v>
      </c>
      <c r="E1372" s="84" t="s">
        <v>1380</v>
      </c>
      <c r="F1372" s="84" t="str">
        <f>IF(E1372=0,"N/A",IF(IF(E1372&gt;"",COUNTIF(E:E,E1372),0)&gt;1,"Yes","No"))</f>
        <v>No</v>
      </c>
      <c r="G1372" s="87" t="s">
        <v>1381</v>
      </c>
      <c r="H1372" s="87" t="s">
        <v>493</v>
      </c>
      <c r="I1372" s="87" t="s">
        <v>445</v>
      </c>
      <c r="J1372" s="87" t="s">
        <v>436</v>
      </c>
      <c r="K1372" s="87">
        <v>40.501800000000003</v>
      </c>
      <c r="L1372" s="87">
        <v>-88.947266666666707</v>
      </c>
      <c r="M1372" s="87"/>
      <c r="N1372" s="87" t="s">
        <v>1382</v>
      </c>
      <c r="O1372" s="87" t="s">
        <v>1383</v>
      </c>
      <c r="P1372" s="87" t="s">
        <v>1321</v>
      </c>
      <c r="Q1372" s="87" t="s">
        <v>1322</v>
      </c>
    </row>
    <row r="1373" spans="1:17" x14ac:dyDescent="0.25">
      <c r="A1373" s="143"/>
      <c r="B1373" s="84" t="str">
        <f>IF(A1373&gt;"",IF(A1373=E1373,"No",(IF(IFERROR(VLOOKUP(A1373,E:E,1,FALSE)=A1373,FALSE),"Duplicate",IF(E1373&gt;"","Mismatch","IT Only")))),"No")</f>
        <v>No</v>
      </c>
      <c r="C1373" s="86" t="s">
        <v>430</v>
      </c>
      <c r="D1373" s="84" t="s">
        <v>431</v>
      </c>
      <c r="E1373" s="84" t="s">
        <v>4027</v>
      </c>
      <c r="F1373" s="84" t="str">
        <f>IF(E1373=0,"N/A",IF(IF(E1373&gt;"",COUNTIF(E:E,E1373),0)&gt;1,"Yes","No"))</f>
        <v>No</v>
      </c>
      <c r="G1373" s="87" t="s">
        <v>4028</v>
      </c>
      <c r="H1373" s="87" t="s">
        <v>440</v>
      </c>
      <c r="I1373" s="87" t="s">
        <v>435</v>
      </c>
      <c r="J1373" s="87" t="s">
        <v>436</v>
      </c>
      <c r="K1373" s="87">
        <v>38.685183330000001</v>
      </c>
      <c r="L1373" s="87">
        <v>-90.251383329999996</v>
      </c>
      <c r="M1373" s="87"/>
      <c r="N1373" s="87" t="s">
        <v>4027</v>
      </c>
      <c r="O1373" s="94">
        <v>128</v>
      </c>
      <c r="P1373" s="87" t="s">
        <v>564</v>
      </c>
      <c r="Q1373" s="89"/>
    </row>
    <row r="1374" spans="1:17" x14ac:dyDescent="0.25">
      <c r="A1374" s="143"/>
      <c r="B1374" s="84" t="str">
        <f>IF(A1374&gt;"",IF(A1374=E1374,"No",(IF(IFERROR(VLOOKUP(A1374,E:E,1,FALSE)=A1374,FALSE),"Duplicate",IF(E1374&gt;"","Mismatch","IT Only")))),"No")</f>
        <v>No</v>
      </c>
      <c r="C1374" s="86" t="s">
        <v>541</v>
      </c>
      <c r="D1374" s="84" t="s">
        <v>464</v>
      </c>
      <c r="E1374" s="84" t="s">
        <v>4057</v>
      </c>
      <c r="F1374" s="84" t="str">
        <f>IF(E1374=0,"N/A",IF(IF(E1374&gt;"",COUNTIF(E:E,E1374),0)&gt;1,"Yes","No"))</f>
        <v>No</v>
      </c>
      <c r="G1374" s="87" t="s">
        <v>4058</v>
      </c>
      <c r="H1374" s="87" t="s">
        <v>692</v>
      </c>
      <c r="I1374" s="87" t="s">
        <v>435</v>
      </c>
      <c r="J1374" s="87" t="s">
        <v>436</v>
      </c>
      <c r="K1374" s="87">
        <v>36.44071667</v>
      </c>
      <c r="L1374" s="87">
        <v>-90.005300000000005</v>
      </c>
      <c r="M1374" s="87"/>
      <c r="N1374" s="87" t="s">
        <v>4057</v>
      </c>
      <c r="O1374" s="94">
        <v>457</v>
      </c>
      <c r="P1374" s="87" t="s">
        <v>693</v>
      </c>
      <c r="Q1374" s="89"/>
    </row>
    <row r="1375" spans="1:17" x14ac:dyDescent="0.25">
      <c r="A1375" s="143"/>
      <c r="B1375" s="143" t="str">
        <f>IF(A1375&gt;"",IF(A1375=E1375,"No",(IF(IFERROR(VLOOKUP(A1375,E:E,1,FALSE)=A1375,FALSE),"Duplicate",IF(E1375&gt;"","Mismatch","IT Only")))),"No")</f>
        <v>No</v>
      </c>
      <c r="C1375" s="86" t="s">
        <v>430</v>
      </c>
      <c r="D1375" s="143" t="s">
        <v>431</v>
      </c>
      <c r="E1375" s="143" t="s">
        <v>4059</v>
      </c>
      <c r="F1375" s="143" t="str">
        <f>IF(E1375=0,"N/A",IF(IF(E1375&gt;"",COUNTIF(E:E,E1375),0)&gt;1,"Yes","No"))</f>
        <v>No</v>
      </c>
      <c r="G1375" s="87" t="s">
        <v>4060</v>
      </c>
      <c r="H1375" s="87" t="s">
        <v>692</v>
      </c>
      <c r="I1375" s="87" t="s">
        <v>435</v>
      </c>
      <c r="J1375" s="87" t="s">
        <v>436</v>
      </c>
      <c r="K1375" s="87">
        <v>36.44458333</v>
      </c>
      <c r="L1375" s="87">
        <v>-89.9221</v>
      </c>
      <c r="M1375" s="87"/>
      <c r="N1375" s="87" t="s">
        <v>4059</v>
      </c>
      <c r="O1375" s="94">
        <v>458</v>
      </c>
      <c r="P1375" s="87" t="s">
        <v>693</v>
      </c>
      <c r="Q1375" s="89"/>
    </row>
    <row r="1376" spans="1:17" x14ac:dyDescent="0.25">
      <c r="A1376" s="143"/>
      <c r="B1376" s="84" t="str">
        <f>IF(A1376&gt;"",IF(A1376=E1376,"No",(IF(IFERROR(VLOOKUP(A1376,E:E,1,FALSE)=A1376,FALSE),"Duplicate",IF(E1376&gt;"","Mismatch","IT Only")))),"No")</f>
        <v>No</v>
      </c>
      <c r="C1376" s="86" t="s">
        <v>430</v>
      </c>
      <c r="D1376" s="84" t="s">
        <v>431</v>
      </c>
      <c r="E1376" s="84" t="s">
        <v>4061</v>
      </c>
      <c r="F1376" s="84" t="str">
        <f>IF(E1376=0,"N/A",IF(IF(E1376&gt;"",COUNTIF(E:E,E1376),0)&gt;1,"Yes","No"))</f>
        <v>No</v>
      </c>
      <c r="G1376" s="87" t="s">
        <v>4062</v>
      </c>
      <c r="H1376" s="87" t="s">
        <v>672</v>
      </c>
      <c r="I1376" s="87" t="s">
        <v>445</v>
      </c>
      <c r="J1376" s="87" t="s">
        <v>500</v>
      </c>
      <c r="K1376" s="87">
        <v>40.279541999999999</v>
      </c>
      <c r="L1376" s="87">
        <v>-88.065809000000002</v>
      </c>
      <c r="M1376" s="87"/>
      <c r="N1376" s="87" t="s">
        <v>4061</v>
      </c>
      <c r="O1376" s="87" t="s">
        <v>4063</v>
      </c>
      <c r="P1376" s="87" t="s">
        <v>675</v>
      </c>
      <c r="Q1376" s="87" t="s">
        <v>676</v>
      </c>
    </row>
    <row r="1377" spans="1:23" x14ac:dyDescent="0.25">
      <c r="A1377" s="143" t="s">
        <v>4076</v>
      </c>
      <c r="B1377" s="84" t="str">
        <f>IF(A1377&gt;"",IF(A1377=E1377,"No",(IF(IFERROR(VLOOKUP(A1377,E:E,1,FALSE)=A1377,FALSE),"Duplicate",IF(E1377&gt;"","Mismatch","IT Only")))),"No")</f>
        <v>No</v>
      </c>
      <c r="C1377" s="86" t="s">
        <v>430</v>
      </c>
      <c r="D1377" s="84" t="s">
        <v>431</v>
      </c>
      <c r="E1377" s="84" t="s">
        <v>4076</v>
      </c>
      <c r="F1377" s="84" t="str">
        <f>IF(E1377=0,"N/A",IF(IF(E1377&gt;"",COUNTIF(E:E,E1377),0)&gt;1,"Yes","No"))</f>
        <v>No</v>
      </c>
      <c r="G1377" s="87" t="s">
        <v>4077</v>
      </c>
      <c r="H1377" s="87" t="s">
        <v>2419</v>
      </c>
      <c r="I1377" s="87" t="s">
        <v>435</v>
      </c>
      <c r="J1377" s="87" t="s">
        <v>580</v>
      </c>
      <c r="K1377" s="87">
        <v>40.761009000000001</v>
      </c>
      <c r="L1377" s="87">
        <v>-87.994473999999997</v>
      </c>
      <c r="M1377" s="87" t="s">
        <v>4078</v>
      </c>
      <c r="N1377" s="87"/>
      <c r="O1377" s="87"/>
      <c r="P1377" s="87"/>
      <c r="Q1377" s="87"/>
    </row>
    <row r="1378" spans="1:23" x14ac:dyDescent="0.25">
      <c r="A1378" s="93" t="s">
        <v>4079</v>
      </c>
      <c r="B1378" s="84" t="str">
        <f>IF(A1378&gt;"",IF(A1378=E1378,"No",(IF(IFERROR(VLOOKUP(A1378,E:E,1,FALSE)=A1378,FALSE),"Duplicate",IF(E1378&gt;"","Mismatch","IT Only")))),"No")</f>
        <v>Mismatch</v>
      </c>
      <c r="C1378" s="86" t="s">
        <v>463</v>
      </c>
      <c r="D1378" s="84" t="s">
        <v>464</v>
      </c>
      <c r="E1378" s="84" t="s">
        <v>4080</v>
      </c>
      <c r="F1378" s="84" t="str">
        <f>IF(E1378=0,"N/A",IF(IF(E1378&gt;"",COUNTIF(E:E,E1378),0)&gt;1,"Yes","No"))</f>
        <v>No</v>
      </c>
      <c r="G1378" s="87" t="s">
        <v>4081</v>
      </c>
      <c r="H1378" s="87" t="s">
        <v>672</v>
      </c>
      <c r="I1378" s="87" t="s">
        <v>445</v>
      </c>
      <c r="J1378" s="87" t="s">
        <v>5035</v>
      </c>
      <c r="K1378" s="87">
        <v>40.765000000000001</v>
      </c>
      <c r="L1378" s="87">
        <v>-87.996729999999999</v>
      </c>
      <c r="M1378" s="87"/>
      <c r="N1378" s="87" t="s">
        <v>4080</v>
      </c>
      <c r="O1378" s="87" t="s">
        <v>4082</v>
      </c>
      <c r="P1378" s="87" t="s">
        <v>1026</v>
      </c>
      <c r="Q1378" s="87" t="s">
        <v>1027</v>
      </c>
    </row>
    <row r="1379" spans="1:23" x14ac:dyDescent="0.25">
      <c r="A1379" s="143"/>
      <c r="B1379" s="84" t="str">
        <f>IF(A1379&gt;"",IF(A1379=E1379,"No",(IF(IFERROR(VLOOKUP(A1379,E:E,1,FALSE)=A1379,FALSE),"Duplicate",IF(E1379&gt;"","Mismatch","IT Only")))),"No")</f>
        <v>No</v>
      </c>
      <c r="C1379" s="86" t="s">
        <v>430</v>
      </c>
      <c r="D1379" s="84" t="s">
        <v>431</v>
      </c>
      <c r="E1379" s="84" t="s">
        <v>4160</v>
      </c>
      <c r="F1379" s="84" t="str">
        <f>IF(E1379=0,"N/A",IF(IF(E1379&gt;"",COUNTIF(E:E,E1379),0)&gt;1,"Yes","No"))</f>
        <v>No</v>
      </c>
      <c r="G1379" s="87" t="s">
        <v>4161</v>
      </c>
      <c r="H1379" s="87" t="s">
        <v>489</v>
      </c>
      <c r="I1379" s="87" t="s">
        <v>435</v>
      </c>
      <c r="J1379" s="87" t="s">
        <v>436</v>
      </c>
      <c r="K1379" s="87">
        <v>38.130099999999999</v>
      </c>
      <c r="L1379" s="87">
        <v>-92.655933329999996</v>
      </c>
      <c r="M1379" s="87"/>
      <c r="N1379" s="87" t="s">
        <v>4160</v>
      </c>
      <c r="O1379" s="94">
        <v>581</v>
      </c>
      <c r="P1379" s="87" t="s">
        <v>1505</v>
      </c>
      <c r="Q1379" s="89"/>
    </row>
    <row r="1380" spans="1:23" x14ac:dyDescent="0.25">
      <c r="A1380" s="143"/>
      <c r="B1380" s="84" t="str">
        <f>IF(A1380&gt;"",IF(A1380=E1380,"No",(IF(IFERROR(VLOOKUP(A1380,E:E,1,FALSE)=A1380,FALSE),"Duplicate",IF(E1380&gt;"","Mismatch","IT Only")))),"No")</f>
        <v>No</v>
      </c>
      <c r="C1380" s="86" t="s">
        <v>430</v>
      </c>
      <c r="D1380" s="84" t="s">
        <v>431</v>
      </c>
      <c r="E1380" s="84" t="s">
        <v>4124</v>
      </c>
      <c r="F1380" s="84" t="str">
        <f>IF(E1380=0,"N/A",IF(IF(E1380&gt;"",COUNTIF(E:E,E1380),0)&gt;1,"Yes","No"))</f>
        <v>No</v>
      </c>
      <c r="G1380" s="87" t="s">
        <v>4125</v>
      </c>
      <c r="H1380" s="87" t="s">
        <v>479</v>
      </c>
      <c r="I1380" s="87" t="s">
        <v>445</v>
      </c>
      <c r="J1380" s="87" t="s">
        <v>436</v>
      </c>
      <c r="K1380" s="87"/>
      <c r="L1380" s="87"/>
      <c r="M1380" s="87"/>
      <c r="N1380" s="87" t="s">
        <v>4124</v>
      </c>
      <c r="O1380" s="87" t="s">
        <v>4126</v>
      </c>
      <c r="P1380" s="87" t="s">
        <v>482</v>
      </c>
      <c r="Q1380" s="87" t="s">
        <v>483</v>
      </c>
      <c r="T1380" s="106"/>
      <c r="U1380" s="106"/>
      <c r="V1380" s="106"/>
      <c r="W1380" s="106"/>
    </row>
    <row r="1381" spans="1:23" x14ac:dyDescent="0.25">
      <c r="A1381" s="143"/>
      <c r="B1381" s="143" t="str">
        <f>IF(A1381&gt;"",IF(A1381=E1381,"No",(IF(IFERROR(VLOOKUP(A1381,E:E,1,FALSE)=A1381,FALSE),"Duplicate",IF(E1381&gt;"","Mismatch","IT Only")))),"No")</f>
        <v>No</v>
      </c>
      <c r="C1381" s="86" t="s">
        <v>430</v>
      </c>
      <c r="D1381" s="143" t="s">
        <v>431</v>
      </c>
      <c r="E1381" s="143" t="s">
        <v>4109</v>
      </c>
      <c r="F1381" s="143" t="str">
        <f>IF(E1381=0,"N/A",IF(IF(E1381&gt;"",COUNTIF(E:E,E1381),0)&gt;1,"Yes","No"))</f>
        <v>No</v>
      </c>
      <c r="G1381" s="87" t="s">
        <v>4110</v>
      </c>
      <c r="H1381" s="87" t="s">
        <v>593</v>
      </c>
      <c r="I1381" s="87" t="s">
        <v>435</v>
      </c>
      <c r="J1381" s="87" t="s">
        <v>436</v>
      </c>
      <c r="K1381" s="87">
        <v>38.602483329999998</v>
      </c>
      <c r="L1381" s="87">
        <v>-90.387600000000006</v>
      </c>
      <c r="M1381" s="87"/>
      <c r="N1381" s="87" t="s">
        <v>4109</v>
      </c>
      <c r="O1381" s="94">
        <v>182</v>
      </c>
      <c r="P1381" s="87" t="s">
        <v>881</v>
      </c>
      <c r="Q1381" s="89"/>
    </row>
    <row r="1382" spans="1:23" x14ac:dyDescent="0.25">
      <c r="A1382" s="143" t="s">
        <v>4096</v>
      </c>
      <c r="B1382" s="143" t="str">
        <f>IF(A1382&gt;"",IF(A1382=E1382,"No",(IF(IFERROR(VLOOKUP(A1382,E:E,1,FALSE)=A1382,FALSE),"Duplicate",IF(E1382&gt;"","Mismatch","IT Only")))),"No")</f>
        <v>No</v>
      </c>
      <c r="C1382" s="86" t="s">
        <v>430</v>
      </c>
      <c r="D1382" s="143" t="s">
        <v>431</v>
      </c>
      <c r="E1382" s="143" t="s">
        <v>4096</v>
      </c>
      <c r="F1382" s="143" t="str">
        <f>IF(E1382=0,"N/A",IF(IF(E1382&gt;"",COUNTIF(E:E,E1382),0)&gt;1,"Yes","No"))</f>
        <v>No</v>
      </c>
      <c r="G1382" s="87" t="s">
        <v>4097</v>
      </c>
      <c r="H1382" s="87" t="s">
        <v>444</v>
      </c>
      <c r="I1382" s="87" t="s">
        <v>445</v>
      </c>
      <c r="J1382" s="87" t="s">
        <v>536</v>
      </c>
      <c r="K1382" s="87">
        <v>40.57268139</v>
      </c>
      <c r="L1382" s="87">
        <v>-89.813833329999994</v>
      </c>
      <c r="M1382" s="87"/>
      <c r="N1382" s="87"/>
      <c r="O1382" s="88"/>
      <c r="P1382" s="87"/>
      <c r="Q1382" s="89"/>
    </row>
    <row r="1383" spans="1:23" x14ac:dyDescent="0.25">
      <c r="A1383" s="90"/>
      <c r="B1383" s="90" t="str">
        <f>IF(A1383&gt;"",IF(A1383=E1383,"No",(IF(IFERROR(VLOOKUP(A1383,E:E,1,FALSE)=A1383,FALSE),"Duplicate",IF(E1383&gt;"","Mismatch","IT Only")))),"No")</f>
        <v>No</v>
      </c>
      <c r="C1383" s="91" t="s">
        <v>451</v>
      </c>
      <c r="D1383" s="90" t="s">
        <v>431</v>
      </c>
      <c r="E1383" s="90" t="s">
        <v>4072</v>
      </c>
      <c r="F1383" s="90" t="str">
        <f>IF(E1383=0,"N/A",IF(IF(E1383&gt;"",COUNTIF(E:E,E1383),0)&gt;1,"Yes","No"))</f>
        <v>No</v>
      </c>
      <c r="G1383" s="92" t="s">
        <v>4073</v>
      </c>
      <c r="H1383" s="92" t="s">
        <v>3691</v>
      </c>
      <c r="I1383" s="92" t="s">
        <v>445</v>
      </c>
      <c r="J1383" s="92" t="s">
        <v>436</v>
      </c>
      <c r="K1383" s="92"/>
      <c r="L1383" s="92"/>
      <c r="M1383" s="92"/>
      <c r="N1383" s="92" t="s">
        <v>4072</v>
      </c>
      <c r="O1383" s="92" t="s">
        <v>4074</v>
      </c>
      <c r="P1383" s="92" t="s">
        <v>1196</v>
      </c>
      <c r="Q1383" s="92" t="s">
        <v>4075</v>
      </c>
    </row>
    <row r="1384" spans="1:23" x14ac:dyDescent="0.25">
      <c r="A1384" s="143"/>
      <c r="B1384" s="143" t="str">
        <f>IF(A1384&gt;"",IF(A1384=E1384,"No",(IF(IFERROR(VLOOKUP(A1384,E:E,1,FALSE)=A1384,FALSE),"Duplicate",IF(E1384&gt;"","Mismatch","IT Only")))),"No")</f>
        <v>No</v>
      </c>
      <c r="C1384" s="86" t="s">
        <v>430</v>
      </c>
      <c r="D1384" s="143" t="s">
        <v>431</v>
      </c>
      <c r="E1384" s="143" t="s">
        <v>4064</v>
      </c>
      <c r="F1384" s="143" t="str">
        <f>IF(E1384=0,"N/A",IF(IF(E1384&gt;"",COUNTIF(E:E,E1384),0)&gt;1,"Yes","No"))</f>
        <v>No</v>
      </c>
      <c r="G1384" s="87" t="s">
        <v>4065</v>
      </c>
      <c r="H1384" s="87" t="s">
        <v>558</v>
      </c>
      <c r="I1384" s="87" t="s">
        <v>445</v>
      </c>
      <c r="J1384" s="87" t="s">
        <v>436</v>
      </c>
      <c r="K1384" s="87">
        <v>39.114883329999998</v>
      </c>
      <c r="L1384" s="87">
        <v>-89.81335</v>
      </c>
      <c r="M1384" s="87"/>
      <c r="N1384" s="87" t="s">
        <v>4066</v>
      </c>
      <c r="O1384" s="87" t="s">
        <v>4067</v>
      </c>
      <c r="P1384" s="87" t="s">
        <v>1196</v>
      </c>
      <c r="Q1384" s="87" t="s">
        <v>1197</v>
      </c>
    </row>
    <row r="1385" spans="1:23" x14ac:dyDescent="0.25">
      <c r="A1385" s="143"/>
      <c r="B1385" s="84" t="str">
        <f>IF(A1385&gt;"",IF(A1385=E1385,"No",(IF(IFERROR(VLOOKUP(A1385,E:E,1,FALSE)=A1385,FALSE),"Duplicate",IF(E1385&gt;"","Mismatch","IT Only")))),"No")</f>
        <v>No</v>
      </c>
      <c r="C1385" s="86" t="s">
        <v>430</v>
      </c>
      <c r="D1385" s="84" t="s">
        <v>431</v>
      </c>
      <c r="E1385" s="84" t="s">
        <v>4111</v>
      </c>
      <c r="F1385" s="84" t="str">
        <f>IF(E1385=0,"N/A",IF(IF(E1385&gt;"",COUNTIF(E:E,E1385),0)&gt;1,"Yes","No"))</f>
        <v>No</v>
      </c>
      <c r="G1385" s="87" t="s">
        <v>4112</v>
      </c>
      <c r="H1385" s="87" t="s">
        <v>444</v>
      </c>
      <c r="I1385" s="87" t="s">
        <v>445</v>
      </c>
      <c r="J1385" s="87" t="s">
        <v>436</v>
      </c>
      <c r="K1385" s="87">
        <v>40.698816999999998</v>
      </c>
      <c r="L1385" s="87">
        <v>-89.592299999999994</v>
      </c>
      <c r="M1385" s="87"/>
      <c r="N1385" s="87" t="s">
        <v>4111</v>
      </c>
      <c r="O1385" s="87" t="s">
        <v>4113</v>
      </c>
      <c r="P1385" s="87" t="s">
        <v>447</v>
      </c>
      <c r="Q1385" s="87" t="s">
        <v>448</v>
      </c>
    </row>
    <row r="1386" spans="1:23" x14ac:dyDescent="0.25">
      <c r="A1386" s="143"/>
      <c r="B1386" s="143" t="str">
        <f>IF(A1386&gt;"",IF(A1386=E1386,"No",(IF(IFERROR(VLOOKUP(A1386,E:E,1,FALSE)=A1386,FALSE),"Duplicate",IF(E1386&gt;"","Mismatch","IT Only")))),"No")</f>
        <v>No</v>
      </c>
      <c r="C1386" s="86" t="s">
        <v>430</v>
      </c>
      <c r="D1386" s="143" t="s">
        <v>431</v>
      </c>
      <c r="E1386" s="143" t="s">
        <v>4068</v>
      </c>
      <c r="F1386" s="143" t="str">
        <f>IF(E1386=0,"N/A",IF(IF(E1386&gt;"",COUNTIF(E:E,E1386),0)&gt;1,"Yes","No"))</f>
        <v>No</v>
      </c>
      <c r="G1386" s="87" t="s">
        <v>4069</v>
      </c>
      <c r="H1386" s="87" t="s">
        <v>558</v>
      </c>
      <c r="I1386" s="87" t="s">
        <v>445</v>
      </c>
      <c r="J1386" s="87" t="s">
        <v>436</v>
      </c>
      <c r="K1386" s="87">
        <v>39.127249999999997</v>
      </c>
      <c r="L1386" s="87">
        <v>-89.819283330000005</v>
      </c>
      <c r="M1386" s="87"/>
      <c r="N1386" s="87" t="s">
        <v>4070</v>
      </c>
      <c r="O1386" s="87" t="s">
        <v>4071</v>
      </c>
      <c r="P1386" s="87" t="s">
        <v>1196</v>
      </c>
      <c r="Q1386" s="87" t="s">
        <v>1197</v>
      </c>
    </row>
    <row r="1387" spans="1:23" x14ac:dyDescent="0.25">
      <c r="A1387" s="143" t="s">
        <v>4094</v>
      </c>
      <c r="B1387" s="143" t="s">
        <v>3717</v>
      </c>
      <c r="C1387" s="86" t="s">
        <v>430</v>
      </c>
      <c r="D1387" s="143" t="s">
        <v>431</v>
      </c>
      <c r="E1387" s="143" t="s">
        <v>4094</v>
      </c>
      <c r="F1387" s="143" t="str">
        <f>IF(E1387=0,"N/A",IF(IF(E1387&gt;"",COUNTIF(E:E,E1387),0)&gt;1,"Yes","No"))</f>
        <v>No</v>
      </c>
      <c r="G1387" s="87" t="s">
        <v>4095</v>
      </c>
      <c r="H1387" s="87" t="s">
        <v>2587</v>
      </c>
      <c r="I1387" s="87" t="s">
        <v>445</v>
      </c>
      <c r="J1387" s="87" t="s">
        <v>536</v>
      </c>
      <c r="K1387" s="87">
        <v>40.834975300000004</v>
      </c>
      <c r="L1387" s="87">
        <v>-90.995156199999997</v>
      </c>
      <c r="M1387" s="87"/>
      <c r="N1387" s="87"/>
      <c r="O1387" s="88"/>
      <c r="P1387" s="87"/>
      <c r="Q1387" s="89"/>
    </row>
    <row r="1388" spans="1:23" x14ac:dyDescent="0.25">
      <c r="A1388" s="143"/>
      <c r="B1388" s="84" t="str">
        <f>IF(A1388&gt;"",IF(A1388=E1388,"No",(IF(IFERROR(VLOOKUP(A1388,E:E,1,FALSE)=A1388,FALSE),"Duplicate",IF(E1388&gt;"","Mismatch","IT Only")))),"No")</f>
        <v>No</v>
      </c>
      <c r="C1388" s="86" t="s">
        <v>430</v>
      </c>
      <c r="D1388" s="84" t="s">
        <v>431</v>
      </c>
      <c r="E1388" s="84" t="s">
        <v>1261</v>
      </c>
      <c r="F1388" s="84" t="str">
        <f>IF(E1388=0,"N/A",IF(IF(E1388&gt;"",COUNTIF(E:E,E1388),0)&gt;1,"Yes","No"))</f>
        <v>No</v>
      </c>
      <c r="G1388" s="87" t="s">
        <v>1262</v>
      </c>
      <c r="H1388" s="87" t="s">
        <v>444</v>
      </c>
      <c r="I1388" s="87" t="s">
        <v>445</v>
      </c>
      <c r="J1388" s="87" t="s">
        <v>436</v>
      </c>
      <c r="K1388" s="87"/>
      <c r="L1388" s="87"/>
      <c r="M1388" s="87"/>
      <c r="N1388" s="87" t="s">
        <v>1261</v>
      </c>
      <c r="O1388" s="87" t="s">
        <v>1263</v>
      </c>
      <c r="P1388" s="87" t="s">
        <v>636</v>
      </c>
      <c r="Q1388" s="87" t="s">
        <v>637</v>
      </c>
    </row>
    <row r="1389" spans="1:23" x14ac:dyDescent="0.25">
      <c r="A1389" s="143"/>
      <c r="B1389" s="84" t="str">
        <f>IF(A1389&gt;"",IF(A1389=E1389,"No",(IF(IFERROR(VLOOKUP(A1389,E:E,1,FALSE)=A1389,FALSE),"Duplicate",IF(E1389&gt;"","Mismatch","IT Only")))),"No")</f>
        <v>No</v>
      </c>
      <c r="C1389" s="86" t="s">
        <v>430</v>
      </c>
      <c r="D1389" s="84" t="s">
        <v>431</v>
      </c>
      <c r="E1389" s="84" t="s">
        <v>4116</v>
      </c>
      <c r="F1389" s="84" t="str">
        <f>IF(E1389=0,"N/A",IF(IF(E1389&gt;"",COUNTIF(E:E,E1389),0)&gt;1,"Yes","No"))</f>
        <v>No</v>
      </c>
      <c r="G1389" s="87" t="s">
        <v>4117</v>
      </c>
      <c r="H1389" s="87" t="s">
        <v>672</v>
      </c>
      <c r="I1389" s="87" t="s">
        <v>445</v>
      </c>
      <c r="J1389" s="87" t="s">
        <v>436</v>
      </c>
      <c r="K1389" s="87">
        <v>40.127249999999997</v>
      </c>
      <c r="L1389" s="87">
        <v>-88.018433000000002</v>
      </c>
      <c r="M1389" s="87"/>
      <c r="N1389" s="87" t="s">
        <v>4116</v>
      </c>
      <c r="O1389" s="87" t="s">
        <v>4118</v>
      </c>
      <c r="P1389" s="87" t="s">
        <v>675</v>
      </c>
      <c r="Q1389" s="87" t="s">
        <v>676</v>
      </c>
    </row>
    <row r="1390" spans="1:23" x14ac:dyDescent="0.25">
      <c r="A1390" s="143"/>
      <c r="B1390" s="143" t="str">
        <f>IF(A1390&gt;"",IF(A1390=E1390,"No",(IF(IFERROR(VLOOKUP(A1390,E:E,1,FALSE)=A1390,FALSE),"Duplicate",IF(E1390&gt;"","Mismatch","IT Only")))),"No")</f>
        <v>No</v>
      </c>
      <c r="C1390" s="86" t="s">
        <v>430</v>
      </c>
      <c r="D1390" s="143" t="s">
        <v>431</v>
      </c>
      <c r="E1390" s="143" t="s">
        <v>4114</v>
      </c>
      <c r="F1390" s="143" t="str">
        <f>IF(E1390=0,"N/A",IF(IF(E1390&gt;"",COUNTIF(E:E,E1390),0)&gt;1,"Yes","No"))</f>
        <v>No</v>
      </c>
      <c r="G1390" s="87" t="s">
        <v>4115</v>
      </c>
      <c r="H1390" s="87" t="s">
        <v>692</v>
      </c>
      <c r="I1390" s="87" t="s">
        <v>435</v>
      </c>
      <c r="J1390" s="87" t="s">
        <v>436</v>
      </c>
      <c r="K1390" s="87">
        <v>37.35721667</v>
      </c>
      <c r="L1390" s="87">
        <v>-89.565150000000003</v>
      </c>
      <c r="M1390" s="87"/>
      <c r="N1390" s="87" t="s">
        <v>4114</v>
      </c>
      <c r="O1390" s="94">
        <v>633</v>
      </c>
      <c r="P1390" s="87" t="s">
        <v>693</v>
      </c>
      <c r="Q1390" s="89"/>
    </row>
    <row r="1391" spans="1:23" x14ac:dyDescent="0.25">
      <c r="A1391" s="143" t="s">
        <v>4009</v>
      </c>
      <c r="B1391" s="143" t="str">
        <f>IF(A1391&gt;"",IF(A1391=E1391,"No",(IF(IFERROR(VLOOKUP(A1391,E:E,1,FALSE)=A1391,FALSE),"Duplicate",IF(E1391&gt;"","Mismatch","IT Only")))),"No")</f>
        <v>No</v>
      </c>
      <c r="C1391" s="86" t="s">
        <v>4010</v>
      </c>
      <c r="D1391" s="143" t="s">
        <v>549</v>
      </c>
      <c r="E1391" s="143" t="s">
        <v>4009</v>
      </c>
      <c r="F1391" s="143" t="str">
        <f>IF(E1391=0,"N/A",IF(IF(E1391&gt;"",COUNTIF(E:E,E1391),0)&gt;1,"Yes","No"))</f>
        <v>No</v>
      </c>
      <c r="G1391" s="87" t="s">
        <v>4011</v>
      </c>
      <c r="H1391" s="87" t="s">
        <v>434</v>
      </c>
      <c r="I1391" s="87" t="s">
        <v>435</v>
      </c>
      <c r="J1391" s="87" t="s">
        <v>436</v>
      </c>
      <c r="K1391" s="87">
        <v>38.815480999999998</v>
      </c>
      <c r="L1391" s="87">
        <v>-90.825511000000006</v>
      </c>
      <c r="M1391" s="87"/>
      <c r="N1391" s="87" t="s">
        <v>4012</v>
      </c>
      <c r="O1391" s="88">
        <v>48</v>
      </c>
      <c r="P1391" s="87" t="s">
        <v>699</v>
      </c>
      <c r="Q1391" s="89"/>
    </row>
    <row r="1392" spans="1:23" x14ac:dyDescent="0.25">
      <c r="A1392" s="143"/>
      <c r="B1392" s="143" t="str">
        <f>IF(A1392&gt;"",IF(A1392=E1392,"No",(IF(IFERROR(VLOOKUP(A1392,E:E,1,FALSE)=A1392,FALSE),"Duplicate",IF(E1392&gt;"","Mismatch","IT Only")))),"No")</f>
        <v>No</v>
      </c>
      <c r="C1392" s="86" t="s">
        <v>430</v>
      </c>
      <c r="D1392" s="143" t="s">
        <v>431</v>
      </c>
      <c r="E1392" s="143" t="s">
        <v>4083</v>
      </c>
      <c r="F1392" s="143" t="str">
        <f>IF(E1392=0,"N/A",IF(IF(E1392&gt;"",COUNTIF(E:E,E1392),0)&gt;1,"Yes","No"))</f>
        <v>No</v>
      </c>
      <c r="G1392" s="87" t="s">
        <v>4084</v>
      </c>
      <c r="H1392" s="87" t="s">
        <v>440</v>
      </c>
      <c r="I1392" s="87" t="s">
        <v>435</v>
      </c>
      <c r="J1392" s="87" t="s">
        <v>436</v>
      </c>
      <c r="K1392" s="87">
        <v>38.71683333</v>
      </c>
      <c r="L1392" s="87">
        <v>-90.227083329999999</v>
      </c>
      <c r="M1392" s="87"/>
      <c r="N1392" s="87" t="s">
        <v>4083</v>
      </c>
      <c r="O1392" s="94">
        <v>317</v>
      </c>
      <c r="P1392" s="87" t="s">
        <v>564</v>
      </c>
      <c r="Q1392" s="89"/>
    </row>
    <row r="1393" spans="1:17" x14ac:dyDescent="0.25">
      <c r="A1393" s="143"/>
      <c r="B1393" s="143" t="str">
        <f>IF(A1393&gt;"",IF(A1393=E1393,"No",(IF(IFERROR(VLOOKUP(A1393,E:E,1,FALSE)=A1393,FALSE),"Duplicate",IF(E1393&gt;"","Mismatch","IT Only")))),"No")</f>
        <v>No</v>
      </c>
      <c r="C1393" s="86" t="s">
        <v>430</v>
      </c>
      <c r="D1393" s="143" t="s">
        <v>431</v>
      </c>
      <c r="E1393" s="143" t="s">
        <v>3939</v>
      </c>
      <c r="F1393" s="143" t="str">
        <f>IF(E1393=0,"N/A",IF(IF(E1393&gt;"",COUNTIF(E:E,E1393),0)&gt;1,"Yes","No"))</f>
        <v>No</v>
      </c>
      <c r="G1393" s="87" t="s">
        <v>3940</v>
      </c>
      <c r="H1393" s="87" t="s">
        <v>444</v>
      </c>
      <c r="I1393" s="87" t="s">
        <v>445</v>
      </c>
      <c r="J1393" s="87" t="s">
        <v>436</v>
      </c>
      <c r="K1393" s="87">
        <v>40.94113333</v>
      </c>
      <c r="L1393" s="87">
        <v>-90.396116669999998</v>
      </c>
      <c r="M1393" s="87"/>
      <c r="N1393" s="87" t="s">
        <v>3941</v>
      </c>
      <c r="O1393" s="87" t="s">
        <v>3942</v>
      </c>
      <c r="P1393" s="87" t="s">
        <v>457</v>
      </c>
      <c r="Q1393" s="87" t="s">
        <v>470</v>
      </c>
    </row>
    <row r="1394" spans="1:17" x14ac:dyDescent="0.25">
      <c r="A1394" s="93" t="s">
        <v>3943</v>
      </c>
      <c r="B1394" s="143" t="str">
        <f>IF(A1394&gt;"",IF(A1394=E1394,"No",(IF(IFERROR(VLOOKUP(A1394,E:E,1,FALSE)=A1394,FALSE),"Duplicate",IF(E1394&gt;"","Mismatch","IT Only")))),"No")</f>
        <v>Mismatch</v>
      </c>
      <c r="C1394" s="86" t="s">
        <v>463</v>
      </c>
      <c r="D1394" s="143" t="s">
        <v>464</v>
      </c>
      <c r="E1394" s="143" t="s">
        <v>3944</v>
      </c>
      <c r="F1394" s="143" t="str">
        <f>IF(E1394=0,"N/A",IF(IF(E1394&gt;"",COUNTIF(E:E,E1394),0)&gt;1,"Yes","No"))</f>
        <v>No</v>
      </c>
      <c r="G1394" s="87" t="s">
        <v>3945</v>
      </c>
      <c r="H1394" s="87" t="s">
        <v>444</v>
      </c>
      <c r="I1394" s="87" t="s">
        <v>445</v>
      </c>
      <c r="J1394" s="87" t="s">
        <v>5035</v>
      </c>
      <c r="K1394" s="87">
        <v>40.93493333</v>
      </c>
      <c r="L1394" s="87">
        <v>-90.398750000000007</v>
      </c>
      <c r="M1394" s="87"/>
      <c r="N1394" s="87" t="s">
        <v>3946</v>
      </c>
      <c r="O1394" s="87" t="s">
        <v>3947</v>
      </c>
      <c r="P1394" s="87" t="s">
        <v>457</v>
      </c>
      <c r="Q1394" s="87" t="s">
        <v>470</v>
      </c>
    </row>
    <row r="1395" spans="1:17" x14ac:dyDescent="0.25">
      <c r="A1395" s="93" t="s">
        <v>3948</v>
      </c>
      <c r="B1395" s="143" t="str">
        <f>IF(A1395&gt;"",IF(A1395=E1395,"No",(IF(IFERROR(VLOOKUP(A1395,E:E,1,FALSE)=A1395,FALSE),"Duplicate",IF(E1395&gt;"","Mismatch","IT Only")))),"No")</f>
        <v>Mismatch</v>
      </c>
      <c r="C1395" s="86" t="s">
        <v>463</v>
      </c>
      <c r="D1395" s="143" t="s">
        <v>464</v>
      </c>
      <c r="E1395" s="143" t="s">
        <v>3949</v>
      </c>
      <c r="F1395" s="143" t="str">
        <f>IF(E1395=0,"N/A",IF(IF(E1395&gt;"",COUNTIF(E:E,E1395),0)&gt;1,"Yes","No"))</f>
        <v>No</v>
      </c>
      <c r="G1395" s="87" t="s">
        <v>3950</v>
      </c>
      <c r="H1395" s="87" t="s">
        <v>444</v>
      </c>
      <c r="I1395" s="87" t="s">
        <v>445</v>
      </c>
      <c r="J1395" s="87" t="s">
        <v>467</v>
      </c>
      <c r="K1395" s="87">
        <v>40.976950000000002</v>
      </c>
      <c r="L1395" s="87">
        <v>-90.363816670000006</v>
      </c>
      <c r="M1395" s="87"/>
      <c r="N1395" s="87" t="s">
        <v>3951</v>
      </c>
      <c r="O1395" s="87" t="s">
        <v>3952</v>
      </c>
      <c r="P1395" s="87" t="s">
        <v>457</v>
      </c>
      <c r="Q1395" s="87" t="s">
        <v>470</v>
      </c>
    </row>
    <row r="1396" spans="1:17" x14ac:dyDescent="0.25">
      <c r="A1396" s="143"/>
      <c r="B1396" s="143" t="str">
        <f>IF(A1396&gt;"",IF(A1396=E1396,"No",(IF(IFERROR(VLOOKUP(A1396,E:E,1,FALSE)=A1396,FALSE),"Duplicate",IF(E1396&gt;"","Mismatch","IT Only")))),"No")</f>
        <v>No</v>
      </c>
      <c r="C1396" s="86" t="s">
        <v>430</v>
      </c>
      <c r="D1396" s="143" t="s">
        <v>431</v>
      </c>
      <c r="E1396" s="84" t="s">
        <v>4133</v>
      </c>
      <c r="F1396" s="84" t="str">
        <f>IF(E1396=0,"N/A",IF(IF(E1396&gt;"",COUNTIF(E:E,E1396),0)&gt;1,"Yes","No"))</f>
        <v>No</v>
      </c>
      <c r="G1396" s="87" t="s">
        <v>4134</v>
      </c>
      <c r="H1396" s="87" t="s">
        <v>493</v>
      </c>
      <c r="I1396" s="87" t="s">
        <v>445</v>
      </c>
      <c r="J1396" s="87" t="s">
        <v>436</v>
      </c>
      <c r="K1396" s="87">
        <v>40.629449999999999</v>
      </c>
      <c r="L1396" s="87">
        <v>-89.275833329999998</v>
      </c>
      <c r="M1396" s="87"/>
      <c r="N1396" s="87" t="s">
        <v>4135</v>
      </c>
      <c r="O1396" s="87" t="s">
        <v>4136</v>
      </c>
      <c r="P1396" s="87" t="s">
        <v>1321</v>
      </c>
      <c r="Q1396" s="87" t="s">
        <v>1322</v>
      </c>
    </row>
    <row r="1397" spans="1:17" x14ac:dyDescent="0.25">
      <c r="A1397" s="93" t="s">
        <v>4119</v>
      </c>
      <c r="B1397" s="84" t="str">
        <f>IF(A1397&gt;"",IF(A1397=E1397,"No",(IF(IFERROR(VLOOKUP(A1397,E:E,1,FALSE)=A1397,FALSE),"Duplicate",IF(E1397&gt;"","Mismatch","IT Only")))),"No")</f>
        <v>Mismatch</v>
      </c>
      <c r="C1397" s="86" t="s">
        <v>463</v>
      </c>
      <c r="D1397" s="84" t="s">
        <v>464</v>
      </c>
      <c r="E1397" s="84" t="s">
        <v>4120</v>
      </c>
      <c r="F1397" s="84" t="str">
        <f>IF(E1397=0,"N/A",IF(IF(E1397&gt;"",COUNTIF(E:E,E1397),0)&gt;1,"Yes","No"))</f>
        <v>No</v>
      </c>
      <c r="G1397" s="87" t="s">
        <v>4121</v>
      </c>
      <c r="H1397" s="87" t="s">
        <v>558</v>
      </c>
      <c r="I1397" s="87" t="s">
        <v>445</v>
      </c>
      <c r="J1397" s="87" t="s">
        <v>830</v>
      </c>
      <c r="K1397" s="87">
        <v>38.951028999999998</v>
      </c>
      <c r="L1397" s="87">
        <v>-90.186518000000007</v>
      </c>
      <c r="M1397" s="87"/>
      <c r="N1397" s="87" t="s">
        <v>4120</v>
      </c>
      <c r="O1397" s="94">
        <v>330</v>
      </c>
      <c r="P1397" s="87" t="s">
        <v>559</v>
      </c>
      <c r="Q1397" s="87" t="s">
        <v>560</v>
      </c>
    </row>
    <row r="1398" spans="1:17" x14ac:dyDescent="0.25">
      <c r="A1398" s="143"/>
      <c r="B1398" s="143" t="str">
        <f>IF(A1398&gt;"",IF(A1398=E1398,"No",(IF(IFERROR(VLOOKUP(A1398,E:E,1,FALSE)=A1398,FALSE),"Duplicate",IF(E1398&gt;"","Mismatch","IT Only")))),"No")</f>
        <v>No</v>
      </c>
      <c r="C1398" s="86" t="s">
        <v>430</v>
      </c>
      <c r="D1398" s="143" t="s">
        <v>431</v>
      </c>
      <c r="E1398" s="143" t="s">
        <v>2476</v>
      </c>
      <c r="F1398" s="143" t="str">
        <f>IF(E1398=0,"N/A",IF(IF(E1398&gt;"",COUNTIF(E:E,E1398),0)&gt;1,"Yes","No"))</f>
        <v>No</v>
      </c>
      <c r="G1398" s="87" t="s">
        <v>2477</v>
      </c>
      <c r="H1398" s="87" t="s">
        <v>558</v>
      </c>
      <c r="I1398" s="87" t="s">
        <v>445</v>
      </c>
      <c r="J1398" s="87" t="s">
        <v>436</v>
      </c>
      <c r="K1398" s="87">
        <v>38.671316670000003</v>
      </c>
      <c r="L1398" s="87">
        <v>-89.991116669999997</v>
      </c>
      <c r="M1398" s="87"/>
      <c r="N1398" s="87" t="s">
        <v>2478</v>
      </c>
      <c r="O1398" s="87" t="s">
        <v>2479</v>
      </c>
      <c r="P1398" s="87" t="s">
        <v>1961</v>
      </c>
      <c r="Q1398" s="87" t="s">
        <v>1962</v>
      </c>
    </row>
    <row r="1399" spans="1:17" x14ac:dyDescent="0.25">
      <c r="A1399" s="101" t="s">
        <v>4122</v>
      </c>
      <c r="B1399" s="84" t="str">
        <f>IF(A1399&gt;"",IF(A1399=E1399,"No",(IF(IFERROR(VLOOKUP(A1399,E:E,1,FALSE)=A1399,FALSE),"Duplicate",IF(E1399&gt;"","Mismatch","IT Only")))),"No")</f>
        <v>No</v>
      </c>
      <c r="C1399" s="86" t="s">
        <v>430</v>
      </c>
      <c r="D1399" s="84" t="s">
        <v>431</v>
      </c>
      <c r="E1399" s="84" t="s">
        <v>4122</v>
      </c>
      <c r="F1399" s="84" t="str">
        <f>IF(E1399=0,"N/A",IF(IF(E1399&gt;"",COUNTIF(E:E,E1399),0)&gt;1,"Yes","No"))</f>
        <v>No</v>
      </c>
      <c r="G1399" s="87" t="s">
        <v>4123</v>
      </c>
      <c r="H1399" s="87"/>
      <c r="I1399" s="87" t="s">
        <v>445</v>
      </c>
      <c r="J1399" s="87" t="s">
        <v>536</v>
      </c>
      <c r="K1399" s="87">
        <v>37.361728999999997</v>
      </c>
      <c r="L1399" s="87">
        <v>-88.487966999999998</v>
      </c>
      <c r="M1399" s="87"/>
      <c r="N1399" s="87"/>
      <c r="O1399" s="94"/>
      <c r="P1399" s="87"/>
      <c r="Q1399" s="87"/>
    </row>
    <row r="1400" spans="1:17" x14ac:dyDescent="0.25">
      <c r="A1400" s="143"/>
      <c r="B1400" s="84" t="str">
        <f>IF(A1400&gt;"",IF(A1400=E1400,"No",(IF(IFERROR(VLOOKUP(A1400,E:E,1,FALSE)=A1400,FALSE),"Duplicate",IF(E1400&gt;"","Mismatch","IT Only")))),"No")</f>
        <v>No</v>
      </c>
      <c r="C1400" s="86" t="s">
        <v>430</v>
      </c>
      <c r="D1400" s="84" t="s">
        <v>431</v>
      </c>
      <c r="E1400" s="84" t="s">
        <v>4154</v>
      </c>
      <c r="F1400" s="84" t="str">
        <f>IF(E1400=0,"N/A",IF(IF(E1400&gt;"",COUNTIF(E:E,E1400),0)&gt;1,"Yes","No"))</f>
        <v>No</v>
      </c>
      <c r="G1400" s="87" t="s">
        <v>4155</v>
      </c>
      <c r="H1400" s="87" t="s">
        <v>434</v>
      </c>
      <c r="I1400" s="87" t="s">
        <v>435</v>
      </c>
      <c r="J1400" s="87" t="s">
        <v>436</v>
      </c>
      <c r="K1400" s="87">
        <v>40.361866669999998</v>
      </c>
      <c r="L1400" s="87">
        <v>-92.021000000000001</v>
      </c>
      <c r="M1400" s="87"/>
      <c r="N1400" s="87" t="s">
        <v>4154</v>
      </c>
      <c r="O1400" s="94">
        <v>749</v>
      </c>
      <c r="P1400" s="87" t="s">
        <v>475</v>
      </c>
      <c r="Q1400" s="89"/>
    </row>
    <row r="1401" spans="1:17" x14ac:dyDescent="0.25">
      <c r="A1401" s="93" t="s">
        <v>4137</v>
      </c>
      <c r="B1401" s="143" t="str">
        <f>IF(A1401&gt;"",IF(A1401=E1401,"No",(IF(IFERROR(VLOOKUP(A1401,E:E,1,FALSE)=A1401,FALSE),"Duplicate",IF(E1401&gt;"","Mismatch","IT Only")))),"No")</f>
        <v>Mismatch</v>
      </c>
      <c r="C1401" s="86" t="s">
        <v>463</v>
      </c>
      <c r="D1401" s="143" t="s">
        <v>10065</v>
      </c>
      <c r="E1401" s="143" t="s">
        <v>4138</v>
      </c>
      <c r="F1401" s="143" t="str">
        <f>IF(E1401=0,"N/A",IF(IF(E1401&gt;"",COUNTIF(E:E,E1401),0)&gt;1,"Yes","No"))</f>
        <v>Yes</v>
      </c>
      <c r="G1401" s="87" t="s">
        <v>4139</v>
      </c>
      <c r="H1401" s="87" t="s">
        <v>672</v>
      </c>
      <c r="I1401" s="87" t="s">
        <v>4140</v>
      </c>
      <c r="J1401" s="87" t="s">
        <v>838</v>
      </c>
      <c r="K1401" s="87">
        <v>40.106732999999998</v>
      </c>
      <c r="L1401" s="87">
        <v>-88.602530000000002</v>
      </c>
      <c r="M1401" s="87"/>
      <c r="N1401" s="87" t="s">
        <v>4141</v>
      </c>
      <c r="O1401" s="87" t="s">
        <v>4142</v>
      </c>
      <c r="P1401" s="87" t="s">
        <v>675</v>
      </c>
      <c r="Q1401" s="87" t="s">
        <v>676</v>
      </c>
    </row>
    <row r="1402" spans="1:17" x14ac:dyDescent="0.25">
      <c r="A1402" s="93" t="s">
        <v>4143</v>
      </c>
      <c r="B1402" s="84" t="str">
        <f>IF(A1402&gt;"",IF(A1402=E1402,"No",(IF(IFERROR(VLOOKUP(A1402,E:E,1,FALSE)=A1402,FALSE),"Duplicate",IF(E1402&gt;"","Mismatch","IT Only")))),"No")</f>
        <v>Mismatch</v>
      </c>
      <c r="C1402" s="86" t="s">
        <v>463</v>
      </c>
      <c r="D1402" s="84" t="s">
        <v>10065</v>
      </c>
      <c r="E1402" s="84" t="s">
        <v>4144</v>
      </c>
      <c r="F1402" s="84" t="str">
        <f>IF(E1402=0,"N/A",IF(IF(E1402&gt;"",COUNTIF(E:E,E1402),0)&gt;1,"Yes","No"))</f>
        <v>Yes</v>
      </c>
      <c r="G1402" s="87" t="s">
        <v>4145</v>
      </c>
      <c r="H1402" s="87" t="s">
        <v>528</v>
      </c>
      <c r="I1402" s="87" t="s">
        <v>435</v>
      </c>
      <c r="J1402" s="87" t="s">
        <v>4146</v>
      </c>
      <c r="K1402" s="87">
        <v>40.106732999999998</v>
      </c>
      <c r="L1402" s="87">
        <v>-88.602530000000002</v>
      </c>
      <c r="M1402" s="87"/>
      <c r="N1402" s="87"/>
      <c r="O1402" s="87"/>
      <c r="P1402" s="87"/>
      <c r="Q1402" s="87"/>
    </row>
    <row r="1403" spans="1:17" x14ac:dyDescent="0.25">
      <c r="A1403" s="143"/>
      <c r="B1403" s="143" t="str">
        <f>IF(A1403&gt;"",IF(A1403=E1403,"No",(IF(IFERROR(VLOOKUP(A1403,E:E,1,FALSE)=A1403,FALSE),"Duplicate",IF(E1403&gt;"","Mismatch","IT Only")))),"No")</f>
        <v>No</v>
      </c>
      <c r="C1403" s="86" t="s">
        <v>430</v>
      </c>
      <c r="D1403" s="143" t="s">
        <v>431</v>
      </c>
      <c r="E1403" s="143" t="s">
        <v>4147</v>
      </c>
      <c r="F1403" s="143" t="str">
        <f>IF(E1403=0,"N/A",IF(IF(E1403&gt;"",COUNTIF(E:E,E1403),0)&gt;1,"Yes","No"))</f>
        <v>No</v>
      </c>
      <c r="G1403" s="87" t="s">
        <v>4148</v>
      </c>
      <c r="H1403" s="87" t="s">
        <v>434</v>
      </c>
      <c r="I1403" s="87" t="s">
        <v>435</v>
      </c>
      <c r="J1403" s="87" t="s">
        <v>500</v>
      </c>
      <c r="K1403" s="87"/>
      <c r="L1403" s="87"/>
      <c r="M1403" s="87"/>
      <c r="N1403" s="87" t="s">
        <v>4147</v>
      </c>
      <c r="O1403" s="94">
        <v>396</v>
      </c>
      <c r="P1403" s="87" t="s">
        <v>475</v>
      </c>
      <c r="Q1403" s="89"/>
    </row>
    <row r="1404" spans="1:17" x14ac:dyDescent="0.25">
      <c r="A1404" s="143" t="s">
        <v>9951</v>
      </c>
      <c r="B1404" s="84" t="str">
        <f>IF(A1404&gt;"",IF(A1404=E1404,"No",(IF(IFERROR(VLOOKUP(A1404,E:E,1,FALSE)=A1404,FALSE),"Duplicate",IF(E1404&gt;"","Mismatch","IT Only")))),"No")</f>
        <v>No</v>
      </c>
      <c r="C1404" s="86" t="s">
        <v>430</v>
      </c>
      <c r="D1404" s="84" t="s">
        <v>431</v>
      </c>
      <c r="E1404" s="143" t="s">
        <v>9951</v>
      </c>
      <c r="F1404" s="84" t="str">
        <f>IF(E1404=0,"N/A",IF(IF(E1404&gt;"",COUNTIF(E:E,E1404),0)&gt;1,"Yes","No"))</f>
        <v>No</v>
      </c>
      <c r="G1404" s="87" t="s">
        <v>9952</v>
      </c>
      <c r="H1404" s="87" t="s">
        <v>680</v>
      </c>
      <c r="I1404" s="87" t="s">
        <v>445</v>
      </c>
      <c r="J1404" s="87" t="s">
        <v>536</v>
      </c>
      <c r="K1404" s="87">
        <v>37.569400000000002</v>
      </c>
      <c r="L1404" s="87">
        <v>-88.970299999999995</v>
      </c>
      <c r="M1404" s="87"/>
      <c r="N1404" s="87"/>
      <c r="O1404" s="94"/>
      <c r="P1404" s="87"/>
      <c r="Q1404" s="89"/>
    </row>
    <row r="1405" spans="1:17" x14ac:dyDescent="0.25">
      <c r="A1405" s="93" t="s">
        <v>3953</v>
      </c>
      <c r="B1405" s="143" t="str">
        <f>IF(A1405&gt;"",IF(A1405=E1405,"No",(IF(IFERROR(VLOOKUP(A1405,E:E,1,FALSE)=A1405,FALSE),"Duplicate",IF(E1405&gt;"","Mismatch","IT Only")))),"No")</f>
        <v>Mismatch</v>
      </c>
      <c r="C1405" s="86" t="s">
        <v>463</v>
      </c>
      <c r="D1405" s="143" t="s">
        <v>464</v>
      </c>
      <c r="E1405" s="143" t="s">
        <v>3954</v>
      </c>
      <c r="F1405" s="143" t="str">
        <f>IF(E1405=0,"N/A",IF(IF(E1405&gt;"",COUNTIF(E:E,E1405),0)&gt;1,"Yes","No"))</f>
        <v>No</v>
      </c>
      <c r="G1405" s="87" t="s">
        <v>3955</v>
      </c>
      <c r="H1405" s="87" t="s">
        <v>444</v>
      </c>
      <c r="I1405" s="87" t="s">
        <v>445</v>
      </c>
      <c r="J1405" s="87" t="s">
        <v>467</v>
      </c>
      <c r="K1405" s="87">
        <v>40.948933330000003</v>
      </c>
      <c r="L1405" s="87">
        <v>-90.374133330000006</v>
      </c>
      <c r="M1405" s="87"/>
      <c r="N1405" s="87" t="s">
        <v>3956</v>
      </c>
      <c r="O1405" s="87" t="s">
        <v>3957</v>
      </c>
      <c r="P1405" s="87" t="s">
        <v>457</v>
      </c>
      <c r="Q1405" s="87" t="s">
        <v>470</v>
      </c>
    </row>
    <row r="1406" spans="1:17" x14ac:dyDescent="0.25">
      <c r="A1406" s="143"/>
      <c r="B1406" s="84" t="str">
        <f>IF(A1406&gt;"",IF(A1406=E1406,"No",(IF(IFERROR(VLOOKUP(A1406,E:E,1,FALSE)=A1406,FALSE),"Duplicate",IF(E1406&gt;"","Mismatch","IT Only")))),"No")</f>
        <v>No</v>
      </c>
      <c r="C1406" s="86" t="s">
        <v>430</v>
      </c>
      <c r="D1406" s="84" t="s">
        <v>431</v>
      </c>
      <c r="E1406" s="143" t="s">
        <v>4940</v>
      </c>
      <c r="F1406" s="84" t="str">
        <f>IF(E1406=0,"N/A",IF(IF(E1406&gt;"",COUNTIF(E:E,E1406),0)&gt;1,"Yes","No"))</f>
        <v>No</v>
      </c>
      <c r="G1406" s="87" t="s">
        <v>4941</v>
      </c>
      <c r="H1406" s="87" t="s">
        <v>558</v>
      </c>
      <c r="I1406" s="87" t="s">
        <v>445</v>
      </c>
      <c r="J1406" s="87" t="s">
        <v>436</v>
      </c>
      <c r="K1406" s="87">
        <v>38.848218000000003</v>
      </c>
      <c r="L1406" s="87">
        <v>-89.467800999999994</v>
      </c>
      <c r="M1406" s="87"/>
      <c r="N1406" s="87" t="s">
        <v>4942</v>
      </c>
      <c r="O1406" s="87" t="s">
        <v>4943</v>
      </c>
      <c r="P1406" s="87" t="s">
        <v>1196</v>
      </c>
      <c r="Q1406" s="87" t="s">
        <v>1197</v>
      </c>
    </row>
    <row r="1407" spans="1:17" x14ac:dyDescent="0.25">
      <c r="A1407" s="143"/>
      <c r="B1407" s="84" t="str">
        <f>IF(A1407&gt;"",IF(A1407=E1407,"No",(IF(IFERROR(VLOOKUP(A1407,E:E,1,FALSE)=A1407,FALSE),"Duplicate",IF(E1407&gt;"","Mismatch","IT Only")))),"No")</f>
        <v>No</v>
      </c>
      <c r="C1407" s="86" t="s">
        <v>430</v>
      </c>
      <c r="D1407" s="84" t="s">
        <v>431</v>
      </c>
      <c r="E1407" s="84" t="s">
        <v>4428</v>
      </c>
      <c r="F1407" s="84" t="str">
        <f>IF(E1407=0,"N/A",IF(IF(E1407&gt;"",COUNTIF(E:E,E1407),0)&gt;1,"Yes","No"))</f>
        <v>No</v>
      </c>
      <c r="G1407" s="87" t="s">
        <v>4429</v>
      </c>
      <c r="H1407" s="87" t="s">
        <v>558</v>
      </c>
      <c r="I1407" s="87" t="s">
        <v>445</v>
      </c>
      <c r="J1407" s="87" t="s">
        <v>436</v>
      </c>
      <c r="K1407" s="87">
        <v>38.883564999999997</v>
      </c>
      <c r="L1407" s="87">
        <v>-89.381472000000002</v>
      </c>
      <c r="M1407" s="87"/>
      <c r="N1407" s="87" t="s">
        <v>4430</v>
      </c>
      <c r="O1407" s="87" t="s">
        <v>4431</v>
      </c>
      <c r="P1407" s="87" t="s">
        <v>1196</v>
      </c>
      <c r="Q1407" s="87" t="s">
        <v>1197</v>
      </c>
    </row>
    <row r="1408" spans="1:17" s="90" customFormat="1" x14ac:dyDescent="0.25">
      <c r="A1408" s="143"/>
      <c r="B1408" s="84" t="str">
        <f>IF(A1408&gt;"",IF(A1408=E1408,"No",(IF(IFERROR(VLOOKUP(A1408,E:E,1,FALSE)=A1408,FALSE),"Duplicate",IF(E1408&gt;"","Mismatch","IT Only")))),"No")</f>
        <v>No</v>
      </c>
      <c r="C1408" s="86" t="s">
        <v>430</v>
      </c>
      <c r="D1408" s="84" t="s">
        <v>431</v>
      </c>
      <c r="E1408" s="84" t="s">
        <v>4432</v>
      </c>
      <c r="F1408" s="84" t="str">
        <f>IF(E1408=0,"N/A",IF(IF(E1408&gt;"",COUNTIF(E:E,E1408),0)&gt;1,"Yes","No"))</f>
        <v>No</v>
      </c>
      <c r="G1408" s="87" t="s">
        <v>4433</v>
      </c>
      <c r="H1408" s="87" t="s">
        <v>558</v>
      </c>
      <c r="I1408" s="87" t="s">
        <v>445</v>
      </c>
      <c r="J1408" s="87" t="s">
        <v>436</v>
      </c>
      <c r="K1408" s="87">
        <v>38.882533330000001</v>
      </c>
      <c r="L1408" s="87">
        <v>-89.38763333</v>
      </c>
      <c r="M1408" s="87"/>
      <c r="N1408" s="87" t="s">
        <v>4434</v>
      </c>
      <c r="O1408" s="87" t="s">
        <v>4435</v>
      </c>
      <c r="P1408" s="87" t="s">
        <v>1196</v>
      </c>
      <c r="Q1408" s="87" t="s">
        <v>1197</v>
      </c>
    </row>
    <row r="1409" spans="1:17" x14ac:dyDescent="0.25">
      <c r="A1409" s="143"/>
      <c r="B1409" s="143" t="str">
        <f>IF(A1409&gt;"",IF(A1409=E1409,"No",(IF(IFERROR(VLOOKUP(A1409,E:E,1,FALSE)=A1409,FALSE),"Duplicate",IF(E1409&gt;"","Mismatch","IT Only")))),"No")</f>
        <v>No</v>
      </c>
      <c r="C1409" s="86" t="s">
        <v>430</v>
      </c>
      <c r="D1409" s="143" t="s">
        <v>431</v>
      </c>
      <c r="E1409" s="143" t="s">
        <v>4466</v>
      </c>
      <c r="F1409" s="143" t="str">
        <f>IF(E1409=0,"N/A",IF(IF(E1409&gt;"",COUNTIF(E:E,E1409),0)&gt;1,"Yes","No"))</f>
        <v>No</v>
      </c>
      <c r="G1409" s="87" t="s">
        <v>4467</v>
      </c>
      <c r="H1409" s="87" t="s">
        <v>558</v>
      </c>
      <c r="I1409" s="87" t="s">
        <v>445</v>
      </c>
      <c r="J1409" s="87" t="s">
        <v>436</v>
      </c>
      <c r="K1409" s="87">
        <v>38.886808000000002</v>
      </c>
      <c r="L1409" s="87">
        <v>-89.382484000000005</v>
      </c>
      <c r="M1409" s="87"/>
      <c r="N1409" s="87" t="s">
        <v>4468</v>
      </c>
      <c r="O1409" s="87" t="s">
        <v>4469</v>
      </c>
      <c r="P1409" s="87" t="s">
        <v>1196</v>
      </c>
      <c r="Q1409" s="87" t="s">
        <v>1197</v>
      </c>
    </row>
    <row r="1410" spans="1:17" x14ac:dyDescent="0.25">
      <c r="A1410" s="143"/>
      <c r="B1410" s="143" t="str">
        <f>IF(A1410&gt;"",IF(A1410=E1410,"No",(IF(IFERROR(VLOOKUP(A1410,E:E,1,FALSE)=A1410,FALSE),"Duplicate",IF(E1410&gt;"","Mismatch","IT Only")))),"No")</f>
        <v>No</v>
      </c>
      <c r="C1410" s="86" t="s">
        <v>430</v>
      </c>
      <c r="D1410" s="143" t="s">
        <v>431</v>
      </c>
      <c r="E1410" s="143" t="s">
        <v>4438</v>
      </c>
      <c r="F1410" s="143" t="str">
        <f>IF(E1410=0,"N/A",IF(IF(E1410&gt;"",COUNTIF(E:E,E1410),0)&gt;1,"Yes","No"))</f>
        <v>No</v>
      </c>
      <c r="G1410" s="87" t="s">
        <v>4439</v>
      </c>
      <c r="H1410" s="87" t="s">
        <v>558</v>
      </c>
      <c r="I1410" s="87" t="s">
        <v>445</v>
      </c>
      <c r="J1410" s="87" t="s">
        <v>436</v>
      </c>
      <c r="K1410" s="87">
        <v>38.884566669999998</v>
      </c>
      <c r="L1410" s="87">
        <v>-89.411666670000002</v>
      </c>
      <c r="M1410" s="87"/>
      <c r="N1410" s="87" t="s">
        <v>4440</v>
      </c>
      <c r="O1410" s="87" t="s">
        <v>4441</v>
      </c>
      <c r="P1410" s="87" t="s">
        <v>1196</v>
      </c>
      <c r="Q1410" s="87" t="s">
        <v>1197</v>
      </c>
    </row>
    <row r="1411" spans="1:17" x14ac:dyDescent="0.25">
      <c r="A1411" s="143"/>
      <c r="B1411" s="84" t="str">
        <f>IF(A1411&gt;"",IF(A1411=E1411,"No",(IF(IFERROR(VLOOKUP(A1411,E:E,1,FALSE)=A1411,FALSE),"Duplicate",IF(E1411&gt;"","Mismatch","IT Only")))),"No")</f>
        <v>No</v>
      </c>
      <c r="C1411" s="86" t="s">
        <v>430</v>
      </c>
      <c r="D1411" s="84" t="s">
        <v>431</v>
      </c>
      <c r="E1411" s="84" t="s">
        <v>4462</v>
      </c>
      <c r="F1411" s="84" t="str">
        <f>IF(E1411=0,"N/A",IF(IF(E1411&gt;"",COUNTIF(E:E,E1411),0)&gt;1,"Yes","No"))</f>
        <v>No</v>
      </c>
      <c r="G1411" s="87" t="s">
        <v>4463</v>
      </c>
      <c r="H1411" s="87" t="s">
        <v>558</v>
      </c>
      <c r="I1411" s="87" t="s">
        <v>445</v>
      </c>
      <c r="J1411" s="87" t="s">
        <v>436</v>
      </c>
      <c r="K1411" s="87">
        <v>38.884363</v>
      </c>
      <c r="L1411" s="87">
        <v>-89.381713000000005</v>
      </c>
      <c r="M1411" s="87"/>
      <c r="N1411" s="87" t="s">
        <v>4464</v>
      </c>
      <c r="O1411" s="87" t="s">
        <v>4465</v>
      </c>
      <c r="P1411" s="87" t="s">
        <v>1196</v>
      </c>
      <c r="Q1411" s="87" t="s">
        <v>1197</v>
      </c>
    </row>
    <row r="1412" spans="1:17" x14ac:dyDescent="0.25">
      <c r="A1412" s="143"/>
      <c r="B1412" s="84" t="str">
        <f>IF(A1412&gt;"",IF(A1412=E1412,"No",(IF(IFERROR(VLOOKUP(A1412,E:E,1,FALSE)=A1412,FALSE),"Duplicate",IF(E1412&gt;"","Mismatch","IT Only")))),"No")</f>
        <v>No</v>
      </c>
      <c r="C1412" s="86" t="s">
        <v>430</v>
      </c>
      <c r="D1412" s="84" t="s">
        <v>431</v>
      </c>
      <c r="E1412" s="84" t="s">
        <v>4442</v>
      </c>
      <c r="F1412" s="84" t="str">
        <f>IF(E1412=0,"N/A",IF(IF(E1412&gt;"",COUNTIF(E:E,E1412),0)&gt;1,"Yes","No"))</f>
        <v>No</v>
      </c>
      <c r="G1412" s="87" t="s">
        <v>4443</v>
      </c>
      <c r="H1412" s="87" t="s">
        <v>558</v>
      </c>
      <c r="I1412" s="87" t="s">
        <v>445</v>
      </c>
      <c r="J1412" s="87" t="s">
        <v>436</v>
      </c>
      <c r="K1412" s="87">
        <v>38.888162999999999</v>
      </c>
      <c r="L1412" s="87">
        <v>-89.383926000000002</v>
      </c>
      <c r="M1412" s="87"/>
      <c r="N1412" s="87" t="s">
        <v>4444</v>
      </c>
      <c r="O1412" s="87" t="s">
        <v>4445</v>
      </c>
      <c r="P1412" s="87" t="s">
        <v>1196</v>
      </c>
      <c r="Q1412" s="87" t="s">
        <v>1197</v>
      </c>
    </row>
    <row r="1413" spans="1:17" x14ac:dyDescent="0.25">
      <c r="A1413" s="143"/>
      <c r="B1413" s="143" t="str">
        <f>IF(A1413&gt;"",IF(A1413=E1413,"No",(IF(IFERROR(VLOOKUP(A1413,E:E,1,FALSE)=A1413,FALSE),"Duplicate",IF(E1413&gt;"","Mismatch","IT Only")))),"No")</f>
        <v>No</v>
      </c>
      <c r="C1413" s="86" t="s">
        <v>430</v>
      </c>
      <c r="D1413" s="143" t="s">
        <v>431</v>
      </c>
      <c r="E1413" s="84" t="s">
        <v>4391</v>
      </c>
      <c r="F1413" s="84" t="str">
        <f>IF(E1413=0,"N/A",IF(IF(E1413&gt;"",COUNTIF(E:E,E1413),0)&gt;1,"Yes","No"))</f>
        <v>No</v>
      </c>
      <c r="G1413" s="87" t="s">
        <v>4392</v>
      </c>
      <c r="H1413" s="87" t="s">
        <v>444</v>
      </c>
      <c r="I1413" s="87" t="s">
        <v>445</v>
      </c>
      <c r="J1413" s="87" t="s">
        <v>436</v>
      </c>
      <c r="K1413" s="87">
        <v>41.266002999999998</v>
      </c>
      <c r="L1413" s="87">
        <v>-89.217819000000006</v>
      </c>
      <c r="M1413" s="87"/>
      <c r="N1413" s="87" t="s">
        <v>4393</v>
      </c>
      <c r="O1413" s="87" t="s">
        <v>4394</v>
      </c>
      <c r="P1413" s="87" t="s">
        <v>2265</v>
      </c>
      <c r="Q1413" s="87" t="s">
        <v>2266</v>
      </c>
    </row>
    <row r="1414" spans="1:17" x14ac:dyDescent="0.25">
      <c r="A1414" s="143"/>
      <c r="B1414" s="143" t="str">
        <f>IF(A1414&gt;"",IF(A1414=E1414,"No",(IF(IFERROR(VLOOKUP(A1414,E:E,1,FALSE)=A1414,FALSE),"Duplicate",IF(E1414&gt;"","Mismatch","IT Only")))),"No")</f>
        <v>No</v>
      </c>
      <c r="C1414" s="86" t="s">
        <v>430</v>
      </c>
      <c r="D1414" s="143" t="s">
        <v>431</v>
      </c>
      <c r="E1414" s="84" t="s">
        <v>4454</v>
      </c>
      <c r="F1414" s="84" t="str">
        <f>IF(E1414=0,"N/A",IF(IF(E1414&gt;"",COUNTIF(E:E,E1414),0)&gt;1,"Yes","No"))</f>
        <v>No</v>
      </c>
      <c r="G1414" s="87" t="s">
        <v>4455</v>
      </c>
      <c r="H1414" s="87" t="s">
        <v>558</v>
      </c>
      <c r="I1414" s="87" t="s">
        <v>445</v>
      </c>
      <c r="J1414" s="87" t="s">
        <v>436</v>
      </c>
      <c r="K1414" s="87">
        <v>38.872466660000001</v>
      </c>
      <c r="L1414" s="87">
        <v>-89.405033340000003</v>
      </c>
      <c r="M1414" s="87"/>
      <c r="N1414" s="87" t="s">
        <v>4456</v>
      </c>
      <c r="O1414" s="87" t="s">
        <v>4457</v>
      </c>
      <c r="P1414" s="87" t="s">
        <v>1196</v>
      </c>
      <c r="Q1414" s="87" t="s">
        <v>1197</v>
      </c>
    </row>
    <row r="1415" spans="1:17" x14ac:dyDescent="0.25">
      <c r="A1415" s="143"/>
      <c r="B1415" s="84" t="str">
        <f>IF(A1415&gt;"",IF(A1415=E1415,"No",(IF(IFERROR(VLOOKUP(A1415,E:E,1,FALSE)=A1415,FALSE),"Duplicate",IF(E1415&gt;"","Mismatch","IT Only")))),"No")</f>
        <v>No</v>
      </c>
      <c r="C1415" s="86" t="s">
        <v>430</v>
      </c>
      <c r="D1415" s="84" t="s">
        <v>431</v>
      </c>
      <c r="E1415" s="84" t="s">
        <v>4172</v>
      </c>
      <c r="F1415" s="84" t="str">
        <f>IF(E1415=0,"N/A",IF(IF(E1415&gt;"",COUNTIF(E:E,E1415),0)&gt;1,"Yes","No"))</f>
        <v>No</v>
      </c>
      <c r="G1415" s="87" t="s">
        <v>4173</v>
      </c>
      <c r="H1415" s="87" t="s">
        <v>593</v>
      </c>
      <c r="I1415" s="87" t="s">
        <v>435</v>
      </c>
      <c r="J1415" s="87" t="s">
        <v>436</v>
      </c>
      <c r="K1415" s="87">
        <v>38.773816670000002</v>
      </c>
      <c r="L1415" s="87">
        <v>-90.308683329999994</v>
      </c>
      <c r="M1415" s="87"/>
      <c r="N1415" s="87" t="s">
        <v>4172</v>
      </c>
      <c r="O1415" s="94">
        <v>154</v>
      </c>
      <c r="P1415" s="87" t="s">
        <v>1232</v>
      </c>
      <c r="Q1415" s="89"/>
    </row>
    <row r="1416" spans="1:17" x14ac:dyDescent="0.25">
      <c r="A1416" s="143"/>
      <c r="B1416" s="84" t="str">
        <f>IF(A1416&gt;"",IF(A1416=E1416,"No",(IF(IFERROR(VLOOKUP(A1416,E:E,1,FALSE)=A1416,FALSE),"Duplicate",IF(E1416&gt;"","Mismatch","IT Only")))),"No")</f>
        <v>No</v>
      </c>
      <c r="C1416" s="86" t="s">
        <v>430</v>
      </c>
      <c r="D1416" s="84" t="s">
        <v>431</v>
      </c>
      <c r="E1416" s="84" t="s">
        <v>4395</v>
      </c>
      <c r="F1416" s="84" t="str">
        <f>IF(E1416=0,"N/A",IF(IF(E1416&gt;"",COUNTIF(E:E,E1416),0)&gt;1,"Yes","No"))</f>
        <v>No</v>
      </c>
      <c r="G1416" s="87" t="s">
        <v>4396</v>
      </c>
      <c r="H1416" s="87" t="s">
        <v>440</v>
      </c>
      <c r="I1416" s="87" t="s">
        <v>435</v>
      </c>
      <c r="J1416" s="87" t="s">
        <v>436</v>
      </c>
      <c r="K1416" s="87">
        <v>38.618933329999997</v>
      </c>
      <c r="L1416" s="87">
        <v>-90.193433330000005</v>
      </c>
      <c r="M1416" s="87"/>
      <c r="N1416" s="87" t="s">
        <v>4395</v>
      </c>
      <c r="O1416" s="94">
        <v>294</v>
      </c>
      <c r="P1416" s="87" t="s">
        <v>441</v>
      </c>
      <c r="Q1416" s="89"/>
    </row>
    <row r="1417" spans="1:17" x14ac:dyDescent="0.25">
      <c r="A1417" s="143" t="s">
        <v>4412</v>
      </c>
      <c r="B1417" s="143" t="str">
        <f>IF(A1417&gt;"",IF(A1417=E1417,"No",(IF(IFERROR(VLOOKUP(A1417,E:E,1,FALSE)=A1417,FALSE),"Duplicate",IF(E1417&gt;"","Mismatch","IT Only")))),"No")</f>
        <v>No</v>
      </c>
      <c r="C1417" s="86" t="s">
        <v>541</v>
      </c>
      <c r="D1417" s="143" t="s">
        <v>464</v>
      </c>
      <c r="E1417" s="143" t="s">
        <v>4387</v>
      </c>
      <c r="F1417" s="143" t="str">
        <f>IF(E1417=0,"N/A",IF(IF(E1417&gt;"",COUNTIF(E:E,E1417),0)&gt;1,"Yes","No"))</f>
        <v>No</v>
      </c>
      <c r="G1417" s="87" t="s">
        <v>4388</v>
      </c>
      <c r="H1417" s="87" t="s">
        <v>444</v>
      </c>
      <c r="I1417" s="87" t="s">
        <v>445</v>
      </c>
      <c r="J1417" s="87" t="s">
        <v>467</v>
      </c>
      <c r="K1417" s="87">
        <v>41.257698339999997</v>
      </c>
      <c r="L1417" s="87">
        <v>-89.230863389999996</v>
      </c>
      <c r="M1417" s="87"/>
      <c r="N1417" s="87" t="s">
        <v>4389</v>
      </c>
      <c r="O1417" s="87" t="s">
        <v>4390</v>
      </c>
      <c r="P1417" s="87" t="s">
        <v>2265</v>
      </c>
      <c r="Q1417" s="87" t="s">
        <v>2266</v>
      </c>
    </row>
    <row r="1418" spans="1:17" x14ac:dyDescent="0.25">
      <c r="A1418" s="143" t="s">
        <v>4401</v>
      </c>
      <c r="B1418" s="84" t="str">
        <f>IF(A1418&gt;"",IF(A1418=E1418,"No",(IF(IFERROR(VLOOKUP(A1418,E:E,1,FALSE)=A1418,FALSE),"Duplicate",IF(E1418&gt;"","Mismatch","IT Only")))),"No")</f>
        <v>No</v>
      </c>
      <c r="C1418" s="86" t="s">
        <v>430</v>
      </c>
      <c r="D1418" s="84" t="s">
        <v>472</v>
      </c>
      <c r="E1418" s="84" t="s">
        <v>4402</v>
      </c>
      <c r="F1418" s="84" t="str">
        <f>IF(E1418=0,"N/A",IF(IF(E1418&gt;"",COUNTIF(E:E,E1418),0)&gt;1,"Yes","No"))</f>
        <v>No</v>
      </c>
      <c r="G1418" s="87" t="s">
        <v>4403</v>
      </c>
      <c r="H1418" s="87" t="s">
        <v>644</v>
      </c>
      <c r="I1418" s="87" t="s">
        <v>435</v>
      </c>
      <c r="J1418" s="87" t="s">
        <v>500</v>
      </c>
      <c r="K1418" s="87">
        <v>38.498583330000002</v>
      </c>
      <c r="L1418" s="87">
        <v>-90.879499999999993</v>
      </c>
      <c r="M1418" s="87"/>
      <c r="N1418" s="87" t="s">
        <v>4402</v>
      </c>
      <c r="O1418" s="88">
        <v>93</v>
      </c>
      <c r="P1418" s="87" t="s">
        <v>1562</v>
      </c>
      <c r="Q1418" s="89"/>
    </row>
    <row r="1419" spans="1:17" x14ac:dyDescent="0.25">
      <c r="A1419" s="93" t="s">
        <v>4412</v>
      </c>
      <c r="B1419" s="84" t="str">
        <f>IF(A1419&gt;"",IF(A1419=E1419,"No",(IF(IFERROR(VLOOKUP(A1419,E:E,1,FALSE)=A1419,FALSE),"Duplicate",IF(E1419&gt;"","Mismatch","IT Only")))),"No")</f>
        <v>Duplicate</v>
      </c>
      <c r="C1419" s="86" t="s">
        <v>463</v>
      </c>
      <c r="D1419" s="84" t="s">
        <v>464</v>
      </c>
      <c r="E1419" s="143" t="s">
        <v>4413</v>
      </c>
      <c r="F1419" s="84" t="str">
        <f>IF(E1419=0,"N/A",IF(IF(E1419&gt;"",COUNTIF(E:E,E1419),0)&gt;1,"Yes","No"))</f>
        <v>No</v>
      </c>
      <c r="G1419" s="87" t="s">
        <v>4414</v>
      </c>
      <c r="H1419" s="87" t="s">
        <v>4415</v>
      </c>
      <c r="I1419" s="87" t="s">
        <v>445</v>
      </c>
      <c r="J1419" s="87" t="s">
        <v>536</v>
      </c>
      <c r="K1419" s="87">
        <v>40.859613330000002</v>
      </c>
      <c r="L1419" s="87">
        <v>-89.678134999999997</v>
      </c>
      <c r="M1419" s="87"/>
      <c r="N1419" s="87"/>
      <c r="O1419" s="87"/>
      <c r="P1419" s="87"/>
      <c r="Q1419" s="87"/>
    </row>
    <row r="1420" spans="1:17" x14ac:dyDescent="0.25">
      <c r="A1420" s="143"/>
      <c r="B1420" s="84" t="str">
        <f>IF(A1420&gt;"",IF(A1420=E1420,"No",(IF(IFERROR(VLOOKUP(A1420,E:E,1,FALSE)=A1420,FALSE),"Duplicate",IF(E1420&gt;"","Mismatch","IT Only")))),"No")</f>
        <v>No</v>
      </c>
      <c r="C1420" s="86" t="s">
        <v>430</v>
      </c>
      <c r="D1420" s="84" t="s">
        <v>431</v>
      </c>
      <c r="E1420" s="84" t="s">
        <v>4489</v>
      </c>
      <c r="F1420" s="84" t="str">
        <f>IF(E1420=0,"N/A",IF(IF(E1420&gt;"",COUNTIF(E:E,E1420),0)&gt;1,"Yes","No"))</f>
        <v>No</v>
      </c>
      <c r="G1420" s="87" t="s">
        <v>4490</v>
      </c>
      <c r="H1420" s="87" t="s">
        <v>444</v>
      </c>
      <c r="I1420" s="87" t="s">
        <v>445</v>
      </c>
      <c r="J1420" s="87" t="s">
        <v>436</v>
      </c>
      <c r="K1420" s="87">
        <v>40.564782999999998</v>
      </c>
      <c r="L1420" s="87">
        <v>-89.651832999999996</v>
      </c>
      <c r="M1420" s="87"/>
      <c r="N1420" s="87" t="s">
        <v>4491</v>
      </c>
      <c r="O1420" s="87" t="s">
        <v>4492</v>
      </c>
      <c r="P1420" s="87" t="s">
        <v>447</v>
      </c>
      <c r="Q1420" s="87" t="s">
        <v>448</v>
      </c>
    </row>
    <row r="1421" spans="1:17" x14ac:dyDescent="0.25">
      <c r="A1421" s="143"/>
      <c r="B1421" s="84" t="str">
        <f>IF(A1421&gt;"",IF(A1421=E1421,"No",(IF(IFERROR(VLOOKUP(A1421,E:E,1,FALSE)=A1421,FALSE),"Duplicate",IF(E1421&gt;"","Mismatch","IT Only")))),"No")</f>
        <v>No</v>
      </c>
      <c r="C1421" s="86" t="s">
        <v>430</v>
      </c>
      <c r="D1421" s="84" t="s">
        <v>431</v>
      </c>
      <c r="E1421" s="143" t="s">
        <v>6964</v>
      </c>
      <c r="F1421" s="84" t="str">
        <f>IF(E1421=0,"N/A",IF(IF(E1421&gt;"",COUNTIF(E:E,E1421),0)&gt;1,"Yes","No"))</f>
        <v>No</v>
      </c>
      <c r="G1421" s="87" t="s">
        <v>6965</v>
      </c>
      <c r="H1421" s="87" t="s">
        <v>558</v>
      </c>
      <c r="I1421" s="87" t="s">
        <v>445</v>
      </c>
      <c r="J1421" s="87" t="s">
        <v>436</v>
      </c>
      <c r="K1421" s="87">
        <v>38.731622999999999</v>
      </c>
      <c r="L1421" s="87">
        <v>-90.138282000000004</v>
      </c>
      <c r="M1421" s="87"/>
      <c r="N1421" s="87" t="s">
        <v>6966</v>
      </c>
      <c r="O1421" s="87" t="s">
        <v>6967</v>
      </c>
      <c r="P1421" s="87" t="s">
        <v>653</v>
      </c>
      <c r="Q1421" s="87" t="s">
        <v>654</v>
      </c>
    </row>
    <row r="1422" spans="1:17" x14ac:dyDescent="0.25">
      <c r="A1422" s="143"/>
      <c r="B1422" s="143" t="str">
        <f>IF(A1422&gt;"",IF(A1422=E1422,"No",(IF(IFERROR(VLOOKUP(A1422,E:E,1,FALSE)=A1422,FALSE),"Duplicate",IF(E1422&gt;"","Mismatch","IT Only")))),"No")</f>
        <v>No</v>
      </c>
      <c r="C1422" s="86" t="s">
        <v>430</v>
      </c>
      <c r="D1422" s="143" t="s">
        <v>431</v>
      </c>
      <c r="E1422" s="143" t="s">
        <v>4089</v>
      </c>
      <c r="F1422" s="143" t="str">
        <f>IF(E1422=0,"N/A",IF(IF(E1422&gt;"",COUNTIF(E:E,E1422),0)&gt;1,"Yes","No"))</f>
        <v>No</v>
      </c>
      <c r="G1422" s="87" t="s">
        <v>4090</v>
      </c>
      <c r="H1422" s="87" t="s">
        <v>479</v>
      </c>
      <c r="I1422" s="87" t="s">
        <v>445</v>
      </c>
      <c r="J1422" s="87" t="s">
        <v>436</v>
      </c>
      <c r="K1422" s="87">
        <v>39.427999999999997</v>
      </c>
      <c r="L1422" s="87">
        <v>-89.706616670000003</v>
      </c>
      <c r="M1422" s="87"/>
      <c r="N1422" s="87" t="s">
        <v>4089</v>
      </c>
      <c r="O1422" s="87" t="s">
        <v>4091</v>
      </c>
      <c r="P1422" s="87" t="s">
        <v>482</v>
      </c>
      <c r="Q1422" s="87" t="s">
        <v>483</v>
      </c>
    </row>
    <row r="1423" spans="1:17" x14ac:dyDescent="0.25">
      <c r="A1423" s="143"/>
      <c r="B1423" s="143"/>
      <c r="C1423" s="86" t="s">
        <v>430</v>
      </c>
      <c r="D1423" s="143" t="s">
        <v>464</v>
      </c>
      <c r="E1423" s="143" t="s">
        <v>10301</v>
      </c>
      <c r="F1423" s="143" t="s">
        <v>32</v>
      </c>
      <c r="G1423" s="110" t="s">
        <v>10302</v>
      </c>
      <c r="H1423" s="110" t="s">
        <v>493</v>
      </c>
      <c r="I1423" s="110" t="s">
        <v>445</v>
      </c>
      <c r="J1423" s="110"/>
      <c r="K1423" s="110">
        <v>40.740099999999998</v>
      </c>
      <c r="L1423" s="110">
        <v>-88.871700000000004</v>
      </c>
      <c r="M1423" s="110" t="s">
        <v>10303</v>
      </c>
      <c r="N1423" s="110"/>
      <c r="O1423" s="110"/>
      <c r="P1423" s="110"/>
      <c r="Q1423" s="110"/>
    </row>
    <row r="1424" spans="1:17" x14ac:dyDescent="0.25">
      <c r="A1424" s="143" t="s">
        <v>4029</v>
      </c>
      <c r="B1424" s="143" t="str">
        <f>IF(A1424&gt;"",IF(A1424=E1424,"No",(IF(IFERROR(VLOOKUP(A1424,E:E,1,FALSE)=A1424,FALSE),"Duplicate",IF(E1424&gt;"","Mismatch","IT Only")))),"No")</f>
        <v>Duplicate</v>
      </c>
      <c r="C1424" s="86" t="s">
        <v>463</v>
      </c>
      <c r="D1424" s="143" t="s">
        <v>464</v>
      </c>
      <c r="E1424" s="143" t="s">
        <v>4030</v>
      </c>
      <c r="F1424" s="143" t="str">
        <f>IF(E1424=0,"N/A",IF(IF(E1424&gt;"",COUNTIF(E:E,E1424),0)&gt;1,"Yes","No"))</f>
        <v>No</v>
      </c>
      <c r="G1424" s="87" t="s">
        <v>4031</v>
      </c>
      <c r="H1424" s="87" t="s">
        <v>758</v>
      </c>
      <c r="I1424" s="87" t="s">
        <v>435</v>
      </c>
      <c r="J1424" s="87" t="s">
        <v>580</v>
      </c>
      <c r="K1424" s="87">
        <v>38.687559</v>
      </c>
      <c r="L1424" s="87">
        <v>-90.251557000000005</v>
      </c>
      <c r="M1424" s="87" t="s">
        <v>4032</v>
      </c>
      <c r="N1424" s="87"/>
      <c r="O1424" s="94"/>
      <c r="P1424" s="87"/>
      <c r="Q1424" s="89"/>
    </row>
    <row r="1425" spans="1:17" x14ac:dyDescent="0.25">
      <c r="A1425" s="143"/>
      <c r="B1425" s="143" t="str">
        <f>IF(A1425&gt;"",IF(A1425=E1425,"No",(IF(IFERROR(VLOOKUP(A1425,E:E,1,FALSE)=A1425,FALSE),"Duplicate",IF(E1425&gt;"","Mismatch","IT Only")))),"No")</f>
        <v>No</v>
      </c>
      <c r="C1425" s="86" t="s">
        <v>430</v>
      </c>
      <c r="D1425" s="143" t="s">
        <v>431</v>
      </c>
      <c r="E1425" s="143" t="s">
        <v>4174</v>
      </c>
      <c r="F1425" s="143" t="str">
        <f>IF(E1425=0,"N/A",IF(IF(E1425&gt;"",COUNTIF(E:E,E1425),0)&gt;1,"Yes","No"))</f>
        <v>No</v>
      </c>
      <c r="G1425" s="87" t="s">
        <v>4175</v>
      </c>
      <c r="H1425" s="87" t="s">
        <v>444</v>
      </c>
      <c r="I1425" s="87" t="s">
        <v>445</v>
      </c>
      <c r="J1425" s="87" t="s">
        <v>436</v>
      </c>
      <c r="K1425" s="87">
        <v>40.724867000000003</v>
      </c>
      <c r="L1425" s="87">
        <v>-89.554732999999999</v>
      </c>
      <c r="M1425" s="87"/>
      <c r="N1425" s="87" t="s">
        <v>4174</v>
      </c>
      <c r="O1425" s="87" t="s">
        <v>4176</v>
      </c>
      <c r="P1425" s="87" t="s">
        <v>447</v>
      </c>
      <c r="Q1425" s="87" t="s">
        <v>448</v>
      </c>
    </row>
    <row r="1426" spans="1:17" x14ac:dyDescent="0.25">
      <c r="A1426" s="143"/>
      <c r="B1426" s="143" t="str">
        <f>IF(A1426&gt;"",IF(A1426=E1426,"No",(IF(IFERROR(VLOOKUP(A1426,E:E,1,FALSE)=A1426,FALSE),"Duplicate",IF(E1426&gt;"","Mismatch","IT Only")))),"No")</f>
        <v>No</v>
      </c>
      <c r="C1426" s="86" t="s">
        <v>430</v>
      </c>
      <c r="D1426" s="143" t="s">
        <v>431</v>
      </c>
      <c r="E1426" s="143" t="s">
        <v>4085</v>
      </c>
      <c r="F1426" s="143" t="str">
        <f>IF(E1426=0,"N/A",IF(IF(E1426&gt;"",COUNTIF(E:E,E1426),0)&gt;1,"Yes","No"))</f>
        <v>No</v>
      </c>
      <c r="G1426" s="87" t="s">
        <v>4086</v>
      </c>
      <c r="H1426" s="87" t="s">
        <v>479</v>
      </c>
      <c r="I1426" s="87" t="s">
        <v>445</v>
      </c>
      <c r="J1426" s="87" t="s">
        <v>436</v>
      </c>
      <c r="K1426" s="87">
        <v>39.453499999999998</v>
      </c>
      <c r="L1426" s="87">
        <v>-89.779716669999999</v>
      </c>
      <c r="M1426" s="87"/>
      <c r="N1426" s="87" t="s">
        <v>4087</v>
      </c>
      <c r="O1426" s="87" t="s">
        <v>4088</v>
      </c>
      <c r="P1426" s="87" t="s">
        <v>482</v>
      </c>
      <c r="Q1426" s="87" t="s">
        <v>483</v>
      </c>
    </row>
    <row r="1427" spans="1:17" x14ac:dyDescent="0.25">
      <c r="A1427" s="93" t="s">
        <v>4424</v>
      </c>
      <c r="B1427" s="143" t="str">
        <f>IF(A1427&gt;"",IF(A1427=E1427,"No",(IF(IFERROR(VLOOKUP(A1427,E:E,1,FALSE)=A1427,FALSE),"Duplicate",IF(E1427&gt;"","Mismatch","IT Only")))),"No")</f>
        <v>Duplicate</v>
      </c>
      <c r="C1427" s="86" t="s">
        <v>463</v>
      </c>
      <c r="D1427" s="143" t="s">
        <v>464</v>
      </c>
      <c r="E1427" s="143" t="s">
        <v>4425</v>
      </c>
      <c r="F1427" s="143" t="str">
        <f>IF(E1427=0,"N/A",IF(IF(E1427&gt;"",COUNTIF(E:E,E1427),0)&gt;1,"Yes","No"))</f>
        <v>No</v>
      </c>
      <c r="G1427" s="87" t="s">
        <v>4426</v>
      </c>
      <c r="H1427" s="87" t="s">
        <v>479</v>
      </c>
      <c r="I1427" s="87" t="s">
        <v>445</v>
      </c>
      <c r="J1427" s="87" t="s">
        <v>467</v>
      </c>
      <c r="K1427" s="87">
        <v>40.084000000000003</v>
      </c>
      <c r="L1427" s="87">
        <v>-89.734733329999997</v>
      </c>
      <c r="M1427" s="87"/>
      <c r="N1427" s="87" t="s">
        <v>4425</v>
      </c>
      <c r="O1427" s="87" t="s">
        <v>4427</v>
      </c>
      <c r="P1427" s="87" t="s">
        <v>482</v>
      </c>
      <c r="Q1427" s="87" t="s">
        <v>483</v>
      </c>
    </row>
    <row r="1428" spans="1:17" x14ac:dyDescent="0.25">
      <c r="A1428" s="143" t="s">
        <v>4156</v>
      </c>
      <c r="B1428" s="143" t="str">
        <f>IF(A1428&gt;"",IF(A1428=E1428,"No",(IF(IFERROR(VLOOKUP(A1428,E:E,1,FALSE)=A1428,FALSE),"Duplicate",IF(E1428&gt;"","Mismatch","IT Only")))),"No")</f>
        <v>Mismatch</v>
      </c>
      <c r="C1428" s="86" t="s">
        <v>463</v>
      </c>
      <c r="D1428" s="143" t="s">
        <v>464</v>
      </c>
      <c r="E1428" s="143" t="s">
        <v>4157</v>
      </c>
      <c r="F1428" s="84" t="str">
        <f>IF(E1428=0,"N/A",IF(IF(E1428&gt;"",COUNTIF(E:E,E1428),0)&gt;1,"Yes","No"))</f>
        <v>No</v>
      </c>
      <c r="G1428" s="87" t="s">
        <v>4158</v>
      </c>
      <c r="H1428" s="87" t="s">
        <v>479</v>
      </c>
      <c r="I1428" s="87" t="s">
        <v>445</v>
      </c>
      <c r="J1428" s="87" t="s">
        <v>436</v>
      </c>
      <c r="K1428" s="87">
        <v>38.999333329999999</v>
      </c>
      <c r="L1428" s="87">
        <v>-90.407483330000005</v>
      </c>
      <c r="M1428" s="87"/>
      <c r="N1428" s="87" t="s">
        <v>4157</v>
      </c>
      <c r="O1428" s="87" t="s">
        <v>4159</v>
      </c>
      <c r="P1428" s="87" t="s">
        <v>482</v>
      </c>
      <c r="Q1428" s="87" t="s">
        <v>483</v>
      </c>
    </row>
    <row r="1429" spans="1:17" x14ac:dyDescent="0.25">
      <c r="A1429" s="143"/>
      <c r="B1429" s="84" t="str">
        <f>IF(A1429&gt;"",IF(A1429=E1429,"No",(IF(IFERROR(VLOOKUP(A1429,E:E,1,FALSE)=A1429,FALSE),"Duplicate",IF(E1429&gt;"","Mismatch","IT Only")))),"No")</f>
        <v>No</v>
      </c>
      <c r="C1429" s="86" t="s">
        <v>430</v>
      </c>
      <c r="D1429" s="84" t="s">
        <v>431</v>
      </c>
      <c r="E1429" s="143" t="s">
        <v>4482</v>
      </c>
      <c r="F1429" s="84" t="str">
        <f>IF(E1429=0,"N/A",IF(IF(E1429&gt;"",COUNTIF(E:E,E1429),0)&gt;1,"Yes","No"))</f>
        <v>No</v>
      </c>
      <c r="G1429" s="87" t="s">
        <v>4483</v>
      </c>
      <c r="H1429" s="87" t="s">
        <v>479</v>
      </c>
      <c r="I1429" s="87" t="s">
        <v>445</v>
      </c>
      <c r="J1429" s="87" t="s">
        <v>436</v>
      </c>
      <c r="K1429" s="87"/>
      <c r="L1429" s="87"/>
      <c r="M1429" s="87"/>
      <c r="N1429" s="87" t="s">
        <v>4482</v>
      </c>
      <c r="O1429" s="87" t="s">
        <v>4484</v>
      </c>
      <c r="P1429" s="87" t="s">
        <v>482</v>
      </c>
      <c r="Q1429" s="87" t="s">
        <v>483</v>
      </c>
    </row>
    <row r="1430" spans="1:17" x14ac:dyDescent="0.25">
      <c r="A1430" s="143" t="s">
        <v>4485</v>
      </c>
      <c r="B1430" s="84" t="str">
        <f>IF(A1430&gt;"",IF(A1430=E1430,"No",(IF(IFERROR(VLOOKUP(A1430,E:E,1,FALSE)=A1430,FALSE),"Duplicate",IF(E1430&gt;"","Mismatch","IT Only")))),"No")</f>
        <v>No</v>
      </c>
      <c r="C1430" s="86" t="s">
        <v>430</v>
      </c>
      <c r="D1430" s="84" t="s">
        <v>431</v>
      </c>
      <c r="E1430" s="143" t="s">
        <v>4486</v>
      </c>
      <c r="F1430" s="84" t="str">
        <f>IF(E1430=0,"N/A",IF(IF(E1430&gt;"",COUNTIF(E:E,E1430),0)&gt;1,"Yes","No"))</f>
        <v>No</v>
      </c>
      <c r="G1430" s="87" t="s">
        <v>4487</v>
      </c>
      <c r="H1430" s="87" t="s">
        <v>479</v>
      </c>
      <c r="I1430" s="87" t="s">
        <v>445</v>
      </c>
      <c r="J1430" s="87" t="s">
        <v>467</v>
      </c>
      <c r="K1430" s="87">
        <v>39.700666669999997</v>
      </c>
      <c r="L1430" s="87">
        <v>-90.780933329999996</v>
      </c>
      <c r="M1430" s="87"/>
      <c r="N1430" s="87" t="s">
        <v>4486</v>
      </c>
      <c r="O1430" s="87" t="s">
        <v>4488</v>
      </c>
      <c r="P1430" s="87" t="s">
        <v>482</v>
      </c>
      <c r="Q1430" s="87" t="s">
        <v>483</v>
      </c>
    </row>
    <row r="1431" spans="1:17" x14ac:dyDescent="0.25">
      <c r="A1431" s="143"/>
      <c r="B1431" s="143" t="str">
        <f>IF(A1431&gt;"",IF(A1431=E1431,"No",(IF(IFERROR(VLOOKUP(A1431,E:E,1,FALSE)=A1431,FALSE),"Duplicate",IF(E1431&gt;"","Mismatch","IT Only")))),"No")</f>
        <v>No</v>
      </c>
      <c r="C1431" s="86" t="s">
        <v>430</v>
      </c>
      <c r="D1431" s="143" t="s">
        <v>431</v>
      </c>
      <c r="E1431" s="143" t="s">
        <v>4478</v>
      </c>
      <c r="F1431" s="143" t="str">
        <f>IF(E1431=0,"N/A",IF(IF(E1431&gt;"",COUNTIF(E:E,E1431),0)&gt;1,"Yes","No"))</f>
        <v>No</v>
      </c>
      <c r="G1431" s="87" t="s">
        <v>4479</v>
      </c>
      <c r="H1431" s="87" t="s">
        <v>479</v>
      </c>
      <c r="I1431" s="87" t="s">
        <v>445</v>
      </c>
      <c r="J1431" s="87" t="s">
        <v>436</v>
      </c>
      <c r="K1431" s="87">
        <v>39.701333329999997</v>
      </c>
      <c r="L1431" s="87">
        <v>-90.731166669999993</v>
      </c>
      <c r="M1431" s="87"/>
      <c r="N1431" s="87" t="s">
        <v>4480</v>
      </c>
      <c r="O1431" s="87" t="s">
        <v>4481</v>
      </c>
      <c r="P1431" s="87" t="s">
        <v>482</v>
      </c>
      <c r="Q1431" s="87" t="s">
        <v>483</v>
      </c>
    </row>
    <row r="1432" spans="1:17" x14ac:dyDescent="0.25">
      <c r="A1432" s="143"/>
      <c r="B1432" s="143" t="str">
        <f>IF(A1432&gt;"",IF(A1432=E1432,"No",(IF(IFERROR(VLOOKUP(A1432,E:E,1,FALSE)=A1432,FALSE),"Duplicate",IF(E1432&gt;"","Mismatch","IT Only")))),"No")</f>
        <v>No</v>
      </c>
      <c r="C1432" s="86" t="s">
        <v>430</v>
      </c>
      <c r="D1432" s="143" t="s">
        <v>431</v>
      </c>
      <c r="E1432" s="143" t="s">
        <v>4474</v>
      </c>
      <c r="F1432" s="143" t="str">
        <f>IF(E1432=0,"N/A",IF(IF(E1432&gt;"",COUNTIF(E:E,E1432),0)&gt;1,"Yes","No"))</f>
        <v>No</v>
      </c>
      <c r="G1432" s="87" t="s">
        <v>4475</v>
      </c>
      <c r="H1432" s="87" t="s">
        <v>493</v>
      </c>
      <c r="I1432" s="87" t="s">
        <v>445</v>
      </c>
      <c r="J1432" s="87" t="s">
        <v>436</v>
      </c>
      <c r="K1432" s="87">
        <v>40.742233329999998</v>
      </c>
      <c r="L1432" s="87">
        <v>-88.878983329999997</v>
      </c>
      <c r="M1432" s="87"/>
      <c r="N1432" s="87" t="s">
        <v>4476</v>
      </c>
      <c r="O1432" s="87" t="s">
        <v>4477</v>
      </c>
      <c r="P1432" s="87" t="s">
        <v>1321</v>
      </c>
      <c r="Q1432" s="87" t="s">
        <v>1322</v>
      </c>
    </row>
    <row r="1433" spans="1:17" x14ac:dyDescent="0.25">
      <c r="A1433" s="143"/>
      <c r="B1433" s="143" t="str">
        <f>IF(A1433&gt;"",IF(A1433=E1433,"No",(IF(IFERROR(VLOOKUP(A1433,E:E,1,FALSE)=A1433,FALSE),"Duplicate",IF(E1433&gt;"","Mismatch","IT Only")))),"No")</f>
        <v>No</v>
      </c>
      <c r="C1433" s="86" t="s">
        <v>430</v>
      </c>
      <c r="D1433" s="143" t="s">
        <v>431</v>
      </c>
      <c r="E1433" s="143" t="s">
        <v>4017</v>
      </c>
      <c r="F1433" s="143" t="str">
        <f>IF(E1433=0,"N/A",IF(IF(E1433&gt;"",COUNTIF(E:E,E1433),0)&gt;1,"Yes","No"))</f>
        <v>No</v>
      </c>
      <c r="G1433" s="87" t="s">
        <v>4018</v>
      </c>
      <c r="H1433" s="87" t="s">
        <v>489</v>
      </c>
      <c r="I1433" s="87" t="s">
        <v>435</v>
      </c>
      <c r="J1433" s="87" t="s">
        <v>436</v>
      </c>
      <c r="K1433" s="87">
        <v>38.410716669999999</v>
      </c>
      <c r="L1433" s="87">
        <v>-91.314316669999997</v>
      </c>
      <c r="M1433" s="87"/>
      <c r="N1433" s="87" t="s">
        <v>4017</v>
      </c>
      <c r="O1433" s="94">
        <v>985</v>
      </c>
      <c r="P1433" s="87" t="s">
        <v>1042</v>
      </c>
      <c r="Q1433" s="89"/>
    </row>
    <row r="1434" spans="1:17" x14ac:dyDescent="0.25">
      <c r="A1434" s="143"/>
      <c r="B1434" s="143" t="str">
        <f>IF(A1434&gt;"",IF(A1434=E1434,"No",(IF(IFERROR(VLOOKUP(A1434,E:E,1,FALSE)=A1434,FALSE),"Duplicate",IF(E1434&gt;"","Mismatch","IT Only")))),"No")</f>
        <v>No</v>
      </c>
      <c r="C1434" s="86" t="s">
        <v>430</v>
      </c>
      <c r="D1434" s="143" t="s">
        <v>431</v>
      </c>
      <c r="E1434" s="143" t="s">
        <v>4446</v>
      </c>
      <c r="F1434" s="143" t="str">
        <f>IF(E1434=0,"N/A",IF(IF(E1434&gt;"",COUNTIF(E:E,E1434),0)&gt;1,"Yes","No"))</f>
        <v>No</v>
      </c>
      <c r="G1434" s="87" t="s">
        <v>4447</v>
      </c>
      <c r="H1434" s="87" t="s">
        <v>558</v>
      </c>
      <c r="I1434" s="87" t="s">
        <v>445</v>
      </c>
      <c r="J1434" s="87" t="s">
        <v>436</v>
      </c>
      <c r="K1434" s="87">
        <v>38.88056666</v>
      </c>
      <c r="L1434" s="87">
        <v>-89.372916669999995</v>
      </c>
      <c r="M1434" s="87"/>
      <c r="N1434" s="87" t="s">
        <v>4448</v>
      </c>
      <c r="O1434" s="87" t="s">
        <v>4449</v>
      </c>
      <c r="P1434" s="87" t="s">
        <v>1196</v>
      </c>
      <c r="Q1434" s="87" t="s">
        <v>1197</v>
      </c>
    </row>
    <row r="1435" spans="1:17" x14ac:dyDescent="0.25">
      <c r="A1435" s="143"/>
      <c r="B1435" s="84" t="str">
        <f>IF(A1435&gt;"",IF(A1435=E1435,"No",(IF(IFERROR(VLOOKUP(A1435,E:E,1,FALSE)=A1435,FALSE),"Duplicate",IF(E1435&gt;"","Mismatch","IT Only")))),"No")</f>
        <v>No</v>
      </c>
      <c r="C1435" s="86" t="s">
        <v>430</v>
      </c>
      <c r="D1435" s="143" t="s">
        <v>431</v>
      </c>
      <c r="E1435" s="84" t="s">
        <v>4033</v>
      </c>
      <c r="F1435" s="84" t="str">
        <f>IF(E1435=0,"N/A",IF(IF(E1435&gt;"",COUNTIF(E:E,E1435),0)&gt;1,"Yes","No"))</f>
        <v>No</v>
      </c>
      <c r="G1435" s="87" t="s">
        <v>4034</v>
      </c>
      <c r="H1435" s="87" t="s">
        <v>444</v>
      </c>
      <c r="I1435" s="87" t="s">
        <v>445</v>
      </c>
      <c r="J1435" s="87" t="s">
        <v>436</v>
      </c>
      <c r="K1435" s="87"/>
      <c r="L1435" s="87"/>
      <c r="M1435" s="87"/>
      <c r="N1435" s="87" t="s">
        <v>4033</v>
      </c>
      <c r="O1435" s="87" t="s">
        <v>4035</v>
      </c>
      <c r="P1435" s="87" t="s">
        <v>447</v>
      </c>
      <c r="Q1435" s="87" t="s">
        <v>448</v>
      </c>
    </row>
    <row r="1436" spans="1:17" x14ac:dyDescent="0.25">
      <c r="A1436" s="143"/>
      <c r="B1436" s="143" t="str">
        <f>IF(A1436&gt;"",IF(A1436=E1436,"No",(IF(IFERROR(VLOOKUP(A1436,E:E,1,FALSE)=A1436,FALSE),"Duplicate",IF(E1436&gt;"","Mismatch","IT Only")))),"No")</f>
        <v>No</v>
      </c>
      <c r="C1436" s="86" t="s">
        <v>430</v>
      </c>
      <c r="D1436" s="143" t="s">
        <v>431</v>
      </c>
      <c r="E1436" s="143" t="s">
        <v>4416</v>
      </c>
      <c r="F1436" s="143" t="str">
        <f>IF(E1436=0,"N/A",IF(IF(E1436&gt;"",COUNTIF(E:E,E1436),0)&gt;1,"Yes","No"))</f>
        <v>No</v>
      </c>
      <c r="G1436" s="87" t="s">
        <v>4417</v>
      </c>
      <c r="H1436" s="87" t="s">
        <v>434</v>
      </c>
      <c r="I1436" s="87" t="s">
        <v>435</v>
      </c>
      <c r="J1436" s="87" t="s">
        <v>436</v>
      </c>
      <c r="K1436" s="87">
        <v>40.265166669999999</v>
      </c>
      <c r="L1436" s="87">
        <v>-92.951633330000007</v>
      </c>
      <c r="M1436" s="87"/>
      <c r="N1436" s="87" t="s">
        <v>4416</v>
      </c>
      <c r="O1436" s="94">
        <v>852</v>
      </c>
      <c r="P1436" s="87" t="s">
        <v>475</v>
      </c>
      <c r="Q1436" s="89"/>
    </row>
    <row r="1437" spans="1:17" x14ac:dyDescent="0.25">
      <c r="A1437" s="143" t="s">
        <v>4418</v>
      </c>
      <c r="B1437" s="143" t="str">
        <f>IF(A1437&gt;"",IF(A1437=E1437,"No",(IF(IFERROR(VLOOKUP(A1437,E:E,1,FALSE)=A1437,FALSE),"Duplicate",IF(E1437&gt;"","Mismatch","IT Only")))),"No")</f>
        <v>No</v>
      </c>
      <c r="C1437" s="86" t="s">
        <v>430</v>
      </c>
      <c r="D1437" s="143" t="s">
        <v>431</v>
      </c>
      <c r="E1437" s="143" t="s">
        <v>4419</v>
      </c>
      <c r="F1437" s="143" t="str">
        <f>IF(E1437=0,"N/A",IF(IF(E1437&gt;"",COUNTIF(E:E,E1437),0)&gt;1,"Yes","No"))</f>
        <v>No</v>
      </c>
      <c r="G1437" s="87" t="s">
        <v>4420</v>
      </c>
      <c r="H1437" s="87" t="s">
        <v>479</v>
      </c>
      <c r="I1437" s="87" t="s">
        <v>445</v>
      </c>
      <c r="J1437" s="87" t="s">
        <v>467</v>
      </c>
      <c r="K1437" s="87">
        <v>39.344439000000001</v>
      </c>
      <c r="L1437" s="87">
        <v>-90.214806999999993</v>
      </c>
      <c r="M1437" s="87"/>
      <c r="N1437" s="87" t="s">
        <v>4419</v>
      </c>
      <c r="O1437" s="87" t="s">
        <v>4421</v>
      </c>
      <c r="P1437" s="87" t="s">
        <v>482</v>
      </c>
      <c r="Q1437" s="87" t="s">
        <v>483</v>
      </c>
    </row>
    <row r="1438" spans="1:17" ht="30" x14ac:dyDescent="0.25">
      <c r="A1438" s="101" t="s">
        <v>4436</v>
      </c>
      <c r="B1438" s="143" t="str">
        <f>IF(A1438&gt;"",IF(A1438=E1438,"No",(IF(IFERROR(VLOOKUP(A1438,E:E,1,FALSE)=A1438,FALSE),"Duplicate",IF(E1438&gt;"","Mismatch","IT Only")))),"No")</f>
        <v>No</v>
      </c>
      <c r="C1438" s="91" t="s">
        <v>1007</v>
      </c>
      <c r="D1438" s="143" t="s">
        <v>464</v>
      </c>
      <c r="E1438" s="143" t="s">
        <v>4436</v>
      </c>
      <c r="F1438" s="143" t="str">
        <f>IF(E1438=0,"N/A",IF(IF(E1438&gt;"",COUNTIF(E:E,E1438),0)&gt;1,"Yes","No"))</f>
        <v>Yes</v>
      </c>
      <c r="G1438" s="87" t="s">
        <v>4437</v>
      </c>
      <c r="H1438" s="87" t="s">
        <v>558</v>
      </c>
      <c r="I1438" s="87" t="s">
        <v>445</v>
      </c>
      <c r="J1438" s="87" t="s">
        <v>536</v>
      </c>
      <c r="K1438" s="87">
        <v>38.885850830000003</v>
      </c>
      <c r="L1438" s="87">
        <v>-89.412403060000003</v>
      </c>
      <c r="M1438" s="87"/>
      <c r="N1438" s="87"/>
      <c r="O1438" s="87"/>
      <c r="P1438" s="87"/>
      <c r="Q1438" s="87"/>
    </row>
    <row r="1439" spans="1:17" x14ac:dyDescent="0.25">
      <c r="A1439" s="90"/>
      <c r="B1439" s="90" t="str">
        <f>IF(A1439&gt;"",IF(A1439=E1439,"No",(IF(IFERROR(VLOOKUP(A1439,E:E,1,FALSE)=A1439,FALSE),"Duplicate",IF(E1439&gt;"","Mismatch","IT Only")))),"No")</f>
        <v>No</v>
      </c>
      <c r="C1439" s="91" t="s">
        <v>2028</v>
      </c>
      <c r="D1439" s="90" t="s">
        <v>464</v>
      </c>
      <c r="E1439" s="90" t="s">
        <v>4470</v>
      </c>
      <c r="F1439" s="90" t="str">
        <f>IF(E1439=0,"N/A",IF(IF(E1439&gt;"",COUNTIF(E:E,E1439),0)&gt;1,"Yes","No"))</f>
        <v>Yes</v>
      </c>
      <c r="G1439" s="92" t="s">
        <v>4471</v>
      </c>
      <c r="H1439" s="92" t="s">
        <v>3691</v>
      </c>
      <c r="I1439" s="92" t="s">
        <v>445</v>
      </c>
      <c r="J1439" s="92" t="s">
        <v>436</v>
      </c>
      <c r="K1439" s="92"/>
      <c r="L1439" s="92"/>
      <c r="M1439" s="92"/>
      <c r="N1439" s="92" t="s">
        <v>4472</v>
      </c>
      <c r="O1439" s="92" t="s">
        <v>4473</v>
      </c>
      <c r="P1439" s="92" t="s">
        <v>1196</v>
      </c>
      <c r="Q1439" s="92" t="s">
        <v>4075</v>
      </c>
    </row>
    <row r="1440" spans="1:17" x14ac:dyDescent="0.25">
      <c r="A1440" s="143"/>
      <c r="B1440" s="143" t="str">
        <f>IF(A1440&gt;"",IF(A1440=E1440,"No",(IF(IFERROR(VLOOKUP(A1440,E:E,1,FALSE)=A1440,FALSE),"Duplicate",IF(E1440&gt;"","Mismatch","IT Only")))),"No")</f>
        <v>No</v>
      </c>
      <c r="C1440" s="86" t="s">
        <v>430</v>
      </c>
      <c r="D1440" s="143" t="s">
        <v>431</v>
      </c>
      <c r="E1440" s="143" t="s">
        <v>4490</v>
      </c>
      <c r="F1440" s="143" t="str">
        <f>IF(E1440=0,"N/A",IF(IF(E1440&gt;"",COUNTIF(E:E,E1440),0)&gt;1,"Yes","No"))</f>
        <v>No</v>
      </c>
      <c r="G1440" s="87" t="s">
        <v>4493</v>
      </c>
      <c r="H1440" s="87" t="s">
        <v>593</v>
      </c>
      <c r="I1440" s="87" t="s">
        <v>435</v>
      </c>
      <c r="J1440" s="87" t="s">
        <v>436</v>
      </c>
      <c r="K1440" s="87">
        <v>38.667733329999997</v>
      </c>
      <c r="L1440" s="87">
        <v>-90.344650000000001</v>
      </c>
      <c r="M1440" s="87"/>
      <c r="N1440" s="87" t="s">
        <v>4490</v>
      </c>
      <c r="O1440" s="94">
        <v>172</v>
      </c>
      <c r="P1440" s="87" t="s">
        <v>564</v>
      </c>
      <c r="Q1440" s="89"/>
    </row>
    <row r="1441" spans="1:17" x14ac:dyDescent="0.25">
      <c r="A1441" s="143"/>
      <c r="B1441" s="143" t="str">
        <f>IF(A1441&gt;"",IF(A1441=E1441,"No",(IF(IFERROR(VLOOKUP(A1441,E:E,1,FALSE)=A1441,FALSE),"Duplicate",IF(E1441&gt;"","Mismatch","IT Only")))),"No")</f>
        <v>No</v>
      </c>
      <c r="C1441" s="86" t="s">
        <v>430</v>
      </c>
      <c r="D1441" s="143" t="s">
        <v>431</v>
      </c>
      <c r="E1441" s="84" t="s">
        <v>4450</v>
      </c>
      <c r="F1441" s="84" t="str">
        <f>IF(E1441=0,"N/A",IF(IF(E1441&gt;"",COUNTIF(E:E,E1441),0)&gt;1,"Yes","No"))</f>
        <v>No</v>
      </c>
      <c r="G1441" s="87" t="s">
        <v>4451</v>
      </c>
      <c r="H1441" s="87" t="s">
        <v>558</v>
      </c>
      <c r="I1441" s="87" t="s">
        <v>445</v>
      </c>
      <c r="J1441" s="87" t="s">
        <v>436</v>
      </c>
      <c r="K1441" s="87">
        <v>38.886200000000002</v>
      </c>
      <c r="L1441" s="87">
        <v>-89.402450000000002</v>
      </c>
      <c r="M1441" s="87"/>
      <c r="N1441" s="87" t="s">
        <v>4452</v>
      </c>
      <c r="O1441" s="87" t="s">
        <v>4453</v>
      </c>
      <c r="P1441" s="87" t="s">
        <v>1196</v>
      </c>
      <c r="Q1441" s="87" t="s">
        <v>1197</v>
      </c>
    </row>
    <row r="1442" spans="1:17" x14ac:dyDescent="0.25">
      <c r="A1442" s="143"/>
      <c r="B1442" s="143" t="str">
        <f>IF(A1442&gt;"",IF(A1442=E1442,"No",(IF(IFERROR(VLOOKUP(A1442,E:E,1,FALSE)=A1442,FALSE),"Duplicate",IF(E1442&gt;"","Mismatch","IT Only")))),"No")</f>
        <v>No</v>
      </c>
      <c r="C1442" s="86" t="s">
        <v>430</v>
      </c>
      <c r="D1442" s="143" t="s">
        <v>431</v>
      </c>
      <c r="E1442" s="143" t="s">
        <v>4458</v>
      </c>
      <c r="F1442" s="143" t="str">
        <f>IF(E1442=0,"N/A",IF(IF(E1442&gt;"",COUNTIF(E:E,E1442),0)&gt;1,"Yes","No"))</f>
        <v>No</v>
      </c>
      <c r="G1442" s="87" t="s">
        <v>4459</v>
      </c>
      <c r="H1442" s="87" t="s">
        <v>558</v>
      </c>
      <c r="I1442" s="87" t="s">
        <v>445</v>
      </c>
      <c r="J1442" s="87" t="s">
        <v>436</v>
      </c>
      <c r="K1442" s="87">
        <v>38.898016669999997</v>
      </c>
      <c r="L1442" s="87">
        <v>-89.430033330000001</v>
      </c>
      <c r="M1442" s="87"/>
      <c r="N1442" s="87" t="s">
        <v>4460</v>
      </c>
      <c r="O1442" s="87" t="s">
        <v>4461</v>
      </c>
      <c r="P1442" s="87" t="s">
        <v>1196</v>
      </c>
      <c r="Q1442" s="87" t="s">
        <v>1197</v>
      </c>
    </row>
    <row r="1443" spans="1:17" s="90" customFormat="1" x14ac:dyDescent="0.25">
      <c r="A1443" s="143"/>
      <c r="B1443" s="143" t="str">
        <f>IF(A1443&gt;"",IF(A1443=E1443,"No",(IF(IFERROR(VLOOKUP(A1443,E:E,1,FALSE)=A1443,FALSE),"Duplicate",IF(E1443&gt;"","Mismatch","IT Only")))),"No")</f>
        <v>No</v>
      </c>
      <c r="C1443" s="86" t="s">
        <v>430</v>
      </c>
      <c r="D1443" s="143" t="s">
        <v>431</v>
      </c>
      <c r="E1443" s="143" t="s">
        <v>2867</v>
      </c>
      <c r="F1443" s="143" t="str">
        <f>IF(E1443=0,"N/A",IF(IF(E1443&gt;"",COUNTIF(E:E,E1443),0)&gt;1,"Yes","No"))</f>
        <v>No</v>
      </c>
      <c r="G1443" s="87" t="s">
        <v>2868</v>
      </c>
      <c r="H1443" s="87" t="s">
        <v>493</v>
      </c>
      <c r="I1443" s="87" t="s">
        <v>445</v>
      </c>
      <c r="J1443" s="87" t="s">
        <v>436</v>
      </c>
      <c r="K1443" s="87">
        <v>39.892800000000001</v>
      </c>
      <c r="L1443" s="87">
        <v>-88.916666669999998</v>
      </c>
      <c r="M1443" s="87"/>
      <c r="N1443" s="87" t="s">
        <v>2869</v>
      </c>
      <c r="O1443" s="87" t="s">
        <v>2870</v>
      </c>
      <c r="P1443" s="87" t="s">
        <v>496</v>
      </c>
      <c r="Q1443" s="87" t="s">
        <v>497</v>
      </c>
    </row>
    <row r="1444" spans="1:17" x14ac:dyDescent="0.25">
      <c r="A1444" s="143"/>
      <c r="B1444" s="143" t="str">
        <f>IF(A1444&gt;"",IF(A1444=E1444,"No",(IF(IFERROR(VLOOKUP(A1444,E:E,1,FALSE)=A1444,FALSE),"Duplicate",IF(E1444&gt;"","Mismatch","IT Only")))),"No")</f>
        <v>No</v>
      </c>
      <c r="C1444" s="86" t="s">
        <v>430</v>
      </c>
      <c r="D1444" s="143" t="s">
        <v>431</v>
      </c>
      <c r="E1444" s="84" t="s">
        <v>4385</v>
      </c>
      <c r="F1444" s="84" t="str">
        <f>IF(E1444=0,"N/A",IF(IF(E1444&gt;"",COUNTIF(E:E,E1444),0)&gt;1,"Yes","No"))</f>
        <v>No</v>
      </c>
      <c r="G1444" s="87" t="s">
        <v>4386</v>
      </c>
      <c r="H1444" s="87" t="s">
        <v>692</v>
      </c>
      <c r="I1444" s="87" t="s">
        <v>435</v>
      </c>
      <c r="J1444" s="87" t="s">
        <v>436</v>
      </c>
      <c r="K1444" s="87">
        <v>37.649483330000002</v>
      </c>
      <c r="L1444" s="87">
        <v>-90.672583329999995</v>
      </c>
      <c r="M1444" s="87"/>
      <c r="N1444" s="87" t="s">
        <v>4385</v>
      </c>
      <c r="O1444" s="94">
        <v>475</v>
      </c>
      <c r="P1444" s="87" t="s">
        <v>1039</v>
      </c>
      <c r="Q1444" s="89"/>
    </row>
    <row r="1445" spans="1:17" x14ac:dyDescent="0.25">
      <c r="A1445" s="143"/>
      <c r="B1445" s="84" t="str">
        <f>IF(A1445&gt;"",IF(A1445=E1445,"No",(IF(IFERROR(VLOOKUP(A1445,E:E,1,FALSE)=A1445,FALSE),"Duplicate",IF(E1445&gt;"","Mismatch","IT Only")))),"No")</f>
        <v>No</v>
      </c>
      <c r="C1445" s="86" t="s">
        <v>541</v>
      </c>
      <c r="D1445" s="84" t="s">
        <v>464</v>
      </c>
      <c r="E1445" s="84" t="s">
        <v>4496</v>
      </c>
      <c r="F1445" s="84" t="str">
        <f>IF(E1445=0,"N/A",IF(IF(E1445&gt;"",COUNTIF(E:E,E1445),0)&gt;1,"Yes","No"))</f>
        <v>No</v>
      </c>
      <c r="G1445" s="87" t="s">
        <v>4497</v>
      </c>
      <c r="H1445" s="87" t="s">
        <v>444</v>
      </c>
      <c r="I1445" s="87" t="s">
        <v>445</v>
      </c>
      <c r="J1445" s="87" t="s">
        <v>10374</v>
      </c>
      <c r="K1445" s="87">
        <v>40.626300000000001</v>
      </c>
      <c r="L1445" s="87">
        <v>-89.550667000000004</v>
      </c>
      <c r="M1445" s="87"/>
      <c r="N1445" s="87" t="s">
        <v>4496</v>
      </c>
      <c r="O1445" s="87" t="s">
        <v>4498</v>
      </c>
      <c r="P1445" s="87" t="s">
        <v>447</v>
      </c>
      <c r="Q1445" s="87" t="s">
        <v>448</v>
      </c>
    </row>
    <row r="1446" spans="1:17" x14ac:dyDescent="0.25">
      <c r="A1446" s="143"/>
      <c r="B1446" s="143" t="str">
        <f>IF(A1446&gt;"",IF(A1446=E1446,"No",(IF(IFERROR(VLOOKUP(A1446,E:E,1,FALSE)=A1446,FALSE),"Duplicate",IF(E1446&gt;"","Mismatch","IT Only")))),"No")</f>
        <v>No</v>
      </c>
      <c r="C1446" s="86" t="s">
        <v>430</v>
      </c>
      <c r="D1446" s="143" t="s">
        <v>431</v>
      </c>
      <c r="E1446" s="143" t="s">
        <v>4151</v>
      </c>
      <c r="F1446" s="143" t="str">
        <f>IF(E1446=0,"N/A",IF(IF(E1446&gt;"",COUNTIF(E:E,E1446),0)&gt;1,"Yes","No"))</f>
        <v>No</v>
      </c>
      <c r="G1446" s="87" t="s">
        <v>4152</v>
      </c>
      <c r="H1446" s="87" t="s">
        <v>680</v>
      </c>
      <c r="I1446" s="87" t="s">
        <v>445</v>
      </c>
      <c r="J1446" s="87" t="s">
        <v>436</v>
      </c>
      <c r="K1446" s="87">
        <v>37.607523999999998</v>
      </c>
      <c r="L1446" s="87">
        <v>-88.981470000000002</v>
      </c>
      <c r="M1446" s="87"/>
      <c r="N1446" s="87" t="s">
        <v>4151</v>
      </c>
      <c r="O1446" s="87" t="s">
        <v>4153</v>
      </c>
      <c r="P1446" s="87" t="s">
        <v>684</v>
      </c>
      <c r="Q1446" s="87" t="s">
        <v>685</v>
      </c>
    </row>
    <row r="1447" spans="1:17" x14ac:dyDescent="0.25">
      <c r="A1447" s="143"/>
      <c r="B1447" s="143" t="str">
        <f>IF(A1447&gt;"",IF(A1447=E1447,"No",(IF(IFERROR(VLOOKUP(A1447,E:E,1,FALSE)=A1447,FALSE),"Duplicate",IF(E1447&gt;"","Mismatch","IT Only")))),"No")</f>
        <v>No</v>
      </c>
      <c r="C1447" s="86" t="s">
        <v>541</v>
      </c>
      <c r="D1447" s="143" t="s">
        <v>464</v>
      </c>
      <c r="E1447" s="143" t="s">
        <v>4399</v>
      </c>
      <c r="F1447" s="143" t="str">
        <f>IF(E1447=0,"N/A",IF(IF(E1447&gt;"",COUNTIF(E:E,E1447),0)&gt;1,"Yes","No"))</f>
        <v>No</v>
      </c>
      <c r="G1447" s="87" t="s">
        <v>4400</v>
      </c>
      <c r="H1447" s="87" t="s">
        <v>440</v>
      </c>
      <c r="I1447" s="87" t="s">
        <v>435</v>
      </c>
      <c r="J1447" s="87" t="s">
        <v>436</v>
      </c>
      <c r="K1447" s="87">
        <v>38.556466669999999</v>
      </c>
      <c r="L1447" s="87">
        <v>-90.311183330000006</v>
      </c>
      <c r="M1447" s="87"/>
      <c r="N1447" s="87" t="s">
        <v>4399</v>
      </c>
      <c r="O1447" s="94">
        <v>151</v>
      </c>
      <c r="P1447" s="87" t="s">
        <v>513</v>
      </c>
      <c r="Q1447" s="89"/>
    </row>
    <row r="1448" spans="1:17" x14ac:dyDescent="0.25">
      <c r="A1448" s="143"/>
      <c r="B1448" s="143" t="str">
        <f>IF(A1448&gt;"",IF(A1448=E1448,"No",(IF(IFERROR(VLOOKUP(A1448,E:E,1,FALSE)=A1448,FALSE),"Duplicate",IF(E1448&gt;"","Mismatch","IT Only")))),"No")</f>
        <v>No</v>
      </c>
      <c r="C1448" s="86" t="s">
        <v>430</v>
      </c>
      <c r="D1448" s="143" t="s">
        <v>431</v>
      </c>
      <c r="E1448" s="143" t="s">
        <v>9465</v>
      </c>
      <c r="F1448" s="143" t="str">
        <f>IF(E1448=0,"N/A",IF(IF(E1448&gt;"",COUNTIF(E:E,E1448),0)&gt;1,"Yes","No"))</f>
        <v>No</v>
      </c>
      <c r="G1448" s="87" t="s">
        <v>9466</v>
      </c>
      <c r="H1448" s="87" t="s">
        <v>444</v>
      </c>
      <c r="I1448" s="87" t="s">
        <v>445</v>
      </c>
      <c r="J1448" s="87" t="s">
        <v>436</v>
      </c>
      <c r="K1448" s="87">
        <v>41.124875000000003</v>
      </c>
      <c r="L1448" s="87">
        <v>-89.344876999999997</v>
      </c>
      <c r="M1448" s="87"/>
      <c r="N1448" s="87" t="s">
        <v>9465</v>
      </c>
      <c r="O1448" s="87" t="s">
        <v>9467</v>
      </c>
      <c r="P1448" s="87" t="s">
        <v>447</v>
      </c>
      <c r="Q1448" s="87" t="s">
        <v>448</v>
      </c>
    </row>
    <row r="1449" spans="1:17" x14ac:dyDescent="0.25">
      <c r="A1449" s="143"/>
      <c r="B1449" s="143" t="str">
        <f>IF(A1449&gt;"",IF(A1449=E1449,"No",(IF(IFERROR(VLOOKUP(A1449,E:E,1,FALSE)=A1449,FALSE),"Duplicate",IF(E1449&gt;"","Mismatch","IT Only")))),"No")</f>
        <v>No</v>
      </c>
      <c r="C1449" s="86" t="s">
        <v>430</v>
      </c>
      <c r="D1449" s="143" t="s">
        <v>431</v>
      </c>
      <c r="E1449" s="143" t="s">
        <v>4409</v>
      </c>
      <c r="F1449" s="143" t="str">
        <f>IF(E1449=0,"N/A",IF(IF(E1449&gt;"",COUNTIF(E:E,E1449),0)&gt;1,"Yes","No"))</f>
        <v>No</v>
      </c>
      <c r="G1449" s="87" t="s">
        <v>4410</v>
      </c>
      <c r="H1449" s="87" t="s">
        <v>528</v>
      </c>
      <c r="I1449" s="87" t="s">
        <v>445</v>
      </c>
      <c r="J1449" s="87" t="s">
        <v>436</v>
      </c>
      <c r="K1449" s="87">
        <v>38.255333329999999</v>
      </c>
      <c r="L1449" s="87">
        <v>-88.039766670000006</v>
      </c>
      <c r="M1449" s="87"/>
      <c r="N1449" s="87" t="s">
        <v>4409</v>
      </c>
      <c r="O1449" s="87" t="s">
        <v>4411</v>
      </c>
      <c r="P1449" s="87" t="s">
        <v>530</v>
      </c>
      <c r="Q1449" s="87" t="s">
        <v>531</v>
      </c>
    </row>
    <row r="1450" spans="1:17" x14ac:dyDescent="0.25">
      <c r="A1450" s="93" t="s">
        <v>4404</v>
      </c>
      <c r="B1450" s="143" t="str">
        <f>IF(A1450&gt;"",IF(A1450=E1450,"No",(IF(IFERROR(VLOOKUP(A1450,E:E,1,FALSE)=A1450,FALSE),"Duplicate",IF(E1450&gt;"","Mismatch","IT Only")))),"No")</f>
        <v>Duplicate</v>
      </c>
      <c r="C1450" s="86" t="s">
        <v>463</v>
      </c>
      <c r="D1450" s="143" t="s">
        <v>464</v>
      </c>
      <c r="E1450" s="143" t="s">
        <v>4405</v>
      </c>
      <c r="F1450" s="143" t="str">
        <f>IF(E1450=0,"N/A",IF(IF(E1450&gt;"",COUNTIF(E:E,E1450),0)&gt;1,"Yes","No"))</f>
        <v>No</v>
      </c>
      <c r="G1450" s="87" t="s">
        <v>4406</v>
      </c>
      <c r="H1450" s="87" t="s">
        <v>528</v>
      </c>
      <c r="I1450" s="87" t="s">
        <v>445</v>
      </c>
      <c r="J1450" s="87" t="s">
        <v>467</v>
      </c>
      <c r="K1450" s="87">
        <v>38.256954</v>
      </c>
      <c r="L1450" s="87">
        <v>-88.003794999999997</v>
      </c>
      <c r="M1450" s="87"/>
      <c r="N1450" s="87" t="s">
        <v>4407</v>
      </c>
      <c r="O1450" s="87" t="s">
        <v>4408</v>
      </c>
      <c r="P1450" s="87" t="s">
        <v>530</v>
      </c>
      <c r="Q1450" s="87" t="s">
        <v>531</v>
      </c>
    </row>
    <row r="1451" spans="1:17" x14ac:dyDescent="0.25">
      <c r="A1451" s="143"/>
      <c r="B1451" s="143" t="str">
        <f>IF(A1451&gt;"",IF(A1451=E1451,"No",(IF(IFERROR(VLOOKUP(A1451,E:E,1,FALSE)=A1451,FALSE),"Duplicate",IF(E1451&gt;"","Mismatch","IT Only")))),"No")</f>
        <v>No</v>
      </c>
      <c r="C1451" s="86" t="s">
        <v>430</v>
      </c>
      <c r="D1451" s="143" t="s">
        <v>431</v>
      </c>
      <c r="E1451" s="143" t="s">
        <v>3994</v>
      </c>
      <c r="F1451" s="143" t="str">
        <f>IF(E1451=0,"N/A",IF(IF(E1451&gt;"",COUNTIF(E:E,E1451),0)&gt;1,"Yes","No"))</f>
        <v>No</v>
      </c>
      <c r="G1451" s="87" t="s">
        <v>3995</v>
      </c>
      <c r="H1451" s="87" t="s">
        <v>489</v>
      </c>
      <c r="I1451" s="87" t="s">
        <v>435</v>
      </c>
      <c r="J1451" s="87" t="s">
        <v>436</v>
      </c>
      <c r="K1451" s="87">
        <v>38.672649999999997</v>
      </c>
      <c r="L1451" s="87">
        <v>-91.56656667</v>
      </c>
      <c r="M1451" s="87"/>
      <c r="N1451" s="87" t="s">
        <v>3994</v>
      </c>
      <c r="O1451" s="94">
        <v>848</v>
      </c>
      <c r="P1451" s="87" t="s">
        <v>1042</v>
      </c>
      <c r="Q1451" s="89"/>
    </row>
    <row r="1452" spans="1:17" x14ac:dyDescent="0.25">
      <c r="A1452" s="143"/>
      <c r="B1452" s="84" t="str">
        <f>IF(A1452&gt;"",IF(A1452=E1452,"No",(IF(IFERROR(VLOOKUP(A1452,E:E,1,FALSE)=A1452,FALSE),"Duplicate",IF(E1452&gt;"","Mismatch","IT Only")))),"No")</f>
        <v>No</v>
      </c>
      <c r="C1452" s="86" t="s">
        <v>430</v>
      </c>
      <c r="D1452" s="84" t="s">
        <v>431</v>
      </c>
      <c r="E1452" s="84" t="s">
        <v>3992</v>
      </c>
      <c r="F1452" s="84" t="str">
        <f>IF(E1452=0,"N/A",IF(IF(E1452&gt;"",COUNTIF(E:E,E1452),0)&gt;1,"Yes","No"))</f>
        <v>No</v>
      </c>
      <c r="G1452" s="87" t="s">
        <v>3993</v>
      </c>
      <c r="H1452" s="87" t="s">
        <v>489</v>
      </c>
      <c r="I1452" s="87" t="s">
        <v>435</v>
      </c>
      <c r="J1452" s="87" t="s">
        <v>436</v>
      </c>
      <c r="K1452" s="87">
        <v>38.34738333</v>
      </c>
      <c r="L1452" s="87">
        <v>-91.635383329999996</v>
      </c>
      <c r="M1452" s="87"/>
      <c r="N1452" s="87" t="s">
        <v>3992</v>
      </c>
      <c r="O1452" s="94">
        <v>830</v>
      </c>
      <c r="P1452" s="87" t="s">
        <v>1042</v>
      </c>
      <c r="Q1452" s="89"/>
    </row>
    <row r="1453" spans="1:17" x14ac:dyDescent="0.25">
      <c r="A1453" s="93" t="s">
        <v>4098</v>
      </c>
      <c r="B1453" s="84" t="str">
        <f>IF(A1453&gt;"",IF(A1453=E1453,"No",(IF(IFERROR(VLOOKUP(A1453,E:E,1,FALSE)=A1453,FALSE),"Duplicate",IF(E1453&gt;"","Mismatch","IT Only")))),"No")</f>
        <v>Mismatch</v>
      </c>
      <c r="C1453" s="86" t="s">
        <v>463</v>
      </c>
      <c r="D1453" s="84" t="s">
        <v>464</v>
      </c>
      <c r="E1453" s="84" t="s">
        <v>4099</v>
      </c>
      <c r="F1453" s="84" t="str">
        <f>IF(E1453=0,"N/A",IF(IF(E1453&gt;"",COUNTIF(E:E,E1453),0)&gt;1,"Yes","No"))</f>
        <v>Yes</v>
      </c>
      <c r="G1453" s="87" t="s">
        <v>4100</v>
      </c>
      <c r="H1453" s="87" t="s">
        <v>444</v>
      </c>
      <c r="I1453" s="87" t="s">
        <v>445</v>
      </c>
      <c r="J1453" s="87" t="s">
        <v>2085</v>
      </c>
      <c r="K1453" s="87">
        <v>40.600963999999998</v>
      </c>
      <c r="L1453" s="87">
        <v>-89.784454999999994</v>
      </c>
      <c r="M1453" s="87" t="s">
        <v>4101</v>
      </c>
      <c r="N1453" s="87" t="s">
        <v>4099</v>
      </c>
      <c r="O1453" s="87" t="s">
        <v>4102</v>
      </c>
      <c r="P1453" s="87" t="s">
        <v>447</v>
      </c>
      <c r="Q1453" s="87" t="s">
        <v>448</v>
      </c>
    </row>
    <row r="1454" spans="1:17" x14ac:dyDescent="0.25">
      <c r="A1454" s="93" t="s">
        <v>4103</v>
      </c>
      <c r="B1454" s="143" t="str">
        <f>IF(A1454&gt;"",IF(A1454=E1454,"No",(IF(IFERROR(VLOOKUP(A1454,E:E,1,FALSE)=A1454,FALSE),"Duplicate",IF(E1454&gt;"","Mismatch","IT Only")))),"No")</f>
        <v>Mismatch</v>
      </c>
      <c r="C1454" s="86" t="s">
        <v>463</v>
      </c>
      <c r="D1454" s="143" t="s">
        <v>464</v>
      </c>
      <c r="E1454" s="143" t="s">
        <v>4104</v>
      </c>
      <c r="F1454" s="143" t="str">
        <f>IF(E1454=0,"N/A",IF(IF(E1454&gt;"",COUNTIF(E:E,E1454),0)&gt;1,"Yes","No"))</f>
        <v>Yes</v>
      </c>
      <c r="G1454" s="87" t="s">
        <v>4100</v>
      </c>
      <c r="H1454" s="87" t="s">
        <v>579</v>
      </c>
      <c r="I1454" s="87" t="s">
        <v>445</v>
      </c>
      <c r="J1454" s="87" t="s">
        <v>2085</v>
      </c>
      <c r="K1454" s="87">
        <v>40.600963999999998</v>
      </c>
      <c r="L1454" s="87">
        <v>-89.784454999999994</v>
      </c>
      <c r="M1454" s="87" t="s">
        <v>4101</v>
      </c>
      <c r="N1454" s="87"/>
      <c r="O1454" s="88"/>
      <c r="P1454" s="87"/>
      <c r="Q1454" s="89"/>
    </row>
    <row r="1455" spans="1:17" x14ac:dyDescent="0.25">
      <c r="A1455" s="93" t="s">
        <v>5604</v>
      </c>
      <c r="B1455" s="84" t="str">
        <f>IF(A1455&gt;"",IF(A1455=E1455,"No",(IF(IFERROR(VLOOKUP(A1455,E:E,1,FALSE)=A1455,FALSE),"Duplicate",IF(E1455&gt;"","Mismatch","IT Only")))),"No")</f>
        <v>Mismatch</v>
      </c>
      <c r="C1455" s="86" t="s">
        <v>463</v>
      </c>
      <c r="D1455" s="84" t="s">
        <v>464</v>
      </c>
      <c r="E1455" s="143" t="s">
        <v>5605</v>
      </c>
      <c r="F1455" s="84" t="str">
        <f>IF(E1455=0,"N/A",IF(IF(E1455&gt;"",COUNTIF(E:E,E1455),0)&gt;1,"Yes","No"))</f>
        <v>No</v>
      </c>
      <c r="G1455" s="87" t="s">
        <v>5606</v>
      </c>
      <c r="H1455" s="87" t="s">
        <v>493</v>
      </c>
      <c r="I1455" s="87" t="s">
        <v>445</v>
      </c>
      <c r="J1455" s="87" t="s">
        <v>2085</v>
      </c>
      <c r="K1455" s="87">
        <v>40.115067000000003</v>
      </c>
      <c r="L1455" s="87">
        <v>-89.462182999999996</v>
      </c>
      <c r="M1455" s="87"/>
      <c r="N1455" s="87" t="s">
        <v>5605</v>
      </c>
      <c r="O1455" s="87" t="s">
        <v>5607</v>
      </c>
      <c r="P1455" s="87" t="s">
        <v>806</v>
      </c>
      <c r="Q1455" s="87" t="s">
        <v>807</v>
      </c>
    </row>
    <row r="1456" spans="1:17" ht="30" x14ac:dyDescent="0.25">
      <c r="A1456" s="93" t="s">
        <v>4165</v>
      </c>
      <c r="B1456" s="84" t="str">
        <f>IF(A1456&gt;"",IF(A1456=E1456,"No",(IF(IFERROR(VLOOKUP(A1456,E:E,1,FALSE)=A1456,FALSE),"Duplicate",IF(E1456&gt;"","Mismatch","IT Only")))),"No")</f>
        <v>Mismatch</v>
      </c>
      <c r="C1456" s="86" t="s">
        <v>463</v>
      </c>
      <c r="D1456" s="84" t="s">
        <v>549</v>
      </c>
      <c r="E1456" s="84" t="s">
        <v>4166</v>
      </c>
      <c r="F1456" s="84" t="str">
        <f>IF(E1456=0,"N/A",IF(IF(E1456&gt;"",COUNTIF(E:E,E1456),0)&gt;1,"Yes","No"))</f>
        <v>Yes</v>
      </c>
      <c r="G1456" s="87" t="s">
        <v>4167</v>
      </c>
      <c r="H1456" s="87" t="s">
        <v>680</v>
      </c>
      <c r="I1456" s="87" t="s">
        <v>445</v>
      </c>
      <c r="J1456" s="87" t="s">
        <v>2177</v>
      </c>
      <c r="K1456" s="87">
        <v>37.657890000000002</v>
      </c>
      <c r="L1456" s="87">
        <v>-89.510459999999995</v>
      </c>
      <c r="M1456" s="87"/>
      <c r="N1456" s="87" t="s">
        <v>4166</v>
      </c>
      <c r="O1456" s="87" t="s">
        <v>4168</v>
      </c>
      <c r="P1456" s="87" t="s">
        <v>684</v>
      </c>
      <c r="Q1456" s="87" t="s">
        <v>685</v>
      </c>
    </row>
    <row r="1457" spans="1:17" x14ac:dyDescent="0.25">
      <c r="A1457" s="93" t="s">
        <v>4169</v>
      </c>
      <c r="B1457" s="143" t="str">
        <f>IF(A1457&gt;"",IF(A1457=E1457,"No",(IF(IFERROR(VLOOKUP(A1457,E:E,1,FALSE)=A1457,FALSE),"Duplicate",IF(E1457&gt;"","Mismatch","IT Only")))),"No")</f>
        <v>Mismatch</v>
      </c>
      <c r="C1457" s="86" t="s">
        <v>463</v>
      </c>
      <c r="D1457" s="143" t="s">
        <v>549</v>
      </c>
      <c r="E1457" s="143" t="s">
        <v>4170</v>
      </c>
      <c r="F1457" s="84" t="str">
        <f>IF(E1457=0,"N/A",IF(IF(E1457&gt;"",COUNTIF(E:E,E1457),0)&gt;1,"Yes","No"))</f>
        <v>Yes</v>
      </c>
      <c r="G1457" s="87" t="s">
        <v>4171</v>
      </c>
      <c r="H1457" s="87" t="s">
        <v>680</v>
      </c>
      <c r="I1457" s="87" t="s">
        <v>445</v>
      </c>
      <c r="J1457" s="87" t="s">
        <v>580</v>
      </c>
      <c r="K1457" s="87">
        <v>37.657051000000003</v>
      </c>
      <c r="L1457" s="87">
        <v>-89.508120000000005</v>
      </c>
      <c r="M1457" s="87"/>
      <c r="N1457" s="87"/>
      <c r="O1457" s="94"/>
      <c r="P1457" s="87"/>
      <c r="Q1457" s="89"/>
    </row>
    <row r="1458" spans="1:17" x14ac:dyDescent="0.25">
      <c r="A1458" s="143" t="s">
        <v>4422</v>
      </c>
      <c r="B1458" s="84" t="str">
        <f>IF(A1458&gt;"",IF(A1458=E1458,"No",(IF(IFERROR(VLOOKUP(A1458,E:E,1,FALSE)=A1458,FALSE),"Duplicate",IF(E1458&gt;"","Mismatch","IT Only")))),"No")</f>
        <v>No</v>
      </c>
      <c r="C1458" s="86" t="s">
        <v>430</v>
      </c>
      <c r="D1458" s="84" t="s">
        <v>431</v>
      </c>
      <c r="E1458" s="84" t="s">
        <v>4422</v>
      </c>
      <c r="F1458" s="84" t="str">
        <f>IF(E1458=0,"N/A",IF(IF(E1458&gt;"",COUNTIF(E:E,E1458),0)&gt;1,"Yes","No"))</f>
        <v>No</v>
      </c>
      <c r="G1458" s="87" t="s">
        <v>4423</v>
      </c>
      <c r="H1458" s="87" t="s">
        <v>801</v>
      </c>
      <c r="I1458" s="87" t="s">
        <v>435</v>
      </c>
      <c r="J1458" s="87" t="s">
        <v>580</v>
      </c>
      <c r="K1458" s="87">
        <v>40.355670000000003</v>
      </c>
      <c r="L1458" s="87">
        <v>-92.593089000000006</v>
      </c>
      <c r="M1458" s="87"/>
      <c r="N1458" s="87"/>
      <c r="O1458" s="87"/>
      <c r="P1458" s="87"/>
      <c r="Q1458" s="87"/>
    </row>
    <row r="1459" spans="1:17" x14ac:dyDescent="0.25">
      <c r="A1459" s="143"/>
      <c r="B1459" s="143" t="str">
        <f>IF(A1459&gt;"",IF(A1459=E1459,"No",(IF(IFERROR(VLOOKUP(A1459,E:E,1,FALSE)=A1459,FALSE),"Duplicate",IF(E1459&gt;"","Mismatch","IT Only")))),"No")</f>
        <v>No</v>
      </c>
      <c r="C1459" s="86" t="s">
        <v>430</v>
      </c>
      <c r="D1459" s="143" t="s">
        <v>431</v>
      </c>
      <c r="E1459" s="143" t="s">
        <v>4503</v>
      </c>
      <c r="F1459" s="143" t="str">
        <f>IF(E1459=0,"N/A",IF(IF(E1459&gt;"",COUNTIF(E:E,E1459),0)&gt;1,"Yes","No"))</f>
        <v>No</v>
      </c>
      <c r="G1459" s="87" t="s">
        <v>4504</v>
      </c>
      <c r="H1459" s="87" t="s">
        <v>440</v>
      </c>
      <c r="I1459" s="87" t="s">
        <v>435</v>
      </c>
      <c r="J1459" s="87" t="s">
        <v>436</v>
      </c>
      <c r="K1459" s="87">
        <v>38.577516670000001</v>
      </c>
      <c r="L1459" s="87">
        <v>-90.253933329999995</v>
      </c>
      <c r="M1459" s="87"/>
      <c r="N1459" s="87" t="s">
        <v>4505</v>
      </c>
      <c r="O1459" s="94">
        <v>157</v>
      </c>
      <c r="P1459" s="87" t="s">
        <v>441</v>
      </c>
      <c r="Q1459" s="89"/>
    </row>
    <row r="1460" spans="1:17" x14ac:dyDescent="0.25">
      <c r="A1460" s="143" t="s">
        <v>4506</v>
      </c>
      <c r="B1460" s="84" t="str">
        <f>IF(A1460&gt;"",IF(A1460=E1460,"No",(IF(IFERROR(VLOOKUP(A1460,E:E,1,FALSE)=A1460,FALSE),"Duplicate",IF(E1460&gt;"","Mismatch","IT Only")))),"No")</f>
        <v>No</v>
      </c>
      <c r="C1460" s="86" t="s">
        <v>430</v>
      </c>
      <c r="D1460" s="84" t="s">
        <v>472</v>
      </c>
      <c r="E1460" s="84" t="s">
        <v>4507</v>
      </c>
      <c r="F1460" s="84" t="str">
        <f>IF(E1460=0,"N/A",IF(IF(E1460&gt;"",COUNTIF(E:E,E1460),0)&gt;1,"Yes","No"))</f>
        <v>No</v>
      </c>
      <c r="G1460" s="87" t="s">
        <v>4508</v>
      </c>
      <c r="H1460" s="87" t="s">
        <v>489</v>
      </c>
      <c r="I1460" s="87" t="s">
        <v>435</v>
      </c>
      <c r="J1460" s="87" t="s">
        <v>436</v>
      </c>
      <c r="K1460" s="87">
        <v>38.72733333</v>
      </c>
      <c r="L1460" s="87">
        <v>-92.104950000000002</v>
      </c>
      <c r="M1460" s="87"/>
      <c r="N1460" s="87" t="s">
        <v>4507</v>
      </c>
      <c r="O1460" s="94">
        <v>943</v>
      </c>
      <c r="P1460" s="87" t="s">
        <v>490</v>
      </c>
      <c r="Q1460" s="89"/>
    </row>
    <row r="1461" spans="1:17" x14ac:dyDescent="0.25">
      <c r="A1461" s="143"/>
      <c r="B1461" s="143" t="str">
        <f>IF(A1461&gt;"",IF(A1461=E1461,"No",(IF(IFERROR(VLOOKUP(A1461,E:E,1,FALSE)=A1461,FALSE),"Duplicate",IF(E1461&gt;"","Mismatch","IT Only")))),"No")</f>
        <v>No</v>
      </c>
      <c r="C1461" s="86" t="s">
        <v>430</v>
      </c>
      <c r="D1461" s="143" t="s">
        <v>431</v>
      </c>
      <c r="E1461" s="143" t="s">
        <v>4509</v>
      </c>
      <c r="F1461" s="143" t="str">
        <f>IF(E1461=0,"N/A",IF(IF(E1461&gt;"",COUNTIF(E:E,E1461),0)&gt;1,"Yes","No"))</f>
        <v>No</v>
      </c>
      <c r="G1461" s="87" t="s">
        <v>4510</v>
      </c>
      <c r="H1461" s="87" t="s">
        <v>672</v>
      </c>
      <c r="I1461" s="87" t="s">
        <v>445</v>
      </c>
      <c r="J1461" s="87" t="s">
        <v>467</v>
      </c>
      <c r="K1461" s="87">
        <v>40.516166669999997</v>
      </c>
      <c r="L1461" s="87">
        <v>-88.318533329999994</v>
      </c>
      <c r="M1461" s="87"/>
      <c r="N1461" s="87" t="s">
        <v>4509</v>
      </c>
      <c r="O1461" s="87" t="s">
        <v>4511</v>
      </c>
      <c r="P1461" s="87" t="s">
        <v>1026</v>
      </c>
      <c r="Q1461" s="87" t="s">
        <v>1027</v>
      </c>
    </row>
    <row r="1462" spans="1:17" x14ac:dyDescent="0.25">
      <c r="A1462" s="143"/>
      <c r="B1462" s="143" t="str">
        <f>IF(A1462&gt;"",IF(A1462=E1462,"No",(IF(IFERROR(VLOOKUP(A1462,E:E,1,FALSE)=A1462,FALSE),"Duplicate",IF(E1462&gt;"","Mismatch","IT Only")))),"No")</f>
        <v>No</v>
      </c>
      <c r="C1462" s="86" t="s">
        <v>430</v>
      </c>
      <c r="D1462" s="143" t="s">
        <v>431</v>
      </c>
      <c r="E1462" s="143" t="s">
        <v>4381</v>
      </c>
      <c r="F1462" s="143" t="str">
        <f>IF(E1462=0,"N/A",IF(IF(E1462&gt;"",COUNTIF(E:E,E1462),0)&gt;1,"Yes","No"))</f>
        <v>No</v>
      </c>
      <c r="G1462" s="87" t="s">
        <v>4382</v>
      </c>
      <c r="H1462" s="87" t="s">
        <v>558</v>
      </c>
      <c r="I1462" s="87" t="s">
        <v>445</v>
      </c>
      <c r="J1462" s="87" t="s">
        <v>436</v>
      </c>
      <c r="K1462" s="87">
        <v>38.700899999999997</v>
      </c>
      <c r="L1462" s="87">
        <v>-90.154616669999996</v>
      </c>
      <c r="M1462" s="87"/>
      <c r="N1462" s="87" t="s">
        <v>4383</v>
      </c>
      <c r="O1462" s="87" t="s">
        <v>4384</v>
      </c>
      <c r="P1462" s="87" t="s">
        <v>653</v>
      </c>
      <c r="Q1462" s="87" t="s">
        <v>654</v>
      </c>
    </row>
    <row r="1463" spans="1:17" x14ac:dyDescent="0.25">
      <c r="A1463" s="143"/>
      <c r="B1463" s="143" t="str">
        <f>IF(A1463&gt;"",IF(A1463=E1463,"No",(IF(IFERROR(VLOOKUP(A1463,E:E,1,FALSE)=A1463,FALSE),"Duplicate",IF(E1463&gt;"","Mismatch","IT Only")))),"No")</f>
        <v>No</v>
      </c>
      <c r="C1463" s="86" t="s">
        <v>430</v>
      </c>
      <c r="D1463" s="143" t="s">
        <v>431</v>
      </c>
      <c r="E1463" s="143" t="s">
        <v>4521</v>
      </c>
      <c r="F1463" s="143" t="str">
        <f>IF(E1463=0,"N/A",IF(IF(E1463&gt;"",COUNTIF(E:E,E1463),0)&gt;1,"Yes","No"))</f>
        <v>No</v>
      </c>
      <c r="G1463" s="87" t="s">
        <v>4522</v>
      </c>
      <c r="H1463" s="87" t="s">
        <v>593</v>
      </c>
      <c r="I1463" s="87" t="s">
        <v>435</v>
      </c>
      <c r="J1463" s="87" t="s">
        <v>436</v>
      </c>
      <c r="K1463" s="87">
        <v>38.75065</v>
      </c>
      <c r="L1463" s="87">
        <v>-90.254599999999996</v>
      </c>
      <c r="M1463" s="87"/>
      <c r="N1463" s="87" t="s">
        <v>4521</v>
      </c>
      <c r="O1463" s="94">
        <v>153</v>
      </c>
      <c r="P1463" s="87" t="s">
        <v>564</v>
      </c>
      <c r="Q1463" s="89"/>
    </row>
    <row r="1464" spans="1:17" x14ac:dyDescent="0.25">
      <c r="A1464" s="143"/>
      <c r="B1464" s="143" t="str">
        <f>IF(A1464&gt;"",IF(A1464=E1464,"No",(IF(IFERROR(VLOOKUP(A1464,E:E,1,FALSE)=A1464,FALSE),"Duplicate",IF(E1464&gt;"","Mismatch","IT Only")))),"No")</f>
        <v>No</v>
      </c>
      <c r="C1464" s="86" t="s">
        <v>430</v>
      </c>
      <c r="D1464" s="143" t="s">
        <v>431</v>
      </c>
      <c r="E1464" s="84" t="s">
        <v>4547</v>
      </c>
      <c r="F1464" s="84" t="str">
        <f>IF(E1464=0,"N/A",IF(IF(E1464&gt;"",COUNTIF(E:E,E1464),0)&gt;1,"Yes","No"))</f>
        <v>No</v>
      </c>
      <c r="G1464" s="87" t="s">
        <v>4548</v>
      </c>
      <c r="H1464" s="87" t="s">
        <v>528</v>
      </c>
      <c r="I1464" s="87" t="s">
        <v>445</v>
      </c>
      <c r="J1464" s="87" t="s">
        <v>436</v>
      </c>
      <c r="K1464" s="87">
        <v>39.807017000000002</v>
      </c>
      <c r="L1464" s="87">
        <v>-88.575100000000006</v>
      </c>
      <c r="M1464" s="87"/>
      <c r="N1464" s="87" t="s">
        <v>4547</v>
      </c>
      <c r="O1464" s="87" t="s">
        <v>4549</v>
      </c>
      <c r="P1464" s="87" t="s">
        <v>714</v>
      </c>
      <c r="Q1464" s="87" t="s">
        <v>715</v>
      </c>
    </row>
    <row r="1465" spans="1:17" x14ac:dyDescent="0.25">
      <c r="A1465" s="143"/>
      <c r="B1465" s="143" t="str">
        <f>IF(A1465&gt;"",IF(A1465=E1465,"No",(IF(IFERROR(VLOOKUP(A1465,E:E,1,FALSE)=A1465,FALSE),"Duplicate",IF(E1465&gt;"","Mismatch","IT Only")))),"No")</f>
        <v>No</v>
      </c>
      <c r="C1465" s="86" t="s">
        <v>430</v>
      </c>
      <c r="D1465" s="143" t="s">
        <v>431</v>
      </c>
      <c r="E1465" s="143" t="s">
        <v>4550</v>
      </c>
      <c r="F1465" s="143" t="str">
        <f>IF(E1465=0,"N/A",IF(IF(E1465&gt;"",COUNTIF(E:E,E1465),0)&gt;1,"Yes","No"))</f>
        <v>No</v>
      </c>
      <c r="G1465" s="87" t="s">
        <v>4551</v>
      </c>
      <c r="H1465" s="87" t="s">
        <v>440</v>
      </c>
      <c r="I1465" s="87" t="s">
        <v>435</v>
      </c>
      <c r="J1465" s="87" t="s">
        <v>436</v>
      </c>
      <c r="K1465" s="87">
        <v>38.594633330000001</v>
      </c>
      <c r="L1465" s="87">
        <v>-90.293133330000003</v>
      </c>
      <c r="M1465" s="87"/>
      <c r="N1465" s="87" t="s">
        <v>4550</v>
      </c>
      <c r="O1465" s="94">
        <v>135</v>
      </c>
      <c r="P1465" s="87" t="s">
        <v>513</v>
      </c>
      <c r="Q1465" s="89"/>
    </row>
    <row r="1466" spans="1:17" x14ac:dyDescent="0.25">
      <c r="A1466" s="143" t="s">
        <v>4525</v>
      </c>
      <c r="B1466" s="143" t="str">
        <f>IF(A1466&gt;"",IF(A1466=E1466,"No",(IF(IFERROR(VLOOKUP(A1466,E:E,1,FALSE)=A1466,FALSE),"Duplicate",IF(E1466&gt;"","Mismatch","IT Only")))),"No")</f>
        <v>No</v>
      </c>
      <c r="C1466" s="86" t="s">
        <v>430</v>
      </c>
      <c r="D1466" s="143" t="s">
        <v>431</v>
      </c>
      <c r="E1466" s="143" t="s">
        <v>4525</v>
      </c>
      <c r="F1466" s="143" t="str">
        <f>IF(E1466=0,"N/A",IF(IF(E1466&gt;"",COUNTIF(E:E,E1466),0)&gt;1,"Yes","No"))</f>
        <v>No</v>
      </c>
      <c r="G1466" s="87" t="s">
        <v>4526</v>
      </c>
      <c r="H1466" s="87" t="s">
        <v>801</v>
      </c>
      <c r="I1466" s="87" t="s">
        <v>435</v>
      </c>
      <c r="J1466" s="87" t="s">
        <v>580</v>
      </c>
      <c r="K1466" s="87">
        <v>39.103878000000002</v>
      </c>
      <c r="L1466" s="87">
        <v>-92.235461000000001</v>
      </c>
      <c r="M1466" s="87"/>
      <c r="N1466" s="87"/>
      <c r="O1466" s="94"/>
      <c r="P1466" s="87"/>
      <c r="Q1466" s="89"/>
    </row>
    <row r="1467" spans="1:17" x14ac:dyDescent="0.25">
      <c r="A1467" s="93" t="s">
        <v>4531</v>
      </c>
      <c r="B1467" s="143" t="str">
        <f>IF(A1467&gt;"",IF(A1467=E1467,"No",(IF(IFERROR(VLOOKUP(A1467,E:E,1,FALSE)=A1467,FALSE),"Duplicate",IF(E1467&gt;"","Mismatch","IT Only")))),"No")</f>
        <v>Mismatch</v>
      </c>
      <c r="C1467" s="86" t="s">
        <v>463</v>
      </c>
      <c r="D1467" s="143" t="s">
        <v>549</v>
      </c>
      <c r="E1467" s="84" t="s">
        <v>4532</v>
      </c>
      <c r="F1467" s="84" t="str">
        <f>IF(E1467=0,"N/A",IF(IF(E1467&gt;"",COUNTIF(E:E,E1467),0)&gt;1,"Yes","No"))</f>
        <v>No</v>
      </c>
      <c r="G1467" s="87" t="s">
        <v>4533</v>
      </c>
      <c r="H1467" s="87" t="s">
        <v>479</v>
      </c>
      <c r="I1467" s="87" t="s">
        <v>445</v>
      </c>
      <c r="J1467" s="87" t="s">
        <v>500</v>
      </c>
      <c r="K1467" s="87">
        <v>40.397283000000002</v>
      </c>
      <c r="L1467" s="87">
        <v>-91.354319000000004</v>
      </c>
      <c r="M1467" s="87" t="s">
        <v>4534</v>
      </c>
      <c r="N1467" s="87" t="s">
        <v>4535</v>
      </c>
      <c r="O1467" s="88">
        <v>43</v>
      </c>
      <c r="P1467" s="87" t="s">
        <v>4536</v>
      </c>
      <c r="Q1467" s="89"/>
    </row>
    <row r="1468" spans="1:17" x14ac:dyDescent="0.25">
      <c r="A1468" s="143"/>
      <c r="B1468" s="84" t="str">
        <f>IF(A1468&gt;"",IF(A1468=E1468,"No",(IF(IFERROR(VLOOKUP(A1468,E:E,1,FALSE)=A1468,FALSE),"Duplicate",IF(E1468&gt;"","Mismatch","IT Only")))),"No")</f>
        <v>No</v>
      </c>
      <c r="C1468" s="86" t="s">
        <v>430</v>
      </c>
      <c r="D1468" s="84" t="s">
        <v>431</v>
      </c>
      <c r="E1468" s="84" t="s">
        <v>4552</v>
      </c>
      <c r="F1468" s="84" t="str">
        <f>IF(E1468=0,"N/A",IF(IF(E1468&gt;"",COUNTIF(E:E,E1468),0)&gt;1,"Yes","No"))</f>
        <v>No</v>
      </c>
      <c r="G1468" s="87" t="s">
        <v>4553</v>
      </c>
      <c r="H1468" s="87" t="s">
        <v>680</v>
      </c>
      <c r="I1468" s="87" t="s">
        <v>445</v>
      </c>
      <c r="J1468" s="87" t="s">
        <v>436</v>
      </c>
      <c r="K1468" s="87">
        <v>37.957333329999997</v>
      </c>
      <c r="L1468" s="87">
        <v>-88.838700000000003</v>
      </c>
      <c r="M1468" s="87"/>
      <c r="N1468" s="87" t="s">
        <v>4552</v>
      </c>
      <c r="O1468" s="87" t="s">
        <v>4554</v>
      </c>
      <c r="P1468" s="87" t="s">
        <v>684</v>
      </c>
      <c r="Q1468" s="87" t="s">
        <v>685</v>
      </c>
    </row>
    <row r="1469" spans="1:17" x14ac:dyDescent="0.25">
      <c r="A1469" s="143" t="s">
        <v>4558</v>
      </c>
      <c r="B1469" s="84" t="str">
        <f>IF(A1469&gt;"",IF(A1469=E1469,"No",(IF(IFERROR(VLOOKUP(A1469,E:E,1,FALSE)=A1469,FALSE),"Duplicate",IF(E1469&gt;"","Mismatch","IT Only")))),"No")</f>
        <v>No</v>
      </c>
      <c r="C1469" s="86" t="s">
        <v>430</v>
      </c>
      <c r="D1469" s="84" t="s">
        <v>431</v>
      </c>
      <c r="E1469" s="84" t="s">
        <v>4558</v>
      </c>
      <c r="F1469" s="84" t="str">
        <f>IF(E1469=0,"N/A",IF(IF(E1469&gt;"",COUNTIF(E:E,E1469),0)&gt;1,"Yes","No"))</f>
        <v>No</v>
      </c>
      <c r="G1469" s="87" t="s">
        <v>4559</v>
      </c>
      <c r="H1469" s="87" t="s">
        <v>2587</v>
      </c>
      <c r="I1469" s="87" t="s">
        <v>445</v>
      </c>
      <c r="J1469" s="87" t="s">
        <v>536</v>
      </c>
      <c r="K1469" s="87">
        <v>40.692071939999998</v>
      </c>
      <c r="L1469" s="87">
        <v>-89.79658139</v>
      </c>
      <c r="M1469" s="87"/>
      <c r="N1469" s="87"/>
      <c r="O1469" s="94"/>
      <c r="P1469" s="87"/>
      <c r="Q1469" s="89"/>
    </row>
    <row r="1470" spans="1:17" x14ac:dyDescent="0.25">
      <c r="A1470" s="143"/>
      <c r="B1470" s="84" t="str">
        <f>IF(A1470&gt;"",IF(A1470=E1470,"No",(IF(IFERROR(VLOOKUP(A1470,E:E,1,FALSE)=A1470,FALSE),"Duplicate",IF(E1470&gt;"","Mismatch","IT Only")))),"No")</f>
        <v>No</v>
      </c>
      <c r="C1470" s="91" t="s">
        <v>1007</v>
      </c>
      <c r="D1470" s="84" t="s">
        <v>464</v>
      </c>
      <c r="E1470" s="84" t="s">
        <v>4560</v>
      </c>
      <c r="F1470" s="84" t="str">
        <f>IF(E1470=0,"N/A",IF(IF(E1470&gt;"",COUNTIF(E:E,E1470),0)&gt;1,"Yes","No"))</f>
        <v>Yes</v>
      </c>
      <c r="G1470" s="87" t="s">
        <v>4561</v>
      </c>
      <c r="H1470" s="87" t="s">
        <v>444</v>
      </c>
      <c r="I1470" s="87" t="s">
        <v>445</v>
      </c>
      <c r="J1470" s="87" t="s">
        <v>436</v>
      </c>
      <c r="K1470" s="87">
        <v>40.545532999999999</v>
      </c>
      <c r="L1470" s="87">
        <v>-89.656049999999993</v>
      </c>
      <c r="M1470" s="87"/>
      <c r="N1470" s="87" t="s">
        <v>4560</v>
      </c>
      <c r="O1470" s="87" t="s">
        <v>4562</v>
      </c>
      <c r="P1470" s="87" t="s">
        <v>447</v>
      </c>
      <c r="Q1470" s="87" t="s">
        <v>448</v>
      </c>
    </row>
    <row r="1471" spans="1:17" x14ac:dyDescent="0.25">
      <c r="A1471" s="143"/>
      <c r="B1471" s="84" t="str">
        <f>IF(A1471&gt;"",IF(A1471=E1471,"No",(IF(IFERROR(VLOOKUP(A1471,E:E,1,FALSE)=A1471,FALSE),"Duplicate",IF(E1471&gt;"","Mismatch","IT Only")))),"No")</f>
        <v>No</v>
      </c>
      <c r="C1471" s="91" t="s">
        <v>1007</v>
      </c>
      <c r="D1471" s="84" t="s">
        <v>464</v>
      </c>
      <c r="E1471" s="84" t="s">
        <v>4560</v>
      </c>
      <c r="F1471" s="84" t="str">
        <f>IF(E1471=0,"N/A",IF(IF(E1471&gt;"",COUNTIF(E:E,E1471),0)&gt;1,"Yes","No"))</f>
        <v>Yes</v>
      </c>
      <c r="G1471" s="87" t="s">
        <v>4560</v>
      </c>
      <c r="H1471" s="87" t="s">
        <v>493</v>
      </c>
      <c r="I1471" s="87" t="s">
        <v>445</v>
      </c>
      <c r="J1471" s="87" t="s">
        <v>500</v>
      </c>
      <c r="K1471" s="87">
        <v>39.876600000000003</v>
      </c>
      <c r="L1471" s="87">
        <v>-88.881281999999999</v>
      </c>
      <c r="M1471" s="87"/>
      <c r="N1471" s="87" t="s">
        <v>4560</v>
      </c>
      <c r="O1471" s="87" t="s">
        <v>4568</v>
      </c>
      <c r="P1471" s="87" t="s">
        <v>496</v>
      </c>
      <c r="Q1471" s="87" t="s">
        <v>497</v>
      </c>
    </row>
    <row r="1472" spans="1:17" s="143" customFormat="1" x14ac:dyDescent="0.25">
      <c r="A1472" s="143" t="s">
        <v>4565</v>
      </c>
      <c r="B1472" s="143" t="str">
        <f>IF(A1472&gt;"",IF(A1472=E1472,"No",(IF(IFERROR(VLOOKUP(A1472,E:E,1,FALSE)=A1472,FALSE),"Duplicate",IF(E1472&gt;"","Mismatch","IT Only")))),"No")</f>
        <v>No</v>
      </c>
      <c r="C1472" s="86" t="s">
        <v>430</v>
      </c>
      <c r="D1472" s="143" t="s">
        <v>472</v>
      </c>
      <c r="E1472" s="143" t="s">
        <v>4566</v>
      </c>
      <c r="F1472" s="143" t="str">
        <f>IF(E1472=0,"N/A",IF(IF(E1472&gt;"",COUNTIF(E:E,E1472),0)&gt;1,"Yes","No"))</f>
        <v>No</v>
      </c>
      <c r="G1472" s="87" t="s">
        <v>4567</v>
      </c>
      <c r="H1472" s="87" t="s">
        <v>434</v>
      </c>
      <c r="I1472" s="87" t="s">
        <v>435</v>
      </c>
      <c r="J1472" s="87" t="s">
        <v>436</v>
      </c>
      <c r="K1472" s="87">
        <v>39.705888999999999</v>
      </c>
      <c r="L1472" s="87">
        <v>-91.545040999999998</v>
      </c>
      <c r="M1472" s="87"/>
      <c r="N1472" s="87" t="s">
        <v>4566</v>
      </c>
      <c r="O1472" s="94">
        <v>390</v>
      </c>
      <c r="P1472" s="87" t="s">
        <v>461</v>
      </c>
      <c r="Q1472" s="89"/>
    </row>
    <row r="1473" spans="1:17" s="143" customFormat="1" x14ac:dyDescent="0.25">
      <c r="B1473" s="143" t="str">
        <f>IF(A1473&gt;"",IF(A1473=E1473,"No",(IF(IFERROR(VLOOKUP(A1473,E:E,1,FALSE)=A1473,FALSE),"Duplicate",IF(E1473&gt;"","Mismatch","IT Only")))),"No")</f>
        <v>No</v>
      </c>
      <c r="C1473" s="86" t="s">
        <v>430</v>
      </c>
      <c r="D1473" s="143" t="s">
        <v>431</v>
      </c>
      <c r="E1473" s="143" t="s">
        <v>4555</v>
      </c>
      <c r="F1473" s="143" t="str">
        <f>IF(E1473=0,"N/A",IF(IF(E1473&gt;"",COUNTIF(E:E,E1473),0)&gt;1,"Yes","No"))</f>
        <v>No</v>
      </c>
      <c r="G1473" s="87" t="s">
        <v>4556</v>
      </c>
      <c r="H1473" s="87" t="s">
        <v>593</v>
      </c>
      <c r="I1473" s="87" t="s">
        <v>435</v>
      </c>
      <c r="J1473" s="87" t="s">
        <v>436</v>
      </c>
      <c r="K1473" s="87">
        <v>38.613999999999997</v>
      </c>
      <c r="L1473" s="87">
        <v>-90.333716670000001</v>
      </c>
      <c r="M1473" s="87"/>
      <c r="N1473" s="87" t="s">
        <v>4557</v>
      </c>
      <c r="O1473" s="94">
        <v>293</v>
      </c>
      <c r="P1473" s="87" t="s">
        <v>513</v>
      </c>
      <c r="Q1473" s="89"/>
    </row>
    <row r="1474" spans="1:17" s="143" customFormat="1" x14ac:dyDescent="0.25">
      <c r="B1474" s="143" t="str">
        <f>IF(A1474&gt;"",IF(A1474=E1474,"No",(IF(IFERROR(VLOOKUP(A1474,E:E,1,FALSE)=A1474,FALSE),"Duplicate",IF(E1474&gt;"","Mismatch","IT Only")))),"No")</f>
        <v>No</v>
      </c>
      <c r="C1474" s="86" t="s">
        <v>430</v>
      </c>
      <c r="D1474" s="143" t="s">
        <v>431</v>
      </c>
      <c r="E1474" s="143" t="s">
        <v>4569</v>
      </c>
      <c r="F1474" s="143" t="str">
        <f>IF(E1474=0,"N/A",IF(IF(E1474&gt;"",COUNTIF(E:E,E1474),0)&gt;1,"Yes","No"))</f>
        <v>No</v>
      </c>
      <c r="G1474" s="87" t="s">
        <v>4570</v>
      </c>
      <c r="H1474" s="87" t="s">
        <v>644</v>
      </c>
      <c r="I1474" s="87" t="s">
        <v>435</v>
      </c>
      <c r="J1474" s="87" t="s">
        <v>436</v>
      </c>
      <c r="K1474" s="87">
        <v>38.374077</v>
      </c>
      <c r="L1474" s="87">
        <v>-90.987217999999999</v>
      </c>
      <c r="M1474" s="87"/>
      <c r="N1474" s="87" t="s">
        <v>4569</v>
      </c>
      <c r="O1474" s="94">
        <v>510</v>
      </c>
      <c r="P1474" s="87" t="s">
        <v>1562</v>
      </c>
      <c r="Q1474" s="89"/>
    </row>
    <row r="1475" spans="1:17" s="143" customFormat="1" x14ac:dyDescent="0.25">
      <c r="A1475" s="93" t="s">
        <v>4580</v>
      </c>
      <c r="B1475" s="143" t="str">
        <f>IF(A1475&gt;"",IF(A1475=E1475,"No",(IF(IFERROR(VLOOKUP(A1475,E:E,1,FALSE)=A1475,FALSE),"Duplicate",IF(E1475&gt;"","Mismatch","IT Only")))),"No")</f>
        <v>Mismatch</v>
      </c>
      <c r="C1475" s="86" t="s">
        <v>463</v>
      </c>
      <c r="D1475" s="143" t="s">
        <v>464</v>
      </c>
      <c r="E1475" s="143" t="s">
        <v>4581</v>
      </c>
      <c r="F1475" s="143" t="str">
        <f>IF(E1475=0,"N/A",IF(IF(E1475&gt;"",COUNTIF(E:E,E1475),0)&gt;1,"Yes","No"))</f>
        <v>No</v>
      </c>
      <c r="G1475" s="87" t="s">
        <v>4582</v>
      </c>
      <c r="H1475" s="87" t="s">
        <v>479</v>
      </c>
      <c r="I1475" s="87" t="s">
        <v>445</v>
      </c>
      <c r="J1475" s="87" t="s">
        <v>467</v>
      </c>
      <c r="K1475" s="87">
        <v>39.146166669999999</v>
      </c>
      <c r="L1475" s="87">
        <v>-90.618549999999999</v>
      </c>
      <c r="M1475" s="87"/>
      <c r="N1475" s="87" t="s">
        <v>4581</v>
      </c>
      <c r="O1475" s="87" t="s">
        <v>4583</v>
      </c>
      <c r="P1475" s="87" t="s">
        <v>482</v>
      </c>
      <c r="Q1475" s="87" t="s">
        <v>483</v>
      </c>
    </row>
    <row r="1476" spans="1:17" s="143" customFormat="1" x14ac:dyDescent="0.25">
      <c r="B1476" s="143" t="str">
        <f>IF(A1476&gt;"",IF(A1476=E1476,"No",(IF(IFERROR(VLOOKUP(A1476,E:E,1,FALSE)=A1476,FALSE),"Duplicate",IF(E1476&gt;"","Mismatch","IT Only")))),"No")</f>
        <v>No</v>
      </c>
      <c r="C1476" s="86" t="s">
        <v>430</v>
      </c>
      <c r="D1476" s="143" t="s">
        <v>431</v>
      </c>
      <c r="E1476" s="143" t="s">
        <v>4574</v>
      </c>
      <c r="F1476" s="143" t="str">
        <f>IF(E1476=0,"N/A",IF(IF(E1476&gt;"",COUNTIF(E:E,E1476),0)&gt;1,"Yes","No"))</f>
        <v>No</v>
      </c>
      <c r="G1476" s="87" t="s">
        <v>4575</v>
      </c>
      <c r="H1476" s="87" t="s">
        <v>680</v>
      </c>
      <c r="I1476" s="87" t="s">
        <v>445</v>
      </c>
      <c r="J1476" s="87" t="s">
        <v>436</v>
      </c>
      <c r="K1476" s="87">
        <v>37.78466667</v>
      </c>
      <c r="L1476" s="87">
        <v>-88.688850000000002</v>
      </c>
      <c r="M1476" s="87"/>
      <c r="N1476" s="87" t="s">
        <v>4574</v>
      </c>
      <c r="O1476" s="87" t="s">
        <v>4576</v>
      </c>
      <c r="P1476" s="87" t="s">
        <v>684</v>
      </c>
      <c r="Q1476" s="87" t="s">
        <v>685</v>
      </c>
    </row>
    <row r="1477" spans="1:17" s="143" customFormat="1" x14ac:dyDescent="0.25">
      <c r="B1477" s="143" t="str">
        <f>IF(A1477&gt;"",IF(A1477=E1477,"No",(IF(IFERROR(VLOOKUP(A1477,E:E,1,FALSE)=A1477,FALSE),"Duplicate",IF(E1477&gt;"","Mismatch","IT Only")))),"No")</f>
        <v>No</v>
      </c>
      <c r="C1477" s="86" t="s">
        <v>430</v>
      </c>
      <c r="D1477" s="143" t="s">
        <v>431</v>
      </c>
      <c r="E1477" s="143" t="s">
        <v>4584</v>
      </c>
      <c r="F1477" s="143" t="str">
        <f>IF(E1477=0,"N/A",IF(IF(E1477&gt;"",COUNTIF(E:E,E1477),0)&gt;1,"Yes","No"))</f>
        <v>No</v>
      </c>
      <c r="G1477" s="87" t="s">
        <v>4585</v>
      </c>
      <c r="H1477" s="87" t="s">
        <v>444</v>
      </c>
      <c r="I1477" s="87" t="s">
        <v>445</v>
      </c>
      <c r="J1477" s="87" t="s">
        <v>436</v>
      </c>
      <c r="K1477" s="87">
        <v>40.685017000000002</v>
      </c>
      <c r="L1477" s="87">
        <v>-89.652517000000003</v>
      </c>
      <c r="M1477" s="87"/>
      <c r="N1477" s="87" t="s">
        <v>4584</v>
      </c>
      <c r="O1477" s="87" t="s">
        <v>4586</v>
      </c>
      <c r="P1477" s="87" t="s">
        <v>447</v>
      </c>
      <c r="Q1477" s="87" t="s">
        <v>448</v>
      </c>
    </row>
    <row r="1478" spans="1:17" s="143" customFormat="1" x14ac:dyDescent="0.25">
      <c r="A1478" s="143" t="s">
        <v>4601</v>
      </c>
      <c r="B1478" s="143" t="str">
        <f>IF(A1478&gt;"",IF(A1478=E1478,"No",(IF(IFERROR(VLOOKUP(A1478,E:E,1,FALSE)=A1478,FALSE),"Duplicate",IF(E1478&gt;"","Mismatch","IT Only")))),"No")</f>
        <v>No</v>
      </c>
      <c r="C1478" s="86" t="s">
        <v>430</v>
      </c>
      <c r="D1478" s="143" t="s">
        <v>431</v>
      </c>
      <c r="E1478" s="143" t="s">
        <v>4601</v>
      </c>
      <c r="F1478" s="143" t="str">
        <f>IF(E1478=0,"N/A",IF(IF(E1478&gt;"",COUNTIF(E:E,E1478),0)&gt;1,"Yes","No"))</f>
        <v>No</v>
      </c>
      <c r="G1478" s="87" t="s">
        <v>4602</v>
      </c>
      <c r="H1478" s="87" t="s">
        <v>680</v>
      </c>
      <c r="I1478" s="87" t="s">
        <v>445</v>
      </c>
      <c r="J1478" s="87" t="s">
        <v>580</v>
      </c>
      <c r="K1478" s="87">
        <v>37.736885000000001</v>
      </c>
      <c r="L1478" s="87">
        <v>-88.541601999999997</v>
      </c>
      <c r="M1478" s="87" t="s">
        <v>4603</v>
      </c>
      <c r="N1478" s="87"/>
      <c r="O1478" s="87"/>
      <c r="P1478" s="87"/>
      <c r="Q1478" s="87"/>
    </row>
    <row r="1479" spans="1:17" s="143" customFormat="1" x14ac:dyDescent="0.25">
      <c r="B1479" s="143" t="str">
        <f>IF(A1479&gt;"",IF(A1479=E1479,"No",(IF(IFERROR(VLOOKUP(A1479,E:E,1,FALSE)=A1479,FALSE),"Duplicate",IF(E1479&gt;"","Mismatch","IT Only")))),"No")</f>
        <v>No</v>
      </c>
      <c r="C1479" s="86" t="s">
        <v>541</v>
      </c>
      <c r="D1479" s="143" t="s">
        <v>464</v>
      </c>
      <c r="E1479" s="143" t="s">
        <v>4610</v>
      </c>
      <c r="F1479" s="143" t="str">
        <f>IF(E1479=0,"N/A",IF(IF(E1479&gt;"",COUNTIF(E:E,E1479),0)&gt;1,"Yes","No"))</f>
        <v>No</v>
      </c>
      <c r="G1479" s="87" t="s">
        <v>4611</v>
      </c>
      <c r="H1479" s="87" t="s">
        <v>434</v>
      </c>
      <c r="I1479" s="87" t="s">
        <v>435</v>
      </c>
      <c r="J1479" s="87" t="s">
        <v>436</v>
      </c>
      <c r="K1479" s="87">
        <v>40.196833329999997</v>
      </c>
      <c r="L1479" s="87">
        <v>-92.558983330000004</v>
      </c>
      <c r="M1479" s="87"/>
      <c r="N1479" s="87" t="s">
        <v>4610</v>
      </c>
      <c r="O1479" s="94">
        <v>850</v>
      </c>
      <c r="P1479" s="87" t="s">
        <v>475</v>
      </c>
      <c r="Q1479" s="89"/>
    </row>
    <row r="1480" spans="1:17" s="143" customFormat="1" x14ac:dyDescent="0.25">
      <c r="B1480" s="143" t="str">
        <f>IF(A1480&gt;"",IF(A1480=E1480,"No",(IF(IFERROR(VLOOKUP(A1480,E:E,1,FALSE)=A1480,FALSE),"Duplicate",IF(E1480&gt;"","Mismatch","IT Only")))),"No")</f>
        <v>No</v>
      </c>
      <c r="C1480" s="86" t="s">
        <v>430</v>
      </c>
      <c r="D1480" s="143" t="s">
        <v>431</v>
      </c>
      <c r="E1480" s="143" t="s">
        <v>4612</v>
      </c>
      <c r="F1480" s="143" t="str">
        <f>IF(E1480=0,"N/A",IF(IF(E1480&gt;"",COUNTIF(E:E,E1480),0)&gt;1,"Yes","No"))</f>
        <v>No</v>
      </c>
      <c r="G1480" s="87" t="s">
        <v>4613</v>
      </c>
      <c r="H1480" s="87" t="s">
        <v>558</v>
      </c>
      <c r="I1480" s="87" t="s">
        <v>445</v>
      </c>
      <c r="J1480" s="87" t="s">
        <v>436</v>
      </c>
      <c r="K1480" s="87">
        <v>38.840916669999999</v>
      </c>
      <c r="L1480" s="87">
        <v>-90.095050000000001</v>
      </c>
      <c r="M1480" s="87"/>
      <c r="N1480" s="87" t="s">
        <v>4612</v>
      </c>
      <c r="O1480" s="94">
        <v>305</v>
      </c>
      <c r="P1480" s="87" t="s">
        <v>559</v>
      </c>
      <c r="Q1480" s="87" t="s">
        <v>560</v>
      </c>
    </row>
    <row r="1481" spans="1:17" s="143" customFormat="1" x14ac:dyDescent="0.25">
      <c r="B1481" s="143" t="str">
        <f>IF(A1481&gt;"",IF(A1481=E1481,"No",(IF(IFERROR(VLOOKUP(A1481,E:E,1,FALSE)=A1481,FALSE),"Duplicate",IF(E1481&gt;"","Mismatch","IT Only")))),"No")</f>
        <v>No</v>
      </c>
      <c r="C1481" s="86" t="s">
        <v>430</v>
      </c>
      <c r="D1481" s="143" t="s">
        <v>431</v>
      </c>
      <c r="E1481" s="143" t="s">
        <v>4619</v>
      </c>
      <c r="F1481" s="143" t="str">
        <f>IF(E1481=0,"N/A",IF(IF(E1481&gt;"",COUNTIF(E:E,E1481),0)&gt;1,"Yes","No"))</f>
        <v>No</v>
      </c>
      <c r="G1481" s="87" t="s">
        <v>4619</v>
      </c>
      <c r="H1481" s="87" t="s">
        <v>444</v>
      </c>
      <c r="I1481" s="87" t="s">
        <v>445</v>
      </c>
      <c r="J1481" s="87" t="s">
        <v>436</v>
      </c>
      <c r="K1481" s="87">
        <v>40.729149999999997</v>
      </c>
      <c r="L1481" s="87">
        <v>-89.652732999999998</v>
      </c>
      <c r="M1481" s="87"/>
      <c r="N1481" s="87" t="s">
        <v>4619</v>
      </c>
      <c r="O1481" s="87" t="s">
        <v>4620</v>
      </c>
      <c r="P1481" s="87" t="s">
        <v>447</v>
      </c>
      <c r="Q1481" s="87" t="s">
        <v>448</v>
      </c>
    </row>
    <row r="1482" spans="1:17" s="143" customFormat="1" x14ac:dyDescent="0.25">
      <c r="B1482" s="143" t="str">
        <f>IF(A1482&gt;"",IF(A1482=E1482,"No",(IF(IFERROR(VLOOKUP(A1482,E:E,1,FALSE)=A1482,FALSE),"Duplicate",IF(E1482&gt;"","Mismatch","IT Only")))),"No")</f>
        <v>No</v>
      </c>
      <c r="C1482" s="86" t="s">
        <v>430</v>
      </c>
      <c r="D1482" s="143" t="s">
        <v>431</v>
      </c>
      <c r="E1482" s="143" t="s">
        <v>4627</v>
      </c>
      <c r="F1482" s="143" t="str">
        <f>IF(E1482=0,"N/A",IF(IF(E1482&gt;"",COUNTIF(E:E,E1482),0)&gt;1,"Yes","No"))</f>
        <v>No</v>
      </c>
      <c r="G1482" s="87" t="s">
        <v>4628</v>
      </c>
      <c r="H1482" s="87" t="s">
        <v>479</v>
      </c>
      <c r="I1482" s="87" t="s">
        <v>445</v>
      </c>
      <c r="J1482" s="87" t="s">
        <v>436</v>
      </c>
      <c r="K1482" s="87">
        <v>40.312733000000001</v>
      </c>
      <c r="L1482" s="87">
        <v>-90.063129000000004</v>
      </c>
      <c r="M1482" s="87"/>
      <c r="N1482" s="87" t="s">
        <v>4627</v>
      </c>
      <c r="O1482" s="87" t="s">
        <v>4629</v>
      </c>
      <c r="P1482" s="87" t="s">
        <v>482</v>
      </c>
      <c r="Q1482" s="87" t="s">
        <v>483</v>
      </c>
    </row>
    <row r="1483" spans="1:17" s="143" customFormat="1" ht="30" x14ac:dyDescent="0.25">
      <c r="B1483" s="143" t="str">
        <f>IF(A1483&gt;"",IF(A1483=E1483,"No",(IF(IFERROR(VLOOKUP(A1483,E:E,1,FALSE)=A1483,FALSE),"Duplicate",IF(E1483&gt;"","Mismatch","IT Only")))),"No")</f>
        <v>No</v>
      </c>
      <c r="C1483" s="86" t="s">
        <v>430</v>
      </c>
      <c r="D1483" s="143" t="s">
        <v>431</v>
      </c>
      <c r="E1483" s="143" t="s">
        <v>4634</v>
      </c>
      <c r="F1483" s="143" t="str">
        <f>IF(E1483=0,"N/A",IF(IF(E1483&gt;"",COUNTIF(E:E,E1483),0)&gt;1,"Yes","No"))</f>
        <v>No</v>
      </c>
      <c r="G1483" s="87" t="s">
        <v>4635</v>
      </c>
      <c r="H1483" s="87" t="s">
        <v>479</v>
      </c>
      <c r="I1483" s="87" t="s">
        <v>445</v>
      </c>
      <c r="J1483" s="87" t="s">
        <v>436</v>
      </c>
      <c r="K1483" s="87">
        <v>40.275219999999997</v>
      </c>
      <c r="L1483" s="87">
        <v>-90.045232999999996</v>
      </c>
      <c r="M1483" s="87"/>
      <c r="N1483" s="87" t="s">
        <v>4634</v>
      </c>
      <c r="O1483" s="87" t="s">
        <v>4636</v>
      </c>
      <c r="P1483" s="87" t="s">
        <v>482</v>
      </c>
      <c r="Q1483" s="87" t="s">
        <v>483</v>
      </c>
    </row>
    <row r="1484" spans="1:17" s="143" customFormat="1" ht="30" x14ac:dyDescent="0.25">
      <c r="A1484" s="101" t="s">
        <v>4621</v>
      </c>
      <c r="B1484" s="143" t="str">
        <f>IF(A1484&gt;"",IF(A1484=E1484,"No",(IF(IFERROR(VLOOKUP(A1484,E:E,1,FALSE)=A1484,FALSE),"Duplicate",IF(E1484&gt;"","Mismatch","IT Only")))),"No")</f>
        <v>Mismatch</v>
      </c>
      <c r="C1484" s="91" t="s">
        <v>4622</v>
      </c>
      <c r="D1484" s="143" t="s">
        <v>925</v>
      </c>
      <c r="E1484" s="143" t="s">
        <v>4623</v>
      </c>
      <c r="F1484" s="143" t="str">
        <f>IF(E1484=0,"N/A",IF(IF(E1484&gt;"",COUNTIF(E:E,E1484),0)&gt;1,"Yes","No"))</f>
        <v>Yes</v>
      </c>
      <c r="G1484" s="87" t="s">
        <v>4624</v>
      </c>
      <c r="H1484" s="87" t="s">
        <v>479</v>
      </c>
      <c r="I1484" s="87" t="s">
        <v>445</v>
      </c>
      <c r="J1484" s="87" t="s">
        <v>830</v>
      </c>
      <c r="K1484" s="87">
        <v>40.298169000000001</v>
      </c>
      <c r="L1484" s="87">
        <v>-90.065685000000002</v>
      </c>
      <c r="M1484" s="87"/>
      <c r="N1484" s="87" t="s">
        <v>4625</v>
      </c>
      <c r="O1484" s="87" t="s">
        <v>4626</v>
      </c>
      <c r="P1484" s="87" t="s">
        <v>482</v>
      </c>
      <c r="Q1484" s="87" t="s">
        <v>483</v>
      </c>
    </row>
    <row r="1485" spans="1:17" s="143" customFormat="1" x14ac:dyDescent="0.25">
      <c r="A1485" s="101" t="s">
        <v>4630</v>
      </c>
      <c r="B1485" s="143" t="str">
        <f>IF(A1485&gt;"",IF(A1485=E1485,"No",(IF(IFERROR(VLOOKUP(A1485,E:E,1,FALSE)=A1485,FALSE),"Duplicate",IF(E1485&gt;"","Mismatch","IT Only")))),"No")</f>
        <v>Mismatch</v>
      </c>
      <c r="C1485" s="91" t="s">
        <v>4622</v>
      </c>
      <c r="D1485" s="143" t="s">
        <v>925</v>
      </c>
      <c r="E1485" s="143" t="s">
        <v>4623</v>
      </c>
      <c r="F1485" s="143" t="str">
        <f>IF(E1485=0,"N/A",IF(IF(E1485&gt;"",COUNTIF(E:E,E1485),0)&gt;1,"Yes","No"))</f>
        <v>Yes</v>
      </c>
      <c r="G1485" s="87" t="s">
        <v>4631</v>
      </c>
      <c r="H1485" s="87" t="s">
        <v>493</v>
      </c>
      <c r="I1485" s="87" t="s">
        <v>445</v>
      </c>
      <c r="J1485" s="87" t="s">
        <v>2656</v>
      </c>
      <c r="K1485" s="87">
        <v>40.280799999999999</v>
      </c>
      <c r="L1485" s="87">
        <v>-90.076383329999999</v>
      </c>
      <c r="M1485" s="87"/>
      <c r="N1485" s="87" t="s">
        <v>4632</v>
      </c>
      <c r="O1485" s="87" t="s">
        <v>4633</v>
      </c>
      <c r="P1485" s="87" t="s">
        <v>1321</v>
      </c>
      <c r="Q1485" s="87" t="s">
        <v>1322</v>
      </c>
    </row>
    <row r="1486" spans="1:17" s="143" customFormat="1" x14ac:dyDescent="0.25">
      <c r="B1486" s="143" t="str">
        <f>IF(A1486&gt;"",IF(A1486=E1486,"No",(IF(IFERROR(VLOOKUP(A1486,E:E,1,FALSE)=A1486,FALSE),"Duplicate",IF(E1486&gt;"","Mismatch","IT Only")))),"No")</f>
        <v>No</v>
      </c>
      <c r="C1486" s="86" t="s">
        <v>430</v>
      </c>
      <c r="D1486" s="143" t="s">
        <v>431</v>
      </c>
      <c r="E1486" s="143" t="s">
        <v>4639</v>
      </c>
      <c r="F1486" s="143" t="str">
        <f>IF(E1486=0,"N/A",IF(IF(E1486&gt;"",COUNTIF(E:E,E1486),0)&gt;1,"Yes","No"))</f>
        <v>No</v>
      </c>
      <c r="G1486" s="87" t="s">
        <v>4640</v>
      </c>
      <c r="H1486" s="87" t="s">
        <v>444</v>
      </c>
      <c r="I1486" s="87" t="s">
        <v>445</v>
      </c>
      <c r="J1486" s="87" t="s">
        <v>436</v>
      </c>
      <c r="K1486" s="87"/>
      <c r="L1486" s="87"/>
      <c r="M1486" s="87"/>
      <c r="N1486" s="87" t="s">
        <v>4639</v>
      </c>
      <c r="O1486" s="87" t="s">
        <v>4641</v>
      </c>
      <c r="P1486" s="87" t="s">
        <v>447</v>
      </c>
      <c r="Q1486" s="87" t="s">
        <v>448</v>
      </c>
    </row>
    <row r="1487" spans="1:17" s="143" customFormat="1" x14ac:dyDescent="0.25">
      <c r="B1487" s="143" t="str">
        <f>IF(A1487&gt;"",IF(A1487=E1487,"No",(IF(IFERROR(VLOOKUP(A1487,E:E,1,FALSE)=A1487,FALSE),"Duplicate",IF(E1487&gt;"","Mismatch","IT Only")))),"No")</f>
        <v>No</v>
      </c>
      <c r="C1487" s="86" t="s">
        <v>430</v>
      </c>
      <c r="D1487" s="143" t="s">
        <v>431</v>
      </c>
      <c r="E1487" s="143" t="s">
        <v>4650</v>
      </c>
      <c r="F1487" s="143" t="str">
        <f>IF(E1487=0,"N/A",IF(IF(E1487&gt;"",COUNTIF(E:E,E1487),0)&gt;1,"Yes","No"))</f>
        <v>No</v>
      </c>
      <c r="G1487" s="87" t="s">
        <v>4651</v>
      </c>
      <c r="H1487" s="87" t="s">
        <v>692</v>
      </c>
      <c r="I1487" s="87" t="s">
        <v>435</v>
      </c>
      <c r="J1487" s="87" t="s">
        <v>436</v>
      </c>
      <c r="K1487" s="87">
        <v>36.232916670000002</v>
      </c>
      <c r="L1487" s="87">
        <v>-89.741299999999995</v>
      </c>
      <c r="M1487" s="87"/>
      <c r="N1487" s="87" t="s">
        <v>4650</v>
      </c>
      <c r="O1487" s="94">
        <v>459</v>
      </c>
      <c r="P1487" s="87" t="s">
        <v>693</v>
      </c>
      <c r="Q1487" s="89"/>
    </row>
    <row r="1488" spans="1:17" s="143" customFormat="1" x14ac:dyDescent="0.25">
      <c r="B1488" s="143" t="str">
        <f>IF(A1488&gt;"",IF(A1488=E1488,"No",(IF(IFERROR(VLOOKUP(A1488,E:E,1,FALSE)=A1488,FALSE),"Duplicate",IF(E1488&gt;"","Mismatch","IT Only")))),"No")</f>
        <v>No</v>
      </c>
      <c r="C1488" s="86" t="s">
        <v>430</v>
      </c>
      <c r="D1488" s="143" t="s">
        <v>431</v>
      </c>
      <c r="E1488" s="143" t="s">
        <v>4645</v>
      </c>
      <c r="F1488" s="143" t="str">
        <f>IF(E1488=0,"N/A",IF(IF(E1488&gt;"",COUNTIF(E:E,E1488),0)&gt;1,"Yes","No"))</f>
        <v>No</v>
      </c>
      <c r="G1488" s="87" t="s">
        <v>4646</v>
      </c>
      <c r="H1488" s="87" t="s">
        <v>528</v>
      </c>
      <c r="I1488" s="87" t="s">
        <v>445</v>
      </c>
      <c r="J1488" s="87" t="s">
        <v>436</v>
      </c>
      <c r="K1488" s="87">
        <v>39.863999999999997</v>
      </c>
      <c r="L1488" s="87">
        <v>-88.282300000000006</v>
      </c>
      <c r="M1488" s="87"/>
      <c r="N1488" s="87" t="s">
        <v>4645</v>
      </c>
      <c r="O1488" s="87" t="s">
        <v>4647</v>
      </c>
      <c r="P1488" s="87" t="s">
        <v>714</v>
      </c>
      <c r="Q1488" s="87" t="s">
        <v>715</v>
      </c>
    </row>
    <row r="1489" spans="1:17" s="143" customFormat="1" x14ac:dyDescent="0.25">
      <c r="B1489" s="143" t="str">
        <f>IF(A1489&gt;"",IF(A1489=E1489,"No",(IF(IFERROR(VLOOKUP(A1489,E:E,1,FALSE)=A1489,FALSE),"Duplicate",IF(E1489&gt;"","Mismatch","IT Only")))),"No")</f>
        <v>No</v>
      </c>
      <c r="C1489" s="86" t="s">
        <v>430</v>
      </c>
      <c r="D1489" s="143" t="s">
        <v>431</v>
      </c>
      <c r="E1489" s="143" t="s">
        <v>4656</v>
      </c>
      <c r="F1489" s="143" t="str">
        <f>IF(E1489=0,"N/A",IF(IF(E1489&gt;"",COUNTIF(E:E,E1489),0)&gt;1,"Yes","No"))</f>
        <v>No</v>
      </c>
      <c r="G1489" s="87" t="s">
        <v>4657</v>
      </c>
      <c r="H1489" s="87" t="s">
        <v>692</v>
      </c>
      <c r="I1489" s="87" t="s">
        <v>435</v>
      </c>
      <c r="J1489" s="87" t="s">
        <v>436</v>
      </c>
      <c r="K1489" s="87">
        <v>36.230049999999999</v>
      </c>
      <c r="L1489" s="87">
        <v>-89.753649999999993</v>
      </c>
      <c r="M1489" s="87"/>
      <c r="N1489" s="87" t="s">
        <v>4656</v>
      </c>
      <c r="O1489" s="94">
        <v>461</v>
      </c>
      <c r="P1489" s="87" t="s">
        <v>693</v>
      </c>
      <c r="Q1489" s="89"/>
    </row>
    <row r="1490" spans="1:17" s="143" customFormat="1" x14ac:dyDescent="0.25">
      <c r="B1490" s="143" t="str">
        <f>IF(A1490&gt;"",IF(A1490=E1490,"No",(IF(IFERROR(VLOOKUP(A1490,E:E,1,FALSE)=A1490,FALSE),"Duplicate",IF(E1490&gt;"","Mismatch","IT Only")))),"No")</f>
        <v>No</v>
      </c>
      <c r="C1490" s="86" t="s">
        <v>430</v>
      </c>
      <c r="D1490" s="143" t="s">
        <v>431</v>
      </c>
      <c r="E1490" s="143" t="s">
        <v>4642</v>
      </c>
      <c r="F1490" s="143" t="str">
        <f>IF(E1490=0,"N/A",IF(IF(E1490&gt;"",COUNTIF(E:E,E1490),0)&gt;1,"Yes","No"))</f>
        <v>No</v>
      </c>
      <c r="G1490" s="87" t="s">
        <v>4643</v>
      </c>
      <c r="H1490" s="87" t="s">
        <v>516</v>
      </c>
      <c r="I1490" s="87" t="s">
        <v>445</v>
      </c>
      <c r="J1490" s="87" t="s">
        <v>436</v>
      </c>
      <c r="K1490" s="87">
        <v>38.581899999999997</v>
      </c>
      <c r="L1490" s="87">
        <v>-90.036333330000005</v>
      </c>
      <c r="M1490" s="87"/>
      <c r="N1490" s="87" t="s">
        <v>4644</v>
      </c>
      <c r="O1490" s="94">
        <v>344</v>
      </c>
      <c r="P1490" s="87" t="s">
        <v>518</v>
      </c>
      <c r="Q1490" s="87" t="s">
        <v>519</v>
      </c>
    </row>
    <row r="1491" spans="1:17" s="143" customFormat="1" x14ac:dyDescent="0.25">
      <c r="B1491" s="143" t="str">
        <f>IF(A1491&gt;"",IF(A1491=E1491,"No",(IF(IFERROR(VLOOKUP(A1491,E:E,1,FALSE)=A1491,FALSE),"Duplicate",IF(E1491&gt;"","Mismatch","IT Only")))),"No")</f>
        <v>No</v>
      </c>
      <c r="C1491" s="86" t="s">
        <v>430</v>
      </c>
      <c r="D1491" s="143" t="s">
        <v>431</v>
      </c>
      <c r="E1491" s="143" t="s">
        <v>2712</v>
      </c>
      <c r="F1491" s="143" t="str">
        <f>IF(E1491=0,"N/A",IF(IF(E1491&gt;"",COUNTIF(E:E,E1491),0)&gt;1,"Yes","No"))</f>
        <v>No</v>
      </c>
      <c r="G1491" s="87" t="s">
        <v>2713</v>
      </c>
      <c r="H1491" s="87" t="s">
        <v>672</v>
      </c>
      <c r="I1491" s="87" t="s">
        <v>445</v>
      </c>
      <c r="J1491" s="87" t="s">
        <v>436</v>
      </c>
      <c r="K1491" s="87">
        <v>40.121250000000003</v>
      </c>
      <c r="L1491" s="87">
        <v>-87.629733329999993</v>
      </c>
      <c r="M1491" s="87"/>
      <c r="N1491" s="87" t="s">
        <v>2714</v>
      </c>
      <c r="O1491" s="87" t="s">
        <v>2715</v>
      </c>
      <c r="P1491" s="87" t="s">
        <v>1704</v>
      </c>
      <c r="Q1491" s="87" t="s">
        <v>1705</v>
      </c>
    </row>
    <row r="1492" spans="1:17" s="143" customFormat="1" x14ac:dyDescent="0.25">
      <c r="B1492" s="143" t="str">
        <f>IF(A1492&gt;"",IF(A1492=E1492,"No",(IF(IFERROR(VLOOKUP(A1492,E:E,1,FALSE)=A1492,FALSE),"Duplicate",IF(E1492&gt;"","Mismatch","IT Only")))),"No")</f>
        <v>No</v>
      </c>
      <c r="C1492" s="86" t="s">
        <v>430</v>
      </c>
      <c r="D1492" s="143" t="s">
        <v>431</v>
      </c>
      <c r="E1492" s="143" t="s">
        <v>4658</v>
      </c>
      <c r="F1492" s="143" t="str">
        <f>IF(E1492=0,"N/A",IF(IF(E1492&gt;"",COUNTIF(E:E,E1492),0)&gt;1,"Yes","No"))</f>
        <v>No</v>
      </c>
      <c r="G1492" s="87" t="s">
        <v>4659</v>
      </c>
      <c r="H1492" s="87" t="s">
        <v>593</v>
      </c>
      <c r="I1492" s="87" t="s">
        <v>435</v>
      </c>
      <c r="J1492" s="87" t="s">
        <v>436</v>
      </c>
      <c r="K1492" s="87">
        <v>38.773766670000001</v>
      </c>
      <c r="L1492" s="87">
        <v>-90.347250000000003</v>
      </c>
      <c r="M1492" s="87"/>
      <c r="N1492" s="87" t="s">
        <v>4658</v>
      </c>
      <c r="O1492" s="94">
        <v>210</v>
      </c>
      <c r="P1492" s="87" t="s">
        <v>1232</v>
      </c>
      <c r="Q1492" s="89"/>
    </row>
    <row r="1493" spans="1:17" x14ac:dyDescent="0.25">
      <c r="A1493" s="143"/>
      <c r="B1493" s="143" t="str">
        <f>IF(A1493&gt;"",IF(A1493=E1493,"No",(IF(IFERROR(VLOOKUP(A1493,E:E,1,FALSE)=A1493,FALSE),"Duplicate",IF(E1493&gt;"","Mismatch","IT Only")))),"No")</f>
        <v>No</v>
      </c>
      <c r="C1493" s="86" t="s">
        <v>430</v>
      </c>
      <c r="D1493" s="143" t="s">
        <v>431</v>
      </c>
      <c r="E1493" s="143" t="s">
        <v>4810</v>
      </c>
      <c r="F1493" s="84" t="str">
        <f>IF(E1493=0,"N/A",IF(IF(E1493&gt;"",COUNTIF(E:E,E1493),0)&gt;1,"Yes","No"))</f>
        <v>No</v>
      </c>
      <c r="G1493" s="87" t="s">
        <v>4811</v>
      </c>
      <c r="H1493" s="87" t="s">
        <v>558</v>
      </c>
      <c r="I1493" s="87" t="s">
        <v>445</v>
      </c>
      <c r="J1493" s="87" t="s">
        <v>436</v>
      </c>
      <c r="K1493" s="87"/>
      <c r="L1493" s="87"/>
      <c r="M1493" s="87"/>
      <c r="N1493" s="87" t="s">
        <v>4812</v>
      </c>
      <c r="O1493" s="87" t="s">
        <v>4813</v>
      </c>
      <c r="P1493" s="87" t="s">
        <v>1196</v>
      </c>
      <c r="Q1493" s="87" t="s">
        <v>1197</v>
      </c>
    </row>
    <row r="1494" spans="1:17" x14ac:dyDescent="0.25">
      <c r="A1494" s="143"/>
      <c r="B1494" s="84" t="str">
        <f>IF(A1494&gt;"",IF(A1494=E1494,"No",(IF(IFERROR(VLOOKUP(A1494,E:E,1,FALSE)=A1494,FALSE),"Duplicate",IF(E1494&gt;"","Mismatch","IT Only")))),"No")</f>
        <v>No</v>
      </c>
      <c r="C1494" s="86" t="s">
        <v>430</v>
      </c>
      <c r="D1494" s="84" t="s">
        <v>431</v>
      </c>
      <c r="E1494" s="84" t="s">
        <v>4828</v>
      </c>
      <c r="F1494" s="84" t="str">
        <f>IF(E1494=0,"N/A",IF(IF(E1494&gt;"",COUNTIF(E:E,E1494),0)&gt;1,"Yes","No"))</f>
        <v>No</v>
      </c>
      <c r="G1494" s="87" t="s">
        <v>4829</v>
      </c>
      <c r="H1494" s="87" t="s">
        <v>558</v>
      </c>
      <c r="I1494" s="87" t="s">
        <v>445</v>
      </c>
      <c r="J1494" s="87" t="s">
        <v>436</v>
      </c>
      <c r="K1494" s="87"/>
      <c r="L1494" s="87"/>
      <c r="M1494" s="87"/>
      <c r="N1494" s="87" t="s">
        <v>4830</v>
      </c>
      <c r="O1494" s="87" t="s">
        <v>4831</v>
      </c>
      <c r="P1494" s="87" t="s">
        <v>1196</v>
      </c>
      <c r="Q1494" s="87" t="s">
        <v>1197</v>
      </c>
    </row>
    <row r="1495" spans="1:17" x14ac:dyDescent="0.25">
      <c r="A1495" s="143"/>
      <c r="B1495" s="84" t="str">
        <f>IF(A1495&gt;"",IF(A1495=E1495,"No",(IF(IFERROR(VLOOKUP(A1495,E:E,1,FALSE)=A1495,FALSE),"Duplicate",IF(E1495&gt;"","Mismatch","IT Only")))),"No")</f>
        <v>No</v>
      </c>
      <c r="C1495" s="86" t="s">
        <v>430</v>
      </c>
      <c r="D1495" s="84" t="s">
        <v>431</v>
      </c>
      <c r="E1495" s="84" t="s">
        <v>7538</v>
      </c>
      <c r="F1495" s="84" t="str">
        <f>IF(E1495=0,"N/A",IF(IF(E1495&gt;"",COUNTIF(E:E,E1495),0)&gt;1,"Yes","No"))</f>
        <v>No</v>
      </c>
      <c r="G1495" s="87" t="s">
        <v>7539</v>
      </c>
      <c r="H1495" s="87" t="s">
        <v>558</v>
      </c>
      <c r="I1495" s="87" t="s">
        <v>445</v>
      </c>
      <c r="J1495" s="87" t="s">
        <v>436</v>
      </c>
      <c r="K1495" s="87"/>
      <c r="L1495" s="87"/>
      <c r="M1495" s="87"/>
      <c r="N1495" s="87" t="s">
        <v>7540</v>
      </c>
      <c r="O1495" s="87" t="s">
        <v>7541</v>
      </c>
      <c r="P1495" s="87" t="s">
        <v>1196</v>
      </c>
      <c r="Q1495" s="87" t="s">
        <v>1197</v>
      </c>
    </row>
    <row r="1496" spans="1:17" x14ac:dyDescent="0.25">
      <c r="A1496" s="93" t="s">
        <v>4832</v>
      </c>
      <c r="B1496" s="84" t="str">
        <f>IF(A1496&gt;"",IF(A1496=E1496,"No",(IF(IFERROR(VLOOKUP(A1496,E:E,1,FALSE)=A1496,FALSE),"Duplicate",IF(E1496&gt;"","Mismatch","IT Only")))),"No")</f>
        <v>Duplicate</v>
      </c>
      <c r="C1496" s="86" t="s">
        <v>463</v>
      </c>
      <c r="D1496" s="84" t="s">
        <v>464</v>
      </c>
      <c r="E1496" s="84" t="s">
        <v>4833</v>
      </c>
      <c r="F1496" s="84" t="str">
        <f>IF(E1496=0,"N/A",IF(IF(E1496&gt;"",COUNTIF(E:E,E1496),0)&gt;1,"Yes","No"))</f>
        <v>No</v>
      </c>
      <c r="G1496" s="87" t="s">
        <v>4834</v>
      </c>
      <c r="H1496" s="87" t="s">
        <v>558</v>
      </c>
      <c r="I1496" s="87" t="s">
        <v>445</v>
      </c>
      <c r="J1496" s="87" t="s">
        <v>830</v>
      </c>
      <c r="K1496" s="87">
        <v>39.138303999999998</v>
      </c>
      <c r="L1496" s="87">
        <v>-89.488912999999997</v>
      </c>
      <c r="M1496" s="87" t="s">
        <v>4835</v>
      </c>
      <c r="N1496" s="87" t="s">
        <v>4836</v>
      </c>
      <c r="O1496" s="87" t="s">
        <v>4837</v>
      </c>
      <c r="P1496" s="87" t="s">
        <v>1196</v>
      </c>
      <c r="Q1496" s="87" t="s">
        <v>1197</v>
      </c>
    </row>
    <row r="1497" spans="1:17" x14ac:dyDescent="0.25">
      <c r="A1497" s="143"/>
      <c r="B1497" s="84" t="str">
        <f>IF(A1497&gt;"",IF(A1497=E1497,"No",(IF(IFERROR(VLOOKUP(A1497,E:E,1,FALSE)=A1497,FALSE),"Duplicate",IF(E1497&gt;"","Mismatch","IT Only")))),"No")</f>
        <v>No</v>
      </c>
      <c r="C1497" s="86" t="s">
        <v>430</v>
      </c>
      <c r="D1497" s="84" t="s">
        <v>431</v>
      </c>
      <c r="E1497" s="84" t="s">
        <v>4824</v>
      </c>
      <c r="F1497" s="84" t="str">
        <f>IF(E1497=0,"N/A",IF(IF(E1497&gt;"",COUNTIF(E:E,E1497),0)&gt;1,"Yes","No"))</f>
        <v>No</v>
      </c>
      <c r="G1497" s="87" t="s">
        <v>4825</v>
      </c>
      <c r="H1497" s="87" t="s">
        <v>558</v>
      </c>
      <c r="I1497" s="87" t="s">
        <v>445</v>
      </c>
      <c r="J1497" s="87" t="s">
        <v>436</v>
      </c>
      <c r="K1497" s="87">
        <v>39.22218333</v>
      </c>
      <c r="L1497" s="87">
        <v>-89.493583330000007</v>
      </c>
      <c r="M1497" s="87"/>
      <c r="N1497" s="87" t="s">
        <v>4826</v>
      </c>
      <c r="O1497" s="87" t="s">
        <v>4827</v>
      </c>
      <c r="P1497" s="87" t="s">
        <v>1196</v>
      </c>
      <c r="Q1497" s="87" t="s">
        <v>1197</v>
      </c>
    </row>
    <row r="1498" spans="1:17" x14ac:dyDescent="0.25">
      <c r="A1498" s="143"/>
      <c r="B1498" s="84" t="str">
        <f>IF(A1498&gt;"",IF(A1498=E1498,"No",(IF(IFERROR(VLOOKUP(A1498,E:E,1,FALSE)=A1498,FALSE),"Duplicate",IF(E1498&gt;"","Mismatch","IT Only")))),"No")</f>
        <v>No</v>
      </c>
      <c r="C1498" s="86" t="s">
        <v>430</v>
      </c>
      <c r="D1498" s="84" t="s">
        <v>431</v>
      </c>
      <c r="E1498" s="84" t="s">
        <v>4820</v>
      </c>
      <c r="F1498" s="84" t="str">
        <f>IF(E1498=0,"N/A",IF(IF(E1498&gt;"",COUNTIF(E:E,E1498),0)&gt;1,"Yes","No"))</f>
        <v>No</v>
      </c>
      <c r="G1498" s="87" t="s">
        <v>4821</v>
      </c>
      <c r="H1498" s="87" t="s">
        <v>558</v>
      </c>
      <c r="I1498" s="87" t="s">
        <v>445</v>
      </c>
      <c r="J1498" s="87" t="s">
        <v>436</v>
      </c>
      <c r="K1498" s="87"/>
      <c r="L1498" s="87"/>
      <c r="M1498" s="87"/>
      <c r="N1498" s="87" t="s">
        <v>4822</v>
      </c>
      <c r="O1498" s="87" t="s">
        <v>4823</v>
      </c>
      <c r="P1498" s="87" t="s">
        <v>1196</v>
      </c>
      <c r="Q1498" s="87" t="s">
        <v>1197</v>
      </c>
    </row>
    <row r="1499" spans="1:17" x14ac:dyDescent="0.25">
      <c r="A1499" s="143"/>
      <c r="B1499" s="84" t="str">
        <f>IF(A1499&gt;"",IF(A1499=E1499,"No",(IF(IFERROR(VLOOKUP(A1499,E:E,1,FALSE)=A1499,FALSE),"Duplicate",IF(E1499&gt;"","Mismatch","IT Only")))),"No")</f>
        <v>No</v>
      </c>
      <c r="C1499" s="86" t="s">
        <v>430</v>
      </c>
      <c r="D1499" s="84" t="s">
        <v>431</v>
      </c>
      <c r="E1499" s="143" t="s">
        <v>4806</v>
      </c>
      <c r="F1499" s="84" t="str">
        <f>IF(E1499=0,"N/A",IF(IF(E1499&gt;"",COUNTIF(E:E,E1499),0)&gt;1,"Yes","No"))</f>
        <v>No</v>
      </c>
      <c r="G1499" s="87" t="s">
        <v>4807</v>
      </c>
      <c r="H1499" s="87" t="s">
        <v>558</v>
      </c>
      <c r="I1499" s="87" t="s">
        <v>445</v>
      </c>
      <c r="J1499" s="87" t="s">
        <v>436</v>
      </c>
      <c r="K1499" s="87">
        <v>39.129199999999997</v>
      </c>
      <c r="L1499" s="87">
        <v>-89.477483329999998</v>
      </c>
      <c r="M1499" s="87"/>
      <c r="N1499" s="87" t="s">
        <v>4808</v>
      </c>
      <c r="O1499" s="87" t="s">
        <v>4809</v>
      </c>
      <c r="P1499" s="87" t="s">
        <v>1196</v>
      </c>
      <c r="Q1499" s="87" t="s">
        <v>1197</v>
      </c>
    </row>
    <row r="1500" spans="1:17" x14ac:dyDescent="0.25">
      <c r="A1500" s="93" t="s">
        <v>4814</v>
      </c>
      <c r="B1500" s="84" t="str">
        <f>IF(A1500&gt;"",IF(A1500=E1500,"No",(IF(IFERROR(VLOOKUP(A1500,E:E,1,FALSE)=A1500,FALSE),"Duplicate",IF(E1500&gt;"","Mismatch","IT Only")))),"No")</f>
        <v>Mismatch</v>
      </c>
      <c r="C1500" s="86" t="s">
        <v>463</v>
      </c>
      <c r="D1500" s="84" t="s">
        <v>464</v>
      </c>
      <c r="E1500" s="143" t="s">
        <v>4815</v>
      </c>
      <c r="F1500" s="84" t="str">
        <f>IF(E1500=0,"N/A",IF(IF(E1500&gt;"",COUNTIF(E:E,E1500),0)&gt;1,"Yes","No"))</f>
        <v>No</v>
      </c>
      <c r="G1500" s="87" t="s">
        <v>4816</v>
      </c>
      <c r="H1500" s="87" t="s">
        <v>558</v>
      </c>
      <c r="I1500" s="87" t="s">
        <v>445</v>
      </c>
      <c r="J1500" s="87" t="s">
        <v>2085</v>
      </c>
      <c r="K1500" s="87">
        <v>39.261037000000002</v>
      </c>
      <c r="L1500" s="87">
        <v>-89.439772000000005</v>
      </c>
      <c r="M1500" s="87" t="s">
        <v>4817</v>
      </c>
      <c r="N1500" s="87" t="s">
        <v>4818</v>
      </c>
      <c r="O1500" s="87" t="s">
        <v>4819</v>
      </c>
      <c r="P1500" s="87" t="s">
        <v>1196</v>
      </c>
      <c r="Q1500" s="87" t="s">
        <v>1197</v>
      </c>
    </row>
    <row r="1501" spans="1:17" x14ac:dyDescent="0.25">
      <c r="A1501" s="143"/>
      <c r="B1501" s="84" t="str">
        <f>IF(A1501&gt;"",IF(A1501=E1501,"No",(IF(IFERROR(VLOOKUP(A1501,E:E,1,FALSE)=A1501,FALSE),"Duplicate",IF(E1501&gt;"","Mismatch","IT Only")))),"No")</f>
        <v>No</v>
      </c>
      <c r="C1501" s="86" t="s">
        <v>430</v>
      </c>
      <c r="D1501" s="84" t="s">
        <v>431</v>
      </c>
      <c r="E1501" s="143" t="s">
        <v>4948</v>
      </c>
      <c r="F1501" s="84" t="str">
        <f>IF(E1501=0,"N/A",IF(IF(E1501&gt;"",COUNTIF(E:E,E1501),0)&gt;1,"Yes","No"))</f>
        <v>No</v>
      </c>
      <c r="G1501" s="87" t="s">
        <v>4949</v>
      </c>
      <c r="H1501" s="87" t="s">
        <v>558</v>
      </c>
      <c r="I1501" s="87" t="s">
        <v>445</v>
      </c>
      <c r="J1501" s="87" t="s">
        <v>436</v>
      </c>
      <c r="K1501" s="87">
        <v>38.932533329999998</v>
      </c>
      <c r="L1501" s="87">
        <v>-90.152333330000005</v>
      </c>
      <c r="M1501" s="87"/>
      <c r="N1501" s="87" t="s">
        <v>4948</v>
      </c>
      <c r="O1501" s="94">
        <v>313</v>
      </c>
      <c r="P1501" s="87" t="s">
        <v>559</v>
      </c>
      <c r="Q1501" s="87" t="s">
        <v>560</v>
      </c>
    </row>
    <row r="1502" spans="1:17" x14ac:dyDescent="0.25">
      <c r="A1502" s="143"/>
      <c r="B1502" s="84" t="str">
        <f>IF(A1502&gt;"",IF(A1502=E1502,"No",(IF(IFERROR(VLOOKUP(A1502,E:E,1,FALSE)=A1502,FALSE),"Duplicate",IF(E1502&gt;"","Mismatch","IT Only")))),"No")</f>
        <v>No</v>
      </c>
      <c r="C1502" s="86" t="s">
        <v>430</v>
      </c>
      <c r="D1502" s="84" t="s">
        <v>431</v>
      </c>
      <c r="E1502" s="84" t="s">
        <v>4664</v>
      </c>
      <c r="F1502" s="84" t="str">
        <f>IF(E1502=0,"N/A",IF(IF(E1502&gt;"",COUNTIF(E:E,E1502),0)&gt;1,"Yes","No"))</f>
        <v>No</v>
      </c>
      <c r="G1502" s="87" t="s">
        <v>4665</v>
      </c>
      <c r="H1502" s="87" t="s">
        <v>516</v>
      </c>
      <c r="I1502" s="87" t="s">
        <v>445</v>
      </c>
      <c r="J1502" s="87" t="s">
        <v>436</v>
      </c>
      <c r="K1502" s="87"/>
      <c r="L1502" s="87"/>
      <c r="M1502" s="87"/>
      <c r="N1502" s="87" t="s">
        <v>4666</v>
      </c>
      <c r="O1502" s="87" t="s">
        <v>4667</v>
      </c>
      <c r="P1502" s="87" t="s">
        <v>524</v>
      </c>
      <c r="Q1502" s="87" t="s">
        <v>525</v>
      </c>
    </row>
    <row r="1503" spans="1:17" x14ac:dyDescent="0.25">
      <c r="A1503" s="93" t="s">
        <v>4918</v>
      </c>
      <c r="B1503" s="143" t="str">
        <f>IF(A1503&gt;"",IF(A1503=E1503,"No",(IF(IFERROR(VLOOKUP(A1503,E:E,1,FALSE)=A1503,FALSE),"Duplicate",IF(E1503&gt;"","Mismatch","IT Only")))),"No")</f>
        <v>Mismatch</v>
      </c>
      <c r="C1503" s="86" t="s">
        <v>463</v>
      </c>
      <c r="D1503" s="143" t="s">
        <v>464</v>
      </c>
      <c r="E1503" s="84" t="s">
        <v>4919</v>
      </c>
      <c r="F1503" s="84" t="str">
        <f>IF(E1503=0,"N/A",IF(IF(E1503&gt;"",COUNTIF(E:E,E1503),0)&gt;1,"Yes","No"))</f>
        <v>Yes</v>
      </c>
      <c r="G1503" s="87" t="s">
        <v>4920</v>
      </c>
      <c r="H1503" s="87" t="s">
        <v>593</v>
      </c>
      <c r="I1503" s="87" t="s">
        <v>435</v>
      </c>
      <c r="J1503" s="87" t="s">
        <v>436</v>
      </c>
      <c r="K1503" s="87">
        <v>38.681466999999998</v>
      </c>
      <c r="L1503" s="87">
        <v>-90.539993999999993</v>
      </c>
      <c r="M1503" s="87" t="s">
        <v>4921</v>
      </c>
      <c r="N1503" s="87" t="s">
        <v>4919</v>
      </c>
      <c r="O1503" s="94">
        <v>586</v>
      </c>
      <c r="P1503" s="87" t="s">
        <v>1919</v>
      </c>
      <c r="Q1503" s="89"/>
    </row>
    <row r="1504" spans="1:17" x14ac:dyDescent="0.25">
      <c r="A1504" s="93" t="s">
        <v>4922</v>
      </c>
      <c r="B1504" s="143" t="str">
        <f>IF(A1504&gt;"",IF(A1504=E1504,"No",(IF(IFERROR(VLOOKUP(A1504,E:E,1,FALSE)=A1504,FALSE),"Duplicate",IF(E1504&gt;"","Mismatch","IT Only")))),"No")</f>
        <v>Mismatch</v>
      </c>
      <c r="C1504" s="86" t="s">
        <v>463</v>
      </c>
      <c r="D1504" s="143" t="s">
        <v>464</v>
      </c>
      <c r="E1504" s="84" t="s">
        <v>4919</v>
      </c>
      <c r="F1504" s="84" t="str">
        <f>IF(E1504=0,"N/A",IF(IF(E1504&gt;"",COUNTIF(E:E,E1504),0)&gt;1,"Yes","No"))</f>
        <v>Yes</v>
      </c>
      <c r="G1504" s="87" t="s">
        <v>4920</v>
      </c>
      <c r="H1504" s="87" t="s">
        <v>593</v>
      </c>
      <c r="I1504" s="87" t="s">
        <v>435</v>
      </c>
      <c r="J1504" s="87" t="s">
        <v>436</v>
      </c>
      <c r="K1504" s="87">
        <v>38.681466999999998</v>
      </c>
      <c r="L1504" s="87">
        <v>-90.539993999999993</v>
      </c>
      <c r="M1504" s="87" t="s">
        <v>4921</v>
      </c>
      <c r="N1504" s="87" t="s">
        <v>4919</v>
      </c>
      <c r="O1504" s="94">
        <v>180</v>
      </c>
      <c r="P1504" s="87" t="s">
        <v>1919</v>
      </c>
      <c r="Q1504" s="89"/>
    </row>
    <row r="1505" spans="1:17" s="143" customFormat="1" x14ac:dyDescent="0.25">
      <c r="A1505" s="143" t="s">
        <v>4864</v>
      </c>
      <c r="B1505" s="143" t="str">
        <f>IF(A1505&gt;"",IF(A1505=E1505,"No",(IF(IFERROR(VLOOKUP(A1505,E:E,1,FALSE)=A1505,FALSE),"Duplicate",IF(E1505&gt;"","Mismatch","IT Only")))),"No")</f>
        <v>No</v>
      </c>
      <c r="C1505" s="86" t="s">
        <v>430</v>
      </c>
      <c r="D1505" s="143" t="s">
        <v>472</v>
      </c>
      <c r="E1505" s="143" t="s">
        <v>4865</v>
      </c>
      <c r="F1505" s="143" t="str">
        <f>IF(E1505=0,"N/A",IF(IF(E1505&gt;"",COUNTIF(E:E,E1505),0)&gt;1,"Yes","No"))</f>
        <v>No</v>
      </c>
      <c r="G1505" s="106" t="s">
        <v>4866</v>
      </c>
      <c r="H1505" s="106" t="s">
        <v>528</v>
      </c>
      <c r="I1505" s="106" t="s">
        <v>445</v>
      </c>
      <c r="J1505" s="106" t="s">
        <v>500</v>
      </c>
      <c r="K1505" s="106">
        <v>39.221833330000003</v>
      </c>
      <c r="L1505" s="106">
        <v>-88.758533330000006</v>
      </c>
      <c r="M1505" s="106"/>
      <c r="N1505" s="106" t="s">
        <v>4865</v>
      </c>
      <c r="O1505" s="106" t="s">
        <v>4867</v>
      </c>
      <c r="P1505" s="106" t="s">
        <v>530</v>
      </c>
      <c r="Q1505" s="106" t="s">
        <v>531</v>
      </c>
    </row>
    <row r="1506" spans="1:17" x14ac:dyDescent="0.25">
      <c r="A1506" s="143"/>
      <c r="B1506" s="143" t="str">
        <f>IF(A1506&gt;"",IF(A1506=E1506,"No",(IF(IFERROR(VLOOKUP(A1506,E:E,1,FALSE)=A1506,FALSE),"Duplicate",IF(E1506&gt;"","Mismatch","IT Only")))),"No")</f>
        <v>No</v>
      </c>
      <c r="C1506" s="86" t="s">
        <v>430</v>
      </c>
      <c r="D1506" s="143" t="s">
        <v>431</v>
      </c>
      <c r="E1506" s="84" t="s">
        <v>4697</v>
      </c>
      <c r="F1506" s="84" t="str">
        <f>IF(E1506=0,"N/A",IF(IF(E1506&gt;"",COUNTIF(E:E,E1506),0)&gt;1,"Yes","No"))</f>
        <v>No</v>
      </c>
      <c r="G1506" s="87" t="s">
        <v>4698</v>
      </c>
      <c r="H1506" s="87" t="s">
        <v>444</v>
      </c>
      <c r="I1506" s="87" t="s">
        <v>445</v>
      </c>
      <c r="J1506" s="87" t="s">
        <v>436</v>
      </c>
      <c r="K1506" s="87">
        <v>41.273162999999997</v>
      </c>
      <c r="L1506" s="87">
        <v>-89.318258</v>
      </c>
      <c r="M1506" s="87"/>
      <c r="N1506" s="87" t="s">
        <v>4697</v>
      </c>
      <c r="O1506" s="87" t="s">
        <v>4699</v>
      </c>
      <c r="P1506" s="87" t="s">
        <v>2265</v>
      </c>
      <c r="Q1506" s="87" t="s">
        <v>2266</v>
      </c>
    </row>
    <row r="1507" spans="1:17" x14ac:dyDescent="0.25">
      <c r="A1507" s="143"/>
      <c r="B1507" s="84" t="str">
        <f>IF(A1507&gt;"",IF(A1507=E1507,"No",(IF(IFERROR(VLOOKUP(A1507,E:E,1,FALSE)=A1507,FALSE),"Duplicate",IF(E1507&gt;"","Mismatch","IT Only")))),"No")</f>
        <v>No</v>
      </c>
      <c r="C1507" s="86" t="s">
        <v>430</v>
      </c>
      <c r="D1507" s="84" t="s">
        <v>431</v>
      </c>
      <c r="E1507" s="84" t="s">
        <v>4660</v>
      </c>
      <c r="F1507" s="84" t="str">
        <f>IF(E1507=0,"N/A",IF(IF(E1507&gt;"",COUNTIF(E:E,E1507),0)&gt;1,"Yes","No"))</f>
        <v>No</v>
      </c>
      <c r="G1507" s="87" t="s">
        <v>4661</v>
      </c>
      <c r="H1507" s="87" t="s">
        <v>516</v>
      </c>
      <c r="I1507" s="87" t="s">
        <v>445</v>
      </c>
      <c r="J1507" s="87" t="s">
        <v>436</v>
      </c>
      <c r="K1507" s="87">
        <v>38.322699999999998</v>
      </c>
      <c r="L1507" s="87">
        <v>-89.993399999999994</v>
      </c>
      <c r="M1507" s="87"/>
      <c r="N1507" s="87" t="s">
        <v>4662</v>
      </c>
      <c r="O1507" s="87" t="s">
        <v>4663</v>
      </c>
      <c r="P1507" s="87" t="s">
        <v>524</v>
      </c>
      <c r="Q1507" s="87" t="s">
        <v>525</v>
      </c>
    </row>
    <row r="1508" spans="1:17" x14ac:dyDescent="0.25">
      <c r="A1508" s="143"/>
      <c r="B1508" s="143" t="str">
        <f>IF(A1508&gt;"",IF(A1508=E1508,"No",(IF(IFERROR(VLOOKUP(A1508,E:E,1,FALSE)=A1508,FALSE),"Duplicate",IF(E1508&gt;"","Mismatch","IT Only")))),"No")</f>
        <v>No</v>
      </c>
      <c r="C1508" s="86" t="s">
        <v>430</v>
      </c>
      <c r="D1508" s="143" t="s">
        <v>431</v>
      </c>
      <c r="E1508" s="84" t="s">
        <v>4668</v>
      </c>
      <c r="F1508" s="84" t="str">
        <f>IF(E1508=0,"N/A",IF(IF(E1508&gt;"",COUNTIF(E:E,E1508),0)&gt;1,"Yes","No"))</f>
        <v>No</v>
      </c>
      <c r="G1508" s="87" t="s">
        <v>4669</v>
      </c>
      <c r="H1508" s="87" t="s">
        <v>440</v>
      </c>
      <c r="I1508" s="87" t="s">
        <v>435</v>
      </c>
      <c r="J1508" s="87" t="s">
        <v>436</v>
      </c>
      <c r="K1508" s="87">
        <v>38.566299999999998</v>
      </c>
      <c r="L1508" s="87">
        <v>-90.32726667</v>
      </c>
      <c r="M1508" s="87"/>
      <c r="N1508" s="87" t="s">
        <v>4668</v>
      </c>
      <c r="O1508" s="94">
        <v>224</v>
      </c>
      <c r="P1508" s="87" t="s">
        <v>513</v>
      </c>
      <c r="Q1508" s="89"/>
    </row>
    <row r="1509" spans="1:17" x14ac:dyDescent="0.25">
      <c r="A1509" s="143" t="s">
        <v>4675</v>
      </c>
      <c r="B1509" s="84" t="str">
        <f>IF(A1509&gt;"",IF(A1509=E1509,"No",(IF(IFERROR(VLOOKUP(A1509,E:E,1,FALSE)=A1509,FALSE),"Duplicate",IF(E1509&gt;"","Mismatch","IT Only")))),"No")</f>
        <v>No</v>
      </c>
      <c r="C1509" s="86" t="s">
        <v>430</v>
      </c>
      <c r="D1509" s="84" t="s">
        <v>431</v>
      </c>
      <c r="E1509" s="84" t="s">
        <v>4675</v>
      </c>
      <c r="F1509" s="84" t="str">
        <f>IF(E1509=0,"N/A",IF(IF(E1509&gt;"",COUNTIF(E:E,E1509),0)&gt;1,"Yes","No"))</f>
        <v>No</v>
      </c>
      <c r="G1509" s="87" t="s">
        <v>4676</v>
      </c>
      <c r="H1509" s="87" t="s">
        <v>1813</v>
      </c>
      <c r="I1509" s="87" t="s">
        <v>445</v>
      </c>
      <c r="J1509" s="87" t="s">
        <v>536</v>
      </c>
      <c r="K1509" s="87">
        <v>40.466938059999997</v>
      </c>
      <c r="L1509" s="87">
        <v>-90.655832219999994</v>
      </c>
      <c r="M1509" s="87"/>
      <c r="N1509" s="87"/>
      <c r="O1509" s="94"/>
      <c r="P1509" s="87"/>
      <c r="Q1509" s="89"/>
    </row>
    <row r="1510" spans="1:17" x14ac:dyDescent="0.25">
      <c r="A1510" s="143"/>
      <c r="B1510" s="84" t="str">
        <f>IF(A1510&gt;"",IF(A1510=E1510,"No",(IF(IFERROR(VLOOKUP(A1510,E:E,1,FALSE)=A1510,FALSE),"Duplicate",IF(E1510&gt;"","Mismatch","IT Only")))),"No")</f>
        <v>No</v>
      </c>
      <c r="C1510" s="86" t="s">
        <v>430</v>
      </c>
      <c r="D1510" s="84" t="s">
        <v>431</v>
      </c>
      <c r="E1510" s="84" t="s">
        <v>4672</v>
      </c>
      <c r="F1510" s="84" t="str">
        <f>IF(E1510=0,"N/A",IF(IF(E1510&gt;"",COUNTIF(E:E,E1510),0)&gt;1,"Yes","No"))</f>
        <v>No</v>
      </c>
      <c r="G1510" s="87" t="s">
        <v>4673</v>
      </c>
      <c r="H1510" s="87" t="s">
        <v>644</v>
      </c>
      <c r="I1510" s="87" t="s">
        <v>435</v>
      </c>
      <c r="J1510" s="87" t="s">
        <v>436</v>
      </c>
      <c r="K1510" s="87">
        <v>38.210566669999999</v>
      </c>
      <c r="L1510" s="87">
        <v>-90.475733329999997</v>
      </c>
      <c r="M1510" s="87"/>
      <c r="N1510" s="87" t="s">
        <v>4674</v>
      </c>
      <c r="O1510" s="94">
        <v>186</v>
      </c>
      <c r="P1510" s="87" t="s">
        <v>645</v>
      </c>
      <c r="Q1510" s="89"/>
    </row>
    <row r="1511" spans="1:17" x14ac:dyDescent="0.25">
      <c r="A1511" s="143"/>
      <c r="B1511" s="84" t="str">
        <f>IF(A1511&gt;"",IF(A1511=E1511,"No",(IF(IFERROR(VLOOKUP(A1511,E:E,1,FALSE)=A1511,FALSE),"Duplicate",IF(E1511&gt;"","Mismatch","IT Only")))),"No")</f>
        <v>No</v>
      </c>
      <c r="C1511" s="86" t="s">
        <v>430</v>
      </c>
      <c r="D1511" s="84" t="s">
        <v>431</v>
      </c>
      <c r="E1511" s="84" t="s">
        <v>4693</v>
      </c>
      <c r="F1511" s="84" t="str">
        <f>IF(E1511=0,"N/A",IF(IF(E1511&gt;"",COUNTIF(E:E,E1511),0)&gt;1,"Yes","No"))</f>
        <v>No</v>
      </c>
      <c r="G1511" s="87" t="s">
        <v>4694</v>
      </c>
      <c r="H1511" s="87" t="s">
        <v>444</v>
      </c>
      <c r="I1511" s="87" t="s">
        <v>445</v>
      </c>
      <c r="J1511" s="87" t="s">
        <v>436</v>
      </c>
      <c r="K1511" s="87">
        <v>41.278962</v>
      </c>
      <c r="L1511" s="87">
        <v>-89.294618999999997</v>
      </c>
      <c r="M1511" s="87"/>
      <c r="N1511" s="87" t="s">
        <v>4695</v>
      </c>
      <c r="O1511" s="87" t="s">
        <v>4696</v>
      </c>
      <c r="P1511" s="87" t="s">
        <v>2265</v>
      </c>
      <c r="Q1511" s="87" t="s">
        <v>2266</v>
      </c>
    </row>
    <row r="1512" spans="1:17" x14ac:dyDescent="0.25">
      <c r="A1512" s="143"/>
      <c r="B1512" s="143" t="str">
        <f>IF(A1512&gt;"",IF(A1512=E1512,"No",(IF(IFERROR(VLOOKUP(A1512,E:E,1,FALSE)=A1512,FALSE),"Duplicate",IF(E1512&gt;"","Mismatch","IT Only")))),"No")</f>
        <v>No</v>
      </c>
      <c r="C1512" s="86" t="s">
        <v>430</v>
      </c>
      <c r="D1512" s="143" t="s">
        <v>431</v>
      </c>
      <c r="E1512" s="143" t="s">
        <v>4685</v>
      </c>
      <c r="F1512" s="84" t="str">
        <f>IF(E1512=0,"N/A",IF(IF(E1512&gt;"",COUNTIF(E:E,E1512),0)&gt;1,"Yes","No"))</f>
        <v>No</v>
      </c>
      <c r="G1512" s="87" t="s">
        <v>4686</v>
      </c>
      <c r="H1512" s="87" t="s">
        <v>444</v>
      </c>
      <c r="I1512" s="87" t="s">
        <v>445</v>
      </c>
      <c r="J1512" s="87" t="s">
        <v>436</v>
      </c>
      <c r="K1512" s="87">
        <v>41.297150000000002</v>
      </c>
      <c r="L1512" s="87">
        <v>-89.30371667</v>
      </c>
      <c r="M1512" s="87"/>
      <c r="N1512" s="87" t="s">
        <v>4687</v>
      </c>
      <c r="O1512" s="87" t="s">
        <v>4688</v>
      </c>
      <c r="P1512" s="87" t="s">
        <v>2265</v>
      </c>
      <c r="Q1512" s="87" t="s">
        <v>2266</v>
      </c>
    </row>
    <row r="1513" spans="1:17" x14ac:dyDescent="0.25">
      <c r="A1513" s="143"/>
      <c r="B1513" s="143" t="str">
        <f>IF(A1513&gt;"",IF(A1513=E1513,"No",(IF(IFERROR(VLOOKUP(A1513,E:E,1,FALSE)=A1513,FALSE),"Duplicate",IF(E1513&gt;"","Mismatch","IT Only")))),"No")</f>
        <v>No</v>
      </c>
      <c r="C1513" s="86" t="s">
        <v>430</v>
      </c>
      <c r="D1513" s="143" t="s">
        <v>431</v>
      </c>
      <c r="E1513" s="143" t="s">
        <v>3568</v>
      </c>
      <c r="F1513" s="143" t="str">
        <f>IF(E1513=0,"N/A",IF(IF(E1513&gt;"",COUNTIF(E:E,E1513),0)&gt;1,"Yes","No"))</f>
        <v>No</v>
      </c>
      <c r="G1513" s="87" t="s">
        <v>3569</v>
      </c>
      <c r="H1513" s="87" t="s">
        <v>444</v>
      </c>
      <c r="I1513" s="87" t="s">
        <v>445</v>
      </c>
      <c r="J1513" s="87" t="s">
        <v>436</v>
      </c>
      <c r="K1513" s="87">
        <v>41.300257000000002</v>
      </c>
      <c r="L1513" s="87">
        <v>-89.299235999999993</v>
      </c>
      <c r="M1513" s="87"/>
      <c r="N1513" s="87" t="s">
        <v>3570</v>
      </c>
      <c r="O1513" s="87" t="s">
        <v>3571</v>
      </c>
      <c r="P1513" s="87" t="s">
        <v>2265</v>
      </c>
      <c r="Q1513" s="87" t="s">
        <v>2266</v>
      </c>
    </row>
    <row r="1514" spans="1:17" x14ac:dyDescent="0.25">
      <c r="A1514" s="143"/>
      <c r="B1514" s="84" t="str">
        <f>IF(A1514&gt;"",IF(A1514=E1514,"No",(IF(IFERROR(VLOOKUP(A1514,E:E,1,FALSE)=A1514,FALSE),"Duplicate",IF(E1514&gt;"","Mismatch","IT Only")))),"No")</f>
        <v>No</v>
      </c>
      <c r="C1514" s="86" t="s">
        <v>430</v>
      </c>
      <c r="D1514" s="84" t="s">
        <v>431</v>
      </c>
      <c r="E1514" s="84" t="s">
        <v>4679</v>
      </c>
      <c r="F1514" s="84" t="str">
        <f>IF(E1514=0,"N/A",IF(IF(E1514&gt;"",COUNTIF(E:E,E1514),0)&gt;1,"Yes","No"))</f>
        <v>No</v>
      </c>
      <c r="G1514" s="87" t="s">
        <v>4680</v>
      </c>
      <c r="H1514" s="87" t="s">
        <v>434</v>
      </c>
      <c r="I1514" s="87" t="s">
        <v>435</v>
      </c>
      <c r="J1514" s="87" t="s">
        <v>436</v>
      </c>
      <c r="K1514" s="87">
        <v>39.180100000000003</v>
      </c>
      <c r="L1514" s="87">
        <v>-91.881416669999993</v>
      </c>
      <c r="M1514" s="87"/>
      <c r="N1514" s="87" t="s">
        <v>4679</v>
      </c>
      <c r="O1514" s="94">
        <v>920</v>
      </c>
      <c r="P1514" s="87" t="s">
        <v>437</v>
      </c>
      <c r="Q1514" s="89"/>
    </row>
    <row r="1515" spans="1:17" x14ac:dyDescent="0.25">
      <c r="A1515" s="93" t="s">
        <v>4704</v>
      </c>
      <c r="B1515" s="84" t="str">
        <f>IF(A1515&gt;"",IF(A1515=E1515,"No",(IF(IFERROR(VLOOKUP(A1515,E:E,1,FALSE)=A1515,FALSE),"Duplicate",IF(E1515&gt;"","Mismatch","IT Only")))),"No")</f>
        <v>Mismatch</v>
      </c>
      <c r="C1515" s="86" t="s">
        <v>463</v>
      </c>
      <c r="D1515" s="84" t="s">
        <v>549</v>
      </c>
      <c r="E1515" s="84" t="s">
        <v>4705</v>
      </c>
      <c r="F1515" s="84" t="str">
        <f>IF(E1515=0,"N/A",IF(IF(E1515&gt;"",COUNTIF(E:E,E1515),0)&gt;1,"Yes","No"))</f>
        <v>No</v>
      </c>
      <c r="G1515" s="87" t="s">
        <v>4706</v>
      </c>
      <c r="H1515" s="87" t="s">
        <v>444</v>
      </c>
      <c r="I1515" s="87" t="s">
        <v>445</v>
      </c>
      <c r="J1515" s="87" t="s">
        <v>552</v>
      </c>
      <c r="K1515" s="87">
        <v>41.301333329999999</v>
      </c>
      <c r="L1515" s="87">
        <v>-89.315250000000006</v>
      </c>
      <c r="M1515" s="87"/>
      <c r="N1515" s="87" t="s">
        <v>4707</v>
      </c>
      <c r="O1515" s="87" t="s">
        <v>4708</v>
      </c>
      <c r="P1515" s="87" t="s">
        <v>2265</v>
      </c>
      <c r="Q1515" s="87" t="s">
        <v>2266</v>
      </c>
    </row>
    <row r="1516" spans="1:17" x14ac:dyDescent="0.25">
      <c r="A1516" s="143" t="s">
        <v>4735</v>
      </c>
      <c r="B1516" s="84" t="str">
        <f>IF(A1516&gt;"",IF(A1516=E1516,"No",(IF(IFERROR(VLOOKUP(A1516,E:E,1,FALSE)=A1516,FALSE),"Duplicate",IF(E1516&gt;"","Mismatch","IT Only")))),"No")</f>
        <v>No</v>
      </c>
      <c r="C1516" s="86" t="s">
        <v>430</v>
      </c>
      <c r="D1516" s="84" t="s">
        <v>472</v>
      </c>
      <c r="E1516" s="84" t="s">
        <v>4736</v>
      </c>
      <c r="F1516" s="84" t="str">
        <f>IF(E1516=0,"N/A",IF(IF(E1516&gt;"",COUNTIF(E:E,E1516),0)&gt;1,"Yes","No"))</f>
        <v>No</v>
      </c>
      <c r="G1516" s="87" t="s">
        <v>4737</v>
      </c>
      <c r="H1516" s="87" t="s">
        <v>680</v>
      </c>
      <c r="I1516" s="87" t="s">
        <v>445</v>
      </c>
      <c r="J1516" s="87" t="s">
        <v>552</v>
      </c>
      <c r="K1516" s="87">
        <v>37.796799999999998</v>
      </c>
      <c r="L1516" s="87">
        <v>-88.995400000000004</v>
      </c>
      <c r="M1516" s="87"/>
      <c r="N1516" s="87" t="s">
        <v>4736</v>
      </c>
      <c r="O1516" s="87" t="s">
        <v>4738</v>
      </c>
      <c r="P1516" s="87" t="s">
        <v>684</v>
      </c>
      <c r="Q1516" s="87" t="s">
        <v>685</v>
      </c>
    </row>
    <row r="1517" spans="1:17" s="143" customFormat="1" x14ac:dyDescent="0.25">
      <c r="A1517" s="93" t="s">
        <v>10068</v>
      </c>
      <c r="B1517" s="143" t="str">
        <f>IF(A1517&gt;"",IF(A1517=E1517,"No",(IF(IFERROR(VLOOKUP(A1517,E:E,1,FALSE)=A1517,FALSE),"Duplicate",IF(E1517&gt;"","Mismatch","IT Only")))),"No")</f>
        <v>Mismatch</v>
      </c>
      <c r="C1517" s="86" t="s">
        <v>463</v>
      </c>
      <c r="D1517" s="143" t="s">
        <v>925</v>
      </c>
      <c r="E1517" s="143" t="s">
        <v>20</v>
      </c>
      <c r="F1517" s="143" t="str">
        <f>IF(E1517=0,"N/A",IF(IF(E1517&gt;"",COUNTIF(E:E,E1517),0)&gt;1,"Yes","No"))</f>
        <v>No</v>
      </c>
      <c r="G1517" s="106" t="s">
        <v>4720</v>
      </c>
      <c r="H1517" s="106" t="s">
        <v>479</v>
      </c>
      <c r="I1517" s="106" t="s">
        <v>851</v>
      </c>
      <c r="J1517" s="106" t="s">
        <v>500</v>
      </c>
      <c r="K1517" s="106">
        <v>39.878934000000001</v>
      </c>
      <c r="L1517" s="106">
        <v>-91.355693000000002</v>
      </c>
      <c r="M1517" s="106"/>
      <c r="N1517" s="106" t="s">
        <v>20</v>
      </c>
      <c r="O1517" s="106" t="s">
        <v>4721</v>
      </c>
      <c r="P1517" s="106" t="s">
        <v>4722</v>
      </c>
      <c r="Q1517" s="86"/>
    </row>
    <row r="1518" spans="1:17" x14ac:dyDescent="0.25">
      <c r="A1518" s="143"/>
      <c r="B1518" s="84" t="str">
        <f>IF(A1518&gt;"",IF(A1518=E1518,"No",(IF(IFERROR(VLOOKUP(A1518,E:E,1,FALSE)=A1518,FALSE),"Duplicate",IF(E1518&gt;"","Mismatch","IT Only")))),"No")</f>
        <v>No</v>
      </c>
      <c r="C1518" s="86" t="s">
        <v>430</v>
      </c>
      <c r="D1518" s="84" t="s">
        <v>431</v>
      </c>
      <c r="E1518" s="84" t="s">
        <v>4739</v>
      </c>
      <c r="F1518" s="84" t="str">
        <f>IF(E1518=0,"N/A",IF(IF(E1518&gt;"",COUNTIF(E:E,E1518),0)&gt;1,"Yes","No"))</f>
        <v>No</v>
      </c>
      <c r="G1518" s="87" t="s">
        <v>4740</v>
      </c>
      <c r="H1518" s="87" t="s">
        <v>680</v>
      </c>
      <c r="I1518" s="87" t="s">
        <v>445</v>
      </c>
      <c r="J1518" s="87" t="s">
        <v>436</v>
      </c>
      <c r="K1518" s="87">
        <v>37.800166670000003</v>
      </c>
      <c r="L1518" s="87">
        <v>-89.01946667</v>
      </c>
      <c r="M1518" s="87"/>
      <c r="N1518" s="87" t="s">
        <v>4739</v>
      </c>
      <c r="O1518" s="87" t="s">
        <v>872</v>
      </c>
      <c r="P1518" s="87" t="s">
        <v>684</v>
      </c>
      <c r="Q1518" s="87" t="s">
        <v>685</v>
      </c>
    </row>
    <row r="1519" spans="1:17" x14ac:dyDescent="0.25">
      <c r="A1519" s="143"/>
      <c r="B1519" s="84" t="str">
        <f>IF(A1519&gt;"",IF(A1519=E1519,"No",(IF(IFERROR(VLOOKUP(A1519,E:E,1,FALSE)=A1519,FALSE),"Duplicate",IF(E1519&gt;"","Mismatch","IT Only")))),"No")</f>
        <v>No</v>
      </c>
      <c r="C1519" s="86" t="s">
        <v>430</v>
      </c>
      <c r="D1519" s="84" t="s">
        <v>431</v>
      </c>
      <c r="E1519" s="84" t="s">
        <v>4741</v>
      </c>
      <c r="F1519" s="84" t="str">
        <f>IF(E1519=0,"N/A",IF(IF(E1519&gt;"",COUNTIF(E:E,E1519),0)&gt;1,"Yes","No"))</f>
        <v>No</v>
      </c>
      <c r="G1519" s="87" t="s">
        <v>4742</v>
      </c>
      <c r="H1519" s="87" t="s">
        <v>680</v>
      </c>
      <c r="I1519" s="87" t="s">
        <v>445</v>
      </c>
      <c r="J1519" s="87" t="s">
        <v>436</v>
      </c>
      <c r="K1519" s="87">
        <v>37.774213000000003</v>
      </c>
      <c r="L1519" s="87">
        <v>-89.039775000000006</v>
      </c>
      <c r="M1519" s="87"/>
      <c r="N1519" s="87" t="s">
        <v>4741</v>
      </c>
      <c r="O1519" s="87" t="s">
        <v>4743</v>
      </c>
      <c r="P1519" s="87" t="s">
        <v>684</v>
      </c>
      <c r="Q1519" s="87" t="s">
        <v>685</v>
      </c>
    </row>
    <row r="1520" spans="1:17" x14ac:dyDescent="0.25">
      <c r="A1520" s="93" t="s">
        <v>4749</v>
      </c>
      <c r="B1520" s="84" t="str">
        <f>IF(A1520&gt;"",IF(A1520=E1520,"No",(IF(IFERROR(VLOOKUP(A1520,E:E,1,FALSE)=A1520,FALSE),"Duplicate",IF(E1520&gt;"","Mismatch","IT Only")))),"No")</f>
        <v>Mismatch</v>
      </c>
      <c r="C1520" s="86" t="s">
        <v>463</v>
      </c>
      <c r="D1520" s="84" t="s">
        <v>464</v>
      </c>
      <c r="E1520" s="84" t="s">
        <v>4750</v>
      </c>
      <c r="F1520" s="84" t="str">
        <f>IF(E1520=0,"N/A",IF(IF(E1520&gt;"",COUNTIF(E:E,E1520),0)&gt;1,"Yes","No"))</f>
        <v>No</v>
      </c>
      <c r="G1520" s="87" t="s">
        <v>4751</v>
      </c>
      <c r="H1520" s="87" t="s">
        <v>680</v>
      </c>
      <c r="I1520" s="87" t="s">
        <v>445</v>
      </c>
      <c r="J1520" s="87" t="s">
        <v>467</v>
      </c>
      <c r="K1520" s="87">
        <v>37.800333330000001</v>
      </c>
      <c r="L1520" s="87">
        <v>-89.037083330000002</v>
      </c>
      <c r="M1520" s="87"/>
      <c r="N1520" s="87" t="s">
        <v>4750</v>
      </c>
      <c r="O1520" s="87" t="s">
        <v>4752</v>
      </c>
      <c r="P1520" s="87" t="s">
        <v>684</v>
      </c>
      <c r="Q1520" s="87" t="s">
        <v>685</v>
      </c>
    </row>
    <row r="1521" spans="1:17" x14ac:dyDescent="0.25">
      <c r="A1521" s="143"/>
      <c r="B1521" s="84" t="str">
        <f>IF(A1521&gt;"",IF(A1521=E1521,"No",(IF(IFERROR(VLOOKUP(A1521,E:E,1,FALSE)=A1521,FALSE),"Duplicate",IF(E1521&gt;"","Mismatch","IT Only")))),"No")</f>
        <v>No</v>
      </c>
      <c r="C1521" s="86" t="s">
        <v>430</v>
      </c>
      <c r="D1521" s="84" t="s">
        <v>431</v>
      </c>
      <c r="E1521" s="84" t="s">
        <v>4731</v>
      </c>
      <c r="F1521" s="84" t="str">
        <f>IF(E1521=0,"N/A",IF(IF(E1521&gt;"",COUNTIF(E:E,E1521),0)&gt;1,"Yes","No"))</f>
        <v>No</v>
      </c>
      <c r="G1521" s="87" t="s">
        <v>4732</v>
      </c>
      <c r="H1521" s="87" t="s">
        <v>680</v>
      </c>
      <c r="I1521" s="87" t="s">
        <v>445</v>
      </c>
      <c r="J1521" s="87" t="s">
        <v>436</v>
      </c>
      <c r="K1521" s="87">
        <v>37.802833329999999</v>
      </c>
      <c r="L1521" s="87">
        <v>-89.017750000000007</v>
      </c>
      <c r="M1521" s="87"/>
      <c r="N1521" s="87" t="s">
        <v>4733</v>
      </c>
      <c r="O1521" s="87" t="s">
        <v>4734</v>
      </c>
      <c r="P1521" s="87" t="s">
        <v>684</v>
      </c>
      <c r="Q1521" s="87" t="s">
        <v>685</v>
      </c>
    </row>
    <row r="1522" spans="1:17" x14ac:dyDescent="0.25">
      <c r="A1522" s="143"/>
      <c r="B1522" s="84" t="str">
        <f>IF(A1522&gt;"",IF(A1522=E1522,"No",(IF(IFERROR(VLOOKUP(A1522,E:E,1,FALSE)=A1522,FALSE),"Duplicate",IF(E1522&gt;"","Mismatch","IT Only")))),"No")</f>
        <v>No</v>
      </c>
      <c r="C1522" s="86" t="s">
        <v>430</v>
      </c>
      <c r="D1522" s="84" t="s">
        <v>431</v>
      </c>
      <c r="E1522" s="84" t="s">
        <v>8591</v>
      </c>
      <c r="F1522" s="84" t="str">
        <f>IF(E1522=0,"N/A",IF(IF(E1522&gt;"",COUNTIF(E:E,E1522),0)&gt;1,"Yes","No"))</f>
        <v>No</v>
      </c>
      <c r="G1522" s="87" t="s">
        <v>8592</v>
      </c>
      <c r="H1522" s="87" t="s">
        <v>493</v>
      </c>
      <c r="I1522" s="87" t="s">
        <v>445</v>
      </c>
      <c r="J1522" s="87" t="s">
        <v>552</v>
      </c>
      <c r="K1522" s="87"/>
      <c r="L1522" s="87"/>
      <c r="M1522" s="87"/>
      <c r="N1522" s="87" t="s">
        <v>8591</v>
      </c>
      <c r="O1522" s="87" t="s">
        <v>8593</v>
      </c>
      <c r="P1522" s="87" t="s">
        <v>806</v>
      </c>
      <c r="Q1522" s="87" t="s">
        <v>807</v>
      </c>
    </row>
    <row r="1523" spans="1:17" x14ac:dyDescent="0.25">
      <c r="A1523" s="93" t="s">
        <v>4756</v>
      </c>
      <c r="B1523" s="84" t="str">
        <f>IF(A1523&gt;"",IF(A1523=E1523,"No",(IF(IFERROR(VLOOKUP(A1523,E:E,1,FALSE)=A1523,FALSE),"Duplicate",IF(E1523&gt;"","Mismatch","IT Only")))),"No")</f>
        <v>Mismatch</v>
      </c>
      <c r="C1523" s="86" t="s">
        <v>463</v>
      </c>
      <c r="D1523" s="84" t="s">
        <v>464</v>
      </c>
      <c r="E1523" s="84" t="s">
        <v>4757</v>
      </c>
      <c r="F1523" s="84" t="str">
        <f>IF(E1523=0,"N/A",IF(IF(E1523&gt;"",COUNTIF(E:E,E1523),0)&gt;1,"Yes","No"))</f>
        <v>No</v>
      </c>
      <c r="G1523" s="87" t="s">
        <v>4758</v>
      </c>
      <c r="H1523" s="87" t="s">
        <v>493</v>
      </c>
      <c r="I1523" s="87" t="s">
        <v>445</v>
      </c>
      <c r="J1523" s="87" t="s">
        <v>467</v>
      </c>
      <c r="K1523" s="87">
        <v>40.315866999999997</v>
      </c>
      <c r="L1523" s="87">
        <v>-88.986783000000003</v>
      </c>
      <c r="M1523" s="87"/>
      <c r="N1523" s="87" t="s">
        <v>4757</v>
      </c>
      <c r="O1523" s="87" t="s">
        <v>4759</v>
      </c>
      <c r="P1523" s="87" t="s">
        <v>806</v>
      </c>
      <c r="Q1523" s="87" t="s">
        <v>807</v>
      </c>
    </row>
    <row r="1524" spans="1:17" x14ac:dyDescent="0.25">
      <c r="A1524" s="143"/>
      <c r="B1524" s="84" t="s">
        <v>10076</v>
      </c>
      <c r="C1524" s="86" t="s">
        <v>430</v>
      </c>
      <c r="D1524" s="84" t="s">
        <v>431</v>
      </c>
      <c r="E1524" s="84" t="s">
        <v>11134</v>
      </c>
      <c r="F1524" s="84" t="str">
        <f>IF(E1524=0,"N/A",IF(IF(E1524&gt;"",COUNTIF(E:E,E1524),0)&gt;1,"Yes","No"))</f>
        <v>No</v>
      </c>
      <c r="G1524" s="87" t="str">
        <f>UPPER("Holy Family Catholic School Granite City")</f>
        <v>HOLY FAMILY CATHOLIC SCHOOL GRANITE CITY</v>
      </c>
      <c r="H1524" s="87" t="s">
        <v>558</v>
      </c>
      <c r="I1524" s="87" t="s">
        <v>445</v>
      </c>
      <c r="J1524" s="87" t="s">
        <v>10517</v>
      </c>
      <c r="K1524" s="87">
        <v>-90.114311000000001</v>
      </c>
      <c r="L1524" s="87">
        <v>38.717117000000002</v>
      </c>
      <c r="M1524" s="87" t="s">
        <v>11135</v>
      </c>
      <c r="N1524" s="87"/>
      <c r="O1524" s="87"/>
      <c r="P1524" s="87"/>
      <c r="Q1524" s="87"/>
    </row>
    <row r="1525" spans="1:17" x14ac:dyDescent="0.25">
      <c r="A1525" s="143"/>
      <c r="B1525" s="84" t="str">
        <f>IF(A1525&gt;"",IF(A1525=E1525,"No",(IF(IFERROR(VLOOKUP(A1525,E:E,1,FALSE)=A1525,FALSE),"Duplicate",IF(E1525&gt;"","Mismatch","IT Only")))),"No")</f>
        <v>No</v>
      </c>
      <c r="C1525" s="86" t="s">
        <v>430</v>
      </c>
      <c r="D1525" s="84" t="s">
        <v>431</v>
      </c>
      <c r="E1525" s="84" t="s">
        <v>4779</v>
      </c>
      <c r="F1525" s="84" t="str">
        <f>IF(E1525=0,"N/A",IF(IF(E1525&gt;"",COUNTIF(E:E,E1525),0)&gt;1,"Yes","No"))</f>
        <v>No</v>
      </c>
      <c r="G1525" s="87" t="s">
        <v>4780</v>
      </c>
      <c r="H1525" s="87" t="s">
        <v>558</v>
      </c>
      <c r="I1525" s="87" t="s">
        <v>445</v>
      </c>
      <c r="J1525" s="87" t="s">
        <v>436</v>
      </c>
      <c r="K1525" s="87">
        <v>38.741931999999998</v>
      </c>
      <c r="L1525" s="87">
        <v>-89.686062000000007</v>
      </c>
      <c r="M1525" s="87"/>
      <c r="N1525" s="87" t="s">
        <v>4781</v>
      </c>
      <c r="O1525" s="87" t="s">
        <v>4782</v>
      </c>
      <c r="P1525" s="87" t="s">
        <v>1961</v>
      </c>
      <c r="Q1525" s="87" t="s">
        <v>1962</v>
      </c>
    </row>
    <row r="1526" spans="1:17" x14ac:dyDescent="0.25">
      <c r="A1526" s="143"/>
      <c r="B1526" s="84" t="str">
        <f>IF(A1526&gt;"",IF(A1526=E1526,"No",(IF(IFERROR(VLOOKUP(A1526,E:E,1,FALSE)=A1526,FALSE),"Duplicate",IF(E1526&gt;"","Mismatch","IT Only")))),"No")</f>
        <v>No</v>
      </c>
      <c r="C1526" s="86" t="s">
        <v>430</v>
      </c>
      <c r="D1526" s="84" t="s">
        <v>431</v>
      </c>
      <c r="E1526" s="84" t="s">
        <v>4771</v>
      </c>
      <c r="F1526" s="84" t="str">
        <f>IF(E1526=0,"N/A",IF(IF(E1526&gt;"",COUNTIF(E:E,E1526),0)&gt;1,"Yes","No"))</f>
        <v>No</v>
      </c>
      <c r="G1526" s="87" t="s">
        <v>4772</v>
      </c>
      <c r="H1526" s="87" t="s">
        <v>558</v>
      </c>
      <c r="I1526" s="87" t="s">
        <v>445</v>
      </c>
      <c r="J1526" s="87" t="s">
        <v>436</v>
      </c>
      <c r="K1526" s="87">
        <v>38.738675999999998</v>
      </c>
      <c r="L1526" s="87">
        <v>-89.697288</v>
      </c>
      <c r="M1526" s="87"/>
      <c r="N1526" s="87" t="s">
        <v>4773</v>
      </c>
      <c r="O1526" s="87" t="s">
        <v>4774</v>
      </c>
      <c r="P1526" s="87" t="s">
        <v>1961</v>
      </c>
      <c r="Q1526" s="87" t="s">
        <v>1962</v>
      </c>
    </row>
    <row r="1527" spans="1:17" x14ac:dyDescent="0.25">
      <c r="A1527" s="143"/>
      <c r="B1527" s="84" t="str">
        <f>IF(A1527&gt;"",IF(A1527=E1527,"No",(IF(IFERROR(VLOOKUP(A1527,E:E,1,FALSE)=A1527,FALSE),"Duplicate",IF(E1527&gt;"","Mismatch","IT Only")))),"No")</f>
        <v>No</v>
      </c>
      <c r="C1527" s="86" t="s">
        <v>430</v>
      </c>
      <c r="D1527" s="84" t="s">
        <v>431</v>
      </c>
      <c r="E1527" s="84" t="s">
        <v>4763</v>
      </c>
      <c r="F1527" s="84" t="str">
        <f>IF(E1527=0,"N/A",IF(IF(E1527&gt;"",COUNTIF(E:E,E1527),0)&gt;1,"Yes","No"))</f>
        <v>No</v>
      </c>
      <c r="G1527" s="87" t="s">
        <v>4764</v>
      </c>
      <c r="H1527" s="87" t="s">
        <v>440</v>
      </c>
      <c r="I1527" s="87" t="s">
        <v>435</v>
      </c>
      <c r="J1527" s="87" t="s">
        <v>436</v>
      </c>
      <c r="K1527" s="87">
        <v>38.622962000000001</v>
      </c>
      <c r="L1527" s="87">
        <v>-90.230002999999996</v>
      </c>
      <c r="M1527" s="87"/>
      <c r="N1527" s="87" t="s">
        <v>4763</v>
      </c>
      <c r="O1527" s="88">
        <v>17</v>
      </c>
      <c r="P1527" s="87" t="s">
        <v>441</v>
      </c>
      <c r="Q1527" s="89"/>
    </row>
    <row r="1528" spans="1:17" x14ac:dyDescent="0.25">
      <c r="A1528" s="143"/>
      <c r="B1528" s="84" t="str">
        <f>IF(A1528&gt;"",IF(A1528=E1528,"No",(IF(IFERROR(VLOOKUP(A1528,E:E,1,FALSE)=A1528,FALSE),"Duplicate",IF(E1528&gt;"","Mismatch","IT Only")))),"No")</f>
        <v>No</v>
      </c>
      <c r="C1528" s="86" t="s">
        <v>430</v>
      </c>
      <c r="D1528" s="84" t="s">
        <v>431</v>
      </c>
      <c r="E1528" s="84" t="s">
        <v>4765</v>
      </c>
      <c r="F1528" s="84" t="str">
        <f>IF(E1528=0,"N/A",IF(IF(E1528&gt;"",COUNTIF(E:E,E1528),0)&gt;1,"Yes","No"))</f>
        <v>No</v>
      </c>
      <c r="G1528" s="87" t="s">
        <v>4766</v>
      </c>
      <c r="H1528" s="87" t="s">
        <v>434</v>
      </c>
      <c r="I1528" s="87" t="s">
        <v>435</v>
      </c>
      <c r="J1528" s="87" t="s">
        <v>436</v>
      </c>
      <c r="K1528" s="87">
        <v>40.315704439999998</v>
      </c>
      <c r="L1528" s="87">
        <v>-88.986511109999995</v>
      </c>
      <c r="M1528" s="87"/>
      <c r="N1528" s="87" t="s">
        <v>4765</v>
      </c>
      <c r="O1528" s="94">
        <v>739</v>
      </c>
      <c r="P1528" s="87" t="s">
        <v>1306</v>
      </c>
      <c r="Q1528" s="89"/>
    </row>
    <row r="1529" spans="1:17" x14ac:dyDescent="0.25">
      <c r="A1529" s="143" t="s">
        <v>4769</v>
      </c>
      <c r="B1529" s="84" t="str">
        <f>IF(A1529&gt;"",IF(A1529=E1529,"No",(IF(IFERROR(VLOOKUP(A1529,E:E,1,FALSE)=A1529,FALSE),"Duplicate",IF(E1529&gt;"","Mismatch","IT Only")))),"No")</f>
        <v>No</v>
      </c>
      <c r="C1529" s="86" t="s">
        <v>430</v>
      </c>
      <c r="D1529" s="84" t="s">
        <v>431</v>
      </c>
      <c r="E1529" s="84" t="s">
        <v>4769</v>
      </c>
      <c r="F1529" s="84" t="str">
        <f>IF(E1529=0,"N/A",IF(IF(E1529&gt;"",COUNTIF(E:E,E1529),0)&gt;1,"Yes","No"))</f>
        <v>No</v>
      </c>
      <c r="G1529" s="87" t="s">
        <v>4770</v>
      </c>
      <c r="H1529" s="87" t="s">
        <v>758</v>
      </c>
      <c r="I1529" s="87" t="s">
        <v>435</v>
      </c>
      <c r="J1529" s="87" t="s">
        <v>580</v>
      </c>
      <c r="K1529" s="87">
        <v>38.466996999999999</v>
      </c>
      <c r="L1529" s="87">
        <v>-90.522681000000006</v>
      </c>
      <c r="M1529" s="87"/>
      <c r="N1529" s="87"/>
      <c r="O1529" s="94"/>
      <c r="P1529" s="87"/>
      <c r="Q1529" s="89"/>
    </row>
    <row r="1530" spans="1:17" x14ac:dyDescent="0.25">
      <c r="A1530" s="143"/>
      <c r="B1530" s="84" t="str">
        <f>IF(A1530&gt;"",IF(A1530=E1530,"No",(IF(IFERROR(VLOOKUP(A1530,E:E,1,FALSE)=A1530,FALSE),"Duplicate",IF(E1530&gt;"","Mismatch","IT Only")))),"No")</f>
        <v>No</v>
      </c>
      <c r="C1530" s="86" t="s">
        <v>430</v>
      </c>
      <c r="D1530" s="84" t="s">
        <v>431</v>
      </c>
      <c r="E1530" s="84" t="s">
        <v>4791</v>
      </c>
      <c r="F1530" s="84" t="str">
        <f>IF(E1530=0,"N/A",IF(IF(E1530&gt;"",COUNTIF(E:E,E1530),0)&gt;1,"Yes","No"))</f>
        <v>No</v>
      </c>
      <c r="G1530" s="87" t="s">
        <v>4792</v>
      </c>
      <c r="H1530" s="87" t="s">
        <v>593</v>
      </c>
      <c r="I1530" s="87" t="s">
        <v>435</v>
      </c>
      <c r="J1530" s="87" t="s">
        <v>436</v>
      </c>
      <c r="K1530" s="87"/>
      <c r="L1530" s="87"/>
      <c r="M1530" s="87"/>
      <c r="N1530" s="87" t="s">
        <v>4791</v>
      </c>
      <c r="O1530" s="94">
        <v>322</v>
      </c>
      <c r="P1530" s="87" t="s">
        <v>513</v>
      </c>
      <c r="Q1530" s="89"/>
    </row>
    <row r="1531" spans="1:17" x14ac:dyDescent="0.25">
      <c r="A1531" s="143"/>
      <c r="B1531" s="84" t="str">
        <f>IF(A1531&gt;"",IF(A1531=E1531,"No",(IF(IFERROR(VLOOKUP(A1531,E:E,1,FALSE)=A1531,FALSE),"Duplicate",IF(E1531&gt;"","Mismatch","IT Only")))),"No")</f>
        <v>No</v>
      </c>
      <c r="C1531" s="86" t="s">
        <v>430</v>
      </c>
      <c r="D1531" s="84" t="s">
        <v>431</v>
      </c>
      <c r="E1531" s="84" t="s">
        <v>4803</v>
      </c>
      <c r="F1531" s="84" t="str">
        <f>IF(E1531=0,"N/A",IF(IF(E1531&gt;"",COUNTIF(E:E,E1531),0)&gt;1,"Yes","No"))</f>
        <v>No</v>
      </c>
      <c r="G1531" s="87" t="s">
        <v>4804</v>
      </c>
      <c r="H1531" s="87" t="s">
        <v>516</v>
      </c>
      <c r="I1531" s="87" t="s">
        <v>445</v>
      </c>
      <c r="J1531" s="87" t="s">
        <v>500</v>
      </c>
      <c r="K1531" s="87">
        <v>38.468418999999997</v>
      </c>
      <c r="L1531" s="87">
        <v>-89.806653999999995</v>
      </c>
      <c r="M1531" s="87"/>
      <c r="N1531" s="87" t="s">
        <v>4803</v>
      </c>
      <c r="O1531" s="87" t="s">
        <v>4805</v>
      </c>
      <c r="P1531" s="87" t="s">
        <v>524</v>
      </c>
      <c r="Q1531" s="87" t="s">
        <v>525</v>
      </c>
    </row>
    <row r="1532" spans="1:17" x14ac:dyDescent="0.25">
      <c r="A1532" s="143"/>
      <c r="B1532" s="84" t="str">
        <f>IF(A1532&gt;"",IF(A1532=E1532,"No",(IF(IFERROR(VLOOKUP(A1532,E:E,1,FALSE)=A1532,FALSE),"Duplicate",IF(E1532&gt;"","Mismatch","IT Only")))),"No")</f>
        <v>No</v>
      </c>
      <c r="C1532" s="86" t="s">
        <v>430</v>
      </c>
      <c r="D1532" s="84" t="s">
        <v>431</v>
      </c>
      <c r="E1532" s="84" t="s">
        <v>4844</v>
      </c>
      <c r="F1532" s="84" t="str">
        <f>IF(E1532=0,"N/A",IF(IF(E1532&gt;"",COUNTIF(E:E,E1532),0)&gt;1,"Yes","No"))</f>
        <v>No</v>
      </c>
      <c r="G1532" s="87" t="s">
        <v>4845</v>
      </c>
      <c r="H1532" s="87" t="s">
        <v>489</v>
      </c>
      <c r="I1532" s="87" t="s">
        <v>435</v>
      </c>
      <c r="J1532" s="87" t="s">
        <v>436</v>
      </c>
      <c r="K1532" s="87">
        <v>38.688283329999997</v>
      </c>
      <c r="L1532" s="87">
        <v>-91.41288333</v>
      </c>
      <c r="M1532" s="87"/>
      <c r="N1532" s="87" t="s">
        <v>4844</v>
      </c>
      <c r="O1532" s="94">
        <v>832</v>
      </c>
      <c r="P1532" s="87" t="s">
        <v>1042</v>
      </c>
      <c r="Q1532" s="89"/>
    </row>
    <row r="1533" spans="1:17" x14ac:dyDescent="0.25">
      <c r="A1533" s="143"/>
      <c r="E1533" s="84" t="s">
        <v>10448</v>
      </c>
      <c r="G1533" s="110" t="s">
        <v>10449</v>
      </c>
      <c r="H1533" s="110"/>
      <c r="I1533" s="110"/>
      <c r="J1533" s="110" t="s">
        <v>500</v>
      </c>
      <c r="K1533" s="110">
        <v>41.570473236919597</v>
      </c>
      <c r="L1533" s="110">
        <v>-91.535953444493103</v>
      </c>
      <c r="M1533" s="110"/>
      <c r="N1533" s="110"/>
      <c r="O1533" s="110"/>
      <c r="P1533" s="110"/>
      <c r="Q1533" s="110"/>
    </row>
    <row r="1534" spans="1:17" x14ac:dyDescent="0.25">
      <c r="A1534" s="143" t="s">
        <v>4856</v>
      </c>
      <c r="B1534" s="84" t="str">
        <f>IF(A1534&gt;"",IF(A1534=E1534,"No",(IF(IFERROR(VLOOKUP(A1534,E:E,1,FALSE)=A1534,FALSE),"Duplicate",IF(E1534&gt;"","Mismatch","IT Only")))),"No")</f>
        <v>No</v>
      </c>
      <c r="C1534" s="86" t="s">
        <v>430</v>
      </c>
      <c r="D1534" s="84" t="s">
        <v>472</v>
      </c>
      <c r="E1534" s="84" t="s">
        <v>4857</v>
      </c>
      <c r="F1534" s="84" t="str">
        <f>IF(E1534=0,"N/A",IF(IF(E1534&gt;"",COUNTIF(E:E,E1534),0)&gt;1,"Yes","No"))</f>
        <v>No</v>
      </c>
      <c r="G1534" s="87" t="s">
        <v>4858</v>
      </c>
      <c r="H1534" s="87" t="s">
        <v>444</v>
      </c>
      <c r="I1534" s="87" t="s">
        <v>445</v>
      </c>
      <c r="J1534" s="87" t="s">
        <v>552</v>
      </c>
      <c r="K1534" s="87">
        <v>40.737966999999998</v>
      </c>
      <c r="L1534" s="87">
        <v>-89.583667000000005</v>
      </c>
      <c r="M1534" s="87"/>
      <c r="N1534" s="87" t="s">
        <v>4857</v>
      </c>
      <c r="O1534" s="87" t="s">
        <v>4859</v>
      </c>
      <c r="P1534" s="87" t="s">
        <v>447</v>
      </c>
      <c r="Q1534" s="87" t="s">
        <v>448</v>
      </c>
    </row>
    <row r="1535" spans="1:17" x14ac:dyDescent="0.25">
      <c r="A1535" s="143"/>
      <c r="B1535" s="143" t="str">
        <f>IF(A1535&gt;"",IF(A1535=E1535,"No",(IF(IFERROR(VLOOKUP(A1535,E:E,1,FALSE)=A1535,FALSE),"Duplicate",IF(E1535&gt;"","Mismatch","IT Only")))),"No")</f>
        <v>No</v>
      </c>
      <c r="C1535" s="86" t="s">
        <v>430</v>
      </c>
      <c r="D1535" s="143" t="s">
        <v>431</v>
      </c>
      <c r="E1535" s="143" t="s">
        <v>4787</v>
      </c>
      <c r="F1535" s="143" t="str">
        <f>IF(E1535=0,"N/A",IF(IF(E1535&gt;"",COUNTIF(E:E,E1535),0)&gt;1,"Yes","No"))</f>
        <v>No</v>
      </c>
      <c r="G1535" s="87" t="s">
        <v>4788</v>
      </c>
      <c r="H1535" s="87" t="s">
        <v>558</v>
      </c>
      <c r="I1535" s="87" t="s">
        <v>445</v>
      </c>
      <c r="J1535" s="87" t="s">
        <v>436</v>
      </c>
      <c r="K1535" s="87"/>
      <c r="L1535" s="87"/>
      <c r="M1535" s="87"/>
      <c r="N1535" s="87" t="s">
        <v>4789</v>
      </c>
      <c r="O1535" s="87" t="s">
        <v>4790</v>
      </c>
      <c r="P1535" s="87" t="s">
        <v>1961</v>
      </c>
      <c r="Q1535" s="87" t="s">
        <v>1962</v>
      </c>
    </row>
    <row r="1536" spans="1:17" x14ac:dyDescent="0.25">
      <c r="A1536" s="143"/>
      <c r="B1536" s="84" t="str">
        <f>IF(A1536&gt;"",IF(A1536=E1536,"No",(IF(IFERROR(VLOOKUP(A1536,E:E,1,FALSE)=A1536,FALSE),"Duplicate",IF(E1536&gt;"","Mismatch","IT Only")))),"No")</f>
        <v>No</v>
      </c>
      <c r="C1536" s="86" t="s">
        <v>430</v>
      </c>
      <c r="D1536" s="84" t="s">
        <v>431</v>
      </c>
      <c r="E1536" s="84" t="s">
        <v>4767</v>
      </c>
      <c r="F1536" s="84" t="str">
        <f>IF(E1536=0,"N/A",IF(IF(E1536&gt;"",COUNTIF(E:E,E1536),0)&gt;1,"Yes","No"))</f>
        <v>No</v>
      </c>
      <c r="G1536" s="87" t="s">
        <v>4768</v>
      </c>
      <c r="H1536" s="87" t="s">
        <v>644</v>
      </c>
      <c r="I1536" s="87" t="s">
        <v>435</v>
      </c>
      <c r="J1536" s="87" t="s">
        <v>436</v>
      </c>
      <c r="K1536" s="87">
        <v>38.45076667</v>
      </c>
      <c r="L1536" s="87">
        <v>-90.540899999999993</v>
      </c>
      <c r="M1536" s="87"/>
      <c r="N1536" s="87" t="s">
        <v>4767</v>
      </c>
      <c r="O1536" s="94">
        <v>190</v>
      </c>
      <c r="P1536" s="87" t="s">
        <v>645</v>
      </c>
      <c r="Q1536" s="89"/>
    </row>
    <row r="1537" spans="1:17" x14ac:dyDescent="0.25">
      <c r="A1537" s="143"/>
      <c r="B1537" s="84" t="str">
        <f>IF(A1537&gt;"",IF(A1537=E1537,"No",(IF(IFERROR(VLOOKUP(A1537,E:E,1,FALSE)=A1537,FALSE),"Duplicate",IF(E1537&gt;"","Mismatch","IT Only")))),"No")</f>
        <v>No</v>
      </c>
      <c r="C1537" s="86" t="s">
        <v>430</v>
      </c>
      <c r="D1537" s="84" t="s">
        <v>431</v>
      </c>
      <c r="E1537" s="84" t="s">
        <v>498</v>
      </c>
      <c r="F1537" s="84" t="str">
        <f>IF(E1537=0,"N/A",IF(IF(E1537&gt;"",COUNTIF(E:E,E1537),0)&gt;1,"Yes","No"))</f>
        <v>No</v>
      </c>
      <c r="G1537" s="87" t="s">
        <v>499</v>
      </c>
      <c r="H1537" s="87" t="s">
        <v>444</v>
      </c>
      <c r="I1537" s="87" t="s">
        <v>445</v>
      </c>
      <c r="J1537" s="87" t="s">
        <v>500</v>
      </c>
      <c r="K1537" s="87">
        <v>40.674272000000002</v>
      </c>
      <c r="L1537" s="87">
        <v>-89.608271000000002</v>
      </c>
      <c r="M1537" s="87"/>
      <c r="N1537" s="87" t="s">
        <v>498</v>
      </c>
      <c r="O1537" s="87" t="s">
        <v>501</v>
      </c>
      <c r="P1537" s="87" t="s">
        <v>447</v>
      </c>
      <c r="Q1537" s="87" t="s">
        <v>448</v>
      </c>
    </row>
    <row r="1538" spans="1:17" x14ac:dyDescent="0.25">
      <c r="A1538" s="143"/>
      <c r="B1538" s="84" t="str">
        <f>IF(A1538&gt;"",IF(A1538=E1538,"No",(IF(IFERROR(VLOOKUP(A1538,E:E,1,FALSE)=A1538,FALSE),"Duplicate",IF(E1538&gt;"","Mismatch","IT Only")))),"No")</f>
        <v>No</v>
      </c>
      <c r="C1538" s="86" t="s">
        <v>430</v>
      </c>
      <c r="D1538" s="84" t="s">
        <v>431</v>
      </c>
      <c r="E1538" s="84" t="s">
        <v>4860</v>
      </c>
      <c r="F1538" s="84" t="str">
        <f>IF(E1538=0,"N/A",IF(IF(E1538&gt;"",COUNTIF(E:E,E1538),0)&gt;1,"Yes","No"))</f>
        <v>No</v>
      </c>
      <c r="G1538" s="87" t="s">
        <v>4860</v>
      </c>
      <c r="H1538" s="87" t="s">
        <v>692</v>
      </c>
      <c r="I1538" s="87" t="s">
        <v>435</v>
      </c>
      <c r="J1538" s="87" t="s">
        <v>436</v>
      </c>
      <c r="K1538" s="147">
        <v>37.309513000000003</v>
      </c>
      <c r="L1538" s="147">
        <v>-89.630955</v>
      </c>
      <c r="M1538" s="87"/>
      <c r="N1538" s="87" t="s">
        <v>4860</v>
      </c>
      <c r="O1538" s="94">
        <v>907</v>
      </c>
      <c r="P1538" s="87" t="s">
        <v>693</v>
      </c>
      <c r="Q1538" s="89"/>
    </row>
    <row r="1539" spans="1:17" x14ac:dyDescent="0.25">
      <c r="A1539" s="143"/>
      <c r="B1539" s="84" t="str">
        <f>IF(A1539&gt;"",IF(A1539=E1539,"No",(IF(IFERROR(VLOOKUP(A1539,E:E,1,FALSE)=A1539,FALSE),"Duplicate",IF(E1539&gt;"","Mismatch","IT Only")))),"No")</f>
        <v>No</v>
      </c>
      <c r="C1539" s="86" t="s">
        <v>430</v>
      </c>
      <c r="D1539" s="84" t="s">
        <v>431</v>
      </c>
      <c r="E1539" s="84" t="s">
        <v>4793</v>
      </c>
      <c r="F1539" s="84" t="str">
        <f>IF(E1539=0,"N/A",IF(IF(E1539&gt;"",COUNTIF(E:E,E1539),0)&gt;1,"Yes","No"))</f>
        <v>No</v>
      </c>
      <c r="G1539" s="87" t="s">
        <v>4794</v>
      </c>
      <c r="H1539" s="87" t="s">
        <v>434</v>
      </c>
      <c r="I1539" s="87" t="s">
        <v>435</v>
      </c>
      <c r="J1539" s="87" t="s">
        <v>436</v>
      </c>
      <c r="K1539" s="87">
        <v>38.862183330000001</v>
      </c>
      <c r="L1539" s="87">
        <v>-92.836749999999995</v>
      </c>
      <c r="M1539" s="87"/>
      <c r="N1539" s="87" t="s">
        <v>4793</v>
      </c>
      <c r="O1539" s="94">
        <v>875</v>
      </c>
      <c r="P1539" s="87" t="s">
        <v>1297</v>
      </c>
      <c r="Q1539" s="89"/>
    </row>
    <row r="1540" spans="1:17" x14ac:dyDescent="0.25">
      <c r="A1540" s="143" t="s">
        <v>4883</v>
      </c>
      <c r="B1540" s="84" t="str">
        <f>IF(A1540&gt;"",IF(A1540=E1540,"No",(IF(IFERROR(VLOOKUP(A1540,E:E,1,FALSE)=A1540,FALSE),"Duplicate",IF(E1540&gt;"","Mismatch","IT Only")))),"No")</f>
        <v>No</v>
      </c>
      <c r="C1540" s="86" t="s">
        <v>430</v>
      </c>
      <c r="D1540" s="84" t="s">
        <v>431</v>
      </c>
      <c r="E1540" s="84" t="s">
        <v>4883</v>
      </c>
      <c r="F1540" s="84" t="str">
        <f>IF(E1540=0,"N/A",IF(IF(E1540&gt;"",COUNTIF(E:E,E1540),0)&gt;1,"Yes","No"))</f>
        <v>No</v>
      </c>
      <c r="G1540" s="87" t="s">
        <v>4884</v>
      </c>
      <c r="H1540" s="87" t="s">
        <v>558</v>
      </c>
      <c r="I1540" s="87" t="s">
        <v>445</v>
      </c>
      <c r="J1540" s="87" t="s">
        <v>3372</v>
      </c>
      <c r="K1540" s="87">
        <v>38.793973000000001</v>
      </c>
      <c r="L1540" s="87">
        <v>-89.348783999999995</v>
      </c>
      <c r="M1540" s="87" t="s">
        <v>4885</v>
      </c>
      <c r="N1540" s="87"/>
      <c r="O1540" s="87"/>
      <c r="P1540" s="87"/>
      <c r="Q1540" s="87"/>
    </row>
    <row r="1541" spans="1:17" x14ac:dyDescent="0.25">
      <c r="A1541" s="143"/>
      <c r="B1541" s="84" t="str">
        <f>IF(A1541&gt;"",IF(A1541=E1541,"No",(IF(IFERROR(VLOOKUP(A1541,E:E,1,FALSE)=A1541,FALSE),"Duplicate",IF(E1541&gt;"","Mismatch","IT Only")))),"No")</f>
        <v>No</v>
      </c>
      <c r="C1541" s="86" t="s">
        <v>430</v>
      </c>
      <c r="D1541" s="84" t="s">
        <v>431</v>
      </c>
      <c r="E1541" s="84" t="s">
        <v>4760</v>
      </c>
      <c r="F1541" s="84" t="str">
        <f>IF(E1541=0,"N/A",IF(IF(E1541&gt;"",COUNTIF(E:E,E1541),0)&gt;1,"Yes","No"))</f>
        <v>No</v>
      </c>
      <c r="G1541" s="87" t="s">
        <v>4761</v>
      </c>
      <c r="H1541" s="87" t="s">
        <v>444</v>
      </c>
      <c r="I1541" s="87" t="s">
        <v>445</v>
      </c>
      <c r="J1541" s="87" t="s">
        <v>500</v>
      </c>
      <c r="K1541" s="87">
        <v>41.280531000000003</v>
      </c>
      <c r="L1541" s="87">
        <v>-89.150148999999999</v>
      </c>
      <c r="M1541" s="87"/>
      <c r="N1541" s="87" t="s">
        <v>4760</v>
      </c>
      <c r="O1541" s="87" t="s">
        <v>4762</v>
      </c>
      <c r="P1541" s="87" t="s">
        <v>447</v>
      </c>
      <c r="Q1541" s="87" t="s">
        <v>448</v>
      </c>
    </row>
    <row r="1542" spans="1:17" x14ac:dyDescent="0.25">
      <c r="A1542" s="143"/>
      <c r="B1542" s="84" t="str">
        <f>IF(A1542&gt;"",IF(A1542=E1542,"No",(IF(IFERROR(VLOOKUP(A1542,E:E,1,FALSE)=A1542,FALSE),"Duplicate",IF(E1542&gt;"","Mismatch","IT Only")))),"No")</f>
        <v>No</v>
      </c>
      <c r="C1542" s="86" t="s">
        <v>541</v>
      </c>
      <c r="D1542" s="84" t="s">
        <v>464</v>
      </c>
      <c r="E1542" s="84" t="s">
        <v>4838</v>
      </c>
      <c r="F1542" s="84" t="str">
        <f>IF(E1542=0,"N/A",IF(IF(E1542&gt;"",COUNTIF(E:E,E1542),0)&gt;1,"Yes","No"))</f>
        <v>No</v>
      </c>
      <c r="G1542" s="87" t="s">
        <v>4839</v>
      </c>
      <c r="H1542" s="87" t="s">
        <v>644</v>
      </c>
      <c r="I1542" s="87" t="s">
        <v>435</v>
      </c>
      <c r="J1542" s="87" t="s">
        <v>436</v>
      </c>
      <c r="K1542" s="87">
        <v>38.243816670000001</v>
      </c>
      <c r="L1542" s="87">
        <v>-90.559700000000007</v>
      </c>
      <c r="M1542" s="87"/>
      <c r="N1542" s="87" t="s">
        <v>4838</v>
      </c>
      <c r="O1542" s="94">
        <v>168</v>
      </c>
      <c r="P1542" s="87" t="s">
        <v>645</v>
      </c>
      <c r="Q1542" s="89"/>
    </row>
    <row r="1543" spans="1:17" x14ac:dyDescent="0.25">
      <c r="A1543" s="93" t="s">
        <v>4517</v>
      </c>
      <c r="B1543" s="143" t="str">
        <f>IF(A1543&gt;"",IF(A1543=E1543,"No",(IF(IFERROR(VLOOKUP(A1543,E:E,1,FALSE)=A1543,FALSE),"Duplicate",IF(E1543&gt;"","Mismatch","IT Only")))),"No")</f>
        <v>Mismatch</v>
      </c>
      <c r="C1543" s="86" t="s">
        <v>463</v>
      </c>
      <c r="D1543" s="143" t="s">
        <v>549</v>
      </c>
      <c r="E1543" s="143" t="s">
        <v>4518</v>
      </c>
      <c r="F1543" s="143" t="str">
        <f>IF(E1543=0,"N/A",IF(IF(E1543&gt;"",COUNTIF(E:E,E1543),0)&gt;1,"Yes","No"))</f>
        <v>No</v>
      </c>
      <c r="G1543" s="87" t="s">
        <v>4519</v>
      </c>
      <c r="H1543" s="87" t="s">
        <v>444</v>
      </c>
      <c r="I1543" s="87" t="s">
        <v>445</v>
      </c>
      <c r="J1543" s="87" t="s">
        <v>552</v>
      </c>
      <c r="K1543" s="87">
        <v>40.915517000000001</v>
      </c>
      <c r="L1543" s="87">
        <v>-89.534082999999995</v>
      </c>
      <c r="M1543" s="87"/>
      <c r="N1543" s="87" t="s">
        <v>4518</v>
      </c>
      <c r="O1543" s="87" t="s">
        <v>4520</v>
      </c>
      <c r="P1543" s="87" t="s">
        <v>447</v>
      </c>
      <c r="Q1543" s="87" t="s">
        <v>448</v>
      </c>
    </row>
    <row r="1544" spans="1:17" x14ac:dyDescent="0.25">
      <c r="A1544" s="143"/>
      <c r="B1544" s="84" t="str">
        <f>IF(A1544&gt;"",IF(A1544=E1544,"No",(IF(IFERROR(VLOOKUP(A1544,E:E,1,FALSE)=A1544,FALSE),"Duplicate",IF(E1544&gt;"","Mismatch","IT Only")))),"No")</f>
        <v>No</v>
      </c>
      <c r="C1544" s="86" t="s">
        <v>430</v>
      </c>
      <c r="D1544" s="84" t="s">
        <v>431</v>
      </c>
      <c r="E1544" s="143" t="s">
        <v>4861</v>
      </c>
      <c r="F1544" s="84" t="str">
        <f>IF(E1544=0,"N/A",IF(IF(E1544&gt;"",COUNTIF(E:E,E1544),0)&gt;1,"Yes","No"))</f>
        <v>No</v>
      </c>
      <c r="G1544" s="87" t="s">
        <v>4862</v>
      </c>
      <c r="H1544" s="87" t="s">
        <v>493</v>
      </c>
      <c r="I1544" s="87" t="s">
        <v>445</v>
      </c>
      <c r="J1544" s="87" t="s">
        <v>500</v>
      </c>
      <c r="K1544" s="87">
        <v>40.150117000000002</v>
      </c>
      <c r="L1544" s="87">
        <v>-89.611109999999996</v>
      </c>
      <c r="M1544" s="87"/>
      <c r="N1544" s="87" t="s">
        <v>4861</v>
      </c>
      <c r="O1544" s="87" t="s">
        <v>4863</v>
      </c>
      <c r="P1544" s="87" t="s">
        <v>806</v>
      </c>
      <c r="Q1544" s="87" t="s">
        <v>807</v>
      </c>
    </row>
    <row r="1545" spans="1:17" x14ac:dyDescent="0.25">
      <c r="A1545" s="143"/>
      <c r="B1545" s="84" t="s">
        <v>10076</v>
      </c>
      <c r="C1545" s="86" t="s">
        <v>430</v>
      </c>
      <c r="D1545" s="84" t="s">
        <v>431</v>
      </c>
      <c r="E1545" s="143" t="s">
        <v>10953</v>
      </c>
      <c r="F1545" s="84" t="str">
        <f>IF(E1545=0,"N/A",IF(IF(E1545&gt;"",COUNTIF(E:E,E1545),0)&gt;1,"Yes","No"))</f>
        <v>No</v>
      </c>
      <c r="G1545" s="166" t="s">
        <v>10981</v>
      </c>
      <c r="H1545" s="87" t="s">
        <v>558</v>
      </c>
      <c r="I1545" s="87" t="s">
        <v>445</v>
      </c>
      <c r="J1545" s="87" t="s">
        <v>10517</v>
      </c>
      <c r="K1545" s="87">
        <v>-90.026176000000007</v>
      </c>
      <c r="L1545" s="87">
        <v>38.689743</v>
      </c>
      <c r="M1545" s="87"/>
      <c r="N1545" s="87"/>
      <c r="O1545" s="87"/>
      <c r="P1545" s="87"/>
      <c r="Q1545" s="87"/>
    </row>
    <row r="1546" spans="1:17" x14ac:dyDescent="0.25">
      <c r="A1546" s="93" t="s">
        <v>4832</v>
      </c>
      <c r="B1546" s="143" t="str">
        <f>IF(A1546&gt;"",IF(A1546=E1546,"No",(IF(IFERROR(VLOOKUP(A1546,E:E,1,FALSE)=A1546,FALSE),"Duplicate",IF(E1546&gt;"","Mismatch","IT Only")))),"No")</f>
        <v>Duplicate</v>
      </c>
      <c r="C1546" s="86" t="s">
        <v>463</v>
      </c>
      <c r="D1546" s="143" t="s">
        <v>464</v>
      </c>
      <c r="E1546" s="84" t="s">
        <v>4840</v>
      </c>
      <c r="F1546" s="84" t="str">
        <f>IF(E1546=0,"N/A",IF(IF(E1546&gt;"",COUNTIF(E:E,E1546),0)&gt;1,"Yes","No"))</f>
        <v>No</v>
      </c>
      <c r="G1546" s="87" t="s">
        <v>4841</v>
      </c>
      <c r="H1546" s="87" t="s">
        <v>558</v>
      </c>
      <c r="I1546" s="87" t="s">
        <v>445</v>
      </c>
      <c r="J1546" s="87" t="s">
        <v>436</v>
      </c>
      <c r="K1546" s="87">
        <v>39.161200000000001</v>
      </c>
      <c r="L1546" s="87">
        <v>-89.486583330000002</v>
      </c>
      <c r="M1546" s="87"/>
      <c r="N1546" s="87" t="s">
        <v>4842</v>
      </c>
      <c r="O1546" s="87" t="s">
        <v>4843</v>
      </c>
      <c r="P1546" s="87" t="s">
        <v>1196</v>
      </c>
      <c r="Q1546" s="87" t="s">
        <v>1197</v>
      </c>
    </row>
    <row r="1547" spans="1:17" x14ac:dyDescent="0.25">
      <c r="A1547" s="143" t="s">
        <v>4514</v>
      </c>
      <c r="B1547" s="143" t="str">
        <f>IF(A1547&gt;"",IF(A1547=E1547,"No",(IF(IFERROR(VLOOKUP(A1547,E:E,1,FALSE)=A1547,FALSE),"Duplicate",IF(E1547&gt;"","Mismatch","IT Only")))),"No")</f>
        <v>No</v>
      </c>
      <c r="C1547" s="86" t="s">
        <v>430</v>
      </c>
      <c r="D1547" s="143" t="s">
        <v>472</v>
      </c>
      <c r="E1547" s="84" t="s">
        <v>4515</v>
      </c>
      <c r="F1547" s="84" t="str">
        <f>IF(E1547=0,"N/A",IF(IF(E1547&gt;"",COUNTIF(E:E,E1547),0)&gt;1,"Yes","No"))</f>
        <v>No</v>
      </c>
      <c r="G1547" s="87" t="s">
        <v>4516</v>
      </c>
      <c r="H1547" s="87" t="s">
        <v>440</v>
      </c>
      <c r="I1547" s="87" t="s">
        <v>435</v>
      </c>
      <c r="J1547" s="87" t="s">
        <v>436</v>
      </c>
      <c r="K1547" s="87">
        <v>38.65796667</v>
      </c>
      <c r="L1547" s="87">
        <v>-90.190083329999993</v>
      </c>
      <c r="M1547" s="87"/>
      <c r="N1547" s="87" t="s">
        <v>4515</v>
      </c>
      <c r="O1547" s="94">
        <v>290</v>
      </c>
      <c r="P1547" s="87" t="s">
        <v>564</v>
      </c>
      <c r="Q1547" s="89"/>
    </row>
    <row r="1548" spans="1:17" x14ac:dyDescent="0.25">
      <c r="A1548" s="143"/>
      <c r="B1548" s="143" t="str">
        <f>IF(A1548&gt;"",IF(A1548=E1548,"No",(IF(IFERROR(VLOOKUP(A1548,E:E,1,FALSE)=A1548,FALSE),"Duplicate",IF(E1548&gt;"","Mismatch","IT Only")))),"No")</f>
        <v>No</v>
      </c>
      <c r="C1548" s="86" t="s">
        <v>430</v>
      </c>
      <c r="D1548" s="143" t="s">
        <v>431</v>
      </c>
      <c r="E1548" s="84" t="s">
        <v>4523</v>
      </c>
      <c r="F1548" s="84" t="str">
        <f>IF(E1548=0,"N/A",IF(IF(E1548&gt;"",COUNTIF(E:E,E1548),0)&gt;1,"Yes","No"))</f>
        <v>No</v>
      </c>
      <c r="G1548" s="87" t="s">
        <v>4524</v>
      </c>
      <c r="H1548" s="87" t="s">
        <v>434</v>
      </c>
      <c r="I1548" s="87" t="s">
        <v>435</v>
      </c>
      <c r="J1548" s="87" t="s">
        <v>436</v>
      </c>
      <c r="K1548" s="87">
        <v>39.136099999999999</v>
      </c>
      <c r="L1548" s="87">
        <v>-92.226883330000007</v>
      </c>
      <c r="M1548" s="87"/>
      <c r="N1548" s="87" t="s">
        <v>4523</v>
      </c>
      <c r="O1548" s="94">
        <v>987</v>
      </c>
      <c r="P1548" s="87" t="s">
        <v>437</v>
      </c>
      <c r="Q1548" s="89"/>
    </row>
    <row r="1549" spans="1:17" x14ac:dyDescent="0.25">
      <c r="A1549" s="143"/>
      <c r="B1549" s="84" t="str">
        <f>IF(A1549&gt;"",IF(A1549=E1549,"No",(IF(IFERROR(VLOOKUP(A1549,E:E,1,FALSE)=A1549,FALSE),"Duplicate",IF(E1549&gt;"","Mismatch","IT Only")))),"No")</f>
        <v>No</v>
      </c>
      <c r="C1549" s="86" t="s">
        <v>430</v>
      </c>
      <c r="D1549" s="84" t="s">
        <v>431</v>
      </c>
      <c r="E1549" s="84" t="s">
        <v>4849</v>
      </c>
      <c r="F1549" s="84" t="str">
        <f>IF(E1549=0,"N/A",IF(IF(E1549&gt;"",COUNTIF(E:E,E1549),0)&gt;1,"Yes","No"))</f>
        <v>No</v>
      </c>
      <c r="G1549" s="87" t="s">
        <v>4850</v>
      </c>
      <c r="H1549" s="87" t="s">
        <v>479</v>
      </c>
      <c r="I1549" s="87" t="s">
        <v>445</v>
      </c>
      <c r="J1549" s="87" t="s">
        <v>436</v>
      </c>
      <c r="K1549" s="87">
        <v>39.463333329999998</v>
      </c>
      <c r="L1549" s="87">
        <v>-90.541066670000006</v>
      </c>
      <c r="M1549" s="87"/>
      <c r="N1549" s="87" t="s">
        <v>4849</v>
      </c>
      <c r="O1549" s="87" t="s">
        <v>4851</v>
      </c>
      <c r="P1549" s="87" t="s">
        <v>482</v>
      </c>
      <c r="Q1549" s="87" t="s">
        <v>483</v>
      </c>
    </row>
    <row r="1550" spans="1:17" x14ac:dyDescent="0.25">
      <c r="A1550" s="143" t="s">
        <v>10000</v>
      </c>
      <c r="B1550" s="84" t="str">
        <f>IF(A1550&gt;"",IF(A1550=E1550,"No",(IF(IFERROR(VLOOKUP(A1550,E:E,1,FALSE)=A1550,FALSE),"Duplicate",IF(E1550&gt;"","Mismatch","IT Only")))),"No")</f>
        <v>No</v>
      </c>
      <c r="C1550" s="86" t="s">
        <v>430</v>
      </c>
      <c r="D1550" s="84" t="s">
        <v>431</v>
      </c>
      <c r="E1550" s="84" t="s">
        <v>10001</v>
      </c>
      <c r="F1550" s="84" t="str">
        <f>IF(E1550=0,"N/A",IF(IF(E1550&gt;"",COUNTIF(E:E,E1550),0)&gt;1,"Yes","No"))</f>
        <v>No</v>
      </c>
      <c r="G1550" s="87" t="s">
        <v>10017</v>
      </c>
      <c r="H1550" s="87" t="s">
        <v>444</v>
      </c>
      <c r="I1550" s="87" t="s">
        <v>445</v>
      </c>
      <c r="J1550" s="87" t="s">
        <v>536</v>
      </c>
      <c r="K1550" s="87">
        <v>41.364832999999997</v>
      </c>
      <c r="L1550" s="87">
        <v>-89.277698999999998</v>
      </c>
      <c r="M1550" s="87"/>
      <c r="N1550" s="87"/>
      <c r="O1550" s="87"/>
      <c r="P1550" s="87"/>
      <c r="Q1550" s="87"/>
    </row>
    <row r="1551" spans="1:17" x14ac:dyDescent="0.25">
      <c r="A1551" s="93" t="s">
        <v>4540</v>
      </c>
      <c r="B1551" s="84" t="str">
        <f>IF(A1551&gt;"",IF(A1551=E1551,"No",(IF(IFERROR(VLOOKUP(A1551,E:E,1,FALSE)=A1551,FALSE),"Duplicate",IF(E1551&gt;"","Mismatch","IT Only")))),"No")</f>
        <v>Mismatch</v>
      </c>
      <c r="C1551" s="86" t="s">
        <v>463</v>
      </c>
      <c r="D1551" s="84" t="s">
        <v>464</v>
      </c>
      <c r="E1551" s="84" t="s">
        <v>4541</v>
      </c>
      <c r="F1551" s="84" t="str">
        <f>IF(E1551=0,"N/A",IF(IF(E1551&gt;"",COUNTIF(E:E,E1551),0)&gt;1,"Yes","No"))</f>
        <v>No</v>
      </c>
      <c r="G1551" s="87" t="s">
        <v>4542</v>
      </c>
      <c r="H1551" s="87" t="s">
        <v>479</v>
      </c>
      <c r="I1551" s="87" t="s">
        <v>445</v>
      </c>
      <c r="J1551" s="87" t="s">
        <v>467</v>
      </c>
      <c r="K1551" s="87">
        <v>40.398666669999997</v>
      </c>
      <c r="L1551" s="87">
        <v>-91.352599999999995</v>
      </c>
      <c r="M1551" s="87"/>
      <c r="N1551" s="87" t="s">
        <v>4541</v>
      </c>
      <c r="O1551" s="87" t="s">
        <v>4543</v>
      </c>
      <c r="P1551" s="87" t="s">
        <v>482</v>
      </c>
      <c r="Q1551" s="87" t="s">
        <v>483</v>
      </c>
    </row>
    <row r="1552" spans="1:17" x14ac:dyDescent="0.25">
      <c r="A1552" s="143"/>
      <c r="B1552" s="84" t="str">
        <f>IF(A1552&gt;"",IF(A1552=E1552,"No",(IF(IFERROR(VLOOKUP(A1552,E:E,1,FALSE)=A1552,FALSE),"Duplicate",IF(E1552&gt;"","Mismatch","IT Only")))),"No")</f>
        <v>No</v>
      </c>
      <c r="C1552" s="86" t="s">
        <v>430</v>
      </c>
      <c r="D1552" s="84" t="s">
        <v>431</v>
      </c>
      <c r="E1552" s="84" t="s">
        <v>4544</v>
      </c>
      <c r="F1552" s="84" t="str">
        <f>IF(E1552=0,"N/A",IF(IF(E1552&gt;"",COUNTIF(E:E,E1552),0)&gt;1,"Yes","No"))</f>
        <v>No</v>
      </c>
      <c r="G1552" s="87" t="s">
        <v>4545</v>
      </c>
      <c r="H1552" s="87" t="s">
        <v>479</v>
      </c>
      <c r="I1552" s="87" t="s">
        <v>445</v>
      </c>
      <c r="J1552" s="87" t="s">
        <v>436</v>
      </c>
      <c r="K1552" s="87">
        <v>40.397283000000002</v>
      </c>
      <c r="L1552" s="87">
        <v>-91.354319000000004</v>
      </c>
      <c r="M1552" s="87"/>
      <c r="N1552" s="87" t="s">
        <v>4544</v>
      </c>
      <c r="O1552" s="87" t="s">
        <v>4546</v>
      </c>
      <c r="P1552" s="87" t="s">
        <v>482</v>
      </c>
      <c r="Q1552" s="87" t="s">
        <v>483</v>
      </c>
    </row>
    <row r="1553" spans="1:17" x14ac:dyDescent="0.25">
      <c r="A1553" s="143"/>
      <c r="B1553" s="84" t="str">
        <f>IF(A1553&gt;"",IF(A1553=E1553,"No",(IF(IFERROR(VLOOKUP(A1553,E:E,1,FALSE)=A1553,FALSE),"Duplicate",IF(E1553&gt;"","Mismatch","IT Only")))),"No")</f>
        <v>No</v>
      </c>
      <c r="C1553" s="86" t="s">
        <v>430</v>
      </c>
      <c r="D1553" s="84" t="s">
        <v>431</v>
      </c>
      <c r="E1553" s="84" t="s">
        <v>4527</v>
      </c>
      <c r="F1553" s="84" t="str">
        <f>IF(E1553=0,"N/A",IF(IF(E1553&gt;"",COUNTIF(E:E,E1553),0)&gt;1,"Yes","No"))</f>
        <v>No</v>
      </c>
      <c r="G1553" s="87" t="s">
        <v>4528</v>
      </c>
      <c r="H1553" s="87" t="s">
        <v>558</v>
      </c>
      <c r="I1553" s="87" t="s">
        <v>445</v>
      </c>
      <c r="J1553" s="87" t="s">
        <v>436</v>
      </c>
      <c r="K1553" s="87">
        <v>38.888233329999998</v>
      </c>
      <c r="L1553" s="87">
        <v>-89.843350000000001</v>
      </c>
      <c r="M1553" s="87"/>
      <c r="N1553" s="87" t="s">
        <v>4529</v>
      </c>
      <c r="O1553" s="87" t="s">
        <v>4530</v>
      </c>
      <c r="P1553" s="87" t="s">
        <v>1961</v>
      </c>
      <c r="Q1553" s="87" t="s">
        <v>1962</v>
      </c>
    </row>
    <row r="1554" spans="1:17" x14ac:dyDescent="0.25">
      <c r="A1554" s="143"/>
      <c r="B1554" s="84" t="str">
        <f>IF(A1554&gt;"",IF(A1554=E1554,"No",(IF(IFERROR(VLOOKUP(A1554,E:E,1,FALSE)=A1554,FALSE),"Duplicate",IF(E1554&gt;"","Mismatch","IT Only")))),"No")</f>
        <v>No</v>
      </c>
      <c r="C1554" s="86" t="s">
        <v>430</v>
      </c>
      <c r="D1554" s="84" t="s">
        <v>431</v>
      </c>
      <c r="E1554" s="84" t="s">
        <v>4677</v>
      </c>
      <c r="F1554" s="84" t="str">
        <f>IF(E1554=0,"N/A",IF(IF(E1554&gt;"",COUNTIF(E:E,E1554),0)&gt;1,"Yes","No"))</f>
        <v>No</v>
      </c>
      <c r="G1554" s="87" t="s">
        <v>4678</v>
      </c>
      <c r="H1554" s="87" t="s">
        <v>593</v>
      </c>
      <c r="I1554" s="87" t="s">
        <v>435</v>
      </c>
      <c r="J1554" s="87" t="s">
        <v>436</v>
      </c>
      <c r="K1554" s="87">
        <v>38.760550000000002</v>
      </c>
      <c r="L1554" s="87">
        <v>-90.540666669999993</v>
      </c>
      <c r="M1554" s="87"/>
      <c r="N1554" s="87" t="s">
        <v>4677</v>
      </c>
      <c r="O1554" s="94">
        <v>582</v>
      </c>
      <c r="P1554" s="87" t="s">
        <v>1054</v>
      </c>
      <c r="Q1554" s="89"/>
    </row>
    <row r="1555" spans="1:17" x14ac:dyDescent="0.25">
      <c r="A1555" s="143"/>
      <c r="B1555" s="84" t="str">
        <f>IF(A1555&gt;"",IF(A1555=E1555,"No",(IF(IFERROR(VLOOKUP(A1555,E:E,1,FALSE)=A1555,FALSE),"Duplicate",IF(E1555&gt;"","Mismatch","IT Only")))),"No")</f>
        <v>No</v>
      </c>
      <c r="C1555" s="86" t="s">
        <v>430</v>
      </c>
      <c r="D1555" s="84" t="s">
        <v>431</v>
      </c>
      <c r="E1555" s="84" t="s">
        <v>4700</v>
      </c>
      <c r="F1555" s="84" t="str">
        <f>IF(E1555=0,"N/A",IF(IF(E1555&gt;"",COUNTIF(E:E,E1555),0)&gt;1,"Yes","No"))</f>
        <v>No</v>
      </c>
      <c r="G1555" s="87" t="s">
        <v>4701</v>
      </c>
      <c r="H1555" s="87" t="s">
        <v>444</v>
      </c>
      <c r="I1555" s="87" t="s">
        <v>445</v>
      </c>
      <c r="J1555" s="87" t="s">
        <v>436</v>
      </c>
      <c r="K1555" s="87">
        <v>41.301155000000001</v>
      </c>
      <c r="L1555" s="87">
        <v>-89.301368999999994</v>
      </c>
      <c r="M1555" s="87"/>
      <c r="N1555" s="87" t="s">
        <v>4702</v>
      </c>
      <c r="O1555" s="87" t="s">
        <v>4703</v>
      </c>
      <c r="P1555" s="87" t="s">
        <v>2265</v>
      </c>
      <c r="Q1555" s="87" t="s">
        <v>2266</v>
      </c>
    </row>
    <row r="1556" spans="1:17" x14ac:dyDescent="0.25">
      <c r="A1556" s="143" t="s">
        <v>4563</v>
      </c>
      <c r="B1556" s="84" t="str">
        <f>IF(A1556&gt;"",IF(A1556=E1556,"No",(IF(IFERROR(VLOOKUP(A1556,E:E,1,FALSE)=A1556,FALSE),"Duplicate",IF(E1556&gt;"","Mismatch","IT Only")))),"No")</f>
        <v>No</v>
      </c>
      <c r="C1556" s="86" t="s">
        <v>430</v>
      </c>
      <c r="D1556" s="84" t="s">
        <v>431</v>
      </c>
      <c r="E1556" s="84" t="s">
        <v>4563</v>
      </c>
      <c r="F1556" s="84" t="str">
        <f>IF(E1556=0,"N/A",IF(IF(E1556&gt;"",COUNTIF(E:E,E1556),0)&gt;1,"Yes","No"))</f>
        <v>No</v>
      </c>
      <c r="G1556" s="87" t="s">
        <v>4564</v>
      </c>
      <c r="H1556" s="87" t="s">
        <v>801</v>
      </c>
      <c r="I1556" s="87" t="s">
        <v>435</v>
      </c>
      <c r="J1556" s="87" t="s">
        <v>580</v>
      </c>
      <c r="K1556" s="87">
        <v>39.656694000000002</v>
      </c>
      <c r="L1556" s="87">
        <v>-91.351451999999995</v>
      </c>
      <c r="M1556" s="87"/>
      <c r="N1556" s="87"/>
      <c r="O1556" s="87"/>
      <c r="P1556" s="87"/>
      <c r="Q1556" s="87"/>
    </row>
    <row r="1557" spans="1:17" x14ac:dyDescent="0.25">
      <c r="A1557" s="93" t="s">
        <v>4715</v>
      </c>
      <c r="B1557" s="84" t="str">
        <f>IF(A1557&gt;"",IF(A1557=E1557,"No",(IF(IFERROR(VLOOKUP(A1557,E:E,1,FALSE)=A1557,FALSE),"Duplicate",IF(E1557&gt;"","Mismatch","IT Only")))),"No")</f>
        <v>Duplicate</v>
      </c>
      <c r="C1557" s="86" t="s">
        <v>463</v>
      </c>
      <c r="D1557" s="84" t="s">
        <v>464</v>
      </c>
      <c r="E1557" s="84" t="s">
        <v>4716</v>
      </c>
      <c r="F1557" s="84" t="str">
        <f>IF(E1557=0,"N/A",IF(IF(E1557&gt;"",COUNTIF(E:E,E1557),0)&gt;1,"Yes","No"))</f>
        <v>No</v>
      </c>
      <c r="G1557" s="87" t="s">
        <v>4717</v>
      </c>
      <c r="H1557" s="87" t="s">
        <v>444</v>
      </c>
      <c r="I1557" s="87" t="s">
        <v>445</v>
      </c>
      <c r="J1557" s="87" t="s">
        <v>536</v>
      </c>
      <c r="K1557" s="87">
        <v>41.125397999999997</v>
      </c>
      <c r="L1557" s="87">
        <v>-89.369594000000006</v>
      </c>
      <c r="M1557" s="87"/>
      <c r="N1557" s="87"/>
      <c r="O1557" s="87"/>
      <c r="P1557" s="87"/>
      <c r="Q1557" s="87"/>
    </row>
    <row r="1558" spans="1:17" x14ac:dyDescent="0.25">
      <c r="A1558" s="143"/>
      <c r="B1558" s="84" t="str">
        <f>IF(A1558&gt;"",IF(A1558=E1558,"No",(IF(IFERROR(VLOOKUP(A1558,E:E,1,FALSE)=A1558,FALSE),"Duplicate",IF(E1558&gt;"","Mismatch","IT Only")))),"No")</f>
        <v>No</v>
      </c>
      <c r="C1558" s="86" t="s">
        <v>541</v>
      </c>
      <c r="D1558" s="84" t="s">
        <v>464</v>
      </c>
      <c r="E1558" s="84" t="s">
        <v>4712</v>
      </c>
      <c r="F1558" s="84" t="str">
        <f>IF(E1558=0,"N/A",IF(IF(E1558&gt;"",COUNTIF(E:E,E1558),0)&gt;1,"Yes","No"))</f>
        <v>No</v>
      </c>
      <c r="G1558" s="87" t="s">
        <v>4713</v>
      </c>
      <c r="H1558" s="87" t="s">
        <v>444</v>
      </c>
      <c r="I1558" s="87" t="s">
        <v>445</v>
      </c>
      <c r="J1558" s="87" t="s">
        <v>436</v>
      </c>
      <c r="K1558" s="87">
        <v>41.133583000000002</v>
      </c>
      <c r="L1558" s="87">
        <v>-89.363632999999993</v>
      </c>
      <c r="M1558" s="87"/>
      <c r="N1558" s="87" t="s">
        <v>4712</v>
      </c>
      <c r="O1558" s="87" t="s">
        <v>4714</v>
      </c>
      <c r="P1558" s="87" t="s">
        <v>447</v>
      </c>
      <c r="Q1558" s="87" t="s">
        <v>448</v>
      </c>
    </row>
    <row r="1559" spans="1:17" x14ac:dyDescent="0.25">
      <c r="A1559" s="143"/>
      <c r="B1559" s="84" t="str">
        <f>IF(A1559&gt;"",IF(A1559=E1559,"No",(IF(IFERROR(VLOOKUP(A1559,E:E,1,FALSE)=A1559,FALSE),"Duplicate",IF(E1559&gt;"","Mismatch","IT Only")))),"No")</f>
        <v>No</v>
      </c>
      <c r="C1559" s="86" t="s">
        <v>430</v>
      </c>
      <c r="D1559" s="84" t="s">
        <v>431</v>
      </c>
      <c r="E1559" s="84" t="s">
        <v>4956</v>
      </c>
      <c r="F1559" s="84" t="str">
        <f>IF(E1559=0,"N/A",IF(IF(E1559&gt;"",COUNTIF(E:E,E1559),0)&gt;1,"Yes","No"))</f>
        <v>No</v>
      </c>
      <c r="G1559" s="87" t="s">
        <v>4957</v>
      </c>
      <c r="H1559" s="87" t="s">
        <v>434</v>
      </c>
      <c r="I1559" s="87" t="s">
        <v>435</v>
      </c>
      <c r="J1559" s="87" t="s">
        <v>436</v>
      </c>
      <c r="K1559" s="87">
        <v>39.772866669999999</v>
      </c>
      <c r="L1559" s="87">
        <v>-93.064916670000002</v>
      </c>
      <c r="M1559" s="87"/>
      <c r="N1559" s="87" t="s">
        <v>4958</v>
      </c>
      <c r="O1559" s="94">
        <v>964</v>
      </c>
      <c r="P1559" s="87" t="s">
        <v>475</v>
      </c>
      <c r="Q1559" s="89"/>
    </row>
    <row r="1560" spans="1:17" x14ac:dyDescent="0.25">
      <c r="A1560" s="143"/>
      <c r="B1560" s="84" t="str">
        <f>IF(A1560&gt;"",IF(A1560=E1560,"No",(IF(IFERROR(VLOOKUP(A1560,E:E,1,FALSE)=A1560,FALSE),"Duplicate",IF(E1560&gt;"","Mismatch","IT Only")))),"No")</f>
        <v>No</v>
      </c>
      <c r="C1560" s="86" t="s">
        <v>430</v>
      </c>
      <c r="D1560" s="84" t="s">
        <v>431</v>
      </c>
      <c r="E1560" s="84" t="s">
        <v>4670</v>
      </c>
      <c r="F1560" s="84" t="str">
        <f>IF(E1560=0,"N/A",IF(IF(E1560&gt;"",COUNTIF(E:E,E1560),0)&gt;1,"Yes","No"))</f>
        <v>No</v>
      </c>
      <c r="G1560" s="87" t="s">
        <v>4671</v>
      </c>
      <c r="H1560" s="87" t="s">
        <v>440</v>
      </c>
      <c r="I1560" s="87" t="s">
        <v>435</v>
      </c>
      <c r="J1560" s="87" t="s">
        <v>436</v>
      </c>
      <c r="K1560" s="87">
        <v>38.444533329999999</v>
      </c>
      <c r="L1560" s="87">
        <v>-90.316516669999999</v>
      </c>
      <c r="M1560" s="87"/>
      <c r="N1560" s="87" t="s">
        <v>4670</v>
      </c>
      <c r="O1560" s="94">
        <v>280</v>
      </c>
      <c r="P1560" s="87" t="s">
        <v>441</v>
      </c>
      <c r="Q1560" s="89"/>
    </row>
    <row r="1561" spans="1:17" x14ac:dyDescent="0.25">
      <c r="A1561" s="143"/>
      <c r="B1561" s="84" t="str">
        <f>IF(A1561&gt;"",IF(A1561=E1561,"No",(IF(IFERROR(VLOOKUP(A1561,E:E,1,FALSE)=A1561,FALSE),"Duplicate",IF(E1561&gt;"","Mismatch","IT Only")))),"No")</f>
        <v>No</v>
      </c>
      <c r="C1561" s="86" t="s">
        <v>430</v>
      </c>
      <c r="D1561" s="84" t="s">
        <v>431</v>
      </c>
      <c r="E1561" s="84" t="s">
        <v>4879</v>
      </c>
      <c r="F1561" s="84" t="str">
        <f>IF(E1561=0,"N/A",IF(IF(E1561&gt;"",COUNTIF(E:E,E1561),0)&gt;1,"Yes","No"))</f>
        <v>No</v>
      </c>
      <c r="G1561" s="87" t="s">
        <v>4880</v>
      </c>
      <c r="H1561" s="87" t="s">
        <v>558</v>
      </c>
      <c r="I1561" s="87" t="s">
        <v>445</v>
      </c>
      <c r="J1561" s="87" t="s">
        <v>552</v>
      </c>
      <c r="K1561" s="87">
        <v>38.785566670000001</v>
      </c>
      <c r="L1561" s="87">
        <v>-89.319733330000005</v>
      </c>
      <c r="M1561" s="87"/>
      <c r="N1561" s="87" t="s">
        <v>4881</v>
      </c>
      <c r="O1561" s="87" t="s">
        <v>4882</v>
      </c>
      <c r="P1561" s="87" t="s">
        <v>1196</v>
      </c>
      <c r="Q1561" s="87" t="s">
        <v>1197</v>
      </c>
    </row>
    <row r="1562" spans="1:17" x14ac:dyDescent="0.25">
      <c r="A1562" s="143"/>
      <c r="B1562" s="84" t="str">
        <f>IF(A1562&gt;"",IF(A1562=E1562,"No",(IF(IFERROR(VLOOKUP(A1562,E:E,1,FALSE)=A1562,FALSE),"Duplicate",IF(E1562&gt;"","Mismatch","IT Only")))),"No")</f>
        <v>No</v>
      </c>
      <c r="C1562" s="86" t="s">
        <v>430</v>
      </c>
      <c r="D1562" s="84" t="s">
        <v>431</v>
      </c>
      <c r="E1562" s="84" t="s">
        <v>4870</v>
      </c>
      <c r="F1562" s="84" t="str">
        <f>IF(E1562=0,"N/A",IF(IF(E1562&gt;"",COUNTIF(E:E,E1562),0)&gt;1,"Yes","No"))</f>
        <v>No</v>
      </c>
      <c r="G1562" s="87" t="s">
        <v>4870</v>
      </c>
      <c r="H1562" s="87" t="s">
        <v>489</v>
      </c>
      <c r="I1562" s="87" t="s">
        <v>435</v>
      </c>
      <c r="J1562" s="87" t="s">
        <v>436</v>
      </c>
      <c r="K1562" s="87">
        <v>39.452583330000003</v>
      </c>
      <c r="L1562" s="87">
        <v>-94.345066669999994</v>
      </c>
      <c r="M1562" s="87"/>
      <c r="N1562" s="87" t="s">
        <v>4870</v>
      </c>
      <c r="O1562" s="94">
        <v>767</v>
      </c>
      <c r="P1562" s="87" t="s">
        <v>657</v>
      </c>
      <c r="Q1562" s="89"/>
    </row>
    <row r="1563" spans="1:17" x14ac:dyDescent="0.25">
      <c r="A1563" s="143" t="s">
        <v>4873</v>
      </c>
      <c r="B1563" s="84" t="str">
        <f>IF(A1563&gt;"",IF(A1563=E1563,"No",(IF(IFERROR(VLOOKUP(A1563,E:E,1,FALSE)=A1563,FALSE),"Duplicate",IF(E1563&gt;"","Mismatch","IT Only")))),"No")</f>
        <v>No</v>
      </c>
      <c r="C1563" s="86" t="s">
        <v>430</v>
      </c>
      <c r="D1563" s="143" t="s">
        <v>431</v>
      </c>
      <c r="E1563" s="84" t="s">
        <v>4873</v>
      </c>
      <c r="F1563" s="84" t="str">
        <f>IF(E1563=0,"N/A",IF(IF(E1563&gt;"",COUNTIF(E:E,E1563),0)&gt;1,"Yes","No"))</f>
        <v>No</v>
      </c>
      <c r="G1563" s="87" t="s">
        <v>4874</v>
      </c>
      <c r="H1563" s="87"/>
      <c r="I1563" s="87"/>
      <c r="J1563" s="87"/>
      <c r="K1563" s="87"/>
      <c r="L1563" s="87"/>
      <c r="M1563" s="87"/>
      <c r="N1563" s="87"/>
      <c r="O1563" s="94"/>
      <c r="P1563" s="87"/>
      <c r="Q1563" s="89"/>
    </row>
    <row r="1564" spans="1:17" x14ac:dyDescent="0.25">
      <c r="A1564" s="143" t="s">
        <v>4875</v>
      </c>
      <c r="B1564" s="84" t="str">
        <f>IF(A1564&gt;"",IF(A1564=E1564,"No",(IF(IFERROR(VLOOKUP(A1564,E:E,1,FALSE)=A1564,FALSE),"Duplicate",IF(E1564&gt;"","Mismatch","IT Only")))),"No")</f>
        <v>No</v>
      </c>
      <c r="C1564" s="86" t="s">
        <v>430</v>
      </c>
      <c r="D1564" s="143" t="s">
        <v>431</v>
      </c>
      <c r="E1564" s="84" t="s">
        <v>4876</v>
      </c>
      <c r="F1564" s="84" t="str">
        <f>IF(E1564=0,"N/A",IF(IF(E1564&gt;"",COUNTIF(E:E,E1564),0)&gt;1,"Yes","No"))</f>
        <v>No</v>
      </c>
      <c r="G1564" s="87" t="s">
        <v>4877</v>
      </c>
      <c r="H1564" s="87" t="s">
        <v>672</v>
      </c>
      <c r="I1564" s="87" t="s">
        <v>445</v>
      </c>
      <c r="J1564" s="87" t="s">
        <v>436</v>
      </c>
      <c r="K1564" s="87">
        <v>40.036082999999998</v>
      </c>
      <c r="L1564" s="87">
        <v>-87.968483000000006</v>
      </c>
      <c r="M1564" s="87"/>
      <c r="N1564" s="87" t="s">
        <v>4876</v>
      </c>
      <c r="O1564" s="87" t="s">
        <v>4878</v>
      </c>
      <c r="P1564" s="87" t="s">
        <v>675</v>
      </c>
      <c r="Q1564" s="87" t="s">
        <v>676</v>
      </c>
    </row>
    <row r="1565" spans="1:17" x14ac:dyDescent="0.25">
      <c r="A1565" s="143" t="s">
        <v>4916</v>
      </c>
      <c r="B1565" s="84" t="str">
        <f>IF(A1565&gt;"",IF(A1565=E1565,"No",(IF(IFERROR(VLOOKUP(A1565,E:E,1,FALSE)=A1565,FALSE),"Duplicate",IF(E1565&gt;"","Mismatch","IT Only")))),"No")</f>
        <v>No</v>
      </c>
      <c r="C1565" s="86" t="s">
        <v>430</v>
      </c>
      <c r="D1565" s="143" t="s">
        <v>431</v>
      </c>
      <c r="E1565" s="84" t="s">
        <v>4916</v>
      </c>
      <c r="F1565" s="84" t="str">
        <f>IF(E1565=0,"N/A",IF(IF(E1565&gt;"",COUNTIF(E:E,E1565),0)&gt;1,"Yes","No"))</f>
        <v>No</v>
      </c>
      <c r="G1565" s="87" t="s">
        <v>4917</v>
      </c>
      <c r="H1565" s="87" t="s">
        <v>801</v>
      </c>
      <c r="I1565" s="87" t="s">
        <v>435</v>
      </c>
      <c r="J1565" s="87" t="s">
        <v>580</v>
      </c>
      <c r="K1565" s="87">
        <v>38.838236000000002</v>
      </c>
      <c r="L1565" s="87">
        <v>-93.366980999999996</v>
      </c>
      <c r="M1565" s="87"/>
      <c r="N1565" s="87"/>
      <c r="O1565" s="94"/>
      <c r="P1565" s="87"/>
      <c r="Q1565" s="89"/>
    </row>
    <row r="1566" spans="1:17" x14ac:dyDescent="0.25">
      <c r="A1566" s="143" t="s">
        <v>4886</v>
      </c>
      <c r="B1566" s="84" t="str">
        <f>IF(A1566&gt;"",IF(A1566=E1566,"No",(IF(IFERROR(VLOOKUP(A1566,E:E,1,FALSE)=A1566,FALSE),"Duplicate",IF(E1566&gt;"","Mismatch","IT Only")))),"No")</f>
        <v>No</v>
      </c>
      <c r="C1566" s="86" t="s">
        <v>430</v>
      </c>
      <c r="D1566" s="84" t="s">
        <v>431</v>
      </c>
      <c r="E1566" s="84" t="s">
        <v>4887</v>
      </c>
      <c r="F1566" s="84" t="str">
        <f>IF(E1566=0,"N/A",IF(IF(E1566&gt;"",COUNTIF(E:E,E1566),0)&gt;1,"Yes","No"))</f>
        <v>No</v>
      </c>
      <c r="G1566" s="87" t="s">
        <v>4888</v>
      </c>
      <c r="H1566" s="87" t="s">
        <v>672</v>
      </c>
      <c r="I1566" s="87" t="s">
        <v>445</v>
      </c>
      <c r="J1566" s="87" t="s">
        <v>1894</v>
      </c>
      <c r="K1566" s="87">
        <v>40.468833330000002</v>
      </c>
      <c r="L1566" s="87">
        <v>-87.669466670000006</v>
      </c>
      <c r="M1566" s="87"/>
      <c r="N1566" s="87" t="s">
        <v>4887</v>
      </c>
      <c r="O1566" s="87" t="s">
        <v>4889</v>
      </c>
      <c r="P1566" s="87" t="s">
        <v>1026</v>
      </c>
      <c r="Q1566" s="87" t="s">
        <v>1027</v>
      </c>
    </row>
    <row r="1567" spans="1:17" x14ac:dyDescent="0.25">
      <c r="A1567" s="143"/>
      <c r="B1567" s="84" t="str">
        <f>IF(A1567&gt;"",IF(A1567=E1567,"No",(IF(IFERROR(VLOOKUP(A1567,E:E,1,FALSE)=A1567,FALSE),"Duplicate",IF(E1567&gt;"","Mismatch","IT Only")))),"No")</f>
        <v>No</v>
      </c>
      <c r="C1567" s="86" t="s">
        <v>430</v>
      </c>
      <c r="D1567" s="84" t="s">
        <v>431</v>
      </c>
      <c r="E1567" s="84" t="s">
        <v>4890</v>
      </c>
      <c r="F1567" s="84" t="str">
        <f>IF(E1567=0,"N/A",IF(IF(E1567&gt;"",COUNTIF(E:E,E1567),0)&gt;1,"Yes","No"))</f>
        <v>No</v>
      </c>
      <c r="G1567" s="87" t="s">
        <v>4891</v>
      </c>
      <c r="H1567" s="87" t="s">
        <v>672</v>
      </c>
      <c r="I1567" s="87" t="s">
        <v>445</v>
      </c>
      <c r="J1567" s="87" t="s">
        <v>436</v>
      </c>
      <c r="K1567" s="87">
        <v>40.458666669999999</v>
      </c>
      <c r="L1567" s="87">
        <v>-87.670150000000007</v>
      </c>
      <c r="M1567" s="87"/>
      <c r="N1567" s="87" t="s">
        <v>4890</v>
      </c>
      <c r="O1567" s="87" t="s">
        <v>4892</v>
      </c>
      <c r="P1567" s="87" t="s">
        <v>1026</v>
      </c>
      <c r="Q1567" s="87" t="s">
        <v>1027</v>
      </c>
    </row>
    <row r="1568" spans="1:17" x14ac:dyDescent="0.25">
      <c r="A1568" s="143" t="s">
        <v>4893</v>
      </c>
      <c r="B1568" s="84" t="str">
        <f>IF(A1568&gt;"",IF(A1568=E1568,"No",(IF(IFERROR(VLOOKUP(A1568,E:E,1,FALSE)=A1568,FALSE),"Duplicate",IF(E1568&gt;"","Mismatch","IT Only")))),"No")</f>
        <v>No</v>
      </c>
      <c r="C1568" s="86" t="s">
        <v>430</v>
      </c>
      <c r="D1568" s="84" t="s">
        <v>472</v>
      </c>
      <c r="E1568" s="84" t="s">
        <v>4894</v>
      </c>
      <c r="F1568" s="84" t="str">
        <f>IF(E1568=0,"N/A",IF(IF(E1568&gt;"",COUNTIF(E:E,E1568),0)&gt;1,"Yes","No"))</f>
        <v>No</v>
      </c>
      <c r="G1568" s="87" t="s">
        <v>4895</v>
      </c>
      <c r="H1568" s="87" t="s">
        <v>672</v>
      </c>
      <c r="I1568" s="87" t="s">
        <v>445</v>
      </c>
      <c r="J1568" s="87" t="s">
        <v>552</v>
      </c>
      <c r="K1568" s="87">
        <v>40.468000000000004</v>
      </c>
      <c r="L1568" s="87">
        <v>-87.688883329999996</v>
      </c>
      <c r="M1568" s="87"/>
      <c r="N1568" s="87" t="s">
        <v>4894</v>
      </c>
      <c r="O1568" s="87" t="s">
        <v>4896</v>
      </c>
      <c r="P1568" s="87" t="s">
        <v>1026</v>
      </c>
      <c r="Q1568" s="87" t="s">
        <v>1027</v>
      </c>
    </row>
    <row r="1569" spans="1:17" x14ac:dyDescent="0.25">
      <c r="A1569" s="143"/>
      <c r="B1569" s="84" t="str">
        <f>IF(A1569&gt;"",IF(A1569=E1569,"No",(IF(IFERROR(VLOOKUP(A1569,E:E,1,FALSE)=A1569,FALSE),"Duplicate",IF(E1569&gt;"","Mismatch","IT Only")))),"No")</f>
        <v>No</v>
      </c>
      <c r="C1569" s="86" t="s">
        <v>430</v>
      </c>
      <c r="D1569" s="84" t="s">
        <v>431</v>
      </c>
      <c r="E1569" s="84" t="s">
        <v>4899</v>
      </c>
      <c r="F1569" s="84" t="str">
        <f>IF(E1569=0,"N/A",IF(IF(E1569&gt;"",COUNTIF(E:E,E1569),0)&gt;1,"Yes","No"))</f>
        <v>No</v>
      </c>
      <c r="G1569" s="87" t="s">
        <v>4900</v>
      </c>
      <c r="H1569" s="87" t="s">
        <v>644</v>
      </c>
      <c r="I1569" s="87" t="s">
        <v>435</v>
      </c>
      <c r="J1569" s="87" t="s">
        <v>436</v>
      </c>
      <c r="K1569" s="87">
        <v>38.267816670000002</v>
      </c>
      <c r="L1569" s="87">
        <v>-90.426100000000005</v>
      </c>
      <c r="M1569" s="87"/>
      <c r="N1569" s="87" t="s">
        <v>4901</v>
      </c>
      <c r="O1569" s="94">
        <v>195</v>
      </c>
      <c r="P1569" s="87" t="s">
        <v>645</v>
      </c>
      <c r="Q1569" s="89"/>
    </row>
    <row r="1570" spans="1:17" x14ac:dyDescent="0.25">
      <c r="A1570" s="143" t="s">
        <v>4913</v>
      </c>
      <c r="B1570" s="84" t="str">
        <f>IF(A1570&gt;"",IF(A1570=E1570,"No",(IF(IFERROR(VLOOKUP(A1570,E:E,1,FALSE)=A1570,FALSE),"Duplicate",IF(E1570&gt;"","Mismatch","IT Only")))),"No")</f>
        <v>No</v>
      </c>
      <c r="C1570" s="86" t="s">
        <v>430</v>
      </c>
      <c r="D1570" s="84" t="s">
        <v>431</v>
      </c>
      <c r="E1570" s="84" t="s">
        <v>4913</v>
      </c>
      <c r="F1570" s="84" t="str">
        <f>IF(E1570=0,"N/A",IF(IF(E1570&gt;"",COUNTIF(E:E,E1570),0)&gt;1,"Yes","No"))</f>
        <v>No</v>
      </c>
      <c r="G1570" s="87" t="s">
        <v>4914</v>
      </c>
      <c r="H1570" s="87" t="s">
        <v>644</v>
      </c>
      <c r="I1570" s="87" t="s">
        <v>435</v>
      </c>
      <c r="J1570" s="87" t="s">
        <v>580</v>
      </c>
      <c r="K1570" s="87">
        <v>38.406177999999997</v>
      </c>
      <c r="L1570" s="87">
        <v>-90.567177000000001</v>
      </c>
      <c r="M1570" s="87" t="s">
        <v>4915</v>
      </c>
      <c r="N1570" s="87"/>
      <c r="O1570" s="94"/>
      <c r="P1570" s="87"/>
      <c r="Q1570" s="89"/>
    </row>
    <row r="1571" spans="1:17" x14ac:dyDescent="0.25">
      <c r="A1571" s="143"/>
      <c r="B1571" s="84" t="str">
        <f>IF(A1571&gt;"",IF(A1571=E1571,"No",(IF(IFERROR(VLOOKUP(A1571,E:E,1,FALSE)=A1571,FALSE),"Duplicate",IF(E1571&gt;"","Mismatch","IT Only")))),"No")</f>
        <v>No</v>
      </c>
      <c r="C1571" s="86" t="s">
        <v>430</v>
      </c>
      <c r="D1571" s="84" t="s">
        <v>431</v>
      </c>
      <c r="E1571" s="84" t="s">
        <v>4897</v>
      </c>
      <c r="F1571" s="84" t="str">
        <f>IF(E1571=0,"N/A",IF(IF(E1571&gt;"",COUNTIF(E:E,E1571),0)&gt;1,"Yes","No"))</f>
        <v>No</v>
      </c>
      <c r="G1571" s="87" t="s">
        <v>4898</v>
      </c>
      <c r="H1571" s="87" t="s">
        <v>440</v>
      </c>
      <c r="I1571" s="87" t="s">
        <v>435</v>
      </c>
      <c r="J1571" s="87" t="s">
        <v>436</v>
      </c>
      <c r="K1571" s="87">
        <v>38.63441667</v>
      </c>
      <c r="L1571" s="87">
        <v>-90.342616669999998</v>
      </c>
      <c r="M1571" s="87"/>
      <c r="N1571" s="87" t="s">
        <v>4897</v>
      </c>
      <c r="O1571" s="94">
        <v>278</v>
      </c>
      <c r="P1571" s="87" t="s">
        <v>513</v>
      </c>
      <c r="Q1571" s="89"/>
    </row>
    <row r="1572" spans="1:17" x14ac:dyDescent="0.25">
      <c r="A1572" s="143"/>
      <c r="B1572" s="84" t="str">
        <f>IF(A1572&gt;"",IF(A1572=E1572,"No",(IF(IFERROR(VLOOKUP(A1572,E:E,1,FALSE)=A1572,FALSE),"Duplicate",IF(E1572&gt;"","Mismatch","IT Only")))),"No")</f>
        <v>No</v>
      </c>
      <c r="C1572" s="86" t="s">
        <v>430</v>
      </c>
      <c r="D1572" s="84" t="s">
        <v>431</v>
      </c>
      <c r="E1572" s="84" t="s">
        <v>4925</v>
      </c>
      <c r="F1572" s="84" t="str">
        <f>IF(E1572=0,"N/A",IF(IF(E1572&gt;"",COUNTIF(E:E,E1572),0)&gt;1,"Yes","No"))</f>
        <v>No</v>
      </c>
      <c r="G1572" s="87" t="s">
        <v>4925</v>
      </c>
      <c r="H1572" s="87" t="s">
        <v>644</v>
      </c>
      <c r="I1572" s="87" t="s">
        <v>435</v>
      </c>
      <c r="J1572" s="87" t="s">
        <v>436</v>
      </c>
      <c r="K1572" s="87">
        <v>38.186783329999997</v>
      </c>
      <c r="L1572" s="87">
        <v>-90.395433330000003</v>
      </c>
      <c r="M1572" s="87"/>
      <c r="N1572" s="87" t="s">
        <v>4925</v>
      </c>
      <c r="O1572" s="94">
        <v>552</v>
      </c>
      <c r="P1572" s="87" t="s">
        <v>645</v>
      </c>
      <c r="Q1572" s="89"/>
    </row>
    <row r="1573" spans="1:17" x14ac:dyDescent="0.25">
      <c r="A1573" s="143"/>
      <c r="B1573" s="84" t="str">
        <f>IF(A1573&gt;"",IF(A1573=E1573,"No",(IF(IFERROR(VLOOKUP(A1573,E:E,1,FALSE)=A1573,FALSE),"Duplicate",IF(E1573&gt;"","Mismatch","IT Only")))),"No")</f>
        <v>No</v>
      </c>
      <c r="E1573" s="84" t="s">
        <v>10938</v>
      </c>
      <c r="F1573" s="84" t="str">
        <f>IF(E1573=0,"N/A",IF(IF(E1573&gt;"",COUNTIF(E:E,E1573),0)&gt;1,"Yes","No"))</f>
        <v>No</v>
      </c>
      <c r="G1573" s="87" t="s">
        <v>10939</v>
      </c>
      <c r="H1573" s="87" t="s">
        <v>3911</v>
      </c>
      <c r="I1573" s="87" t="s">
        <v>445</v>
      </c>
      <c r="J1573" s="87" t="s">
        <v>436</v>
      </c>
      <c r="K1573" s="87">
        <v>38.441792</v>
      </c>
      <c r="L1573" s="87">
        <v>-89.287321000000006</v>
      </c>
      <c r="M1573" s="87"/>
      <c r="N1573" s="87"/>
      <c r="O1573" s="88"/>
      <c r="P1573" s="87"/>
      <c r="Q1573" s="87"/>
    </row>
    <row r="1574" spans="1:17" x14ac:dyDescent="0.25">
      <c r="A1574" s="143"/>
      <c r="B1574" s="84" t="str">
        <f>IF(A1574&gt;"",IF(A1574=E1574,"No",(IF(IFERROR(VLOOKUP(A1574,E:E,1,FALSE)=A1574,FALSE),"Duplicate",IF(E1574&gt;"","Mismatch","IT Only")))),"No")</f>
        <v>No</v>
      </c>
      <c r="C1574" s="86" t="s">
        <v>430</v>
      </c>
      <c r="D1574" s="84" t="s">
        <v>431</v>
      </c>
      <c r="E1574" s="84" t="s">
        <v>4592</v>
      </c>
      <c r="F1574" s="84" t="str">
        <f>IF(E1574=0,"N/A",IF(IF(E1574&gt;"",COUNTIF(E:E,E1574),0)&gt;1,"Yes","No"))</f>
        <v>No</v>
      </c>
      <c r="G1574" s="87" t="s">
        <v>4593</v>
      </c>
      <c r="H1574" s="87" t="s">
        <v>680</v>
      </c>
      <c r="I1574" s="87" t="s">
        <v>445</v>
      </c>
      <c r="J1574" s="87" t="s">
        <v>436</v>
      </c>
      <c r="K1574" s="87">
        <v>37.732166669999998</v>
      </c>
      <c r="L1574" s="87">
        <v>-88.523949999999999</v>
      </c>
      <c r="M1574" s="87"/>
      <c r="N1574" s="87" t="s">
        <v>4592</v>
      </c>
      <c r="O1574" s="87" t="s">
        <v>4594</v>
      </c>
      <c r="P1574" s="87" t="s">
        <v>684</v>
      </c>
      <c r="Q1574" s="87" t="s">
        <v>685</v>
      </c>
    </row>
    <row r="1575" spans="1:17" x14ac:dyDescent="0.25">
      <c r="A1575" s="143"/>
      <c r="B1575" s="84" t="str">
        <f>IF(A1575&gt;"",IF(A1575=E1575,"No",(IF(IFERROR(VLOOKUP(A1575,E:E,1,FALSE)=A1575,FALSE),"Duplicate",IF(E1575&gt;"","Mismatch","IT Only")))),"No")</f>
        <v>No</v>
      </c>
      <c r="C1575" s="86" t="s">
        <v>430</v>
      </c>
      <c r="D1575" s="84" t="s">
        <v>431</v>
      </c>
      <c r="E1575" s="84" t="s">
        <v>4595</v>
      </c>
      <c r="F1575" s="84" t="str">
        <f>IF(E1575=0,"N/A",IF(IF(E1575&gt;"",COUNTIF(E:E,E1575),0)&gt;1,"Yes","No"))</f>
        <v>No</v>
      </c>
      <c r="G1575" s="87" t="s">
        <v>4596</v>
      </c>
      <c r="H1575" s="87" t="s">
        <v>680</v>
      </c>
      <c r="I1575" s="87" t="s">
        <v>445</v>
      </c>
      <c r="J1575" s="87" t="s">
        <v>436</v>
      </c>
      <c r="K1575" s="106">
        <v>37.749166670000001</v>
      </c>
      <c r="L1575" s="106">
        <v>-88.54216667</v>
      </c>
      <c r="M1575" s="87"/>
      <c r="N1575" s="87" t="s">
        <v>4595</v>
      </c>
      <c r="O1575" s="87" t="s">
        <v>4597</v>
      </c>
      <c r="P1575" s="87" t="s">
        <v>684</v>
      </c>
      <c r="Q1575" s="87" t="s">
        <v>685</v>
      </c>
    </row>
    <row r="1576" spans="1:17" x14ac:dyDescent="0.25">
      <c r="A1576" s="143"/>
      <c r="B1576" s="84" t="str">
        <f>IF(A1576&gt;"",IF(A1576=E1576,"No",(IF(IFERROR(VLOOKUP(A1576,E:E,1,FALSE)=A1576,FALSE),"Duplicate",IF(E1576&gt;"","Mismatch","IT Only")))),"No")</f>
        <v>No</v>
      </c>
      <c r="C1576" s="86" t="s">
        <v>430</v>
      </c>
      <c r="D1576" s="84" t="s">
        <v>431</v>
      </c>
      <c r="E1576" s="143" t="s">
        <v>4604</v>
      </c>
      <c r="F1576" s="84" t="str">
        <f>IF(E1576=0,"N/A",IF(IF(E1576&gt;"",COUNTIF(E:E,E1576),0)&gt;1,"Yes","No"))</f>
        <v>No</v>
      </c>
      <c r="G1576" s="87" t="s">
        <v>4605</v>
      </c>
      <c r="H1576" s="87" t="s">
        <v>680</v>
      </c>
      <c r="I1576" s="87" t="s">
        <v>445</v>
      </c>
      <c r="J1576" s="87" t="s">
        <v>436</v>
      </c>
      <c r="K1576" s="87">
        <v>37.746000000000002</v>
      </c>
      <c r="L1576" s="87">
        <v>-88.542266670000004</v>
      </c>
      <c r="M1576" s="87"/>
      <c r="N1576" s="87" t="s">
        <v>4604</v>
      </c>
      <c r="O1576" s="87" t="s">
        <v>4606</v>
      </c>
      <c r="P1576" s="87" t="s">
        <v>684</v>
      </c>
      <c r="Q1576" s="87" t="s">
        <v>685</v>
      </c>
    </row>
    <row r="1577" spans="1:17" x14ac:dyDescent="0.25">
      <c r="A1577" s="93" t="s">
        <v>4587</v>
      </c>
      <c r="B1577" s="84" t="str">
        <f>IF(A1577&gt;"",IF(A1577=E1577,"No",(IF(IFERROR(VLOOKUP(A1577,E:E,1,FALSE)=A1577,FALSE),"Duplicate",IF(E1577&gt;"","Mismatch","IT Only")))),"No")</f>
        <v>Duplicate</v>
      </c>
      <c r="C1577" s="86" t="s">
        <v>463</v>
      </c>
      <c r="D1577" s="84" t="s">
        <v>464</v>
      </c>
      <c r="E1577" s="84" t="s">
        <v>4588</v>
      </c>
      <c r="F1577" s="84" t="str">
        <f>IF(E1577=0,"N/A",IF(IF(E1577&gt;"",COUNTIF(E:E,E1577),0)&gt;1,"Yes","No"))</f>
        <v>No</v>
      </c>
      <c r="G1577" s="87" t="s">
        <v>4589</v>
      </c>
      <c r="H1577" s="87" t="s">
        <v>680</v>
      </c>
      <c r="I1577" s="87" t="s">
        <v>445</v>
      </c>
      <c r="J1577" s="87" t="s">
        <v>467</v>
      </c>
      <c r="K1577" s="87">
        <v>37.725334169999996</v>
      </c>
      <c r="L1577" s="87">
        <v>-88.550748889999994</v>
      </c>
      <c r="M1577" s="87"/>
      <c r="N1577" s="87" t="s">
        <v>4590</v>
      </c>
      <c r="O1577" s="87" t="s">
        <v>4591</v>
      </c>
      <c r="P1577" s="87" t="s">
        <v>684</v>
      </c>
      <c r="Q1577" s="87" t="s">
        <v>685</v>
      </c>
    </row>
    <row r="1578" spans="1:17" x14ac:dyDescent="0.25">
      <c r="A1578" s="143" t="s">
        <v>4729</v>
      </c>
      <c r="B1578" s="84" t="str">
        <f>IF(A1578&gt;"",IF(A1578=E1578,"No",(IF(IFERROR(VLOOKUP(A1578,E:E,1,FALSE)=A1578,FALSE),"Duplicate",IF(E1578&gt;"","Mismatch","IT Only")))),"No")</f>
        <v>No</v>
      </c>
      <c r="C1578" s="86" t="s">
        <v>430</v>
      </c>
      <c r="D1578" s="84" t="s">
        <v>431</v>
      </c>
      <c r="E1578" s="84" t="s">
        <v>4729</v>
      </c>
      <c r="F1578" s="84" t="str">
        <f>IF(E1578=0,"N/A",IF(IF(E1578&gt;"",COUNTIF(E:E,E1578),0)&gt;1,"Yes","No"))</f>
        <v>No</v>
      </c>
      <c r="G1578" s="87" t="s">
        <v>4730</v>
      </c>
      <c r="H1578" s="87" t="s">
        <v>4415</v>
      </c>
      <c r="I1578" s="87" t="s">
        <v>445</v>
      </c>
      <c r="J1578" s="87" t="s">
        <v>536</v>
      </c>
      <c r="K1578" s="87">
        <v>39.218702219999997</v>
      </c>
      <c r="L1578" s="87">
        <v>-88.984794719999996</v>
      </c>
      <c r="M1578" s="87"/>
      <c r="N1578" s="87"/>
      <c r="O1578" s="87"/>
      <c r="P1578" s="87"/>
      <c r="Q1578" s="89"/>
    </row>
    <row r="1579" spans="1:17" x14ac:dyDescent="0.25">
      <c r="A1579" s="143"/>
      <c r="B1579" s="143" t="str">
        <f>IF(A1579&gt;"",IF(A1579=E1579,"No",(IF(IFERROR(VLOOKUP(A1579,E:E,1,FALSE)=A1579,FALSE),"Duplicate",IF(E1579&gt;"","Mismatch","IT Only")))),"No")</f>
        <v>No</v>
      </c>
      <c r="C1579" s="86" t="s">
        <v>430</v>
      </c>
      <c r="D1579" s="143" t="s">
        <v>431</v>
      </c>
      <c r="E1579" s="84" t="s">
        <v>4577</v>
      </c>
      <c r="F1579" s="84" t="str">
        <f>IF(E1579=0,"N/A",IF(IF(E1579&gt;"",COUNTIF(E:E,E1579),0)&gt;1,"Yes","No"))</f>
        <v>No</v>
      </c>
      <c r="G1579" s="87" t="s">
        <v>4578</v>
      </c>
      <c r="H1579" s="87" t="s">
        <v>680</v>
      </c>
      <c r="I1579" s="87" t="s">
        <v>445</v>
      </c>
      <c r="J1579" s="87" t="s">
        <v>436</v>
      </c>
      <c r="K1579" s="87">
        <v>37.739166670000003</v>
      </c>
      <c r="L1579" s="87">
        <v>-88.657566669999994</v>
      </c>
      <c r="M1579" s="87"/>
      <c r="N1579" s="87" t="s">
        <v>4577</v>
      </c>
      <c r="O1579" s="87" t="s">
        <v>4579</v>
      </c>
      <c r="P1579" s="87" t="s">
        <v>684</v>
      </c>
      <c r="Q1579" s="87" t="s">
        <v>685</v>
      </c>
    </row>
    <row r="1580" spans="1:17" x14ac:dyDescent="0.25">
      <c r="A1580" s="143" t="s">
        <v>4725</v>
      </c>
      <c r="B1580" s="84" t="str">
        <f>IF(A1580&gt;"",IF(A1580=E1580,"No",(IF(IFERROR(VLOOKUP(A1580,E:E,1,FALSE)=A1580,FALSE),"Duplicate",IF(E1580&gt;"","Mismatch","IT Only")))),"No")</f>
        <v>No</v>
      </c>
      <c r="C1580" s="86" t="s">
        <v>430</v>
      </c>
      <c r="D1580" s="84" t="s">
        <v>431</v>
      </c>
      <c r="E1580" s="84" t="s">
        <v>4725</v>
      </c>
      <c r="F1580" s="84" t="str">
        <f>IF(E1580=0,"N/A",IF(IF(E1580&gt;"",COUNTIF(E:E,E1580),0)&gt;1,"Yes","No"))</f>
        <v>Yes</v>
      </c>
      <c r="G1580" s="87" t="s">
        <v>4726</v>
      </c>
      <c r="H1580" s="87" t="s">
        <v>801</v>
      </c>
      <c r="I1580" s="87" t="s">
        <v>435</v>
      </c>
      <c r="J1580" s="87" t="s">
        <v>580</v>
      </c>
      <c r="K1580" s="87">
        <v>38.689939000000003</v>
      </c>
      <c r="L1580" s="87">
        <v>-91.416526000000005</v>
      </c>
      <c r="M1580" s="87"/>
      <c r="N1580" s="87"/>
      <c r="O1580" s="87"/>
      <c r="P1580" s="87"/>
      <c r="Q1580" s="89"/>
    </row>
    <row r="1581" spans="1:17" x14ac:dyDescent="0.25">
      <c r="A1581" s="101" t="s">
        <v>4727</v>
      </c>
      <c r="B1581" s="84" t="str">
        <f>IF(A1581&gt;"",IF(A1581=E1581,"No",(IF(IFERROR(VLOOKUP(A1581,E:E,1,FALSE)=A1581,FALSE),"Duplicate",IF(E1581&gt;"","Mismatch","IT Only")))),"No")</f>
        <v>Mismatch</v>
      </c>
      <c r="C1581" s="86" t="s">
        <v>463</v>
      </c>
      <c r="D1581" s="84" t="s">
        <v>464</v>
      </c>
      <c r="E1581" s="84" t="s">
        <v>4725</v>
      </c>
      <c r="F1581" s="84" t="str">
        <f>IF(E1581=0,"N/A",IF(IF(E1581&gt;"",COUNTIF(E:E,E1581),0)&gt;1,"Yes","No"))</f>
        <v>Yes</v>
      </c>
      <c r="G1581" s="87" t="s">
        <v>4728</v>
      </c>
      <c r="H1581" s="87" t="s">
        <v>801</v>
      </c>
      <c r="I1581" s="87" t="s">
        <v>435</v>
      </c>
      <c r="J1581" s="87" t="s">
        <v>580</v>
      </c>
      <c r="K1581" s="87">
        <v>38.689939000000003</v>
      </c>
      <c r="L1581" s="87">
        <v>-91.416526000000005</v>
      </c>
      <c r="M1581" s="87"/>
      <c r="N1581" s="87"/>
      <c r="O1581" s="87"/>
      <c r="P1581" s="87"/>
      <c r="Q1581" s="89"/>
    </row>
    <row r="1582" spans="1:17" x14ac:dyDescent="0.25">
      <c r="A1582" s="143"/>
      <c r="B1582" s="84" t="str">
        <f>IF(A1582&gt;"",IF(A1582=E1582,"No",(IF(IFERROR(VLOOKUP(A1582,E:E,1,FALSE)=A1582,FALSE),"Duplicate",IF(E1582&gt;"","Mismatch","IT Only")))),"No")</f>
        <v>No</v>
      </c>
      <c r="C1582" s="86" t="s">
        <v>430</v>
      </c>
      <c r="D1582" s="84" t="s">
        <v>431</v>
      </c>
      <c r="E1582" s="84" t="s">
        <v>4598</v>
      </c>
      <c r="F1582" s="84" t="str">
        <f>IF(E1582=0,"N/A",IF(IF(E1582&gt;"",COUNTIF(E:E,E1582),0)&gt;1,"Yes","No"))</f>
        <v>No</v>
      </c>
      <c r="G1582" s="87" t="s">
        <v>4599</v>
      </c>
      <c r="H1582" s="87" t="s">
        <v>680</v>
      </c>
      <c r="I1582" s="87" t="s">
        <v>445</v>
      </c>
      <c r="J1582" s="87" t="s">
        <v>436</v>
      </c>
      <c r="K1582" s="87"/>
      <c r="L1582" s="87"/>
      <c r="M1582" s="87"/>
      <c r="N1582" s="87" t="s">
        <v>4598</v>
      </c>
      <c r="O1582" s="87" t="s">
        <v>4600</v>
      </c>
      <c r="P1582" s="87" t="s">
        <v>684</v>
      </c>
      <c r="Q1582" s="87" t="s">
        <v>685</v>
      </c>
    </row>
    <row r="1583" spans="1:17" x14ac:dyDescent="0.25">
      <c r="A1583" s="143"/>
      <c r="B1583" s="84" t="str">
        <f>IF(A1583&gt;"",IF(A1583=E1583,"No",(IF(IFERROR(VLOOKUP(A1583,E:E,1,FALSE)=A1583,FALSE),"Duplicate",IF(E1583&gt;"","Mismatch","IT Only")))),"No")</f>
        <v>No</v>
      </c>
      <c r="C1583" s="86" t="s">
        <v>430</v>
      </c>
      <c r="D1583" s="84" t="s">
        <v>431</v>
      </c>
      <c r="E1583" s="84" t="s">
        <v>4902</v>
      </c>
      <c r="F1583" s="84" t="str">
        <f>IF(E1583=0,"N/A",IF(IF(E1583&gt;"",COUNTIF(E:E,E1583),0)&gt;1,"Yes","No"))</f>
        <v>No</v>
      </c>
      <c r="G1583" s="87" t="s">
        <v>4903</v>
      </c>
      <c r="H1583" s="87" t="s">
        <v>434</v>
      </c>
      <c r="I1583" s="87" t="s">
        <v>435</v>
      </c>
      <c r="J1583" s="87" t="s">
        <v>436</v>
      </c>
      <c r="K1583" s="87">
        <v>39.422600000000003</v>
      </c>
      <c r="L1583" s="87">
        <v>-92.44158333</v>
      </c>
      <c r="M1583" s="87"/>
      <c r="N1583" s="87" t="s">
        <v>4902</v>
      </c>
      <c r="O1583" s="100" t="s">
        <v>4904</v>
      </c>
      <c r="P1583" s="87" t="s">
        <v>1306</v>
      </c>
      <c r="Q1583" s="89"/>
    </row>
    <row r="1584" spans="1:17" x14ac:dyDescent="0.25">
      <c r="A1584" s="143"/>
      <c r="B1584" s="84" t="str">
        <f>IF(A1584&gt;"",IF(A1584=E1584,"No",(IF(IFERROR(VLOOKUP(A1584,E:E,1,FALSE)=A1584,FALSE),"Duplicate",IF(E1584&gt;"","Mismatch","IT Only")))),"No")</f>
        <v>No</v>
      </c>
      <c r="C1584" s="86" t="s">
        <v>430</v>
      </c>
      <c r="D1584" s="84" t="s">
        <v>431</v>
      </c>
      <c r="E1584" s="84" t="s">
        <v>4607</v>
      </c>
      <c r="F1584" s="84" t="str">
        <f>IF(E1584=0,"N/A",IF(IF(E1584&gt;"",COUNTIF(E:E,E1584),0)&gt;1,"Yes","No"))</f>
        <v>No</v>
      </c>
      <c r="G1584" s="87" t="s">
        <v>4608</v>
      </c>
      <c r="H1584" s="87" t="s">
        <v>680</v>
      </c>
      <c r="I1584" s="87" t="s">
        <v>445</v>
      </c>
      <c r="J1584" s="87" t="s">
        <v>436</v>
      </c>
      <c r="K1584" s="87"/>
      <c r="L1584" s="87"/>
      <c r="M1584" s="87"/>
      <c r="N1584" s="87" t="s">
        <v>4607</v>
      </c>
      <c r="O1584" s="87" t="s">
        <v>4609</v>
      </c>
      <c r="P1584" s="87" t="s">
        <v>684</v>
      </c>
      <c r="Q1584" s="87" t="s">
        <v>685</v>
      </c>
    </row>
    <row r="1585" spans="1:17" x14ac:dyDescent="0.25">
      <c r="A1585" s="143"/>
      <c r="B1585" s="84" t="str">
        <f>IF(A1585&gt;"",IF(A1585=E1585,"No",(IF(IFERROR(VLOOKUP(A1585,E:E,1,FALSE)=A1585,FALSE),"Duplicate",IF(E1585&gt;"","Mismatch","IT Only")))),"No")</f>
        <v>No</v>
      </c>
      <c r="C1585" s="86" t="s">
        <v>430</v>
      </c>
      <c r="D1585" s="84" t="s">
        <v>431</v>
      </c>
      <c r="E1585" s="84" t="s">
        <v>4905</v>
      </c>
      <c r="F1585" s="84" t="str">
        <f>IF(E1585=0,"N/A",IF(IF(E1585&gt;"",COUNTIF(E:E,E1585),0)&gt;1,"Yes","No"))</f>
        <v>No</v>
      </c>
      <c r="G1585" s="87" t="s">
        <v>4906</v>
      </c>
      <c r="H1585" s="87" t="s">
        <v>692</v>
      </c>
      <c r="I1585" s="87" t="s">
        <v>435</v>
      </c>
      <c r="J1585" s="87" t="s">
        <v>436</v>
      </c>
      <c r="K1585" s="87">
        <v>36.044266669999999</v>
      </c>
      <c r="L1585" s="87">
        <v>-90.116866669999993</v>
      </c>
      <c r="M1585" s="87"/>
      <c r="N1585" s="87" t="s">
        <v>4905</v>
      </c>
      <c r="O1585" s="94">
        <v>663</v>
      </c>
      <c r="P1585" s="87" t="s">
        <v>693</v>
      </c>
      <c r="Q1585" s="89"/>
    </row>
    <row r="1586" spans="1:17" x14ac:dyDescent="0.25">
      <c r="A1586" s="143"/>
      <c r="B1586" s="84" t="str">
        <f>IF(A1586&gt;"",IF(A1586=E1586,"No",(IF(IFERROR(VLOOKUP(A1586,E:E,1,FALSE)=A1586,FALSE),"Duplicate",IF(E1586&gt;"","Mismatch","IT Only")))),"No")</f>
        <v>No</v>
      </c>
      <c r="C1586" s="86" t="s">
        <v>430</v>
      </c>
      <c r="D1586" s="84" t="s">
        <v>431</v>
      </c>
      <c r="E1586" s="84" t="s">
        <v>4746</v>
      </c>
      <c r="F1586" s="84" t="str">
        <f>IF(E1586=0,"N/A",IF(IF(E1586&gt;"",COUNTIF(E:E,E1586),0)&gt;1,"Yes","No"))</f>
        <v>No</v>
      </c>
      <c r="G1586" s="87" t="s">
        <v>4747</v>
      </c>
      <c r="H1586" s="87" t="s">
        <v>680</v>
      </c>
      <c r="I1586" s="87" t="s">
        <v>445</v>
      </c>
      <c r="J1586" s="87" t="s">
        <v>436</v>
      </c>
      <c r="K1586" s="87">
        <v>37.789499999999997</v>
      </c>
      <c r="L1586" s="87">
        <v>-89.058783329999997</v>
      </c>
      <c r="M1586" s="87"/>
      <c r="N1586" s="87" t="s">
        <v>4746</v>
      </c>
      <c r="O1586" s="87" t="s">
        <v>4748</v>
      </c>
      <c r="P1586" s="87" t="s">
        <v>684</v>
      </c>
      <c r="Q1586" s="87" t="s">
        <v>685</v>
      </c>
    </row>
    <row r="1587" spans="1:17" x14ac:dyDescent="0.25">
      <c r="A1587" s="143"/>
      <c r="B1587" s="143" t="str">
        <f>IF(A1587&gt;"",IF(A1587=E1587,"No",(IF(IFERROR(VLOOKUP(A1587,E:E,1,FALSE)=A1587,FALSE),"Duplicate",IF(E1587&gt;"","Mismatch","IT Only")))),"No")</f>
        <v>No</v>
      </c>
      <c r="C1587" s="86" t="s">
        <v>430</v>
      </c>
      <c r="D1587" s="143" t="s">
        <v>431</v>
      </c>
      <c r="E1587" s="143" t="s">
        <v>4753</v>
      </c>
      <c r="F1587" s="143" t="str">
        <f>IF(E1587=0,"N/A",IF(IF(E1587&gt;"",COUNTIF(E:E,E1587),0)&gt;1,"Yes","No"))</f>
        <v>No</v>
      </c>
      <c r="G1587" s="87" t="s">
        <v>4754</v>
      </c>
      <c r="H1587" s="87" t="s">
        <v>493</v>
      </c>
      <c r="I1587" s="87" t="s">
        <v>445</v>
      </c>
      <c r="J1587" s="87" t="s">
        <v>500</v>
      </c>
      <c r="K1587" s="87"/>
      <c r="L1587" s="87"/>
      <c r="M1587" s="87"/>
      <c r="N1587" s="87" t="s">
        <v>4753</v>
      </c>
      <c r="O1587" s="87" t="s">
        <v>4755</v>
      </c>
      <c r="P1587" s="87" t="s">
        <v>1321</v>
      </c>
      <c r="Q1587" s="87" t="s">
        <v>1322</v>
      </c>
    </row>
    <row r="1588" spans="1:17" x14ac:dyDescent="0.25">
      <c r="A1588" s="143"/>
      <c r="B1588" s="84" t="str">
        <f>IF(A1588&gt;"",IF(A1588=E1588,"No",(IF(IFERROR(VLOOKUP(A1588,E:E,1,FALSE)=A1588,FALSE),"Duplicate",IF(E1588&gt;"","Mismatch","IT Only")))),"No")</f>
        <v>No</v>
      </c>
      <c r="C1588" s="86" t="s">
        <v>430</v>
      </c>
      <c r="D1588" s="84" t="s">
        <v>431</v>
      </c>
      <c r="E1588" s="84" t="s">
        <v>4718</v>
      </c>
      <c r="F1588" s="84" t="str">
        <f>IF(E1588=0,"N/A",IF(IF(E1588&gt;"",COUNTIF(E:E,E1588),0)&gt;1,"Yes","No"))</f>
        <v>No</v>
      </c>
      <c r="G1588" s="87" t="s">
        <v>4719</v>
      </c>
      <c r="H1588" s="87" t="s">
        <v>692</v>
      </c>
      <c r="I1588" s="87" t="s">
        <v>435</v>
      </c>
      <c r="J1588" s="87" t="s">
        <v>500</v>
      </c>
      <c r="K1588" s="87">
        <v>37.310988000000002</v>
      </c>
      <c r="L1588" s="87">
        <v>-89.634911000000002</v>
      </c>
      <c r="M1588" s="87"/>
      <c r="N1588" s="87" t="s">
        <v>4718</v>
      </c>
      <c r="O1588" s="94">
        <v>406</v>
      </c>
      <c r="P1588" s="87" t="s">
        <v>693</v>
      </c>
      <c r="Q1588" s="89"/>
    </row>
    <row r="1589" spans="1:17" x14ac:dyDescent="0.25">
      <c r="A1589" s="143"/>
      <c r="B1589" s="84" t="str">
        <f>IF(A1589&gt;"",IF(A1589=E1589,"No",(IF(IFERROR(VLOOKUP(A1589,E:E,1,FALSE)=A1589,FALSE),"Duplicate",IF(E1589&gt;"","Mismatch","IT Only")))),"No")</f>
        <v>No</v>
      </c>
      <c r="C1589" s="86" t="s">
        <v>430</v>
      </c>
      <c r="D1589" s="84" t="s">
        <v>431</v>
      </c>
      <c r="E1589" s="84" t="s">
        <v>4909</v>
      </c>
      <c r="F1589" s="84" t="str">
        <f>IF(E1589=0,"N/A",IF(IF(E1589&gt;"",COUNTIF(E:E,E1589),0)&gt;1,"Yes","No"))</f>
        <v>No</v>
      </c>
      <c r="G1589" s="87" t="s">
        <v>4910</v>
      </c>
      <c r="H1589" s="87" t="s">
        <v>489</v>
      </c>
      <c r="I1589" s="87" t="s">
        <v>435</v>
      </c>
      <c r="J1589" s="87" t="s">
        <v>436</v>
      </c>
      <c r="K1589" s="87">
        <v>38.762050000000002</v>
      </c>
      <c r="L1589" s="87">
        <v>-91.474466669999998</v>
      </c>
      <c r="M1589" s="87"/>
      <c r="N1589" s="87" t="s">
        <v>4909</v>
      </c>
      <c r="O1589" s="94">
        <v>719</v>
      </c>
      <c r="P1589" s="87" t="s">
        <v>1042</v>
      </c>
      <c r="Q1589" s="89"/>
    </row>
    <row r="1590" spans="1:17" x14ac:dyDescent="0.25">
      <c r="A1590" s="143"/>
      <c r="B1590" s="84" t="str">
        <f>IF(A1590&gt;"",IF(A1590=E1590,"No",(IF(IFERROR(VLOOKUP(A1590,E:E,1,FALSE)=A1590,FALSE),"Duplicate",IF(E1590&gt;"","Mismatch","IT Only")))),"No")</f>
        <v>No</v>
      </c>
      <c r="C1590" s="86" t="s">
        <v>430</v>
      </c>
      <c r="D1590" s="84" t="s">
        <v>431</v>
      </c>
      <c r="E1590" s="84" t="s">
        <v>4617</v>
      </c>
      <c r="F1590" s="84" t="str">
        <f>IF(E1590=0,"N/A",IF(IF(E1590&gt;"",COUNTIF(E:E,E1590),0)&gt;1,"Yes","No"))</f>
        <v>No</v>
      </c>
      <c r="G1590" s="87" t="s">
        <v>4618</v>
      </c>
      <c r="H1590" s="87" t="s">
        <v>593</v>
      </c>
      <c r="I1590" s="87" t="s">
        <v>435</v>
      </c>
      <c r="J1590" s="87" t="s">
        <v>436</v>
      </c>
      <c r="K1590" s="87">
        <v>38.749850000000002</v>
      </c>
      <c r="L1590" s="87">
        <v>-90.578683330000004</v>
      </c>
      <c r="M1590" s="87"/>
      <c r="N1590" s="87" t="s">
        <v>4617</v>
      </c>
      <c r="O1590" s="94">
        <v>558</v>
      </c>
      <c r="P1590" s="87" t="s">
        <v>1054</v>
      </c>
      <c r="Q1590" s="89"/>
    </row>
    <row r="1591" spans="1:17" x14ac:dyDescent="0.25">
      <c r="A1591" s="143"/>
      <c r="B1591" s="84" t="s">
        <v>10076</v>
      </c>
      <c r="C1591" s="86" t="s">
        <v>430</v>
      </c>
      <c r="D1591" s="84" t="s">
        <v>431</v>
      </c>
      <c r="E1591" s="84" t="s">
        <v>11185</v>
      </c>
      <c r="F1591" s="84" t="str">
        <f>IF(E1591=0,"N/A",IF(IF(E1591&gt;"",COUNTIF(E:E,E1591),0)&gt;1,"Yes","No"))</f>
        <v>No</v>
      </c>
      <c r="G1591" s="87" t="s">
        <v>11186</v>
      </c>
      <c r="H1591" s="87" t="s">
        <v>3911</v>
      </c>
      <c r="I1591" s="87" t="s">
        <v>445</v>
      </c>
      <c r="J1591" s="87" t="s">
        <v>500</v>
      </c>
      <c r="K1591" s="87">
        <v>38.384618000000003</v>
      </c>
      <c r="L1591" s="87">
        <v>-89.853148000000004</v>
      </c>
      <c r="M1591" s="87"/>
      <c r="N1591" s="87"/>
      <c r="O1591" s="88"/>
      <c r="P1591" s="87"/>
      <c r="Q1591" s="87"/>
    </row>
    <row r="1592" spans="1:17" s="90" customFormat="1" x14ac:dyDescent="0.25">
      <c r="A1592" s="143"/>
      <c r="B1592" s="84" t="str">
        <f>IF(A1592&gt;"",IF(A1592=E1592,"No",(IF(IFERROR(VLOOKUP(A1592,E:E,1,FALSE)=A1592,FALSE),"Duplicate",IF(E1592&gt;"","Mismatch","IT Only")))),"No")</f>
        <v>No</v>
      </c>
      <c r="C1592" s="86" t="s">
        <v>430</v>
      </c>
      <c r="D1592" s="84" t="s">
        <v>431</v>
      </c>
      <c r="E1592" s="84" t="s">
        <v>4907</v>
      </c>
      <c r="F1592" s="84" t="str">
        <f>IF(E1592=0,"N/A",IF(IF(E1592&gt;"",COUNTIF(E:E,E1592),0)&gt;1,"Yes","No"))</f>
        <v>No</v>
      </c>
      <c r="G1592" s="87" t="s">
        <v>4908</v>
      </c>
      <c r="H1592" s="87" t="s">
        <v>489</v>
      </c>
      <c r="I1592" s="87" t="s">
        <v>435</v>
      </c>
      <c r="J1592" s="87" t="s">
        <v>436</v>
      </c>
      <c r="K1592" s="87">
        <v>38.191716669999998</v>
      </c>
      <c r="L1592" s="87">
        <v>-92.719266669999996</v>
      </c>
      <c r="M1592" s="87"/>
      <c r="N1592" s="87" t="s">
        <v>4907</v>
      </c>
      <c r="O1592" s="94">
        <v>578</v>
      </c>
      <c r="P1592" s="87" t="s">
        <v>1505</v>
      </c>
      <c r="Q1592" s="89"/>
    </row>
    <row r="1593" spans="1:17" x14ac:dyDescent="0.25">
      <c r="A1593" s="143"/>
      <c r="B1593" s="84" t="str">
        <f>IF(A1593&gt;"",IF(A1593=E1593,"No",(IF(IFERROR(VLOOKUP(A1593,E:E,1,FALSE)=A1593,FALSE),"Duplicate",IF(E1593&gt;"","Mismatch","IT Only")))),"No")</f>
        <v>No</v>
      </c>
      <c r="C1593" s="86" t="s">
        <v>430</v>
      </c>
      <c r="D1593" s="84" t="s">
        <v>431</v>
      </c>
      <c r="E1593" s="84" t="s">
        <v>4911</v>
      </c>
      <c r="F1593" s="84" t="str">
        <f>IF(E1593=0,"N/A",IF(IF(E1593&gt;"",COUNTIF(E:E,E1593),0)&gt;1,"Yes","No"))</f>
        <v>No</v>
      </c>
      <c r="G1593" s="87" t="s">
        <v>4912</v>
      </c>
      <c r="H1593" s="87" t="s">
        <v>644</v>
      </c>
      <c r="I1593" s="87" t="s">
        <v>435</v>
      </c>
      <c r="J1593" s="87" t="s">
        <v>436</v>
      </c>
      <c r="K1593" s="87">
        <v>38.407158000000003</v>
      </c>
      <c r="L1593" s="87">
        <v>-52.162683999999992</v>
      </c>
      <c r="M1593" s="87"/>
      <c r="N1593" s="87" t="s">
        <v>4911</v>
      </c>
      <c r="O1593" s="94">
        <v>546</v>
      </c>
      <c r="P1593" s="87" t="s">
        <v>645</v>
      </c>
      <c r="Q1593" s="89"/>
    </row>
    <row r="1594" spans="1:17" x14ac:dyDescent="0.25">
      <c r="A1594" s="143"/>
      <c r="B1594" s="84" t="str">
        <f>IF(A1594&gt;"",IF(A1594=E1594,"No",(IF(IFERROR(VLOOKUP(A1594,E:E,1,FALSE)=A1594,FALSE),"Duplicate",IF(E1594&gt;"","Mismatch","IT Only")))),"No")</f>
        <v>No</v>
      </c>
      <c r="C1594" s="86" t="s">
        <v>430</v>
      </c>
      <c r="D1594" s="84" t="s">
        <v>431</v>
      </c>
      <c r="E1594" s="84" t="s">
        <v>4871</v>
      </c>
      <c r="F1594" s="84" t="str">
        <f>IF(E1594=0,"N/A",IF(IF(E1594&gt;"",COUNTIF(E:E,E1594),0)&gt;1,"Yes","No"))</f>
        <v>No</v>
      </c>
      <c r="G1594" s="87" t="s">
        <v>4872</v>
      </c>
      <c r="H1594" s="87" t="s">
        <v>489</v>
      </c>
      <c r="I1594" s="87" t="s">
        <v>435</v>
      </c>
      <c r="J1594" s="87" t="s">
        <v>436</v>
      </c>
      <c r="K1594" s="87">
        <v>38.655633330000001</v>
      </c>
      <c r="L1594" s="87">
        <v>-92.124849999999995</v>
      </c>
      <c r="M1594" s="87"/>
      <c r="N1594" s="87" t="s">
        <v>4871</v>
      </c>
      <c r="O1594" s="94">
        <v>961</v>
      </c>
      <c r="P1594" s="87" t="s">
        <v>490</v>
      </c>
      <c r="Q1594" s="89"/>
    </row>
    <row r="1595" spans="1:17" x14ac:dyDescent="0.25">
      <c r="A1595" s="143"/>
      <c r="B1595" s="143" t="str">
        <f>IF(A1595&gt;"",IF(A1595=E1595,"No",(IF(IFERROR(VLOOKUP(A1595,E:E,1,FALSE)=A1595,FALSE),"Duplicate",IF(E1595&gt;"","Mismatch","IT Only")))),"No")</f>
        <v>No</v>
      </c>
      <c r="C1595" s="86" t="s">
        <v>430</v>
      </c>
      <c r="D1595" s="143" t="s">
        <v>431</v>
      </c>
      <c r="E1595" s="143" t="s">
        <v>4966</v>
      </c>
      <c r="F1595" s="143" t="str">
        <f>IF(E1595=0,"N/A",IF(IF(E1595&gt;"",COUNTIF(E:E,E1595),0)&gt;1,"Yes","No"))</f>
        <v>No</v>
      </c>
      <c r="G1595" s="87" t="s">
        <v>4967</v>
      </c>
      <c r="H1595" s="87" t="s">
        <v>434</v>
      </c>
      <c r="I1595" s="87" t="s">
        <v>435</v>
      </c>
      <c r="J1595" s="87" t="s">
        <v>436</v>
      </c>
      <c r="K1595" s="87">
        <v>39.436349999999997</v>
      </c>
      <c r="L1595" s="87">
        <v>-92.547483330000006</v>
      </c>
      <c r="M1595" s="87"/>
      <c r="N1595" s="87" t="s">
        <v>4966</v>
      </c>
      <c r="O1595" s="94">
        <v>939</v>
      </c>
      <c r="P1595" s="87" t="s">
        <v>1306</v>
      </c>
      <c r="Q1595" s="89"/>
    </row>
    <row r="1596" spans="1:17" x14ac:dyDescent="0.25">
      <c r="A1596" s="143"/>
      <c r="B1596" s="84" t="str">
        <f>IF(A1596&gt;"",IF(A1596=E1596,"No",(IF(IFERROR(VLOOKUP(A1596,E:E,1,FALSE)=A1596,FALSE),"Duplicate",IF(E1596&gt;"","Mismatch","IT Only")))),"No")</f>
        <v>No</v>
      </c>
      <c r="C1596" s="86" t="s">
        <v>430</v>
      </c>
      <c r="D1596" s="143" t="s">
        <v>431</v>
      </c>
      <c r="E1596" s="84" t="s">
        <v>3588</v>
      </c>
      <c r="F1596" s="84" t="str">
        <f>IF(E1596=0,"N/A",IF(IF(E1596&gt;"",COUNTIF(E:E,E1596),0)&gt;1,"Yes","No"))</f>
        <v>No</v>
      </c>
      <c r="G1596" s="87" t="s">
        <v>3589</v>
      </c>
      <c r="H1596" s="87" t="s">
        <v>493</v>
      </c>
      <c r="I1596" s="87" t="s">
        <v>445</v>
      </c>
      <c r="J1596" s="87" t="s">
        <v>436</v>
      </c>
      <c r="K1596" s="87">
        <v>40.649900000000002</v>
      </c>
      <c r="L1596" s="87">
        <v>-89.039283330000004</v>
      </c>
      <c r="M1596" s="87"/>
      <c r="N1596" s="87" t="s">
        <v>3590</v>
      </c>
      <c r="O1596" s="87" t="s">
        <v>3591</v>
      </c>
      <c r="P1596" s="87" t="s">
        <v>1321</v>
      </c>
      <c r="Q1596" s="87" t="s">
        <v>1322</v>
      </c>
    </row>
    <row r="1597" spans="1:17" x14ac:dyDescent="0.25">
      <c r="A1597" s="143"/>
      <c r="B1597" s="143" t="str">
        <f>IF(A1597&gt;"",IF(A1597=E1597,"No",(IF(IFERROR(VLOOKUP(A1597,E:E,1,FALSE)=A1597,FALSE),"Duplicate",IF(E1597&gt;"","Mismatch","IT Only")))),"No")</f>
        <v>No</v>
      </c>
      <c r="C1597" s="86" t="s">
        <v>430</v>
      </c>
      <c r="D1597" s="143" t="s">
        <v>431</v>
      </c>
      <c r="E1597" s="143" t="s">
        <v>4934</v>
      </c>
      <c r="F1597" s="143" t="str">
        <f>IF(E1597=0,"N/A",IF(IF(E1597&gt;"",COUNTIF(E:E,E1597),0)&gt;1,"Yes","No"))</f>
        <v>No</v>
      </c>
      <c r="G1597" s="87" t="s">
        <v>4935</v>
      </c>
      <c r="H1597" s="87" t="s">
        <v>493</v>
      </c>
      <c r="I1597" s="87" t="s">
        <v>445</v>
      </c>
      <c r="J1597" s="87" t="s">
        <v>10374</v>
      </c>
      <c r="K1597" s="87">
        <v>40.576266670000003</v>
      </c>
      <c r="L1597" s="87">
        <v>-88.999966670000006</v>
      </c>
      <c r="M1597" s="87"/>
      <c r="N1597" s="87" t="s">
        <v>4936</v>
      </c>
      <c r="O1597" s="87" t="s">
        <v>4937</v>
      </c>
      <c r="P1597" s="87" t="s">
        <v>1321</v>
      </c>
      <c r="Q1597" s="87" t="s">
        <v>1322</v>
      </c>
    </row>
    <row r="1598" spans="1:17" x14ac:dyDescent="0.25">
      <c r="A1598" s="143"/>
      <c r="B1598" s="143" t="str">
        <f>IF(A1598&gt;"",IF(A1598=E1598,"No",(IF(IFERROR(VLOOKUP(A1598,E:E,1,FALSE)=A1598,FALSE),"Duplicate",IF(E1598&gt;"","Mismatch","IT Only")))),"No")</f>
        <v>No</v>
      </c>
      <c r="C1598" s="86" t="s">
        <v>430</v>
      </c>
      <c r="D1598" s="143" t="s">
        <v>431</v>
      </c>
      <c r="E1598" s="84" t="s">
        <v>4926</v>
      </c>
      <c r="F1598" s="84" t="str">
        <f>IF(E1598=0,"N/A",IF(IF(E1598&gt;"",COUNTIF(E:E,E1598),0)&gt;1,"Yes","No"))</f>
        <v>No</v>
      </c>
      <c r="G1598" s="87" t="s">
        <v>4927</v>
      </c>
      <c r="H1598" s="87" t="s">
        <v>434</v>
      </c>
      <c r="I1598" s="87" t="s">
        <v>435</v>
      </c>
      <c r="J1598" s="87" t="s">
        <v>436</v>
      </c>
      <c r="K1598" s="87">
        <v>39.078166670000002</v>
      </c>
      <c r="L1598" s="87">
        <v>-91.576933330000003</v>
      </c>
      <c r="M1598" s="87"/>
      <c r="N1598" s="87" t="s">
        <v>4926</v>
      </c>
      <c r="O1598" s="94">
        <v>725</v>
      </c>
      <c r="P1598" s="87" t="s">
        <v>437</v>
      </c>
      <c r="Q1598" s="89"/>
    </row>
    <row r="1599" spans="1:17" x14ac:dyDescent="0.25">
      <c r="A1599" s="143"/>
      <c r="B1599" s="84" t="str">
        <f>IF(A1599&gt;"",IF(A1599=E1599,"No",(IF(IFERROR(VLOOKUP(A1599,E:E,1,FALSE)=A1599,FALSE),"Duplicate",IF(E1599&gt;"","Mismatch","IT Only")))),"No")</f>
        <v>No</v>
      </c>
      <c r="C1599" s="86" t="s">
        <v>430</v>
      </c>
      <c r="D1599" s="84" t="s">
        <v>431</v>
      </c>
      <c r="E1599" s="84" t="s">
        <v>4938</v>
      </c>
      <c r="F1599" s="84" t="str">
        <f>IF(E1599=0,"N/A",IF(IF(E1599&gt;"",COUNTIF(E:E,E1599),0)&gt;1,"Yes","No"))</f>
        <v>No</v>
      </c>
      <c r="G1599" s="87" t="s">
        <v>4938</v>
      </c>
      <c r="H1599" s="87" t="s">
        <v>444</v>
      </c>
      <c r="I1599" s="87" t="s">
        <v>445</v>
      </c>
      <c r="J1599" s="87" t="s">
        <v>552</v>
      </c>
      <c r="K1599" s="87">
        <v>40.541412999999999</v>
      </c>
      <c r="L1599" s="87">
        <v>-89.382999999999996</v>
      </c>
      <c r="M1599" s="87"/>
      <c r="N1599" s="87" t="s">
        <v>4938</v>
      </c>
      <c r="O1599" s="87" t="s">
        <v>4939</v>
      </c>
      <c r="P1599" s="87" t="s">
        <v>447</v>
      </c>
      <c r="Q1599" s="87" t="s">
        <v>448</v>
      </c>
    </row>
    <row r="1600" spans="1:17" s="90" customFormat="1" x14ac:dyDescent="0.25">
      <c r="A1600" s="143"/>
      <c r="B1600" s="84" t="str">
        <f>IF(A1600&gt;"",IF(A1600=E1600,"No",(IF(IFERROR(VLOOKUP(A1600,E:E,1,FALSE)=A1600,FALSE),"Duplicate",IF(E1600&gt;"","Mismatch","IT Only")))),"No")</f>
        <v>No</v>
      </c>
      <c r="C1600" s="86" t="s">
        <v>430</v>
      </c>
      <c r="D1600" s="84" t="s">
        <v>431</v>
      </c>
      <c r="E1600" s="84" t="s">
        <v>4946</v>
      </c>
      <c r="F1600" s="84" t="str">
        <f>IF(E1600=0,"N/A",IF(IF(E1600&gt;"",COUNTIF(E:E,E1600),0)&gt;1,"Yes","No"))</f>
        <v>No</v>
      </c>
      <c r="G1600" s="87" t="s">
        <v>4947</v>
      </c>
      <c r="H1600" s="87" t="s">
        <v>479</v>
      </c>
      <c r="I1600" s="87" t="s">
        <v>445</v>
      </c>
      <c r="J1600" s="87" t="s">
        <v>500</v>
      </c>
      <c r="K1600" s="87"/>
      <c r="L1600" s="87"/>
      <c r="M1600" s="87"/>
      <c r="N1600" s="87" t="s">
        <v>4946</v>
      </c>
      <c r="O1600" s="88">
        <v>11</v>
      </c>
      <c r="P1600" s="87" t="s">
        <v>482</v>
      </c>
      <c r="Q1600" s="87" t="s">
        <v>483</v>
      </c>
    </row>
    <row r="1601" spans="1:17" x14ac:dyDescent="0.25">
      <c r="A1601" s="143"/>
      <c r="B1601" s="143" t="str">
        <f>IF(A1601&gt;"",IF(A1601=E1601,"No",(IF(IFERROR(VLOOKUP(A1601,E:E,1,FALSE)=A1601,FALSE),"Duplicate",IF(E1601&gt;"","Mismatch","IT Only")))),"No")</f>
        <v>No</v>
      </c>
      <c r="C1601" s="86" t="s">
        <v>430</v>
      </c>
      <c r="D1601" s="143" t="s">
        <v>431</v>
      </c>
      <c r="E1601" s="143" t="s">
        <v>4952</v>
      </c>
      <c r="F1601" s="143" t="str">
        <f>IF(E1601=0,"N/A",IF(IF(E1601&gt;"",COUNTIF(E:E,E1601),0)&gt;1,"Yes","No"))</f>
        <v>No</v>
      </c>
      <c r="G1601" s="87" t="s">
        <v>4953</v>
      </c>
      <c r="H1601" s="87" t="s">
        <v>672</v>
      </c>
      <c r="I1601" s="87" t="s">
        <v>445</v>
      </c>
      <c r="J1601" s="87" t="s">
        <v>436</v>
      </c>
      <c r="K1601" s="87">
        <v>39.89748333</v>
      </c>
      <c r="L1601" s="87">
        <v>-87.554283330000004</v>
      </c>
      <c r="M1601" s="87"/>
      <c r="N1601" s="87" t="s">
        <v>4954</v>
      </c>
      <c r="O1601" s="87" t="s">
        <v>4955</v>
      </c>
      <c r="P1601" s="87" t="s">
        <v>1704</v>
      </c>
      <c r="Q1601" s="87" t="s">
        <v>1705</v>
      </c>
    </row>
    <row r="1602" spans="1:17" s="90" customFormat="1" x14ac:dyDescent="0.25">
      <c r="A1602" s="143"/>
      <c r="B1602" s="143" t="str">
        <f>IF(A1602&gt;"",IF(A1602=E1602,"No",(IF(IFERROR(VLOOKUP(A1602,E:E,1,FALSE)=A1602,FALSE),"Duplicate",IF(E1602&gt;"","Mismatch","IT Only")))),"No")</f>
        <v>No</v>
      </c>
      <c r="C1602" s="86" t="s">
        <v>430</v>
      </c>
      <c r="D1602" s="143" t="s">
        <v>431</v>
      </c>
      <c r="E1602" s="143" t="s">
        <v>4950</v>
      </c>
      <c r="F1602" s="143" t="str">
        <f>IF(E1602=0,"N/A",IF(IF(E1602&gt;"",COUNTIF(E:E,E1602),0)&gt;1,"Yes","No"))</f>
        <v>No</v>
      </c>
      <c r="G1602" s="87" t="s">
        <v>4951</v>
      </c>
      <c r="H1602" s="87" t="s">
        <v>440</v>
      </c>
      <c r="I1602" s="87" t="s">
        <v>435</v>
      </c>
      <c r="J1602" s="87" t="s">
        <v>436</v>
      </c>
      <c r="K1602" s="87">
        <v>38.699100000000001</v>
      </c>
      <c r="L1602" s="87">
        <v>-90.224416669999997</v>
      </c>
      <c r="M1602" s="87"/>
      <c r="N1602" s="87" t="s">
        <v>4950</v>
      </c>
      <c r="O1602" s="94">
        <v>159</v>
      </c>
      <c r="P1602" s="87" t="s">
        <v>564</v>
      </c>
      <c r="Q1602" s="89"/>
    </row>
    <row r="1603" spans="1:17" x14ac:dyDescent="0.25">
      <c r="A1603" s="143" t="s">
        <v>4959</v>
      </c>
      <c r="B1603" s="143" t="str">
        <f>IF(A1603&gt;"",IF(A1603=E1603,"No",(IF(IFERROR(VLOOKUP(A1603,E:E,1,FALSE)=A1603,FALSE),"Duplicate",IF(E1603&gt;"","Mismatch","IT Only")))),"No")</f>
        <v>No</v>
      </c>
      <c r="C1603" s="86" t="s">
        <v>430</v>
      </c>
      <c r="D1603" s="143" t="s">
        <v>472</v>
      </c>
      <c r="E1603" s="143" t="s">
        <v>4960</v>
      </c>
      <c r="F1603" s="143" t="str">
        <f>IF(E1603=0,"N/A",IF(IF(E1603&gt;"",COUNTIF(E:E,E1603),0)&gt;1,"Yes","No"))</f>
        <v>No</v>
      </c>
      <c r="G1603" s="87" t="s">
        <v>4961</v>
      </c>
      <c r="H1603" s="87" t="s">
        <v>440</v>
      </c>
      <c r="I1603" s="87" t="s">
        <v>435</v>
      </c>
      <c r="J1603" s="87" t="s">
        <v>436</v>
      </c>
      <c r="K1603" s="87">
        <v>38.651016669999997</v>
      </c>
      <c r="L1603" s="87">
        <v>-90.350116670000006</v>
      </c>
      <c r="M1603" s="87"/>
      <c r="N1603" s="87" t="s">
        <v>4960</v>
      </c>
      <c r="O1603" s="88">
        <v>75</v>
      </c>
      <c r="P1603" s="87" t="s">
        <v>513</v>
      </c>
      <c r="Q1603" s="89"/>
    </row>
    <row r="1604" spans="1:17" x14ac:dyDescent="0.25">
      <c r="A1604" s="90"/>
      <c r="B1604" s="90" t="str">
        <f>IF(A1604&gt;"",IF(A1604=E1604,"No",(IF(IFERROR(VLOOKUP(A1604,E:E,1,FALSE)=A1604,FALSE),"Duplicate",IF(E1604&gt;"","Mismatch","IT Only")))),"No")</f>
        <v>No</v>
      </c>
      <c r="C1604" s="91" t="s">
        <v>451</v>
      </c>
      <c r="D1604" s="90" t="s">
        <v>431</v>
      </c>
      <c r="E1604" s="90" t="s">
        <v>4968</v>
      </c>
      <c r="F1604" s="90" t="str">
        <f>IF(E1604=0,"N/A",IF(IF(E1604&gt;"",COUNTIF(E:E,E1604),0)&gt;1,"Yes","No"))</f>
        <v>No</v>
      </c>
      <c r="G1604" s="92" t="s">
        <v>4969</v>
      </c>
      <c r="H1604" s="92" t="s">
        <v>4970</v>
      </c>
      <c r="I1604" s="92" t="s">
        <v>445</v>
      </c>
      <c r="J1604" s="92" t="s">
        <v>436</v>
      </c>
      <c r="K1604" s="92"/>
      <c r="L1604" s="92"/>
      <c r="M1604" s="92"/>
      <c r="N1604" s="92" t="s">
        <v>4968</v>
      </c>
      <c r="O1604" s="92" t="s">
        <v>4971</v>
      </c>
      <c r="P1604" s="92" t="s">
        <v>684</v>
      </c>
      <c r="Q1604" s="92" t="s">
        <v>4972</v>
      </c>
    </row>
    <row r="1605" spans="1:17" x14ac:dyDescent="0.25">
      <c r="A1605" s="143" t="s">
        <v>4973</v>
      </c>
      <c r="B1605" s="143" t="str">
        <f>IF(A1605&gt;"",IF(A1605=E1605,"No",(IF(IFERROR(VLOOKUP(A1605,E:E,1,FALSE)=A1605,FALSE),"Duplicate",IF(E1605&gt;"","Mismatch","IT Only")))),"No")</f>
        <v>No</v>
      </c>
      <c r="C1605" s="86" t="s">
        <v>430</v>
      </c>
      <c r="D1605" s="143" t="s">
        <v>472</v>
      </c>
      <c r="E1605" s="143" t="s">
        <v>4974</v>
      </c>
      <c r="F1605" s="143" t="str">
        <f>IF(E1605=0,"N/A",IF(IF(E1605&gt;"",COUNTIF(E:E,E1605),0)&gt;1,"Yes","No"))</f>
        <v>No</v>
      </c>
      <c r="G1605" s="87" t="s">
        <v>4975</v>
      </c>
      <c r="H1605" s="87" t="s">
        <v>593</v>
      </c>
      <c r="I1605" s="87" t="s">
        <v>435</v>
      </c>
      <c r="J1605" s="87" t="s">
        <v>436</v>
      </c>
      <c r="K1605" s="87">
        <v>38.82298333</v>
      </c>
      <c r="L1605" s="87">
        <v>-90.529499999999999</v>
      </c>
      <c r="M1605" s="87"/>
      <c r="N1605" s="87" t="s">
        <v>4974</v>
      </c>
      <c r="O1605" s="88">
        <v>99</v>
      </c>
      <c r="P1605" s="87" t="s">
        <v>1054</v>
      </c>
      <c r="Q1605" s="89"/>
    </row>
    <row r="1606" spans="1:17" x14ac:dyDescent="0.25">
      <c r="A1606" s="143"/>
      <c r="B1606" s="143" t="str">
        <f>IF(A1606&gt;"",IF(A1606=E1606,"No",(IF(IFERROR(VLOOKUP(A1606,E:E,1,FALSE)=A1606,FALSE),"Duplicate",IF(E1606&gt;"","Mismatch","IT Only")))),"No")</f>
        <v>No</v>
      </c>
      <c r="C1606" s="86" t="s">
        <v>430</v>
      </c>
      <c r="D1606" s="143" t="s">
        <v>431</v>
      </c>
      <c r="E1606" s="143" t="s">
        <v>4962</v>
      </c>
      <c r="F1606" s="143" t="str">
        <f>IF(E1606=0,"N/A",IF(IF(E1606&gt;"",COUNTIF(E:E,E1606),0)&gt;1,"Yes","No"))</f>
        <v>No</v>
      </c>
      <c r="G1606" s="87" t="s">
        <v>4963</v>
      </c>
      <c r="H1606" s="87" t="s">
        <v>434</v>
      </c>
      <c r="I1606" s="87" t="s">
        <v>435</v>
      </c>
      <c r="J1606" s="87" t="s">
        <v>436</v>
      </c>
      <c r="K1606" s="87">
        <v>39.654899999999998</v>
      </c>
      <c r="L1606" s="87">
        <v>-91.589216669999999</v>
      </c>
      <c r="M1606" s="87"/>
      <c r="N1606" s="87" t="s">
        <v>4962</v>
      </c>
      <c r="O1606" s="94">
        <v>735</v>
      </c>
      <c r="P1606" s="87" t="s">
        <v>437</v>
      </c>
      <c r="Q1606" s="89"/>
    </row>
    <row r="1607" spans="1:17" x14ac:dyDescent="0.25">
      <c r="A1607" s="93" t="s">
        <v>4976</v>
      </c>
      <c r="B1607" s="143" t="str">
        <f>IF(A1607&gt;"",IF(A1607=E1607,"No",(IF(IFERROR(VLOOKUP(A1607,E:E,1,FALSE)=A1607,FALSE),"Duplicate",IF(E1607&gt;"","Mismatch","IT Only")))),"No")</f>
        <v>Mismatch</v>
      </c>
      <c r="C1607" s="86" t="s">
        <v>463</v>
      </c>
      <c r="D1607" s="143" t="s">
        <v>549</v>
      </c>
      <c r="E1607" s="143" t="s">
        <v>4977</v>
      </c>
      <c r="F1607" s="143" t="str">
        <f>IF(E1607=0,"N/A",IF(IF(E1607&gt;"",COUNTIF(E:E,E1607),0)&gt;1,"Yes","No"))</f>
        <v>No</v>
      </c>
      <c r="G1607" s="87" t="s">
        <v>4978</v>
      </c>
      <c r="H1607" s="87" t="s">
        <v>528</v>
      </c>
      <c r="I1607" s="87" t="s">
        <v>445</v>
      </c>
      <c r="J1607" s="87" t="s">
        <v>467</v>
      </c>
      <c r="K1607" s="87">
        <v>39.128500000000003</v>
      </c>
      <c r="L1607" s="87">
        <v>-87.679416669999995</v>
      </c>
      <c r="M1607" s="87"/>
      <c r="N1607" s="87" t="s">
        <v>4979</v>
      </c>
      <c r="O1607" s="87" t="s">
        <v>4980</v>
      </c>
      <c r="P1607" s="87" t="s">
        <v>530</v>
      </c>
      <c r="Q1607" s="87" t="s">
        <v>531</v>
      </c>
    </row>
    <row r="1608" spans="1:17" x14ac:dyDescent="0.25">
      <c r="A1608" s="93" t="s">
        <v>4976</v>
      </c>
      <c r="B1608" s="84" t="str">
        <f>IF(A1608&gt;"",IF(A1608=E1608,"No",(IF(IFERROR(VLOOKUP(A1608,E:E,1,FALSE)=A1608,FALSE),"Duplicate",IF(E1608&gt;"","Mismatch","IT Only")))),"No")</f>
        <v>Mismatch</v>
      </c>
      <c r="C1608" s="86" t="s">
        <v>463</v>
      </c>
      <c r="D1608" s="84" t="s">
        <v>549</v>
      </c>
      <c r="E1608" s="84" t="s">
        <v>4981</v>
      </c>
      <c r="F1608" s="84" t="str">
        <f>IF(E1608=0,"N/A",IF(IF(E1608&gt;"",COUNTIF(E:E,E1608),0)&gt;1,"Yes","No"))</f>
        <v>No</v>
      </c>
      <c r="G1608" s="87" t="s">
        <v>4982</v>
      </c>
      <c r="H1608" s="87" t="s">
        <v>528</v>
      </c>
      <c r="I1608" s="87" t="s">
        <v>445</v>
      </c>
      <c r="J1608" s="87" t="s">
        <v>552</v>
      </c>
      <c r="K1608" s="87">
        <v>39.132666669999999</v>
      </c>
      <c r="L1608" s="87">
        <v>-87.660650000000004</v>
      </c>
      <c r="M1608" s="87"/>
      <c r="N1608" s="87" t="s">
        <v>4981</v>
      </c>
      <c r="O1608" s="87" t="s">
        <v>4983</v>
      </c>
      <c r="P1608" s="87" t="s">
        <v>530</v>
      </c>
      <c r="Q1608" s="87" t="s">
        <v>531</v>
      </c>
    </row>
    <row r="1609" spans="1:17" x14ac:dyDescent="0.25">
      <c r="A1609" s="143"/>
      <c r="B1609" s="143" t="str">
        <f>IF(A1609&gt;"",IF(A1609=E1609,"No",(IF(IFERROR(VLOOKUP(A1609,E:E,1,FALSE)=A1609,FALSE),"Duplicate",IF(E1609&gt;"","Mismatch","IT Only")))),"No")</f>
        <v>No</v>
      </c>
      <c r="C1609" s="86" t="s">
        <v>430</v>
      </c>
      <c r="D1609" s="143" t="s">
        <v>431</v>
      </c>
      <c r="E1609" s="143" t="s">
        <v>4846</v>
      </c>
      <c r="F1609" s="143" t="str">
        <f>IF(E1609=0,"N/A",IF(IF(E1609&gt;"",COUNTIF(E:E,E1609),0)&gt;1,"Yes","No"))</f>
        <v>No</v>
      </c>
      <c r="G1609" s="87" t="s">
        <v>4847</v>
      </c>
      <c r="H1609" s="87" t="s">
        <v>479</v>
      </c>
      <c r="I1609" s="87" t="s">
        <v>445</v>
      </c>
      <c r="J1609" s="87" t="s">
        <v>436</v>
      </c>
      <c r="K1609" s="87">
        <v>39.579771999999998</v>
      </c>
      <c r="L1609" s="87">
        <v>-90.580404999999999</v>
      </c>
      <c r="M1609" s="87"/>
      <c r="N1609" s="87" t="s">
        <v>4846</v>
      </c>
      <c r="O1609" s="87" t="s">
        <v>4848</v>
      </c>
      <c r="P1609" s="87" t="s">
        <v>482</v>
      </c>
      <c r="Q1609" s="87" t="s">
        <v>483</v>
      </c>
    </row>
    <row r="1610" spans="1:17" x14ac:dyDescent="0.25">
      <c r="A1610" s="143" t="s">
        <v>4637</v>
      </c>
      <c r="B1610" s="143" t="str">
        <f>IF(A1610&gt;"",IF(A1610=E1610,"No",(IF(IFERROR(VLOOKUP(A1610,E:E,1,FALSE)=A1610,FALSE),"Duplicate",IF(E1610&gt;"","Mismatch","IT Only")))),"No")</f>
        <v>No</v>
      </c>
      <c r="C1610" s="86" t="s">
        <v>430</v>
      </c>
      <c r="D1610" s="143" t="s">
        <v>431</v>
      </c>
      <c r="E1610" s="143" t="s">
        <v>4637</v>
      </c>
      <c r="F1610" s="143" t="str">
        <f>IF(E1610=0,"N/A",IF(IF(E1610&gt;"",COUNTIF(E:E,E1610),0)&gt;1,"Yes","No"))</f>
        <v>No</v>
      </c>
      <c r="G1610" s="87" t="s">
        <v>4638</v>
      </c>
      <c r="H1610" s="87" t="s">
        <v>579</v>
      </c>
      <c r="I1610" s="87" t="s">
        <v>445</v>
      </c>
      <c r="J1610" s="87" t="s">
        <v>580</v>
      </c>
      <c r="K1610" s="87">
        <v>40.28913</v>
      </c>
      <c r="L1610" s="87">
        <v>-90.053421999999998</v>
      </c>
      <c r="M1610" s="87"/>
      <c r="N1610" s="87"/>
      <c r="O1610" s="87"/>
      <c r="P1610" s="87"/>
      <c r="Q1610" s="87"/>
    </row>
    <row r="1611" spans="1:17" x14ac:dyDescent="0.25">
      <c r="A1611" s="93" t="s">
        <v>4852</v>
      </c>
      <c r="B1611" s="84" t="str">
        <f>IF(A1611&gt;"",IF(A1611=E1611,"No",(IF(IFERROR(VLOOKUP(A1611,E:E,1,FALSE)=A1611,FALSE),"Duplicate",IF(E1611&gt;"","Mismatch","IT Only")))),"No")</f>
        <v>Mismatch</v>
      </c>
      <c r="C1611" s="86" t="s">
        <v>463</v>
      </c>
      <c r="D1611" s="84" t="s">
        <v>464</v>
      </c>
      <c r="E1611" s="84" t="s">
        <v>4853</v>
      </c>
      <c r="F1611" s="84" t="str">
        <f>IF(E1611=0,"N/A",IF(IF(E1611&gt;"",COUNTIF(E:E,E1611),0)&gt;1,"Yes","No"))</f>
        <v>No</v>
      </c>
      <c r="G1611" s="87" t="s">
        <v>4854</v>
      </c>
      <c r="H1611" s="87" t="s">
        <v>479</v>
      </c>
      <c r="I1611" s="87" t="s">
        <v>445</v>
      </c>
      <c r="J1611" s="87" t="s">
        <v>467</v>
      </c>
      <c r="K1611" s="87">
        <v>39.462118060000002</v>
      </c>
      <c r="L1611" s="87">
        <v>-90.532751110000007</v>
      </c>
      <c r="M1611" s="87"/>
      <c r="N1611" s="87" t="s">
        <v>4853</v>
      </c>
      <c r="O1611" s="87" t="s">
        <v>4855</v>
      </c>
      <c r="P1611" s="87" t="s">
        <v>482</v>
      </c>
      <c r="Q1611" s="87" t="s">
        <v>483</v>
      </c>
    </row>
    <row r="1612" spans="1:17" x14ac:dyDescent="0.25">
      <c r="A1612" s="143"/>
      <c r="B1612" s="84" t="s">
        <v>10076</v>
      </c>
      <c r="C1612" s="86" t="s">
        <v>430</v>
      </c>
      <c r="D1612" s="84" t="s">
        <v>431</v>
      </c>
      <c r="E1612" s="84" t="s">
        <v>10869</v>
      </c>
      <c r="F1612" s="84" t="str">
        <f>IF(E1612=0,"N/A",IF(IF(E1612&gt;"",COUNTIF(E:E,E1612),0)&gt;1,"Yes","No"))</f>
        <v>No</v>
      </c>
      <c r="G1612" s="87" t="s">
        <v>10870</v>
      </c>
      <c r="H1612" s="87"/>
      <c r="I1612" s="87" t="s">
        <v>445</v>
      </c>
      <c r="J1612" s="87" t="s">
        <v>10517</v>
      </c>
      <c r="K1612" s="87">
        <v>-89.095399999999998</v>
      </c>
      <c r="L1612" s="87">
        <v>40.151299999999999</v>
      </c>
      <c r="M1612" s="87" t="s">
        <v>10871</v>
      </c>
      <c r="N1612" s="87"/>
      <c r="O1612" s="88"/>
      <c r="P1612" s="87"/>
      <c r="Q1612" s="89"/>
    </row>
    <row r="1613" spans="1:17" x14ac:dyDescent="0.25">
      <c r="A1613" s="143"/>
      <c r="B1613" s="143" t="str">
        <f>IF(A1613&gt;"",IF(A1613=E1613,"No",(IF(IFERROR(VLOOKUP(A1613,E:E,1,FALSE)=A1613,FALSE),"Duplicate",IF(E1613&gt;"","Mismatch","IT Only")))),"No")</f>
        <v>No</v>
      </c>
      <c r="C1613" s="86" t="s">
        <v>430</v>
      </c>
      <c r="D1613" s="143" t="s">
        <v>431</v>
      </c>
      <c r="E1613" s="143" t="s">
        <v>4614</v>
      </c>
      <c r="F1613" s="143" t="str">
        <f>IF(E1613=0,"N/A",IF(IF(E1613&gt;"",COUNTIF(E:E,E1613),0)&gt;1,"Yes","No"))</f>
        <v>No</v>
      </c>
      <c r="G1613" s="87" t="s">
        <v>4615</v>
      </c>
      <c r="H1613" s="87" t="s">
        <v>479</v>
      </c>
      <c r="I1613" s="87" t="s">
        <v>445</v>
      </c>
      <c r="J1613" s="87" t="s">
        <v>436</v>
      </c>
      <c r="K1613" s="106"/>
      <c r="L1613" s="87"/>
      <c r="M1613" s="87"/>
      <c r="N1613" s="87" t="s">
        <v>4614</v>
      </c>
      <c r="O1613" s="87" t="s">
        <v>4616</v>
      </c>
      <c r="P1613" s="87" t="s">
        <v>482</v>
      </c>
      <c r="Q1613" s="87" t="s">
        <v>483</v>
      </c>
    </row>
    <row r="1614" spans="1:17" x14ac:dyDescent="0.25">
      <c r="A1614" s="143"/>
      <c r="B1614" s="143" t="s">
        <v>10076</v>
      </c>
      <c r="C1614" s="86" t="s">
        <v>430</v>
      </c>
      <c r="D1614" s="143" t="s">
        <v>431</v>
      </c>
      <c r="E1614" s="143" t="s">
        <v>10881</v>
      </c>
      <c r="F1614" s="143" t="str">
        <f>IF(E1614=0,"N/A",IF(IF(E1614&gt;"",COUNTIF(E:E,E1614),0)&gt;1,"Yes","No"))</f>
        <v>No</v>
      </c>
      <c r="G1614" s="87" t="s">
        <v>10882</v>
      </c>
      <c r="H1614" s="87"/>
      <c r="I1614" s="87" t="s">
        <v>445</v>
      </c>
      <c r="J1614" s="87" t="s">
        <v>10517</v>
      </c>
      <c r="K1614" s="87">
        <v>-89.075699999999998</v>
      </c>
      <c r="L1614" s="87">
        <v>39.841999999999999</v>
      </c>
      <c r="M1614" s="87" t="s">
        <v>10883</v>
      </c>
      <c r="N1614" s="87"/>
      <c r="O1614" s="88"/>
      <c r="P1614" s="87"/>
      <c r="Q1614" s="89"/>
    </row>
    <row r="1615" spans="1:17" x14ac:dyDescent="0.25">
      <c r="A1615" s="143"/>
      <c r="B1615" s="84" t="str">
        <f>IF(A1615&gt;"",IF(A1615=E1615,"No",(IF(IFERROR(VLOOKUP(A1615,E:E,1,FALSE)=A1615,FALSE),"Duplicate",IF(E1615&gt;"","Mismatch","IT Only")))),"No")</f>
        <v>No</v>
      </c>
      <c r="C1615" s="86" t="s">
        <v>430</v>
      </c>
      <c r="D1615" s="84" t="s">
        <v>431</v>
      </c>
      <c r="E1615" s="84" t="s">
        <v>4923</v>
      </c>
      <c r="F1615" s="84" t="str">
        <f>IF(E1615=0,"N/A",IF(IF(E1615&gt;"",COUNTIF(E:E,E1615),0)&gt;1,"Yes","No"))</f>
        <v>No</v>
      </c>
      <c r="G1615" s="87" t="s">
        <v>4924</v>
      </c>
      <c r="H1615" s="87" t="s">
        <v>593</v>
      </c>
      <c r="I1615" s="87" t="s">
        <v>435</v>
      </c>
      <c r="J1615" s="87" t="s">
        <v>436</v>
      </c>
      <c r="K1615" s="87">
        <v>38.790100000000002</v>
      </c>
      <c r="L1615" s="87">
        <v>-90.374750000000006</v>
      </c>
      <c r="M1615" s="87"/>
      <c r="N1615" s="87" t="s">
        <v>4923</v>
      </c>
      <c r="O1615" s="94">
        <v>270</v>
      </c>
      <c r="P1615" s="87" t="s">
        <v>1232</v>
      </c>
      <c r="Q1615" s="89"/>
    </row>
    <row r="1616" spans="1:17" s="90" customFormat="1" x14ac:dyDescent="0.25">
      <c r="A1616" s="143"/>
      <c r="B1616" s="143" t="str">
        <f>IF(A1616&gt;"",IF(A1616=E1616,"No",(IF(IFERROR(VLOOKUP(A1616,E:E,1,FALSE)=A1616,FALSE),"Duplicate",IF(E1616&gt;"","Mismatch","IT Only")))),"No")</f>
        <v>No</v>
      </c>
      <c r="C1616" s="86" t="s">
        <v>430</v>
      </c>
      <c r="D1616" s="143" t="s">
        <v>431</v>
      </c>
      <c r="E1616" s="143" t="s">
        <v>4800</v>
      </c>
      <c r="F1616" s="143" t="str">
        <f>IF(E1616=0,"N/A",IF(IF(E1616&gt;"",COUNTIF(E:E,E1616),0)&gt;1,"Yes","No"))</f>
        <v>No</v>
      </c>
      <c r="G1616" s="87" t="s">
        <v>4801</v>
      </c>
      <c r="H1616" s="87" t="s">
        <v>444</v>
      </c>
      <c r="I1616" s="87" t="s">
        <v>445</v>
      </c>
      <c r="J1616" s="87" t="s">
        <v>436</v>
      </c>
      <c r="K1616" s="87">
        <v>40.664700000000003</v>
      </c>
      <c r="L1616" s="87">
        <v>-89.537683000000001</v>
      </c>
      <c r="M1616" s="87"/>
      <c r="N1616" s="87" t="s">
        <v>4800</v>
      </c>
      <c r="O1616" s="87" t="s">
        <v>4802</v>
      </c>
      <c r="P1616" s="87" t="s">
        <v>447</v>
      </c>
      <c r="Q1616" s="87" t="s">
        <v>448</v>
      </c>
    </row>
    <row r="1617" spans="1:17" x14ac:dyDescent="0.25">
      <c r="A1617" s="143"/>
      <c r="B1617" s="84" t="str">
        <f>IF(A1617&gt;"",IF(A1617=E1617,"No",(IF(IFERROR(VLOOKUP(A1617,E:E,1,FALSE)=A1617,FALSE),"Duplicate",IF(E1617&gt;"","Mismatch","IT Only")))),"No")</f>
        <v>No</v>
      </c>
      <c r="C1617" s="86" t="s">
        <v>430</v>
      </c>
      <c r="D1617" s="84" t="s">
        <v>431</v>
      </c>
      <c r="E1617" s="84" t="s">
        <v>4795</v>
      </c>
      <c r="F1617" s="84" t="str">
        <f>IF(E1617=0,"N/A",IF(IF(E1617&gt;"",COUNTIF(E:E,E1617),0)&gt;1,"Yes","No"))</f>
        <v>No</v>
      </c>
      <c r="G1617" s="87" t="s">
        <v>4796</v>
      </c>
      <c r="H1617" s="87" t="s">
        <v>434</v>
      </c>
      <c r="I1617" s="87" t="s">
        <v>435</v>
      </c>
      <c r="J1617" s="87" t="s">
        <v>436</v>
      </c>
      <c r="K1617" s="87">
        <v>39.202108000000003</v>
      </c>
      <c r="L1617" s="87">
        <v>-91.858671999999999</v>
      </c>
      <c r="M1617" s="87"/>
      <c r="N1617" s="87" t="s">
        <v>4795</v>
      </c>
      <c r="O1617" s="94">
        <v>385</v>
      </c>
      <c r="P1617" s="87" t="s">
        <v>437</v>
      </c>
      <c r="Q1617" s="89"/>
    </row>
    <row r="1618" spans="1:17" x14ac:dyDescent="0.25">
      <c r="A1618" s="143" t="s">
        <v>4797</v>
      </c>
      <c r="B1618" s="143" t="str">
        <f>IF(A1618&gt;"",IF(A1618=E1618,"No",(IF(IFERROR(VLOOKUP(A1618,E:E,1,FALSE)=A1618,FALSE),"Duplicate",IF(E1618&gt;"","Mismatch","IT Only")))),"No")</f>
        <v>No</v>
      </c>
      <c r="C1618" s="86" t="s">
        <v>430</v>
      </c>
      <c r="D1618" s="143" t="s">
        <v>472</v>
      </c>
      <c r="E1618" s="143" t="s">
        <v>4798</v>
      </c>
      <c r="F1618" s="84" t="str">
        <f>IF(E1618=0,"N/A",IF(IF(E1618&gt;"",COUNTIF(E:E,E1618),0)&gt;1,"Yes","No"))</f>
        <v>No</v>
      </c>
      <c r="G1618" s="87" t="s">
        <v>4799</v>
      </c>
      <c r="H1618" s="87" t="s">
        <v>593</v>
      </c>
      <c r="I1618" s="87" t="s">
        <v>435</v>
      </c>
      <c r="J1618" s="87" t="s">
        <v>436</v>
      </c>
      <c r="K1618" s="87">
        <v>38.753900000000002</v>
      </c>
      <c r="L1618" s="87">
        <v>-90.692233329999993</v>
      </c>
      <c r="M1618" s="87"/>
      <c r="N1618" s="87" t="s">
        <v>4798</v>
      </c>
      <c r="O1618" s="94">
        <v>537</v>
      </c>
      <c r="P1618" s="87" t="s">
        <v>1054</v>
      </c>
      <c r="Q1618" s="89"/>
    </row>
    <row r="1619" spans="1:17" s="143" customFormat="1" x14ac:dyDescent="0.25">
      <c r="B1619" s="143" t="str">
        <f>IF(A1619&gt;"",IF(A1619=E1619,"No",(IF(IFERROR(VLOOKUP(A1619,E:E,1,FALSE)=A1619,FALSE),"Duplicate",IF(E1619&gt;"","Mismatch","IT Only")))),"No")</f>
        <v>No</v>
      </c>
      <c r="C1619" s="86" t="s">
        <v>541</v>
      </c>
      <c r="D1619" s="143" t="s">
        <v>464</v>
      </c>
      <c r="E1619" s="143" t="s">
        <v>4648</v>
      </c>
      <c r="F1619" s="143" t="str">
        <f>IF(E1619=0,"N/A",IF(IF(E1619&gt;"",COUNTIF(E:E,E1619),0)&gt;1,"Yes","No"))</f>
        <v>No</v>
      </c>
      <c r="G1619" s="106" t="s">
        <v>4649</v>
      </c>
      <c r="H1619" s="106" t="s">
        <v>692</v>
      </c>
      <c r="I1619" s="106" t="s">
        <v>435</v>
      </c>
      <c r="J1619" s="106" t="s">
        <v>436</v>
      </c>
      <c r="K1619" s="106">
        <v>36.219625999999998</v>
      </c>
      <c r="L1619" s="106">
        <v>-89.755311000000006</v>
      </c>
      <c r="M1619" s="106"/>
      <c r="N1619" s="106" t="s">
        <v>4648</v>
      </c>
      <c r="O1619" s="133">
        <v>420</v>
      </c>
      <c r="P1619" s="106" t="s">
        <v>693</v>
      </c>
      <c r="Q1619" s="86"/>
    </row>
    <row r="1620" spans="1:17" x14ac:dyDescent="0.25">
      <c r="A1620" s="93" t="s">
        <v>4652</v>
      </c>
      <c r="B1620" s="143" t="str">
        <f>IF(A1620&gt;"",IF(A1620=E1620,"No",(IF(IFERROR(VLOOKUP(A1620,E:E,1,FALSE)=A1620,FALSE),"Duplicate",IF(E1620&gt;"","Mismatch","IT Only")))),"No")</f>
        <v>Duplicate</v>
      </c>
      <c r="C1620" s="86" t="s">
        <v>463</v>
      </c>
      <c r="D1620" s="143" t="s">
        <v>464</v>
      </c>
      <c r="E1620" s="143" t="s">
        <v>4653</v>
      </c>
      <c r="F1620" s="143" t="str">
        <f>IF(E1620=0,"N/A",IF(IF(E1620&gt;"",COUNTIF(E:E,E1620),0)&gt;1,"Yes","No"))</f>
        <v>No</v>
      </c>
      <c r="G1620" s="87" t="s">
        <v>4654</v>
      </c>
      <c r="H1620" s="87" t="s">
        <v>692</v>
      </c>
      <c r="I1620" s="87" t="s">
        <v>435</v>
      </c>
      <c r="J1620" s="87" t="s">
        <v>580</v>
      </c>
      <c r="K1620" s="87">
        <v>36.222244000000003</v>
      </c>
      <c r="L1620" s="87">
        <v>-89.713286999999994</v>
      </c>
      <c r="M1620" s="87" t="s">
        <v>4655</v>
      </c>
      <c r="N1620" s="87"/>
      <c r="O1620" s="87"/>
      <c r="P1620" s="87"/>
      <c r="Q1620" s="87"/>
    </row>
    <row r="1621" spans="1:17" x14ac:dyDescent="0.25">
      <c r="A1621" s="143"/>
      <c r="B1621" s="84" t="str">
        <f>IF(A1621&gt;"",IF(A1621=E1621,"No",(IF(IFERROR(VLOOKUP(A1621,E:E,1,FALSE)=A1621,FALSE),"Duplicate",IF(E1621&gt;"","Mismatch","IT Only")))),"No")</f>
        <v>No</v>
      </c>
      <c r="C1621" s="86" t="s">
        <v>430</v>
      </c>
      <c r="D1621" s="84" t="s">
        <v>431</v>
      </c>
      <c r="E1621" s="84" t="s">
        <v>4868</v>
      </c>
      <c r="F1621" s="84" t="str">
        <f>IF(E1621=0,"N/A",IF(IF(E1621&gt;"",COUNTIF(E:E,E1621),0)&gt;1,"Yes","No"))</f>
        <v>No</v>
      </c>
      <c r="G1621" s="87" t="s">
        <v>4869</v>
      </c>
      <c r="H1621" s="87" t="s">
        <v>692</v>
      </c>
      <c r="I1621" s="87" t="s">
        <v>435</v>
      </c>
      <c r="J1621" s="87" t="s">
        <v>436</v>
      </c>
      <c r="K1621" s="87"/>
      <c r="L1621" s="87"/>
      <c r="M1621" s="87"/>
      <c r="N1621" s="87" t="s">
        <v>4868</v>
      </c>
      <c r="O1621" s="94">
        <v>639</v>
      </c>
      <c r="P1621" s="87" t="s">
        <v>693</v>
      </c>
      <c r="Q1621" s="89"/>
    </row>
    <row r="1622" spans="1:17" x14ac:dyDescent="0.25">
      <c r="A1622" s="143"/>
      <c r="B1622" s="143" t="str">
        <f>IF(A1622&gt;"",IF(A1622=E1622,"No",(IF(IFERROR(VLOOKUP(A1622,E:E,1,FALSE)=A1622,FALSE),"Duplicate",IF(E1622&gt;"","Mismatch","IT Only")))),"No")</f>
        <v>No</v>
      </c>
      <c r="C1622" s="86" t="s">
        <v>430</v>
      </c>
      <c r="D1622" s="143" t="s">
        <v>431</v>
      </c>
      <c r="E1622" s="143" t="s">
        <v>1547</v>
      </c>
      <c r="F1622" s="143" t="str">
        <f>IF(E1622=0,"N/A",IF(IF(E1622&gt;"",COUNTIF(E:E,E1622),0)&gt;1,"Yes","No"))</f>
        <v>No</v>
      </c>
      <c r="G1622" s="87" t="s">
        <v>1548</v>
      </c>
      <c r="H1622" s="87" t="s">
        <v>444</v>
      </c>
      <c r="I1622" s="87" t="s">
        <v>445</v>
      </c>
      <c r="J1622" s="87" t="s">
        <v>436</v>
      </c>
      <c r="K1622" s="87"/>
      <c r="L1622" s="87"/>
      <c r="M1622" s="87"/>
      <c r="N1622" s="87" t="s">
        <v>1547</v>
      </c>
      <c r="O1622" s="87" t="s">
        <v>1549</v>
      </c>
      <c r="P1622" s="87" t="s">
        <v>447</v>
      </c>
      <c r="Q1622" s="87" t="s">
        <v>448</v>
      </c>
    </row>
    <row r="1623" spans="1:17" x14ac:dyDescent="0.25">
      <c r="A1623" s="143"/>
      <c r="B1623" s="84" t="str">
        <f>IF(A1623&gt;"",IF(A1623=E1623,"No",(IF(IFERROR(VLOOKUP(A1623,E:E,1,FALSE)=A1623,FALSE),"Duplicate",IF(E1623&gt;"","Mismatch","IT Only")))),"No")</f>
        <v>No</v>
      </c>
      <c r="C1623" s="86" t="s">
        <v>430</v>
      </c>
      <c r="D1623" s="84" t="s">
        <v>431</v>
      </c>
      <c r="E1623" s="84" t="s">
        <v>1550</v>
      </c>
      <c r="F1623" s="84" t="str">
        <f>IF(E1623=0,"N/A",IF(IF(E1623&gt;"",COUNTIF(E:E,E1623),0)&gt;1,"Yes","No"))</f>
        <v>No</v>
      </c>
      <c r="G1623" s="87" t="s">
        <v>1551</v>
      </c>
      <c r="H1623" s="87" t="s">
        <v>444</v>
      </c>
      <c r="I1623" s="87" t="s">
        <v>445</v>
      </c>
      <c r="J1623" s="87" t="s">
        <v>436</v>
      </c>
      <c r="K1623" s="147">
        <v>40.658017000000001</v>
      </c>
      <c r="L1623" s="147">
        <v>-89.631207000000003</v>
      </c>
      <c r="M1623" s="87"/>
      <c r="N1623" s="87" t="s">
        <v>1550</v>
      </c>
      <c r="O1623" s="87" t="s">
        <v>1552</v>
      </c>
      <c r="P1623" s="87" t="s">
        <v>447</v>
      </c>
      <c r="Q1623" s="87" t="s">
        <v>448</v>
      </c>
    </row>
    <row r="1624" spans="1:17" x14ac:dyDescent="0.25">
      <c r="A1624" s="143"/>
      <c r="B1624" s="143" t="str">
        <f>IF(A1624&gt;"",IF(A1624=E1624,"No",(IF(IFERROR(VLOOKUP(A1624,E:E,1,FALSE)=A1624,FALSE),"Duplicate",IF(E1624&gt;"","Mismatch","IT Only")))),"No")</f>
        <v>No</v>
      </c>
      <c r="C1624" s="86" t="s">
        <v>430</v>
      </c>
      <c r="D1624" s="143" t="s">
        <v>431</v>
      </c>
      <c r="E1624" s="143" t="s">
        <v>1553</v>
      </c>
      <c r="F1624" s="143" t="str">
        <f>IF(E1624=0,"N/A",IF(IF(E1624&gt;"",COUNTIF(E:E,E1624),0)&gt;1,"Yes","No"))</f>
        <v>No</v>
      </c>
      <c r="G1624" s="87" t="s">
        <v>1554</v>
      </c>
      <c r="H1624" s="87" t="s">
        <v>444</v>
      </c>
      <c r="I1624" s="87" t="s">
        <v>445</v>
      </c>
      <c r="J1624" s="87" t="s">
        <v>436</v>
      </c>
      <c r="K1624" s="87"/>
      <c r="L1624" s="87"/>
      <c r="M1624" s="87"/>
      <c r="N1624" s="87" t="s">
        <v>1553</v>
      </c>
      <c r="O1624" s="87" t="s">
        <v>1555</v>
      </c>
      <c r="P1624" s="87" t="s">
        <v>447</v>
      </c>
      <c r="Q1624" s="87" t="s">
        <v>448</v>
      </c>
    </row>
    <row r="1625" spans="1:17" x14ac:dyDescent="0.25">
      <c r="A1625" s="143"/>
      <c r="B1625" s="143" t="str">
        <f>IF(A1625&gt;"",IF(A1625=E1625,"No",(IF(IFERROR(VLOOKUP(A1625,E:E,1,FALSE)=A1625,FALSE),"Duplicate",IF(E1625&gt;"","Mismatch","IT Only")))),"No")</f>
        <v>No</v>
      </c>
      <c r="C1625" s="86" t="s">
        <v>430</v>
      </c>
      <c r="D1625" s="143" t="s">
        <v>431</v>
      </c>
      <c r="E1625" s="143" t="s">
        <v>4992</v>
      </c>
      <c r="F1625" s="143" t="str">
        <f>IF(E1625=0,"N/A",IF(IF(E1625&gt;"",COUNTIF(E:E,E1625),0)&gt;1,"Yes","No"))</f>
        <v>No</v>
      </c>
      <c r="G1625" s="87" t="s">
        <v>4993</v>
      </c>
      <c r="H1625" s="87" t="s">
        <v>444</v>
      </c>
      <c r="I1625" s="87" t="s">
        <v>445</v>
      </c>
      <c r="J1625" s="87" t="s">
        <v>436</v>
      </c>
      <c r="K1625" s="87">
        <v>40.704717000000002</v>
      </c>
      <c r="L1625" s="87">
        <v>-89.527649999999994</v>
      </c>
      <c r="M1625" s="87"/>
      <c r="N1625" s="87" t="s">
        <v>4994</v>
      </c>
      <c r="O1625" s="87" t="s">
        <v>4995</v>
      </c>
      <c r="P1625" s="87" t="s">
        <v>447</v>
      </c>
      <c r="Q1625" s="87" t="s">
        <v>448</v>
      </c>
    </row>
    <row r="1626" spans="1:17" x14ac:dyDescent="0.25">
      <c r="A1626" s="143"/>
      <c r="B1626" s="143" t="str">
        <f>IF(A1626&gt;"",IF(A1626=E1626,"No",(IF(IFERROR(VLOOKUP(A1626,E:E,1,FALSE)=A1626,FALSE),"Duplicate",IF(E1626&gt;"","Mismatch","IT Only")))),"No")</f>
        <v>No</v>
      </c>
      <c r="C1626" s="86" t="s">
        <v>430</v>
      </c>
      <c r="D1626" s="143" t="s">
        <v>431</v>
      </c>
      <c r="E1626" s="143" t="s">
        <v>4984</v>
      </c>
      <c r="F1626" s="143" t="str">
        <f>IF(E1626=0,"N/A",IF(IF(E1626&gt;"",COUNTIF(E:E,E1626),0)&gt;1,"Yes","No"))</f>
        <v>No</v>
      </c>
      <c r="G1626" s="87" t="s">
        <v>4985</v>
      </c>
      <c r="H1626" s="87" t="s">
        <v>489</v>
      </c>
      <c r="I1626" s="87" t="s">
        <v>435</v>
      </c>
      <c r="J1626" s="87" t="s">
        <v>436</v>
      </c>
      <c r="K1626" s="87">
        <v>38.543366669999997</v>
      </c>
      <c r="L1626" s="87">
        <v>-92.213350000000005</v>
      </c>
      <c r="M1626" s="87"/>
      <c r="N1626" s="87" t="s">
        <v>4984</v>
      </c>
      <c r="O1626" s="94">
        <v>901</v>
      </c>
      <c r="P1626" s="87" t="s">
        <v>490</v>
      </c>
      <c r="Q1626" s="89"/>
    </row>
    <row r="1627" spans="1:17" x14ac:dyDescent="0.25">
      <c r="A1627" s="143"/>
      <c r="B1627" s="143" t="str">
        <f>IF(A1627&gt;"",IF(A1627=E1627,"No",(IF(IFERROR(VLOOKUP(A1627,E:E,1,FALSE)=A1627,FALSE),"Duplicate",IF(E1627&gt;"","Mismatch","IT Only")))),"No")</f>
        <v>No</v>
      </c>
      <c r="C1627" s="86" t="s">
        <v>430</v>
      </c>
      <c r="D1627" s="143" t="s">
        <v>431</v>
      </c>
      <c r="E1627" s="143" t="s">
        <v>4990</v>
      </c>
      <c r="F1627" s="143" t="str">
        <f>IF(E1627=0,"N/A",IF(IF(E1627&gt;"",COUNTIF(E:E,E1627),0)&gt;1,"Yes","No"))</f>
        <v>No</v>
      </c>
      <c r="G1627" s="87" t="s">
        <v>4991</v>
      </c>
      <c r="H1627" s="87" t="s">
        <v>434</v>
      </c>
      <c r="I1627" s="87" t="s">
        <v>435</v>
      </c>
      <c r="J1627" s="87" t="s">
        <v>436</v>
      </c>
      <c r="K1627" s="87">
        <v>39.676733329999998</v>
      </c>
      <c r="L1627" s="87">
        <v>-91.307699999999997</v>
      </c>
      <c r="M1627" s="87"/>
      <c r="N1627" s="87" t="s">
        <v>4990</v>
      </c>
      <c r="O1627" s="94">
        <v>900</v>
      </c>
      <c r="P1627" s="87" t="s">
        <v>461</v>
      </c>
      <c r="Q1627" s="89"/>
    </row>
    <row r="1628" spans="1:17" x14ac:dyDescent="0.25">
      <c r="A1628" s="203"/>
      <c r="B1628" s="203" t="str">
        <f>IF(A1628&gt;"",IF(A1628=E1628,"No",(IF(IFERROR(VLOOKUP(A1628,E:E,1,FALSE)=A1628,FALSE),"Duplicate",IF(E1628&gt;"","Mismatch","IT Only")))),"No")</f>
        <v>No</v>
      </c>
      <c r="C1628" s="203" t="s">
        <v>430</v>
      </c>
      <c r="D1628" s="203" t="s">
        <v>431</v>
      </c>
      <c r="E1628" s="203" t="s">
        <v>10581</v>
      </c>
      <c r="F1628" s="203" t="str">
        <f>IF(E1628=0,"N/A",IF(IF(E1628&gt;"",COUNTIF(E:E,E1628),0)&gt;1,"Yes","No"))</f>
        <v>No</v>
      </c>
      <c r="G1628" s="130" t="s">
        <v>10580</v>
      </c>
      <c r="H1628" s="87" t="s">
        <v>444</v>
      </c>
      <c r="I1628" s="130" t="s">
        <v>445</v>
      </c>
      <c r="J1628" s="130" t="s">
        <v>10517</v>
      </c>
      <c r="K1628" s="130">
        <v>-89.5321</v>
      </c>
      <c r="L1628" s="130">
        <v>40.688899999999997</v>
      </c>
      <c r="M1628" s="130" t="s">
        <v>10582</v>
      </c>
      <c r="N1628" s="130"/>
      <c r="O1628" s="130"/>
      <c r="P1628" s="130"/>
      <c r="Q1628" s="130"/>
    </row>
    <row r="1629" spans="1:17" x14ac:dyDescent="0.25">
      <c r="A1629" s="143" t="s">
        <v>5215</v>
      </c>
      <c r="B1629" s="84" t="str">
        <f>IF(A1629&gt;"",IF(A1629=E1629,"No",(IF(IFERROR(VLOOKUP(A1629,E:E,1,FALSE)=A1629,FALSE),"Duplicate",IF(E1629&gt;"","Mismatch","IT Only")))),"No")</f>
        <v>No</v>
      </c>
      <c r="C1629" s="86" t="s">
        <v>430</v>
      </c>
      <c r="D1629" s="84" t="s">
        <v>431</v>
      </c>
      <c r="E1629" s="84" t="s">
        <v>5215</v>
      </c>
      <c r="F1629" s="84" t="str">
        <f>IF(E1629=0,"N/A",IF(IF(E1629&gt;"",COUNTIF(E:E,E1629),0)&gt;1,"Yes","No"))</f>
        <v>No</v>
      </c>
      <c r="G1629" s="87" t="s">
        <v>5216</v>
      </c>
      <c r="H1629" s="87" t="s">
        <v>567</v>
      </c>
      <c r="I1629" s="87" t="s">
        <v>445</v>
      </c>
      <c r="J1629" s="87" t="s">
        <v>536</v>
      </c>
      <c r="K1629" s="87">
        <v>38.505878330000002</v>
      </c>
      <c r="L1629" s="87">
        <v>-88.941278330000003</v>
      </c>
      <c r="M1629" s="87"/>
      <c r="N1629" s="87"/>
      <c r="O1629" s="94"/>
      <c r="P1629" s="87"/>
      <c r="Q1629" s="89"/>
    </row>
    <row r="1630" spans="1:17" x14ac:dyDescent="0.25">
      <c r="A1630" s="143"/>
      <c r="B1630" s="143" t="str">
        <f>IF(A1630&gt;"",IF(A1630=E1630,"No",(IF(IFERROR(VLOOKUP(A1630,E:E,1,FALSE)=A1630,FALSE),"Duplicate",IF(E1630&gt;"","Mismatch","IT Only")))),"No")</f>
        <v>No</v>
      </c>
      <c r="C1630" s="86" t="s">
        <v>430</v>
      </c>
      <c r="D1630" s="143" t="s">
        <v>431</v>
      </c>
      <c r="E1630" s="143" t="s">
        <v>4996</v>
      </c>
      <c r="F1630" s="143" t="str">
        <f>IF(E1630=0,"N/A",IF(IF(E1630&gt;"",COUNTIF(E:E,E1630),0)&gt;1,"Yes","No"))</f>
        <v>No</v>
      </c>
      <c r="G1630" s="87" t="s">
        <v>4997</v>
      </c>
      <c r="H1630" s="87" t="s">
        <v>493</v>
      </c>
      <c r="I1630" s="87" t="s">
        <v>445</v>
      </c>
      <c r="J1630" s="87" t="s">
        <v>436</v>
      </c>
      <c r="K1630" s="87">
        <v>39.85038333</v>
      </c>
      <c r="L1630" s="87">
        <v>-89.278000000000006</v>
      </c>
      <c r="M1630" s="87"/>
      <c r="N1630" s="87" t="s">
        <v>4998</v>
      </c>
      <c r="O1630" s="87" t="s">
        <v>4999</v>
      </c>
      <c r="P1630" s="87" t="s">
        <v>496</v>
      </c>
      <c r="Q1630" s="87" t="s">
        <v>497</v>
      </c>
    </row>
    <row r="1631" spans="1:17" x14ac:dyDescent="0.25">
      <c r="A1631" s="143"/>
      <c r="B1631" s="143" t="str">
        <f>IF(A1631&gt;"",IF(A1631=E1631,"No",(IF(IFERROR(VLOOKUP(A1631,E:E,1,FALSE)=A1631,FALSE),"Duplicate",IF(E1631&gt;"","Mismatch","IT Only")))),"No")</f>
        <v>No</v>
      </c>
      <c r="C1631" s="86" t="s">
        <v>430</v>
      </c>
      <c r="D1631" s="143" t="s">
        <v>431</v>
      </c>
      <c r="E1631" s="143" t="s">
        <v>9674</v>
      </c>
      <c r="F1631" s="143" t="str">
        <f>IF(E1631=0,"N/A",IF(IF(E1631&gt;"",COUNTIF(E:E,E1631),0)&gt;1,"Yes","No"))</f>
        <v>No</v>
      </c>
      <c r="G1631" s="87" t="s">
        <v>9675</v>
      </c>
      <c r="H1631" s="87" t="s">
        <v>493</v>
      </c>
      <c r="I1631" s="87" t="s">
        <v>445</v>
      </c>
      <c r="J1631" s="87" t="s">
        <v>436</v>
      </c>
      <c r="K1631" s="87">
        <v>39.852033329999998</v>
      </c>
      <c r="L1631" s="87">
        <v>-89.274050000000003</v>
      </c>
      <c r="M1631" s="87"/>
      <c r="N1631" s="87" t="s">
        <v>9676</v>
      </c>
      <c r="O1631" s="87" t="s">
        <v>9677</v>
      </c>
      <c r="P1631" s="87" t="s">
        <v>496</v>
      </c>
      <c r="Q1631" s="87" t="s">
        <v>497</v>
      </c>
    </row>
    <row r="1632" spans="1:17" x14ac:dyDescent="0.25">
      <c r="A1632" s="143"/>
      <c r="B1632" s="143" t="str">
        <f>IF(A1632&gt;"",IF(A1632=E1632,"No",(IF(IFERROR(VLOOKUP(A1632,E:E,1,FALSE)=A1632,FALSE),"Duplicate",IF(E1632&gt;"","Mismatch","IT Only")))),"No")</f>
        <v>No</v>
      </c>
      <c r="C1632" s="86" t="s">
        <v>430</v>
      </c>
      <c r="D1632" s="143" t="s">
        <v>431</v>
      </c>
      <c r="E1632" s="143" t="s">
        <v>5000</v>
      </c>
      <c r="F1632" s="143" t="str">
        <f>IF(E1632=0,"N/A",IF(IF(E1632&gt;"",COUNTIF(E:E,E1632),0)&gt;1,"Yes","No"))</f>
        <v>No</v>
      </c>
      <c r="G1632" s="87" t="s">
        <v>5001</v>
      </c>
      <c r="H1632" s="87" t="s">
        <v>644</v>
      </c>
      <c r="I1632" s="87" t="s">
        <v>435</v>
      </c>
      <c r="J1632" s="87" t="s">
        <v>436</v>
      </c>
      <c r="K1632" s="87">
        <v>38.360750000000003</v>
      </c>
      <c r="L1632" s="87">
        <v>-90.377650000000003</v>
      </c>
      <c r="M1632" s="87"/>
      <c r="N1632" s="87" t="s">
        <v>5002</v>
      </c>
      <c r="O1632" s="94">
        <v>185</v>
      </c>
      <c r="P1632" s="87" t="s">
        <v>645</v>
      </c>
      <c r="Q1632" s="89"/>
    </row>
    <row r="1633" spans="1:17" x14ac:dyDescent="0.25">
      <c r="A1633" s="93" t="s">
        <v>5003</v>
      </c>
      <c r="B1633" s="84" t="str">
        <f>IF(A1633&gt;"",IF(A1633=E1633,"No",(IF(IFERROR(VLOOKUP(A1633,E:E,1,FALSE)=A1633,FALSE),"Duplicate",IF(E1633&gt;"","Mismatch","IT Only")))),"No")</f>
        <v>Mismatch</v>
      </c>
      <c r="C1633" s="86" t="s">
        <v>463</v>
      </c>
      <c r="D1633" s="84" t="s">
        <v>549</v>
      </c>
      <c r="E1633" s="84" t="s">
        <v>5004</v>
      </c>
      <c r="F1633" s="84" t="str">
        <f>IF(E1633=0,"N/A",IF(IF(E1633&gt;"",COUNTIF(E:E,E1633),0)&gt;1,"Yes","No"))</f>
        <v>No</v>
      </c>
      <c r="G1633" s="87" t="s">
        <v>5005</v>
      </c>
      <c r="H1633" s="87" t="s">
        <v>680</v>
      </c>
      <c r="I1633" s="87" t="s">
        <v>445</v>
      </c>
      <c r="J1633" s="87" t="s">
        <v>830</v>
      </c>
      <c r="K1633" s="87">
        <v>38.170999999999999</v>
      </c>
      <c r="L1633" s="87">
        <v>-88.903899999999993</v>
      </c>
      <c r="M1633" s="87"/>
      <c r="N1633" s="87" t="s">
        <v>5005</v>
      </c>
      <c r="O1633" s="87" t="s">
        <v>5006</v>
      </c>
      <c r="P1633" s="87" t="s">
        <v>684</v>
      </c>
      <c r="Q1633" s="87" t="s">
        <v>685</v>
      </c>
    </row>
    <row r="1634" spans="1:17" x14ac:dyDescent="0.25">
      <c r="A1634" s="143" t="s">
        <v>5009</v>
      </c>
      <c r="B1634" s="143" t="str">
        <f>IF(A1634&gt;"",IF(A1634=E1634,"No",(IF(IFERROR(VLOOKUP(A1634,E:E,1,FALSE)=A1634,FALSE),"Duplicate",IF(E1634&gt;"","Mismatch","IT Only")))),"No")</f>
        <v>No</v>
      </c>
      <c r="C1634" s="86" t="s">
        <v>430</v>
      </c>
      <c r="D1634" s="143" t="s">
        <v>431</v>
      </c>
      <c r="E1634" s="143" t="s">
        <v>5009</v>
      </c>
      <c r="F1634" s="143" t="str">
        <f>IF(E1634=0,"N/A",IF(IF(E1634&gt;"",COUNTIF(E:E,E1634),0)&gt;1,"Yes","No"))</f>
        <v>No</v>
      </c>
      <c r="G1634" s="87" t="s">
        <v>5010</v>
      </c>
      <c r="H1634" s="87" t="s">
        <v>1813</v>
      </c>
      <c r="I1634" s="87" t="s">
        <v>445</v>
      </c>
      <c r="J1634" s="87" t="s">
        <v>536</v>
      </c>
      <c r="K1634" s="87">
        <v>40.328321389999999</v>
      </c>
      <c r="L1634" s="87">
        <v>-90.606565560000007</v>
      </c>
      <c r="M1634" s="87"/>
      <c r="N1634" s="87"/>
      <c r="O1634" s="88"/>
      <c r="P1634" s="87"/>
      <c r="Q1634" s="89"/>
    </row>
    <row r="1635" spans="1:17" s="143" customFormat="1" x14ac:dyDescent="0.25">
      <c r="B1635" s="143" t="s">
        <v>10076</v>
      </c>
      <c r="C1635" s="86" t="s">
        <v>430</v>
      </c>
      <c r="D1635" s="143" t="s">
        <v>431</v>
      </c>
      <c r="E1635" s="143" t="s">
        <v>10092</v>
      </c>
      <c r="F1635" s="143" t="str">
        <f>IF(E1635=0,"N/A",IF(IF(E1635&gt;"",COUNTIF(E:E,E1635),0)&gt;1,"Yes","No"))</f>
        <v>No</v>
      </c>
      <c r="G1635" s="106" t="s">
        <v>10093</v>
      </c>
      <c r="H1635" s="106" t="s">
        <v>10083</v>
      </c>
      <c r="I1635" s="106" t="s">
        <v>445</v>
      </c>
      <c r="J1635" s="106" t="s">
        <v>536</v>
      </c>
      <c r="K1635" s="204">
        <v>39.927900000000001</v>
      </c>
      <c r="L1635" s="204">
        <v>-87.742999999999995</v>
      </c>
      <c r="M1635" s="106"/>
      <c r="N1635" s="106"/>
      <c r="O1635" s="106"/>
      <c r="P1635" s="106"/>
      <c r="Q1635" s="106"/>
    </row>
    <row r="1636" spans="1:17" s="143" customFormat="1" x14ac:dyDescent="0.25">
      <c r="B1636" s="143" t="str">
        <f>IF(A1636&gt;"",IF(A1636=E1636,"No",(IF(IFERROR(VLOOKUP(A1636,E:E,1,FALSE)=A1636,FALSE),"Duplicate",IF(E1636&gt;"","Mismatch","IT Only")))),"No")</f>
        <v>No</v>
      </c>
      <c r="C1636" s="86" t="s">
        <v>430</v>
      </c>
      <c r="D1636" s="143" t="s">
        <v>431</v>
      </c>
      <c r="E1636" s="143" t="s">
        <v>5011</v>
      </c>
      <c r="F1636" s="143" t="str">
        <f>IF(E1636=0,"N/A",IF(IF(E1636&gt;"",COUNTIF(E:E,E1636),0)&gt;1,"Yes","No"))</f>
        <v>No</v>
      </c>
      <c r="G1636" s="106" t="s">
        <v>5012</v>
      </c>
      <c r="H1636" s="106" t="s">
        <v>444</v>
      </c>
      <c r="I1636" s="106" t="s">
        <v>445</v>
      </c>
      <c r="J1636" s="106" t="s">
        <v>436</v>
      </c>
      <c r="K1636" s="106"/>
      <c r="L1636" s="106"/>
      <c r="M1636" s="106"/>
      <c r="N1636" s="106" t="s">
        <v>5011</v>
      </c>
      <c r="O1636" s="106" t="s">
        <v>5013</v>
      </c>
      <c r="P1636" s="106" t="s">
        <v>447</v>
      </c>
      <c r="Q1636" s="106" t="s">
        <v>448</v>
      </c>
    </row>
    <row r="1637" spans="1:17" x14ac:dyDescent="0.25">
      <c r="A1637" s="143"/>
      <c r="B1637" s="143" t="str">
        <f>IF(A1637&gt;"",IF(A1637=E1637,"No",(IF(IFERROR(VLOOKUP(A1637,E:E,1,FALSE)=A1637,FALSE),"Duplicate",IF(E1637&gt;"","Mismatch","IT Only")))),"No")</f>
        <v>No</v>
      </c>
      <c r="C1637" s="86" t="s">
        <v>430</v>
      </c>
      <c r="D1637" s="143" t="s">
        <v>431</v>
      </c>
      <c r="E1637" s="143" t="s">
        <v>5014</v>
      </c>
      <c r="F1637" s="143" t="str">
        <f>IF(E1637=0,"N/A",IF(IF(E1637&gt;"",COUNTIF(E:E,E1637),0)&gt;1,"Yes","No"))</f>
        <v>No</v>
      </c>
      <c r="G1637" s="87" t="s">
        <v>5015</v>
      </c>
      <c r="H1637" s="87" t="s">
        <v>479</v>
      </c>
      <c r="I1637" s="87" t="s">
        <v>851</v>
      </c>
      <c r="J1637" s="87" t="s">
        <v>500</v>
      </c>
      <c r="K1637" s="87">
        <v>40.344316999999997</v>
      </c>
      <c r="L1637" s="87">
        <v>-90.331900000000005</v>
      </c>
      <c r="M1637" s="87"/>
      <c r="N1637" s="87" t="s">
        <v>5014</v>
      </c>
      <c r="O1637" s="87" t="s">
        <v>5016</v>
      </c>
      <c r="P1637" s="87" t="s">
        <v>482</v>
      </c>
      <c r="Q1637" s="87" t="s">
        <v>483</v>
      </c>
    </row>
    <row r="1638" spans="1:17" s="143" customFormat="1" x14ac:dyDescent="0.25">
      <c r="A1638" s="93" t="s">
        <v>5017</v>
      </c>
      <c r="B1638" s="143" t="str">
        <f>IF(A1638&gt;"",IF(A1638=E1638,"No",(IF(IFERROR(VLOOKUP(A1638,E:E,1,FALSE)=A1638,FALSE),"Duplicate",IF(E1638&gt;"","Mismatch","IT Only")))),"No")</f>
        <v>Mismatch</v>
      </c>
      <c r="C1638" s="86" t="s">
        <v>463</v>
      </c>
      <c r="D1638" s="143" t="s">
        <v>755</v>
      </c>
      <c r="E1638" s="143" t="s">
        <v>5018</v>
      </c>
      <c r="F1638" s="143" t="str">
        <f>IF(E1638=0,"N/A",IF(IF(E1638&gt;"",COUNTIF(E:E,E1638),0)&gt;1,"Yes","No"))</f>
        <v>No</v>
      </c>
      <c r="G1638" s="106" t="s">
        <v>5019</v>
      </c>
      <c r="H1638" s="106" t="s">
        <v>479</v>
      </c>
      <c r="I1638" s="106" t="s">
        <v>445</v>
      </c>
      <c r="J1638" s="106" t="s">
        <v>552</v>
      </c>
      <c r="K1638" s="106">
        <v>40.344316999999997</v>
      </c>
      <c r="L1638" s="106">
        <v>-90.331900000000005</v>
      </c>
      <c r="M1638" s="106"/>
      <c r="N1638" s="106" t="s">
        <v>5018</v>
      </c>
      <c r="O1638" s="106" t="s">
        <v>5020</v>
      </c>
      <c r="P1638" s="106" t="s">
        <v>482</v>
      </c>
      <c r="Q1638" s="106" t="s">
        <v>483</v>
      </c>
    </row>
    <row r="1639" spans="1:17" x14ac:dyDescent="0.25">
      <c r="A1639" s="143"/>
      <c r="B1639" s="84" t="str">
        <f>IF(A1639&gt;"",IF(A1639=E1639,"No",(IF(IFERROR(VLOOKUP(A1639,E:E,1,FALSE)=A1639,FALSE),"Duplicate",IF(E1639&gt;"","Mismatch","IT Only")))),"No")</f>
        <v>No</v>
      </c>
      <c r="C1639" s="86" t="s">
        <v>430</v>
      </c>
      <c r="D1639" s="84" t="s">
        <v>431</v>
      </c>
      <c r="E1639" s="84" t="s">
        <v>5021</v>
      </c>
      <c r="F1639" s="84" t="str">
        <f>IF(E1639=0,"N/A",IF(IF(E1639&gt;"",COUNTIF(E:E,E1639),0)&gt;1,"Yes","No"))</f>
        <v>No</v>
      </c>
      <c r="G1639" s="87" t="s">
        <v>5022</v>
      </c>
      <c r="H1639" s="87" t="s">
        <v>692</v>
      </c>
      <c r="I1639" s="87" t="s">
        <v>435</v>
      </c>
      <c r="J1639" s="87" t="s">
        <v>436</v>
      </c>
      <c r="K1639" s="87">
        <v>37.832050000000002</v>
      </c>
      <c r="L1639" s="87">
        <v>-90.678966669999994</v>
      </c>
      <c r="M1639" s="87"/>
      <c r="N1639" s="87" t="s">
        <v>5021</v>
      </c>
      <c r="O1639" s="94">
        <v>477</v>
      </c>
      <c r="P1639" s="87" t="s">
        <v>1039</v>
      </c>
      <c r="Q1639" s="89"/>
    </row>
    <row r="1640" spans="1:17" x14ac:dyDescent="0.25">
      <c r="A1640" s="93" t="s">
        <v>3930</v>
      </c>
      <c r="B1640" s="143" t="str">
        <f>IF(A1640&gt;"",IF(A1640=E1640,"No",(IF(IFERROR(VLOOKUP(A1640,E:E,1,FALSE)=A1640,FALSE),"Duplicate",IF(E1640&gt;"","Mismatch","IT Only")))),"No")</f>
        <v>Mismatch</v>
      </c>
      <c r="C1640" s="86" t="s">
        <v>463</v>
      </c>
      <c r="D1640" s="143" t="s">
        <v>464</v>
      </c>
      <c r="E1640" s="143" t="s">
        <v>3931</v>
      </c>
      <c r="F1640" s="143" t="str">
        <f>IF(E1640=0,"N/A",IF(IF(E1640&gt;"",COUNTIF(E:E,E1640),0)&gt;1,"Yes","No"))</f>
        <v>No</v>
      </c>
      <c r="G1640" s="87" t="s">
        <v>3932</v>
      </c>
      <c r="H1640" s="87" t="s">
        <v>444</v>
      </c>
      <c r="I1640" s="87" t="s">
        <v>445</v>
      </c>
      <c r="J1640" s="87" t="s">
        <v>467</v>
      </c>
      <c r="K1640" s="87">
        <v>40.951583329999998</v>
      </c>
      <c r="L1640" s="87">
        <v>-90.346249999999998</v>
      </c>
      <c r="M1640" s="87"/>
      <c r="N1640" s="87" t="s">
        <v>3933</v>
      </c>
      <c r="O1640" s="87" t="s">
        <v>3934</v>
      </c>
      <c r="P1640" s="87" t="s">
        <v>457</v>
      </c>
      <c r="Q1640" s="87" t="s">
        <v>470</v>
      </c>
    </row>
    <row r="1641" spans="1:17" x14ac:dyDescent="0.25">
      <c r="A1641" s="143" t="s">
        <v>5160</v>
      </c>
      <c r="B1641" s="84" t="str">
        <f>IF(A1641&gt;"",IF(A1641=E1641,"No",(IF(IFERROR(VLOOKUP(A1641,E:E,1,FALSE)=A1641,FALSE),"Duplicate",IF(E1641&gt;"","Mismatch","IT Only")))),"No")</f>
        <v>No</v>
      </c>
      <c r="C1641" s="86" t="s">
        <v>430</v>
      </c>
      <c r="D1641" s="84" t="s">
        <v>472</v>
      </c>
      <c r="E1641" s="84" t="s">
        <v>5161</v>
      </c>
      <c r="F1641" s="84" t="str">
        <f>IF(E1641=0,"N/A",IF(IF(E1641&gt;"",COUNTIF(E:E,E1641),0)&gt;1,"Yes","No"))</f>
        <v>No</v>
      </c>
      <c r="G1641" s="87" t="s">
        <v>5162</v>
      </c>
      <c r="H1641" s="87" t="s">
        <v>680</v>
      </c>
      <c r="I1641" s="87" t="s">
        <v>445</v>
      </c>
      <c r="J1641" s="87" t="s">
        <v>500</v>
      </c>
      <c r="K1641" s="87">
        <v>37.215600999999999</v>
      </c>
      <c r="L1641" s="87">
        <v>-88.858823000000001</v>
      </c>
      <c r="M1641" s="87"/>
      <c r="N1641" s="87" t="s">
        <v>5161</v>
      </c>
      <c r="O1641" s="88">
        <v>4</v>
      </c>
      <c r="P1641" s="87" t="s">
        <v>684</v>
      </c>
      <c r="Q1641" s="87" t="s">
        <v>685</v>
      </c>
    </row>
    <row r="1642" spans="1:17" x14ac:dyDescent="0.25">
      <c r="A1642" s="143"/>
      <c r="B1642" s="143" t="str">
        <f>IF(A1642&gt;"",IF(A1642=E1642,"No",(IF(IFERROR(VLOOKUP(A1642,E:E,1,FALSE)=A1642,FALSE),"Duplicate",IF(E1642&gt;"","Mismatch","IT Only")))),"No")</f>
        <v>No</v>
      </c>
      <c r="C1642" s="86" t="s">
        <v>430</v>
      </c>
      <c r="D1642" s="143" t="s">
        <v>431</v>
      </c>
      <c r="E1642" s="143" t="s">
        <v>5023</v>
      </c>
      <c r="F1642" s="143" t="str">
        <f>IF(E1642=0,"N/A",IF(IF(E1642&gt;"",COUNTIF(E:E,E1642),0)&gt;1,"Yes","No"))</f>
        <v>No</v>
      </c>
      <c r="G1642" s="87" t="s">
        <v>5024</v>
      </c>
      <c r="H1642" s="87" t="s">
        <v>440</v>
      </c>
      <c r="I1642" s="87" t="s">
        <v>435</v>
      </c>
      <c r="J1642" s="87" t="s">
        <v>436</v>
      </c>
      <c r="K1642" s="87">
        <v>38.653333330000002</v>
      </c>
      <c r="L1642" s="87">
        <v>-90.329033330000001</v>
      </c>
      <c r="M1642" s="87"/>
      <c r="N1642" s="87" t="s">
        <v>5023</v>
      </c>
      <c r="O1642" s="94">
        <v>102</v>
      </c>
      <c r="P1642" s="87" t="s">
        <v>564</v>
      </c>
      <c r="Q1642" s="89"/>
    </row>
    <row r="1643" spans="1:17" x14ac:dyDescent="0.25">
      <c r="A1643" s="143"/>
      <c r="B1643" s="84" t="str">
        <f>IF(A1643&gt;"",IF(A1643=E1643,"No",(IF(IFERROR(VLOOKUP(A1643,E:E,1,FALSE)=A1643,FALSE),"Duplicate",IF(E1643&gt;"","Mismatch","IT Only")))),"No")</f>
        <v>No</v>
      </c>
      <c r="C1643" s="86" t="s">
        <v>430</v>
      </c>
      <c r="D1643" s="84" t="s">
        <v>431</v>
      </c>
      <c r="E1643" s="84" t="s">
        <v>5067</v>
      </c>
      <c r="F1643" s="84" t="str">
        <f>IF(E1643=0,"N/A",IF(IF(E1643&gt;"",COUNTIF(E:E,E1643),0)&gt;1,"Yes","No"))</f>
        <v>No</v>
      </c>
      <c r="G1643" s="87" t="s">
        <v>5068</v>
      </c>
      <c r="H1643" s="87" t="s">
        <v>479</v>
      </c>
      <c r="I1643" s="87" t="s">
        <v>445</v>
      </c>
      <c r="J1643" s="87" t="s">
        <v>436</v>
      </c>
      <c r="K1643" s="87">
        <v>39.807000000000002</v>
      </c>
      <c r="L1643" s="87">
        <v>-90.218199999999996</v>
      </c>
      <c r="M1643" s="87"/>
      <c r="N1643" s="87" t="s">
        <v>5067</v>
      </c>
      <c r="O1643" s="87" t="s">
        <v>5069</v>
      </c>
      <c r="P1643" s="87" t="s">
        <v>482</v>
      </c>
      <c r="Q1643" s="87" t="s">
        <v>483</v>
      </c>
    </row>
    <row r="1644" spans="1:17" x14ac:dyDescent="0.25">
      <c r="A1644" s="143"/>
      <c r="B1644" s="143" t="str">
        <f>IF(A1644&gt;"",IF(A1644=E1644,"No",(IF(IFERROR(VLOOKUP(A1644,E:E,1,FALSE)=A1644,FALSE),"Duplicate",IF(E1644&gt;"","Mismatch","IT Only")))),"No")</f>
        <v>No</v>
      </c>
      <c r="C1644" s="86" t="s">
        <v>430</v>
      </c>
      <c r="D1644" s="143" t="s">
        <v>431</v>
      </c>
      <c r="E1644" s="143" t="s">
        <v>5075</v>
      </c>
      <c r="F1644" s="143" t="str">
        <f>IF(E1644=0,"N/A",IF(IF(E1644&gt;"",COUNTIF(E:E,E1644),0)&gt;1,"Yes","No"))</f>
        <v>No</v>
      </c>
      <c r="G1644" s="87" t="s">
        <v>5076</v>
      </c>
      <c r="H1644" s="87" t="s">
        <v>516</v>
      </c>
      <c r="I1644" s="87" t="s">
        <v>445</v>
      </c>
      <c r="J1644" s="87" t="s">
        <v>436</v>
      </c>
      <c r="K1644" s="87"/>
      <c r="L1644" s="87"/>
      <c r="M1644" s="87"/>
      <c r="N1644" s="87" t="s">
        <v>5077</v>
      </c>
      <c r="O1644" s="87" t="s">
        <v>5078</v>
      </c>
      <c r="P1644" s="87" t="s">
        <v>898</v>
      </c>
      <c r="Q1644" s="87" t="s">
        <v>899</v>
      </c>
    </row>
    <row r="1645" spans="1:17" x14ac:dyDescent="0.25">
      <c r="A1645" s="143"/>
      <c r="B1645" s="143" t="str">
        <f>IF(A1645&gt;"",IF(A1645=E1645,"No",(IF(IFERROR(VLOOKUP(A1645,E:E,1,FALSE)=A1645,FALSE),"Duplicate",IF(E1645&gt;"","Mismatch","IT Only")))),"No")</f>
        <v>No</v>
      </c>
      <c r="C1645" s="86" t="s">
        <v>430</v>
      </c>
      <c r="D1645" s="143" t="s">
        <v>431</v>
      </c>
      <c r="E1645" s="143" t="s">
        <v>5079</v>
      </c>
      <c r="F1645" s="143" t="str">
        <f>IF(E1645=0,"N/A",IF(IF(E1645&gt;"",COUNTIF(E:E,E1645),0)&gt;1,"Yes","No"))</f>
        <v>No</v>
      </c>
      <c r="G1645" s="87" t="s">
        <v>5080</v>
      </c>
      <c r="H1645" s="87" t="s">
        <v>440</v>
      </c>
      <c r="I1645" s="87" t="s">
        <v>435</v>
      </c>
      <c r="J1645" s="87" t="s">
        <v>436</v>
      </c>
      <c r="K1645" s="87">
        <v>38.589366669999997</v>
      </c>
      <c r="L1645" s="87">
        <v>-90.308449999999993</v>
      </c>
      <c r="M1645" s="87"/>
      <c r="N1645" s="87" t="s">
        <v>5081</v>
      </c>
      <c r="O1645" s="94">
        <v>257</v>
      </c>
      <c r="P1645" s="87" t="s">
        <v>513</v>
      </c>
      <c r="Q1645" s="89"/>
    </row>
    <row r="1646" spans="1:17" x14ac:dyDescent="0.25">
      <c r="A1646" s="143"/>
      <c r="B1646" s="143" t="str">
        <f>IF(A1646&gt;"",IF(A1646=E1646,"No",(IF(IFERROR(VLOOKUP(A1646,E:E,1,FALSE)=A1646,FALSE),"Duplicate",IF(E1646&gt;"","Mismatch","IT Only")))),"No")</f>
        <v>No</v>
      </c>
      <c r="C1646" s="86" t="s">
        <v>430</v>
      </c>
      <c r="D1646" s="143" t="s">
        <v>431</v>
      </c>
      <c r="E1646" s="143" t="s">
        <v>5025</v>
      </c>
      <c r="F1646" s="143" t="str">
        <f>IF(E1646=0,"N/A",IF(IF(E1646&gt;"",COUNTIF(E:E,E1646),0)&gt;1,"Yes","No"))</f>
        <v>No</v>
      </c>
      <c r="G1646" s="87" t="s">
        <v>5026</v>
      </c>
      <c r="H1646" s="87" t="s">
        <v>479</v>
      </c>
      <c r="I1646" s="87" t="s">
        <v>445</v>
      </c>
      <c r="J1646" s="87" t="s">
        <v>436</v>
      </c>
      <c r="K1646" s="87">
        <v>39.729083330000002</v>
      </c>
      <c r="L1646" s="87">
        <v>-90.229983329999996</v>
      </c>
      <c r="M1646" s="87"/>
      <c r="N1646" s="87" t="s">
        <v>5027</v>
      </c>
      <c r="O1646" s="87" t="s">
        <v>5028</v>
      </c>
      <c r="P1646" s="87" t="s">
        <v>2555</v>
      </c>
      <c r="Q1646" s="87" t="s">
        <v>2556</v>
      </c>
    </row>
    <row r="1647" spans="1:17" x14ac:dyDescent="0.25">
      <c r="A1647" s="143"/>
      <c r="E1647" s="203" t="s">
        <v>10437</v>
      </c>
      <c r="G1647" s="110" t="s">
        <v>10438</v>
      </c>
      <c r="H1647" s="110"/>
      <c r="I1647" s="110" t="s">
        <v>445</v>
      </c>
      <c r="J1647" s="110" t="s">
        <v>500</v>
      </c>
      <c r="K1647" s="110">
        <v>38.6838740107032</v>
      </c>
      <c r="L1647" s="110">
        <v>-89.897055141681193</v>
      </c>
      <c r="M1647" s="110"/>
      <c r="N1647" s="110"/>
      <c r="O1647" s="110"/>
      <c r="P1647" s="110"/>
      <c r="Q1647" s="110"/>
    </row>
    <row r="1648" spans="1:17" x14ac:dyDescent="0.25">
      <c r="A1648" s="143"/>
      <c r="B1648" s="84" t="str">
        <f>IF(A1648&gt;"",IF(A1648=E1648,"No",(IF(IFERROR(VLOOKUP(A1648,E:E,1,FALSE)=A1648,FALSE),"Duplicate",IF(E1648&gt;"","Mismatch","IT Only")))),"No")</f>
        <v>No</v>
      </c>
      <c r="C1648" s="86" t="s">
        <v>430</v>
      </c>
      <c r="D1648" s="84" t="s">
        <v>431</v>
      </c>
      <c r="E1648" s="84" t="s">
        <v>3549</v>
      </c>
      <c r="F1648" s="84" t="str">
        <f>IF(E1648=0,"N/A",IF(IF(E1648&gt;"",COUNTIF(E:E,E1648),0)&gt;1,"Yes","No"))</f>
        <v>No</v>
      </c>
      <c r="G1648" s="87" t="s">
        <v>3550</v>
      </c>
      <c r="H1648" s="87" t="s">
        <v>489</v>
      </c>
      <c r="I1648" s="87" t="s">
        <v>435</v>
      </c>
      <c r="J1648" s="87" t="s">
        <v>436</v>
      </c>
      <c r="K1648" s="87"/>
      <c r="L1648" s="87"/>
      <c r="M1648" s="87"/>
      <c r="N1648" s="87" t="s">
        <v>3551</v>
      </c>
      <c r="O1648" s="88">
        <v>48</v>
      </c>
      <c r="P1648" s="87" t="s">
        <v>1042</v>
      </c>
      <c r="Q1648" s="89"/>
    </row>
    <row r="1649" spans="1:17" x14ac:dyDescent="0.25">
      <c r="A1649" s="143"/>
      <c r="B1649" s="143" t="str">
        <f>IF(A1649&gt;"",IF(A1649=E1649,"No",(IF(IFERROR(VLOOKUP(A1649,E:E,1,FALSE)=A1649,FALSE),"Duplicate",IF(E1649&gt;"","Mismatch","IT Only")))),"No")</f>
        <v>No</v>
      </c>
      <c r="C1649" s="86" t="s">
        <v>430</v>
      </c>
      <c r="D1649" s="143" t="s">
        <v>431</v>
      </c>
      <c r="E1649" s="143" t="s">
        <v>7536</v>
      </c>
      <c r="F1649" s="143" t="str">
        <f>IF(E1649=0,"N/A",IF(IF(E1649&gt;"",COUNTIF(E:E,E1649),0)&gt;1,"Yes","No"))</f>
        <v>No</v>
      </c>
      <c r="G1649" s="87" t="s">
        <v>7537</v>
      </c>
      <c r="H1649" s="87" t="s">
        <v>489</v>
      </c>
      <c r="I1649" s="87" t="s">
        <v>435</v>
      </c>
      <c r="J1649" s="87" t="s">
        <v>436</v>
      </c>
      <c r="K1649" s="147">
        <v>38.546350000050197</v>
      </c>
      <c r="L1649" s="147">
        <v>-92.216629999990403</v>
      </c>
      <c r="M1649" s="87"/>
      <c r="N1649" s="87" t="s">
        <v>7536</v>
      </c>
      <c r="O1649" s="88">
        <v>48</v>
      </c>
      <c r="P1649" s="87" t="s">
        <v>490</v>
      </c>
      <c r="Q1649" s="89"/>
    </row>
    <row r="1650" spans="1:17" x14ac:dyDescent="0.25">
      <c r="A1650" s="143"/>
      <c r="B1650" s="84" t="str">
        <f>IF(A1650&gt;"",IF(A1650=E1650,"No",(IF(IFERROR(VLOOKUP(A1650,E:E,1,FALSE)=A1650,FALSE),"Duplicate",IF(E1650&gt;"","Mismatch","IT Only")))),"No")</f>
        <v>No</v>
      </c>
      <c r="C1650" s="86" t="s">
        <v>430</v>
      </c>
      <c r="D1650" s="84" t="s">
        <v>431</v>
      </c>
      <c r="E1650" s="84" t="s">
        <v>8078</v>
      </c>
      <c r="F1650" s="84" t="str">
        <f>IF(E1650=0,"N/A",IF(IF(E1650&gt;"",COUNTIF(E:E,E1650),0)&gt;1,"Yes","No"))</f>
        <v>No</v>
      </c>
      <c r="G1650" s="87" t="s">
        <v>8079</v>
      </c>
      <c r="H1650" s="87" t="s">
        <v>489</v>
      </c>
      <c r="I1650" s="87" t="s">
        <v>435</v>
      </c>
      <c r="J1650" s="87" t="s">
        <v>436</v>
      </c>
      <c r="K1650" s="87"/>
      <c r="L1650" s="87"/>
      <c r="M1650" s="87"/>
      <c r="N1650" s="87" t="s">
        <v>8078</v>
      </c>
      <c r="O1650" s="88">
        <v>48</v>
      </c>
      <c r="P1650" s="87" t="s">
        <v>490</v>
      </c>
      <c r="Q1650" s="89"/>
    </row>
    <row r="1651" spans="1:17" x14ac:dyDescent="0.25">
      <c r="A1651" s="143"/>
      <c r="B1651" s="143" t="str">
        <f>IF(A1651&gt;"",IF(A1651=E1651,"No",(IF(IFERROR(VLOOKUP(A1651,E:E,1,FALSE)=A1651,FALSE),"Duplicate",IF(E1651&gt;"","Mismatch","IT Only")))),"No")</f>
        <v>No</v>
      </c>
      <c r="C1651" s="86" t="s">
        <v>430</v>
      </c>
      <c r="D1651" s="143" t="s">
        <v>431</v>
      </c>
      <c r="E1651" s="143" t="s">
        <v>9703</v>
      </c>
      <c r="F1651" s="143" t="str">
        <f>IF(E1651=0,"N/A",IF(IF(E1651&gt;"",COUNTIF(E:E,E1651),0)&gt;1,"Yes","No"))</f>
        <v>No</v>
      </c>
      <c r="G1651" s="87" t="s">
        <v>9704</v>
      </c>
      <c r="H1651" s="87" t="s">
        <v>489</v>
      </c>
      <c r="I1651" s="87" t="s">
        <v>435</v>
      </c>
      <c r="J1651" s="87" t="s">
        <v>436</v>
      </c>
      <c r="K1651" s="87"/>
      <c r="L1651" s="87"/>
      <c r="M1651" s="87"/>
      <c r="N1651" s="87" t="s">
        <v>9703</v>
      </c>
      <c r="O1651" s="88">
        <v>48</v>
      </c>
      <c r="P1651" s="87" t="s">
        <v>490</v>
      </c>
      <c r="Q1651" s="89"/>
    </row>
    <row r="1652" spans="1:17" x14ac:dyDescent="0.25">
      <c r="A1652" s="143"/>
      <c r="B1652" s="84" t="str">
        <f>IF(A1652&gt;"",IF(A1652=E1652,"No",(IF(IFERROR(VLOOKUP(A1652,E:E,1,FALSE)=A1652,FALSE),"Duplicate",IF(E1652&gt;"","Mismatch","IT Only")))),"No")</f>
        <v>No</v>
      </c>
      <c r="C1652" s="86" t="s">
        <v>430</v>
      </c>
      <c r="D1652" s="84" t="s">
        <v>431</v>
      </c>
      <c r="E1652" s="84" t="s">
        <v>640</v>
      </c>
      <c r="F1652" s="84" t="str">
        <f>IF(E1652=0,"N/A",IF(IF(E1652&gt;"",COUNTIF(E:E,E1652),0)&gt;1,"Yes","No"))</f>
        <v>No</v>
      </c>
      <c r="G1652" s="87" t="s">
        <v>641</v>
      </c>
      <c r="H1652" s="87" t="s">
        <v>489</v>
      </c>
      <c r="I1652" s="87" t="s">
        <v>435</v>
      </c>
      <c r="J1652" s="87" t="s">
        <v>436</v>
      </c>
      <c r="K1652" s="87">
        <v>38.554579776797503</v>
      </c>
      <c r="L1652" s="87">
        <v>-92.043682002608406</v>
      </c>
      <c r="M1652" s="87"/>
      <c r="N1652" s="87" t="s">
        <v>640</v>
      </c>
      <c r="O1652" s="88">
        <v>48</v>
      </c>
      <c r="P1652" s="87" t="s">
        <v>490</v>
      </c>
      <c r="Q1652" s="89"/>
    </row>
    <row r="1653" spans="1:17" x14ac:dyDescent="0.25">
      <c r="A1653" s="143"/>
      <c r="B1653" s="143" t="str">
        <f>IF(A1653&gt;"",IF(A1653=E1653,"No",(IF(IFERROR(VLOOKUP(A1653,E:E,1,FALSE)=A1653,FALSE),"Duplicate",IF(E1653&gt;"","Mismatch","IT Only")))),"No")</f>
        <v>No</v>
      </c>
      <c r="C1653" s="86" t="s">
        <v>430</v>
      </c>
      <c r="D1653" s="143" t="s">
        <v>431</v>
      </c>
      <c r="E1653" s="143" t="s">
        <v>8122</v>
      </c>
      <c r="F1653" s="143" t="str">
        <f>IF(E1653=0,"N/A",IF(IF(E1653&gt;"",COUNTIF(E:E,E1653),0)&gt;1,"Yes","No"))</f>
        <v>No</v>
      </c>
      <c r="G1653" s="87" t="s">
        <v>8123</v>
      </c>
      <c r="H1653" s="87" t="s">
        <v>489</v>
      </c>
      <c r="I1653" s="87" t="s">
        <v>435</v>
      </c>
      <c r="J1653" s="87" t="s">
        <v>436</v>
      </c>
      <c r="K1653" s="87"/>
      <c r="L1653" s="87"/>
      <c r="M1653" s="87"/>
      <c r="N1653" s="87" t="s">
        <v>8122</v>
      </c>
      <c r="O1653" s="88">
        <v>48</v>
      </c>
      <c r="P1653" s="87" t="s">
        <v>961</v>
      </c>
      <c r="Q1653" s="89"/>
    </row>
    <row r="1654" spans="1:17" x14ac:dyDescent="0.25">
      <c r="A1654" s="143"/>
      <c r="B1654" s="143" t="str">
        <f>IF(A1654&gt;"",IF(A1654=E1654,"No",(IF(IFERROR(VLOOKUP(A1654,E:E,1,FALSE)=A1654,FALSE),"Duplicate",IF(E1654&gt;"","Mismatch","IT Only")))),"No")</f>
        <v>No</v>
      </c>
      <c r="C1654" s="86" t="s">
        <v>430</v>
      </c>
      <c r="D1654" s="143" t="s">
        <v>431</v>
      </c>
      <c r="E1654" s="143" t="s">
        <v>3606</v>
      </c>
      <c r="F1654" s="143" t="str">
        <f>IF(E1654=0,"N/A",IF(IF(E1654&gt;"",COUNTIF(E:E,E1654),0)&gt;1,"Yes","No"))</f>
        <v>No</v>
      </c>
      <c r="G1654" s="87" t="s">
        <v>3607</v>
      </c>
      <c r="H1654" s="87" t="s">
        <v>489</v>
      </c>
      <c r="I1654" s="87" t="s">
        <v>435</v>
      </c>
      <c r="J1654" s="87" t="s">
        <v>436</v>
      </c>
      <c r="K1654" s="87">
        <v>38.352666669999998</v>
      </c>
      <c r="L1654" s="87">
        <v>-91.324233329999998</v>
      </c>
      <c r="M1654" s="87"/>
      <c r="N1654" s="87" t="s">
        <v>3606</v>
      </c>
      <c r="O1654" s="88">
        <v>48</v>
      </c>
      <c r="P1654" s="87" t="s">
        <v>1042</v>
      </c>
      <c r="Q1654" s="89"/>
    </row>
    <row r="1655" spans="1:17" x14ac:dyDescent="0.25">
      <c r="A1655" s="143"/>
      <c r="B1655" s="143" t="str">
        <f>IF(A1655&gt;"",IF(A1655=E1655,"No",(IF(IFERROR(VLOOKUP(A1655,E:E,1,FALSE)=A1655,FALSE),"Duplicate",IF(E1655&gt;"","Mismatch","IT Only")))),"No")</f>
        <v>No</v>
      </c>
      <c r="C1655" s="86" t="s">
        <v>430</v>
      </c>
      <c r="D1655" s="143" t="s">
        <v>431</v>
      </c>
      <c r="E1655" s="143" t="s">
        <v>9463</v>
      </c>
      <c r="F1655" s="143" t="str">
        <f>IF(E1655=0,"N/A",IF(IF(E1655&gt;"",COUNTIF(E:E,E1655),0)&gt;1,"Yes","No"))</f>
        <v>No</v>
      </c>
      <c r="G1655" s="87" t="s">
        <v>9464</v>
      </c>
      <c r="H1655" s="87" t="s">
        <v>489</v>
      </c>
      <c r="I1655" s="87" t="s">
        <v>435</v>
      </c>
      <c r="J1655" s="87" t="s">
        <v>436</v>
      </c>
      <c r="K1655" s="87">
        <v>38.589066670000001</v>
      </c>
      <c r="L1655" s="87">
        <v>-92.211150000000004</v>
      </c>
      <c r="M1655" s="87"/>
      <c r="N1655" s="87" t="s">
        <v>9463</v>
      </c>
      <c r="O1655" s="88">
        <v>48</v>
      </c>
      <c r="P1655" s="87" t="s">
        <v>490</v>
      </c>
      <c r="Q1655" s="89"/>
    </row>
    <row r="1656" spans="1:17" x14ac:dyDescent="0.25">
      <c r="A1656" s="143"/>
      <c r="B1656" s="143" t="str">
        <f>IF(A1656&gt;"",IF(A1656=E1656,"No",(IF(IFERROR(VLOOKUP(A1656,E:E,1,FALSE)=A1656,FALSE),"Duplicate",IF(E1656&gt;"","Mismatch","IT Only")))),"No")</f>
        <v>No</v>
      </c>
      <c r="C1656" s="86" t="s">
        <v>430</v>
      </c>
      <c r="D1656" s="143" t="s">
        <v>431</v>
      </c>
      <c r="E1656" s="143" t="s">
        <v>2254</v>
      </c>
      <c r="F1656" s="143" t="str">
        <f>IF(E1656=0,"N/A",IF(IF(E1656&gt;"",COUNTIF(E:E,E1656),0)&gt;1,"Yes","No"))</f>
        <v>No</v>
      </c>
      <c r="G1656" s="87" t="s">
        <v>2255</v>
      </c>
      <c r="H1656" s="87" t="s">
        <v>489</v>
      </c>
      <c r="I1656" s="87" t="s">
        <v>435</v>
      </c>
      <c r="J1656" s="87" t="s">
        <v>436</v>
      </c>
      <c r="K1656" s="87"/>
      <c r="L1656" s="87"/>
      <c r="M1656" s="87"/>
      <c r="N1656" s="87" t="s">
        <v>2254</v>
      </c>
      <c r="O1656" s="88">
        <v>48</v>
      </c>
      <c r="P1656" s="87" t="s">
        <v>1042</v>
      </c>
      <c r="Q1656" s="89"/>
    </row>
    <row r="1657" spans="1:17" x14ac:dyDescent="0.25">
      <c r="A1657" s="143"/>
      <c r="B1657" s="84" t="str">
        <f>IF(A1657&gt;"",IF(A1657=E1657,"No",(IF(IFERROR(VLOOKUP(A1657,E:E,1,FALSE)=A1657,FALSE),"Duplicate",IF(E1657&gt;"","Mismatch","IT Only")))),"No")</f>
        <v>No</v>
      </c>
      <c r="C1657" s="86" t="s">
        <v>430</v>
      </c>
      <c r="D1657" s="84" t="s">
        <v>431</v>
      </c>
      <c r="E1657" s="143" t="s">
        <v>7275</v>
      </c>
      <c r="F1657" s="84" t="str">
        <f>IF(E1657=0,"N/A",IF(IF(E1657&gt;"",COUNTIF(E:E,E1657),0)&gt;1,"Yes","No"))</f>
        <v>No</v>
      </c>
      <c r="G1657" s="87" t="s">
        <v>7276</v>
      </c>
      <c r="H1657" s="87" t="s">
        <v>489</v>
      </c>
      <c r="I1657" s="87" t="s">
        <v>435</v>
      </c>
      <c r="J1657" s="87" t="s">
        <v>436</v>
      </c>
      <c r="K1657" s="87"/>
      <c r="L1657" s="87"/>
      <c r="M1657" s="87"/>
      <c r="N1657" s="87" t="s">
        <v>7275</v>
      </c>
      <c r="O1657" s="88">
        <v>48</v>
      </c>
      <c r="P1657" s="87" t="s">
        <v>1042</v>
      </c>
      <c r="Q1657" s="89"/>
    </row>
    <row r="1658" spans="1:17" x14ac:dyDescent="0.25">
      <c r="A1658" s="143"/>
      <c r="B1658" s="84" t="str">
        <f>IF(A1658&gt;"",IF(A1658=E1658,"No",(IF(IFERROR(VLOOKUP(A1658,E:E,1,FALSE)=A1658,FALSE),"Duplicate",IF(E1658&gt;"","Mismatch","IT Only")))),"No")</f>
        <v>No</v>
      </c>
      <c r="C1658" s="86" t="s">
        <v>430</v>
      </c>
      <c r="D1658" s="84" t="s">
        <v>431</v>
      </c>
      <c r="E1658" s="84" t="s">
        <v>1264</v>
      </c>
      <c r="F1658" s="84" t="str">
        <f>IF(E1658=0,"N/A",IF(IF(E1658&gt;"",COUNTIF(E:E,E1658),0)&gt;1,"Yes","No"))</f>
        <v>No</v>
      </c>
      <c r="G1658" s="87" t="s">
        <v>1265</v>
      </c>
      <c r="H1658" s="87" t="s">
        <v>489</v>
      </c>
      <c r="I1658" s="87" t="s">
        <v>435</v>
      </c>
      <c r="J1658" s="87" t="s">
        <v>436</v>
      </c>
      <c r="K1658" s="87"/>
      <c r="L1658" s="87"/>
      <c r="M1658" s="87"/>
      <c r="N1658" s="87" t="s">
        <v>1264</v>
      </c>
      <c r="O1658" s="88">
        <v>48</v>
      </c>
      <c r="P1658" s="87" t="s">
        <v>1042</v>
      </c>
      <c r="Q1658" s="89"/>
    </row>
    <row r="1659" spans="1:17" x14ac:dyDescent="0.25">
      <c r="A1659" s="143" t="s">
        <v>5088</v>
      </c>
      <c r="B1659" s="84" t="str">
        <f>IF(A1659&gt;"",IF(A1659=E1659,"No",(IF(IFERROR(VLOOKUP(A1659,E:E,1,FALSE)=A1659,FALSE),"Duplicate",IF(E1659&gt;"","Mismatch","IT Only")))),"No")</f>
        <v>No</v>
      </c>
      <c r="C1659" s="86" t="s">
        <v>430</v>
      </c>
      <c r="D1659" s="84" t="s">
        <v>431</v>
      </c>
      <c r="E1659" s="84" t="s">
        <v>5088</v>
      </c>
      <c r="F1659" s="84" t="str">
        <f>IF(E1659=0,"N/A",IF(IF(E1659&gt;"",COUNTIF(E:E,E1659),0)&gt;1,"Yes","No"))</f>
        <v>No</v>
      </c>
      <c r="G1659" s="87" t="s">
        <v>5089</v>
      </c>
      <c r="H1659" s="87" t="s">
        <v>801</v>
      </c>
      <c r="I1659" s="87" t="s">
        <v>435</v>
      </c>
      <c r="J1659" s="87" t="s">
        <v>580</v>
      </c>
      <c r="K1659" s="106">
        <v>38.584992999999997</v>
      </c>
      <c r="L1659" s="106">
        <v>-92.191467000000003</v>
      </c>
      <c r="M1659" s="87" t="s">
        <v>5090</v>
      </c>
      <c r="N1659" s="87"/>
      <c r="O1659" s="94"/>
      <c r="P1659" s="87"/>
      <c r="Q1659" s="89"/>
    </row>
    <row r="1660" spans="1:17" x14ac:dyDescent="0.25">
      <c r="A1660" s="93" t="s">
        <v>5032</v>
      </c>
      <c r="B1660" s="84" t="str">
        <f>IF(A1660&gt;"",IF(A1660=E1660,"No",(IF(IFERROR(VLOOKUP(A1660,E:E,1,FALSE)=A1660,FALSE),"Duplicate",IF(E1660&gt;"","Mismatch","IT Only")))),"No")</f>
        <v>Mismatch</v>
      </c>
      <c r="C1660" s="86" t="s">
        <v>463</v>
      </c>
      <c r="D1660" s="84" t="s">
        <v>549</v>
      </c>
      <c r="E1660" s="84" t="s">
        <v>5033</v>
      </c>
      <c r="F1660" s="84" t="str">
        <f>IF(E1660=0,"N/A",IF(IF(E1660&gt;"",COUNTIF(E:E,E1660),0)&gt;1,"Yes","No"))</f>
        <v>No</v>
      </c>
      <c r="G1660" s="87" t="s">
        <v>5034</v>
      </c>
      <c r="H1660" s="87" t="s">
        <v>479</v>
      </c>
      <c r="I1660" s="87" t="s">
        <v>445</v>
      </c>
      <c r="J1660" s="87" t="s">
        <v>5035</v>
      </c>
      <c r="K1660" s="87">
        <v>39.743933329999997</v>
      </c>
      <c r="L1660" s="87">
        <v>-90.266999999999996</v>
      </c>
      <c r="M1660" s="87"/>
      <c r="N1660" s="87" t="s">
        <v>5036</v>
      </c>
      <c r="O1660" s="87" t="s">
        <v>5037</v>
      </c>
      <c r="P1660" s="87" t="s">
        <v>2555</v>
      </c>
      <c r="Q1660" s="87" t="s">
        <v>2556</v>
      </c>
    </row>
    <row r="1661" spans="1:17" x14ac:dyDescent="0.25">
      <c r="A1661" s="143" t="s">
        <v>5070</v>
      </c>
      <c r="B1661" s="84" t="str">
        <f>IF(A1661&gt;"",IF(A1661=E1661,"No",(IF(IFERROR(VLOOKUP(A1661,E:E,1,FALSE)=A1661,FALSE),"Duplicate",IF(E1661&gt;"","Mismatch","IT Only")))),"No")</f>
        <v>No</v>
      </c>
      <c r="C1661" s="86" t="s">
        <v>430</v>
      </c>
      <c r="D1661" s="84" t="s">
        <v>431</v>
      </c>
      <c r="E1661" s="84" t="s">
        <v>5070</v>
      </c>
      <c r="F1661" s="84" t="str">
        <f>IF(E1661=0,"N/A",IF(IF(E1661&gt;"",COUNTIF(E:E,E1661),0)&gt;1,"Yes","No"))</f>
        <v>No</v>
      </c>
      <c r="G1661" s="87" t="s">
        <v>5071</v>
      </c>
      <c r="H1661" s="87" t="s">
        <v>479</v>
      </c>
      <c r="I1661" s="87" t="s">
        <v>445</v>
      </c>
      <c r="J1661" s="87" t="s">
        <v>580</v>
      </c>
      <c r="K1661" s="87">
        <v>39.737893999999997</v>
      </c>
      <c r="L1661" s="87">
        <v>-90.267533</v>
      </c>
      <c r="M1661" s="87" t="s">
        <v>5072</v>
      </c>
      <c r="N1661" s="87"/>
      <c r="O1661" s="94"/>
      <c r="P1661" s="87"/>
      <c r="Q1661" s="89"/>
    </row>
    <row r="1662" spans="1:17" s="143" customFormat="1" x14ac:dyDescent="0.25">
      <c r="A1662" s="93" t="s">
        <v>5038</v>
      </c>
      <c r="B1662" s="143" t="str">
        <f>IF(A1662&gt;"",IF(A1662=E1662,"No",(IF(IFERROR(VLOOKUP(A1662,E:E,1,FALSE)=A1662,FALSE),"Duplicate",IF(E1662&gt;"","Mismatch","IT Only")))),"No")</f>
        <v>Duplicate</v>
      </c>
      <c r="C1662" s="86" t="s">
        <v>463</v>
      </c>
      <c r="D1662" s="143" t="s">
        <v>464</v>
      </c>
      <c r="E1662" s="143" t="s">
        <v>5039</v>
      </c>
      <c r="F1662" s="143" t="str">
        <f>IF(E1662=0,"N/A",IF(IF(E1662&gt;"",COUNTIF(E:E,E1662),0)&gt;1,"Yes","No"))</f>
        <v>No</v>
      </c>
      <c r="G1662" s="106" t="s">
        <v>5040</v>
      </c>
      <c r="H1662" s="106" t="s">
        <v>479</v>
      </c>
      <c r="I1662" s="106" t="s">
        <v>445</v>
      </c>
      <c r="J1662" s="106" t="s">
        <v>467</v>
      </c>
      <c r="K1662" s="106">
        <v>39.722533329999997</v>
      </c>
      <c r="L1662" s="106">
        <v>-90.218133330000001</v>
      </c>
      <c r="M1662" s="106"/>
      <c r="N1662" s="106" t="s">
        <v>5041</v>
      </c>
      <c r="O1662" s="106" t="s">
        <v>5042</v>
      </c>
      <c r="P1662" s="106" t="s">
        <v>2555</v>
      </c>
      <c r="Q1662" s="106" t="s">
        <v>2556</v>
      </c>
    </row>
    <row r="1663" spans="1:17" x14ac:dyDescent="0.25">
      <c r="B1663" s="84" t="str">
        <f>IF(A1663&gt;"",IF(A1663=E1663,"No",(IF(IFERROR(VLOOKUP(A1663,E:E,1,FALSE)=A1663,FALSE),"Duplicate",IF(E1663&gt;"","Mismatch","IT Only")))),"No")</f>
        <v>No</v>
      </c>
      <c r="C1663" s="86" t="s">
        <v>541</v>
      </c>
      <c r="D1663" s="84" t="s">
        <v>464</v>
      </c>
      <c r="E1663" s="84" t="s">
        <v>5063</v>
      </c>
      <c r="F1663" s="84" t="str">
        <f>IF(E1663=0,"N/A",IF(IF(E1663&gt;"",COUNTIF(E:E,E1663),0)&gt;1,"Yes","No"))</f>
        <v>No</v>
      </c>
      <c r="G1663" s="87" t="s">
        <v>5064</v>
      </c>
      <c r="H1663" s="87" t="s">
        <v>479</v>
      </c>
      <c r="I1663" s="87" t="s">
        <v>445</v>
      </c>
      <c r="J1663" s="87" t="s">
        <v>436</v>
      </c>
      <c r="K1663" s="87">
        <v>38.708316670000002</v>
      </c>
      <c r="L1663" s="87">
        <v>-90.234266669999997</v>
      </c>
      <c r="M1663" s="87"/>
      <c r="N1663" s="87" t="s">
        <v>5065</v>
      </c>
      <c r="O1663" s="87" t="s">
        <v>5066</v>
      </c>
      <c r="P1663" s="87" t="s">
        <v>2555</v>
      </c>
      <c r="Q1663" s="87" t="s">
        <v>2556</v>
      </c>
    </row>
    <row r="1664" spans="1:17" x14ac:dyDescent="0.25">
      <c r="A1664" s="143" t="s">
        <v>5091</v>
      </c>
      <c r="B1664" s="84" t="str">
        <f>IF(A1664&gt;"",IF(A1664=E1664,"No",(IF(IFERROR(VLOOKUP(A1664,E:E,1,FALSE)=A1664,FALSE),"Duplicate",IF(E1664&gt;"","Mismatch","IT Only")))),"No")</f>
        <v>No</v>
      </c>
      <c r="C1664" s="86" t="s">
        <v>430</v>
      </c>
      <c r="D1664" s="84" t="s">
        <v>431</v>
      </c>
      <c r="E1664" s="143" t="s">
        <v>5091</v>
      </c>
      <c r="F1664" s="84" t="str">
        <f>IF(E1664=0,"N/A",IF(IF(E1664&gt;"",COUNTIF(E:E,E1664),0)&gt;1,"Yes","No"))</f>
        <v>No</v>
      </c>
      <c r="G1664" s="87" t="s">
        <v>5092</v>
      </c>
      <c r="H1664" s="87" t="s">
        <v>801</v>
      </c>
      <c r="I1664" s="87" t="s">
        <v>435</v>
      </c>
      <c r="J1664" s="87" t="s">
        <v>580</v>
      </c>
      <c r="K1664" s="87">
        <v>38.577748999999997</v>
      </c>
      <c r="L1664" s="87">
        <v>-92.168785999999997</v>
      </c>
      <c r="M1664" s="87" t="s">
        <v>5093</v>
      </c>
      <c r="N1664" s="87"/>
      <c r="O1664" s="94"/>
      <c r="P1664" s="87"/>
      <c r="Q1664" s="89"/>
    </row>
    <row r="1665" spans="1:17" x14ac:dyDescent="0.25">
      <c r="A1665" s="143" t="s">
        <v>5094</v>
      </c>
      <c r="B1665" s="84" t="str">
        <f>IF(A1665&gt;"",IF(A1665=E1665,"No",(IF(IFERROR(VLOOKUP(A1665,E:E,1,FALSE)=A1665,FALSE),"Duplicate",IF(E1665&gt;"","Mismatch","IT Only")))),"No")</f>
        <v>No</v>
      </c>
      <c r="C1665" s="86" t="s">
        <v>430</v>
      </c>
      <c r="D1665" s="84" t="s">
        <v>431</v>
      </c>
      <c r="E1665" s="143" t="s">
        <v>5094</v>
      </c>
      <c r="F1665" s="84" t="str">
        <f>IF(E1665=0,"N/A",IF(IF(E1665&gt;"",COUNTIF(E:E,E1665),0)&gt;1,"Yes","No"))</f>
        <v>No</v>
      </c>
      <c r="G1665" s="87" t="s">
        <v>5095</v>
      </c>
      <c r="H1665" s="87" t="s">
        <v>801</v>
      </c>
      <c r="I1665" s="87" t="s">
        <v>435</v>
      </c>
      <c r="J1665" s="87" t="s">
        <v>580</v>
      </c>
      <c r="K1665" s="87">
        <v>38.588327999999997</v>
      </c>
      <c r="L1665" s="87">
        <v>-92.206754000000004</v>
      </c>
      <c r="M1665" s="87" t="s">
        <v>5096</v>
      </c>
      <c r="N1665" s="87"/>
      <c r="O1665" s="94"/>
      <c r="P1665" s="87"/>
      <c r="Q1665" s="89"/>
    </row>
    <row r="1666" spans="1:17" x14ac:dyDescent="0.25">
      <c r="A1666" s="143"/>
      <c r="B1666" s="84" t="str">
        <f>IF(A1666&gt;"",IF(A1666=E1666,"No",(IF(IFERROR(VLOOKUP(A1666,E:E,1,FALSE)=A1666,FALSE),"Duplicate",IF(E1666&gt;"","Mismatch","IT Only")))),"No")</f>
        <v>No</v>
      </c>
      <c r="C1666" s="86" t="s">
        <v>430</v>
      </c>
      <c r="D1666" s="84" t="s">
        <v>431</v>
      </c>
      <c r="E1666" s="84" t="s">
        <v>5084</v>
      </c>
      <c r="F1666" s="84" t="str">
        <f>IF(E1666=0,"N/A",IF(IF(E1666&gt;"",COUNTIF(E:E,E1666),0)&gt;1,"Yes","No"))</f>
        <v>No</v>
      </c>
      <c r="G1666" s="87" t="s">
        <v>5085</v>
      </c>
      <c r="H1666" s="87" t="s">
        <v>489</v>
      </c>
      <c r="I1666" s="87" t="s">
        <v>435</v>
      </c>
      <c r="J1666" s="87" t="s">
        <v>436</v>
      </c>
      <c r="K1666" s="87">
        <v>38.581400000000002</v>
      </c>
      <c r="L1666" s="87">
        <v>-92.175483330000006</v>
      </c>
      <c r="M1666" s="87"/>
      <c r="N1666" s="87" t="s">
        <v>5084</v>
      </c>
      <c r="O1666" s="94">
        <v>701</v>
      </c>
      <c r="P1666" s="87" t="s">
        <v>490</v>
      </c>
      <c r="Q1666" s="89"/>
    </row>
    <row r="1667" spans="1:17" x14ac:dyDescent="0.25">
      <c r="A1667" s="143"/>
      <c r="B1667" s="84" t="str">
        <f>IF(A1667&gt;"",IF(A1667=E1667,"No",(IF(IFERROR(VLOOKUP(A1667,E:E,1,FALSE)=A1667,FALSE),"Duplicate",IF(E1667&gt;"","Mismatch","IT Only")))),"No")</f>
        <v>No</v>
      </c>
      <c r="C1667" s="86" t="s">
        <v>430</v>
      </c>
      <c r="D1667" s="84" t="s">
        <v>431</v>
      </c>
      <c r="E1667" s="84" t="s">
        <v>5185</v>
      </c>
      <c r="F1667" s="84" t="str">
        <f>IF(E1667=0,"N/A",IF(IF(E1667&gt;"",COUNTIF(E:E,E1667),0)&gt;1,"Yes","No"))</f>
        <v>No</v>
      </c>
      <c r="G1667" s="87" t="s">
        <v>5186</v>
      </c>
      <c r="H1667" s="87" t="s">
        <v>444</v>
      </c>
      <c r="I1667" s="87" t="s">
        <v>445</v>
      </c>
      <c r="J1667" s="87" t="s">
        <v>436</v>
      </c>
      <c r="K1667" s="87">
        <v>40.754550000000002</v>
      </c>
      <c r="L1667" s="87">
        <v>-89.589267000000007</v>
      </c>
      <c r="M1667" s="87"/>
      <c r="N1667" s="87" t="s">
        <v>5185</v>
      </c>
      <c r="O1667" s="87" t="s">
        <v>5187</v>
      </c>
      <c r="P1667" s="87" t="s">
        <v>447</v>
      </c>
      <c r="Q1667" s="87" t="s">
        <v>448</v>
      </c>
    </row>
    <row r="1668" spans="1:17" x14ac:dyDescent="0.25">
      <c r="A1668" s="143"/>
      <c r="B1668" s="84" t="str">
        <f>IF(A1668&gt;"",IF(A1668=E1668,"No",(IF(IFERROR(VLOOKUP(A1668,E:E,1,FALSE)=A1668,FALSE),"Duplicate",IF(E1668&gt;"","Mismatch","IT Only")))),"No")</f>
        <v>No</v>
      </c>
      <c r="C1668" s="86" t="s">
        <v>430</v>
      </c>
      <c r="D1668" s="84" t="s">
        <v>431</v>
      </c>
      <c r="E1668" s="84" t="s">
        <v>5097</v>
      </c>
      <c r="F1668" s="84" t="str">
        <f>IF(E1668=0,"N/A",IF(IF(E1668&gt;"",COUNTIF(E:E,E1668),0)&gt;1,"Yes","No"))</f>
        <v>No</v>
      </c>
      <c r="G1668" s="87" t="s">
        <v>5098</v>
      </c>
      <c r="H1668" s="87" t="s">
        <v>444</v>
      </c>
      <c r="I1668" s="87" t="s">
        <v>445</v>
      </c>
      <c r="J1668" s="87" t="s">
        <v>436</v>
      </c>
      <c r="K1668" s="87">
        <v>40.704782999999999</v>
      </c>
      <c r="L1668" s="87">
        <v>-89.408917000000002</v>
      </c>
      <c r="M1668" s="87"/>
      <c r="N1668" s="87" t="s">
        <v>5097</v>
      </c>
      <c r="O1668" s="87" t="s">
        <v>5099</v>
      </c>
      <c r="P1668" s="87" t="s">
        <v>447</v>
      </c>
      <c r="Q1668" s="87" t="s">
        <v>448</v>
      </c>
    </row>
    <row r="1669" spans="1:17" x14ac:dyDescent="0.25">
      <c r="A1669" s="143"/>
      <c r="B1669" s="84" t="str">
        <f>IF(A1669&gt;"",IF(A1669=E1669,"No",(IF(IFERROR(VLOOKUP(A1669,E:E,1,FALSE)=A1669,FALSE),"Duplicate",IF(E1669&gt;"","Mismatch","IT Only")))),"No")</f>
        <v>No</v>
      </c>
      <c r="C1669" s="86" t="s">
        <v>430</v>
      </c>
      <c r="D1669" s="84" t="s">
        <v>431</v>
      </c>
      <c r="E1669" s="84" t="s">
        <v>5082</v>
      </c>
      <c r="F1669" s="84" t="str">
        <f>IF(E1669=0,"N/A",IF(IF(E1669&gt;"",COUNTIF(E:E,E1669),0)&gt;1,"Yes","No"))</f>
        <v>No</v>
      </c>
      <c r="G1669" s="87" t="s">
        <v>5083</v>
      </c>
      <c r="H1669" s="87" t="s">
        <v>489</v>
      </c>
      <c r="I1669" s="87" t="s">
        <v>435</v>
      </c>
      <c r="J1669" s="87" t="s">
        <v>436</v>
      </c>
      <c r="K1669" s="87">
        <v>38.577849999999998</v>
      </c>
      <c r="L1669" s="87">
        <v>-92.180949999999996</v>
      </c>
      <c r="M1669" s="87"/>
      <c r="N1669" s="87" t="s">
        <v>5082</v>
      </c>
      <c r="O1669" s="94">
        <v>955</v>
      </c>
      <c r="P1669" s="87" t="s">
        <v>490</v>
      </c>
      <c r="Q1669" s="89"/>
    </row>
    <row r="1670" spans="1:17" x14ac:dyDescent="0.25">
      <c r="A1670" s="143"/>
      <c r="B1670" s="84" t="str">
        <f>IF(A1670&gt;"",IF(A1670=E1670,"No",(IF(IFERROR(VLOOKUP(A1670,E:E,1,FALSE)=A1670,FALSE),"Duplicate",IF(E1670&gt;"","Mismatch","IT Only")))),"No")</f>
        <v>No</v>
      </c>
      <c r="C1670" s="86" t="s">
        <v>430</v>
      </c>
      <c r="D1670" s="84" t="s">
        <v>431</v>
      </c>
      <c r="E1670" s="84" t="s">
        <v>5100</v>
      </c>
      <c r="F1670" s="84" t="str">
        <f>IF(E1670=0,"N/A",IF(IF(E1670&gt;"",COUNTIF(E:E,E1670),0)&gt;1,"Yes","No"))</f>
        <v>No</v>
      </c>
      <c r="G1670" s="87" t="s">
        <v>5101</v>
      </c>
      <c r="H1670" s="87" t="s">
        <v>440</v>
      </c>
      <c r="I1670" s="87" t="s">
        <v>435</v>
      </c>
      <c r="J1670" s="87" t="s">
        <v>436</v>
      </c>
      <c r="K1670" s="87">
        <v>38.719949999999997</v>
      </c>
      <c r="L1670" s="87">
        <v>-90.262249999999995</v>
      </c>
      <c r="M1670" s="87"/>
      <c r="N1670" s="87" t="s">
        <v>5102</v>
      </c>
      <c r="O1670" s="94">
        <v>106</v>
      </c>
      <c r="P1670" s="87" t="s">
        <v>564</v>
      </c>
      <c r="Q1670" s="89"/>
    </row>
    <row r="1671" spans="1:17" s="143" customFormat="1" x14ac:dyDescent="0.25">
      <c r="A1671" s="143" t="s">
        <v>5131</v>
      </c>
      <c r="B1671" s="143" t="str">
        <f>IF(A1671&gt;"",IF(A1671=E1671,"No",(IF(IFERROR(VLOOKUP(A1671,E:E,1,FALSE)=A1671,FALSE),"Duplicate",IF(E1671&gt;"","Mismatch","IT Only")))),"No")</f>
        <v>No</v>
      </c>
      <c r="C1671" s="86" t="s">
        <v>430</v>
      </c>
      <c r="D1671" s="143" t="s">
        <v>431</v>
      </c>
      <c r="E1671" s="143" t="s">
        <v>5132</v>
      </c>
      <c r="F1671" s="143" t="str">
        <f>IF(E1671=0,"N/A",IF(IF(E1671&gt;"",COUNTIF(E:E,E1671),0)&gt;1,"Yes","No"))</f>
        <v>No</v>
      </c>
      <c r="G1671" s="106" t="s">
        <v>5133</v>
      </c>
      <c r="H1671" s="106" t="s">
        <v>528</v>
      </c>
      <c r="I1671" s="106" t="s">
        <v>445</v>
      </c>
      <c r="J1671" s="106" t="s">
        <v>467</v>
      </c>
      <c r="K1671" s="106">
        <v>39.212499999999999</v>
      </c>
      <c r="L1671" s="106">
        <v>-88.242649999999998</v>
      </c>
      <c r="M1671" s="106"/>
      <c r="N1671" s="106" t="s">
        <v>5132</v>
      </c>
      <c r="O1671" s="106" t="s">
        <v>5134</v>
      </c>
      <c r="P1671" s="106" t="s">
        <v>530</v>
      </c>
      <c r="Q1671" s="106" t="s">
        <v>531</v>
      </c>
    </row>
    <row r="1672" spans="1:17" x14ac:dyDescent="0.25">
      <c r="A1672" s="143"/>
      <c r="C1672" s="86" t="s">
        <v>430</v>
      </c>
      <c r="D1672" s="84" t="s">
        <v>464</v>
      </c>
      <c r="E1672" s="84" t="s">
        <v>10355</v>
      </c>
      <c r="F1672" s="84" t="s">
        <v>32</v>
      </c>
      <c r="G1672" s="134" t="s">
        <v>10356</v>
      </c>
      <c r="H1672" s="110" t="s">
        <v>444</v>
      </c>
      <c r="I1672" s="110" t="s">
        <v>445</v>
      </c>
      <c r="J1672" s="110"/>
      <c r="K1672" s="134">
        <v>40.605800000000002</v>
      </c>
      <c r="L1672" s="134">
        <v>-89.4452</v>
      </c>
      <c r="M1672" s="134" t="s">
        <v>10357</v>
      </c>
      <c r="N1672" s="110"/>
      <c r="O1672" s="110"/>
      <c r="P1672" s="110"/>
      <c r="Q1672" s="110"/>
    </row>
    <row r="1673" spans="1:17" x14ac:dyDescent="0.25">
      <c r="A1673" s="143"/>
      <c r="B1673" s="84" t="str">
        <f>IF(A1673&gt;"",IF(A1673=E1673,"No",(IF(IFERROR(VLOOKUP(A1673,E:E,1,FALSE)=A1673,FALSE),"Duplicate",IF(E1673&gt;"","Mismatch","IT Only")))),"No")</f>
        <v>No</v>
      </c>
      <c r="C1673" s="86" t="s">
        <v>430</v>
      </c>
      <c r="D1673" s="84" t="s">
        <v>431</v>
      </c>
      <c r="E1673" s="84" t="s">
        <v>5047</v>
      </c>
      <c r="F1673" s="84" t="str">
        <f>IF(E1673=0,"N/A",IF(IF(E1673&gt;"",COUNTIF(E:E,E1673),0)&gt;1,"Yes","No"))</f>
        <v>No</v>
      </c>
      <c r="G1673" s="87" t="s">
        <v>5048</v>
      </c>
      <c r="H1673" s="87" t="s">
        <v>479</v>
      </c>
      <c r="I1673" s="87" t="s">
        <v>445</v>
      </c>
      <c r="J1673" s="87" t="s">
        <v>436</v>
      </c>
      <c r="K1673" s="147">
        <v>39.717200000388701</v>
      </c>
      <c r="L1673" s="147">
        <v>-90.217429999427395</v>
      </c>
      <c r="M1673" s="87"/>
      <c r="N1673" s="87" t="s">
        <v>5049</v>
      </c>
      <c r="O1673" s="87" t="s">
        <v>5050</v>
      </c>
      <c r="P1673" s="87" t="s">
        <v>2555</v>
      </c>
      <c r="Q1673" s="87" t="s">
        <v>2556</v>
      </c>
    </row>
    <row r="1674" spans="1:17" x14ac:dyDescent="0.25">
      <c r="A1674" s="143"/>
      <c r="B1674" s="84" t="str">
        <f>IF(A1674&gt;"",IF(A1674=E1674,"No",(IF(IFERROR(VLOOKUP(A1674,E:E,1,FALSE)=A1674,FALSE),"Duplicate",IF(E1674&gt;"","Mismatch","IT Only")))),"No")</f>
        <v>No</v>
      </c>
      <c r="C1674" s="86" t="s">
        <v>430</v>
      </c>
      <c r="D1674" s="84" t="s">
        <v>431</v>
      </c>
      <c r="E1674" s="143" t="s">
        <v>5051</v>
      </c>
      <c r="F1674" s="84" t="str">
        <f>IF(E1674=0,"N/A",IF(IF(E1674&gt;"",COUNTIF(E:E,E1674),0)&gt;1,"Yes","No"))</f>
        <v>No</v>
      </c>
      <c r="G1674" s="87" t="s">
        <v>5052</v>
      </c>
      <c r="H1674" s="87" t="s">
        <v>479</v>
      </c>
      <c r="I1674" s="87" t="s">
        <v>445</v>
      </c>
      <c r="J1674" s="87" t="s">
        <v>436</v>
      </c>
      <c r="K1674" s="87">
        <v>39.714100000000002</v>
      </c>
      <c r="L1674" s="87">
        <v>-90.218649999999997</v>
      </c>
      <c r="M1674" s="87"/>
      <c r="N1674" s="87" t="s">
        <v>5053</v>
      </c>
      <c r="O1674" s="87" t="s">
        <v>5054</v>
      </c>
      <c r="P1674" s="87" t="s">
        <v>2555</v>
      </c>
      <c r="Q1674" s="87" t="s">
        <v>2556</v>
      </c>
    </row>
    <row r="1675" spans="1:17" x14ac:dyDescent="0.25">
      <c r="A1675" s="143"/>
      <c r="B1675" s="84" t="str">
        <f>IF(A1675&gt;"",IF(A1675=E1675,"No",(IF(IFERROR(VLOOKUP(A1675,E:E,1,FALSE)=A1675,FALSE),"Duplicate",IF(E1675&gt;"","Mismatch","IT Only")))),"No")</f>
        <v>No</v>
      </c>
      <c r="C1675" s="86" t="s">
        <v>430</v>
      </c>
      <c r="D1675" s="84" t="s">
        <v>431</v>
      </c>
      <c r="E1675" s="143" t="s">
        <v>5043</v>
      </c>
      <c r="F1675" s="84" t="str">
        <f>IF(E1675=0,"N/A",IF(IF(E1675&gt;"",COUNTIF(E:E,E1675),0)&gt;1,"Yes","No"))</f>
        <v>No</v>
      </c>
      <c r="G1675" s="87" t="s">
        <v>5044</v>
      </c>
      <c r="H1675" s="87" t="s">
        <v>479</v>
      </c>
      <c r="I1675" s="87" t="s">
        <v>445</v>
      </c>
      <c r="J1675" s="87" t="s">
        <v>436</v>
      </c>
      <c r="K1675" s="147">
        <v>39.729000000004604</v>
      </c>
      <c r="L1675" s="147">
        <v>-90.1846499997569</v>
      </c>
      <c r="M1675" s="87"/>
      <c r="N1675" s="87" t="s">
        <v>5045</v>
      </c>
      <c r="O1675" s="87" t="s">
        <v>5046</v>
      </c>
      <c r="P1675" s="87" t="s">
        <v>2555</v>
      </c>
      <c r="Q1675" s="87" t="s">
        <v>2556</v>
      </c>
    </row>
    <row r="1676" spans="1:17" x14ac:dyDescent="0.25">
      <c r="A1676" s="143"/>
      <c r="B1676" s="143" t="str">
        <f>IF(A1676&gt;"",IF(A1676=E1676,"No",(IF(IFERROR(VLOOKUP(A1676,E:E,1,FALSE)=A1676,FALSE),"Duplicate",IF(E1676&gt;"","Mismatch","IT Only")))),"No")</f>
        <v>No</v>
      </c>
      <c r="C1676" s="86" t="s">
        <v>430</v>
      </c>
      <c r="D1676" s="143" t="s">
        <v>431</v>
      </c>
      <c r="E1676" s="143" t="s">
        <v>5138</v>
      </c>
      <c r="F1676" s="143" t="str">
        <f>IF(E1676=0,"N/A",IF(IF(E1676&gt;"",COUNTIF(E:E,E1676),0)&gt;1,"Yes","No"))</f>
        <v>No</v>
      </c>
      <c r="G1676" s="87" t="s">
        <v>5139</v>
      </c>
      <c r="H1676" s="87" t="s">
        <v>680</v>
      </c>
      <c r="I1676" s="87" t="s">
        <v>445</v>
      </c>
      <c r="J1676" s="87" t="s">
        <v>436</v>
      </c>
      <c r="K1676" s="87"/>
      <c r="L1676" s="87"/>
      <c r="M1676" s="87"/>
      <c r="N1676" s="87" t="s">
        <v>5138</v>
      </c>
      <c r="O1676" s="87" t="s">
        <v>5140</v>
      </c>
      <c r="P1676" s="87" t="s">
        <v>684</v>
      </c>
      <c r="Q1676" s="87" t="s">
        <v>685</v>
      </c>
    </row>
    <row r="1677" spans="1:17" x14ac:dyDescent="0.25">
      <c r="A1677" s="143"/>
      <c r="B1677" s="84" t="str">
        <f>IF(A1677&gt;"",IF(A1677=E1677,"No",(IF(IFERROR(VLOOKUP(A1677,E:E,1,FALSE)=A1677,FALSE),"Duplicate",IF(E1677&gt;"","Mismatch","IT Only")))),"No")</f>
        <v>No</v>
      </c>
      <c r="C1677" s="86" t="s">
        <v>430</v>
      </c>
      <c r="D1677" s="84" t="s">
        <v>431</v>
      </c>
      <c r="E1677" s="84" t="s">
        <v>5183</v>
      </c>
      <c r="F1677" s="84" t="str">
        <f>IF(E1677=0,"N/A",IF(IF(E1677&gt;"",COUNTIF(E:E,E1677),0)&gt;1,"Yes","No"))</f>
        <v>No</v>
      </c>
      <c r="G1677" s="87" t="s">
        <v>5184</v>
      </c>
      <c r="H1677" s="87" t="s">
        <v>434</v>
      </c>
      <c r="I1677" s="87" t="s">
        <v>435</v>
      </c>
      <c r="J1677" s="87" t="s">
        <v>436</v>
      </c>
      <c r="K1677" s="87">
        <v>38.897533330000002</v>
      </c>
      <c r="L1677" s="87">
        <v>-91.452200000000005</v>
      </c>
      <c r="M1677" s="87"/>
      <c r="N1677" s="87" t="s">
        <v>5183</v>
      </c>
      <c r="O1677" s="94">
        <v>727</v>
      </c>
      <c r="P1677" s="87" t="s">
        <v>437</v>
      </c>
      <c r="Q1677" s="89"/>
    </row>
    <row r="1678" spans="1:17" x14ac:dyDescent="0.25">
      <c r="A1678" s="143" t="s">
        <v>5135</v>
      </c>
      <c r="B1678" s="84" t="str">
        <f>IF(A1678&gt;"",IF(A1678=E1678,"No",(IF(IFERROR(VLOOKUP(A1678,E:E,1,FALSE)=A1678,FALSE),"Duplicate",IF(E1678&gt;"","Mismatch","IT Only")))),"No")</f>
        <v>No</v>
      </c>
      <c r="C1678" s="86" t="s">
        <v>430</v>
      </c>
      <c r="D1678" s="84" t="s">
        <v>472</v>
      </c>
      <c r="E1678" s="84" t="s">
        <v>5136</v>
      </c>
      <c r="F1678" s="84" t="str">
        <f>IF(E1678=0,"N/A",IF(IF(E1678&gt;"",COUNTIF(E:E,E1678),0)&gt;1,"Yes","No"))</f>
        <v>No</v>
      </c>
      <c r="G1678" s="87" t="s">
        <v>5137</v>
      </c>
      <c r="H1678" s="87" t="s">
        <v>644</v>
      </c>
      <c r="I1678" s="87" t="s">
        <v>435</v>
      </c>
      <c r="J1678" s="87" t="s">
        <v>500</v>
      </c>
      <c r="K1678" s="87">
        <v>38.214585999999997</v>
      </c>
      <c r="L1678" s="87">
        <v>-90.452457999999993</v>
      </c>
      <c r="M1678" s="87"/>
      <c r="N1678" s="87" t="s">
        <v>5136</v>
      </c>
      <c r="O1678" s="88">
        <v>12</v>
      </c>
      <c r="P1678" s="87" t="s">
        <v>645</v>
      </c>
      <c r="Q1678" s="89"/>
    </row>
    <row r="1679" spans="1:17" x14ac:dyDescent="0.25">
      <c r="A1679" s="93" t="s">
        <v>5141</v>
      </c>
      <c r="B1679" s="84" t="str">
        <f>IF(A1679&gt;"",IF(A1679=E1679,"No",(IF(IFERROR(VLOOKUP(A1679,E:E,1,FALSE)=A1679,FALSE),"Duplicate",IF(E1679&gt;"","Mismatch","IT Only")))),"No")</f>
        <v>Mismatch</v>
      </c>
      <c r="C1679" s="86" t="s">
        <v>463</v>
      </c>
      <c r="D1679" s="84" t="s">
        <v>464</v>
      </c>
      <c r="E1679" s="84" t="s">
        <v>5142</v>
      </c>
      <c r="F1679" s="84" t="str">
        <f>IF(E1679=0,"N/A",IF(IF(E1679&gt;"",COUNTIF(E:E,E1679),0)&gt;1,"Yes","No"))</f>
        <v>No</v>
      </c>
      <c r="G1679" s="87" t="s">
        <v>5143</v>
      </c>
      <c r="H1679" s="87" t="s">
        <v>680</v>
      </c>
      <c r="I1679" s="87" t="s">
        <v>445</v>
      </c>
      <c r="J1679" s="87" t="s">
        <v>467</v>
      </c>
      <c r="K1679" s="87">
        <v>37.816743889999998</v>
      </c>
      <c r="L1679" s="87">
        <v>-88.92170917</v>
      </c>
      <c r="M1679" s="87"/>
      <c r="N1679" s="87" t="s">
        <v>5142</v>
      </c>
      <c r="O1679" s="87" t="s">
        <v>5144</v>
      </c>
      <c r="P1679" s="87" t="s">
        <v>684</v>
      </c>
      <c r="Q1679" s="87" t="s">
        <v>685</v>
      </c>
    </row>
    <row r="1680" spans="1:17" x14ac:dyDescent="0.25">
      <c r="A1680" s="143" t="s">
        <v>5145</v>
      </c>
      <c r="B1680" s="84" t="str">
        <f>IF(A1680&gt;"",IF(A1680=E1680,"No",(IF(IFERROR(VLOOKUP(A1680,E:E,1,FALSE)=A1680,FALSE),"Duplicate",IF(E1680&gt;"","Mismatch","IT Only")))),"No")</f>
        <v>No</v>
      </c>
      <c r="C1680" s="86" t="s">
        <v>430</v>
      </c>
      <c r="D1680" s="84" t="s">
        <v>431</v>
      </c>
      <c r="E1680" s="84" t="s">
        <v>5145</v>
      </c>
      <c r="F1680" s="84" t="str">
        <f>IF(E1680=0,"N/A",IF(IF(E1680&gt;"",COUNTIF(E:E,E1680),0)&gt;1,"Yes","No"))</f>
        <v>Yes</v>
      </c>
      <c r="G1680" s="87" t="s">
        <v>5146</v>
      </c>
      <c r="H1680" s="87" t="s">
        <v>680</v>
      </c>
      <c r="I1680" s="87" t="s">
        <v>445</v>
      </c>
      <c r="J1680" s="87" t="s">
        <v>3372</v>
      </c>
      <c r="K1680" s="87">
        <v>37.826819999999998</v>
      </c>
      <c r="L1680" s="87">
        <v>-88.873143999999996</v>
      </c>
      <c r="M1680" s="87" t="s">
        <v>5147</v>
      </c>
      <c r="N1680" s="87"/>
      <c r="O1680" s="88"/>
      <c r="P1680" s="87"/>
      <c r="Q1680" s="89"/>
    </row>
    <row r="1681" spans="1:17" x14ac:dyDescent="0.25">
      <c r="A1681" s="93" t="s">
        <v>5148</v>
      </c>
      <c r="B1681" s="84" t="str">
        <f>IF(A1681&gt;"",IF(A1681=E1681,"No",(IF(IFERROR(VLOOKUP(A1681,E:E,1,FALSE)=A1681,FALSE),"Duplicate",IF(E1681&gt;"","Mismatch","IT Only")))),"No")</f>
        <v>Duplicate</v>
      </c>
      <c r="C1681" s="86" t="s">
        <v>463</v>
      </c>
      <c r="D1681" s="84" t="s">
        <v>464</v>
      </c>
      <c r="E1681" s="84" t="s">
        <v>5145</v>
      </c>
      <c r="F1681" s="84" t="str">
        <f>IF(E1681=0,"N/A",IF(IF(E1681&gt;"",COUNTIF(E:E,E1681),0)&gt;1,"Yes","No"))</f>
        <v>Yes</v>
      </c>
      <c r="G1681" s="87" t="s">
        <v>5146</v>
      </c>
      <c r="H1681" s="87" t="s">
        <v>624</v>
      </c>
      <c r="I1681" s="87" t="s">
        <v>445</v>
      </c>
      <c r="J1681" s="87" t="s">
        <v>3372</v>
      </c>
      <c r="K1681" s="87">
        <v>37.826819999999998</v>
      </c>
      <c r="L1681" s="87">
        <v>-88.873143999999996</v>
      </c>
      <c r="M1681" s="87" t="s">
        <v>5147</v>
      </c>
      <c r="N1681" s="87"/>
      <c r="O1681" s="88"/>
      <c r="P1681" s="87"/>
      <c r="Q1681" s="89"/>
    </row>
    <row r="1682" spans="1:17" x14ac:dyDescent="0.25">
      <c r="A1682" s="143"/>
      <c r="B1682" s="84" t="str">
        <f>IF(A1682&gt;"",IF(A1682=E1682,"No",(IF(IFERROR(VLOOKUP(A1682,E:E,1,FALSE)=A1682,FALSE),"Duplicate",IF(E1682&gt;"","Mismatch","IT Only")))),"No")</f>
        <v>No</v>
      </c>
      <c r="C1682" s="86" t="s">
        <v>541</v>
      </c>
      <c r="D1682" s="84" t="s">
        <v>464</v>
      </c>
      <c r="E1682" s="84" t="s">
        <v>5151</v>
      </c>
      <c r="F1682" s="84" t="str">
        <f>IF(E1682=0,"N/A",IF(IF(E1682&gt;"",COUNTIF(E:E,E1682),0)&gt;1,"Yes","No"))</f>
        <v>No</v>
      </c>
      <c r="G1682" s="87" t="s">
        <v>5152</v>
      </c>
      <c r="H1682" s="87" t="s">
        <v>680</v>
      </c>
      <c r="I1682" s="87" t="s">
        <v>445</v>
      </c>
      <c r="J1682" s="87" t="s">
        <v>436</v>
      </c>
      <c r="K1682" s="87">
        <v>37.454379000000003</v>
      </c>
      <c r="L1682" s="87">
        <v>-89.258729000000002</v>
      </c>
      <c r="M1682" s="87"/>
      <c r="N1682" s="87" t="s">
        <v>5151</v>
      </c>
      <c r="O1682" s="87" t="s">
        <v>5153</v>
      </c>
      <c r="P1682" s="87" t="s">
        <v>684</v>
      </c>
      <c r="Q1682" s="87" t="s">
        <v>685</v>
      </c>
    </row>
    <row r="1683" spans="1:17" x14ac:dyDescent="0.25">
      <c r="A1683" s="143" t="s">
        <v>5156</v>
      </c>
      <c r="B1683" s="84" t="str">
        <f>IF(A1683&gt;"",IF(A1683=E1683,"No",(IF(IFERROR(VLOOKUP(A1683,E:E,1,FALSE)=A1683,FALSE),"Duplicate",IF(E1683&gt;"","Mismatch","IT Only")))),"No")</f>
        <v>No</v>
      </c>
      <c r="C1683" s="86" t="s">
        <v>430</v>
      </c>
      <c r="D1683" s="84" t="s">
        <v>472</v>
      </c>
      <c r="E1683" s="84" t="s">
        <v>5157</v>
      </c>
      <c r="F1683" s="84" t="str">
        <f>IF(E1683=0,"N/A",IF(IF(E1683&gt;"",COUNTIF(E:E,E1683),0)&gt;1,"Yes","No"))</f>
        <v>No</v>
      </c>
      <c r="G1683" s="87" t="s">
        <v>5158</v>
      </c>
      <c r="H1683" s="87" t="s">
        <v>680</v>
      </c>
      <c r="I1683" s="87" t="s">
        <v>445</v>
      </c>
      <c r="J1683" s="87" t="s">
        <v>552</v>
      </c>
      <c r="K1683" s="87">
        <v>37.21316667</v>
      </c>
      <c r="L1683" s="87">
        <v>-88.860749999999996</v>
      </c>
      <c r="M1683" s="87"/>
      <c r="N1683" s="87" t="s">
        <v>5157</v>
      </c>
      <c r="O1683" s="87" t="s">
        <v>5159</v>
      </c>
      <c r="P1683" s="87" t="s">
        <v>684</v>
      </c>
      <c r="Q1683" s="87" t="s">
        <v>685</v>
      </c>
    </row>
    <row r="1684" spans="1:17" x14ac:dyDescent="0.25">
      <c r="A1684" s="143"/>
      <c r="B1684" s="143" t="str">
        <f>IF(A1684&gt;"",IF(A1684=E1684,"No",(IF(IFERROR(VLOOKUP(A1684,E:E,1,FALSE)=A1684,FALSE),"Duplicate",IF(E1684&gt;"","Mismatch","IT Only")))),"No")</f>
        <v>No</v>
      </c>
      <c r="C1684" s="86" t="s">
        <v>430</v>
      </c>
      <c r="D1684" s="143" t="s">
        <v>431</v>
      </c>
      <c r="E1684" s="143" t="s">
        <v>5163</v>
      </c>
      <c r="F1684" s="143" t="str">
        <f>IF(E1684=0,"N/A",IF(IF(E1684&gt;"",COUNTIF(E:E,E1684),0)&gt;1,"Yes","No"))</f>
        <v>No</v>
      </c>
      <c r="G1684" s="87" t="s">
        <v>5164</v>
      </c>
      <c r="H1684" s="87" t="s">
        <v>680</v>
      </c>
      <c r="I1684" s="87" t="s">
        <v>445</v>
      </c>
      <c r="J1684" s="87" t="s">
        <v>436</v>
      </c>
      <c r="K1684" s="87">
        <v>37.206666669999997</v>
      </c>
      <c r="L1684" s="87">
        <v>-88.830433330000005</v>
      </c>
      <c r="M1684" s="87"/>
      <c r="N1684" s="87" t="s">
        <v>5163</v>
      </c>
      <c r="O1684" s="87" t="s">
        <v>5165</v>
      </c>
      <c r="P1684" s="87" t="s">
        <v>684</v>
      </c>
      <c r="Q1684" s="87" t="s">
        <v>685</v>
      </c>
    </row>
    <row r="1685" spans="1:17" x14ac:dyDescent="0.25">
      <c r="A1685" s="143" t="s">
        <v>5176</v>
      </c>
      <c r="B1685" s="143" t="str">
        <f>IF(A1685&gt;"",IF(A1685=E1685,"No",(IF(IFERROR(VLOOKUP(A1685,E:E,1,FALSE)=A1685,FALSE),"Duplicate",IF(E1685&gt;"","Mismatch","IT Only")))),"No")</f>
        <v>No</v>
      </c>
      <c r="C1685" s="86" t="s">
        <v>430</v>
      </c>
      <c r="D1685" s="143" t="s">
        <v>431</v>
      </c>
      <c r="E1685" s="143" t="s">
        <v>5176</v>
      </c>
      <c r="F1685" s="143" t="str">
        <f>IF(E1685=0,"N/A",IF(IF(E1685&gt;"",COUNTIF(E:E,E1685),0)&gt;1,"Yes","No"))</f>
        <v>No</v>
      </c>
      <c r="G1685" s="87" t="s">
        <v>10035</v>
      </c>
      <c r="H1685" s="87" t="s">
        <v>624</v>
      </c>
      <c r="I1685" s="87" t="s">
        <v>445</v>
      </c>
      <c r="J1685" s="87" t="s">
        <v>536</v>
      </c>
      <c r="K1685" s="87">
        <v>37.206600000000002</v>
      </c>
      <c r="L1685" s="87">
        <v>-88.830100000000002</v>
      </c>
      <c r="M1685" s="87"/>
      <c r="N1685" s="87"/>
      <c r="O1685" s="94"/>
      <c r="P1685" s="87"/>
      <c r="Q1685" s="89"/>
    </row>
    <row r="1686" spans="1:17" x14ac:dyDescent="0.25">
      <c r="A1686" s="143"/>
      <c r="B1686" s="84" t="str">
        <f>IF(A1686&gt;"",IF(A1686=E1686,"No",(IF(IFERROR(VLOOKUP(A1686,E:E,1,FALSE)=A1686,FALSE),"Duplicate",IF(E1686&gt;"","Mismatch","IT Only")))),"No")</f>
        <v>No</v>
      </c>
      <c r="C1686" s="86" t="s">
        <v>430</v>
      </c>
      <c r="D1686" s="84" t="s">
        <v>431</v>
      </c>
      <c r="E1686" s="84" t="s">
        <v>5173</v>
      </c>
      <c r="F1686" s="84" t="str">
        <f>IF(E1686=0,"N/A",IF(IF(E1686&gt;"",COUNTIF(E:E,E1686),0)&gt;1,"Yes","No"))</f>
        <v>No</v>
      </c>
      <c r="G1686" s="87" t="s">
        <v>5174</v>
      </c>
      <c r="H1686" s="87" t="s">
        <v>680</v>
      </c>
      <c r="I1686" s="87" t="s">
        <v>445</v>
      </c>
      <c r="J1686" s="87" t="s">
        <v>436</v>
      </c>
      <c r="K1686" s="106">
        <v>37.21233333</v>
      </c>
      <c r="L1686" s="106">
        <v>-88.861316669999994</v>
      </c>
      <c r="M1686" s="87"/>
      <c r="N1686" s="87" t="s">
        <v>5173</v>
      </c>
      <c r="O1686" s="87" t="s">
        <v>5175</v>
      </c>
      <c r="P1686" s="87" t="s">
        <v>684</v>
      </c>
      <c r="Q1686" s="87" t="s">
        <v>685</v>
      </c>
    </row>
    <row r="1687" spans="1:17" x14ac:dyDescent="0.25">
      <c r="A1687" s="143"/>
      <c r="B1687" s="84" t="str">
        <f>IF(A1687&gt;"",IF(A1687=E1687,"No",(IF(IFERROR(VLOOKUP(A1687,E:E,1,FALSE)=A1687,FALSE),"Duplicate",IF(E1687&gt;"","Mismatch","IT Only")))),"No")</f>
        <v>No</v>
      </c>
      <c r="C1687" s="86" t="s">
        <v>430</v>
      </c>
      <c r="D1687" s="84" t="s">
        <v>431</v>
      </c>
      <c r="E1687" s="84" t="s">
        <v>5177</v>
      </c>
      <c r="F1687" s="84" t="str">
        <f>IF(E1687=0,"N/A",IF(IF(E1687&gt;"",COUNTIF(E:E,E1687),0)&gt;1,"Yes","No"))</f>
        <v>No</v>
      </c>
      <c r="G1687" s="87" t="s">
        <v>5178</v>
      </c>
      <c r="H1687" s="87" t="s">
        <v>593</v>
      </c>
      <c r="I1687" s="87" t="s">
        <v>435</v>
      </c>
      <c r="J1687" s="87" t="s">
        <v>436</v>
      </c>
      <c r="K1687" s="87"/>
      <c r="L1687" s="87"/>
      <c r="M1687" s="87"/>
      <c r="N1687" s="87" t="s">
        <v>5177</v>
      </c>
      <c r="O1687" s="88">
        <v>48</v>
      </c>
      <c r="P1687" s="87" t="s">
        <v>564</v>
      </c>
      <c r="Q1687" s="89"/>
    </row>
    <row r="1688" spans="1:17" x14ac:dyDescent="0.25">
      <c r="A1688" s="143"/>
      <c r="B1688" s="84" t="str">
        <f>IF(A1688&gt;"",IF(A1688=E1688,"No",(IF(IFERROR(VLOOKUP(A1688,E:E,1,FALSE)=A1688,FALSE),"Duplicate",IF(E1688&gt;"","Mismatch","IT Only")))),"No")</f>
        <v>No</v>
      </c>
      <c r="C1688" s="86" t="s">
        <v>430</v>
      </c>
      <c r="D1688" s="84" t="s">
        <v>431</v>
      </c>
      <c r="E1688" s="84" t="s">
        <v>5179</v>
      </c>
      <c r="F1688" s="84" t="str">
        <f>IF(E1688=0,"N/A",IF(IF(E1688&gt;"",COUNTIF(E:E,E1688),0)&gt;1,"Yes","No"))</f>
        <v>No</v>
      </c>
      <c r="G1688" s="87" t="s">
        <v>5180</v>
      </c>
      <c r="H1688" s="87" t="s">
        <v>444</v>
      </c>
      <c r="I1688" s="87" t="s">
        <v>445</v>
      </c>
      <c r="J1688" s="87" t="s">
        <v>436</v>
      </c>
      <c r="K1688" s="87"/>
      <c r="L1688" s="87"/>
      <c r="M1688" s="87"/>
      <c r="N1688" s="87" t="s">
        <v>5181</v>
      </c>
      <c r="O1688" s="87" t="s">
        <v>5182</v>
      </c>
      <c r="P1688" s="87" t="s">
        <v>457</v>
      </c>
      <c r="Q1688" s="87" t="s">
        <v>470</v>
      </c>
    </row>
    <row r="1689" spans="1:17" x14ac:dyDescent="0.25">
      <c r="A1689" s="93" t="s">
        <v>5166</v>
      </c>
      <c r="B1689" s="84" t="str">
        <f>IF(A1689&gt;"",IF(A1689=E1689,"No",(IF(IFERROR(VLOOKUP(A1689,E:E,1,FALSE)=A1689,FALSE),"Duplicate",IF(E1689&gt;"","Mismatch","IT Only")))),"No")</f>
        <v>Duplicate</v>
      </c>
      <c r="C1689" s="86" t="s">
        <v>463</v>
      </c>
      <c r="D1689" s="84" t="s">
        <v>464</v>
      </c>
      <c r="E1689" s="84" t="s">
        <v>5167</v>
      </c>
      <c r="F1689" s="84" t="str">
        <f>IF(E1689=0,"N/A",IF(IF(E1689&gt;"",COUNTIF(E:E,E1689),0)&gt;1,"Yes","No"))</f>
        <v>Yes</v>
      </c>
      <c r="G1689" s="87" t="s">
        <v>5168</v>
      </c>
      <c r="H1689" s="87" t="s">
        <v>680</v>
      </c>
      <c r="I1689" s="87" t="s">
        <v>445</v>
      </c>
      <c r="J1689" s="87" t="s">
        <v>1956</v>
      </c>
      <c r="K1689" s="87">
        <v>37.209136999999998</v>
      </c>
      <c r="L1689" s="87">
        <v>-88.860740000000007</v>
      </c>
      <c r="M1689" s="87"/>
      <c r="N1689" s="87" t="s">
        <v>5167</v>
      </c>
      <c r="O1689" s="87" t="s">
        <v>5169</v>
      </c>
      <c r="P1689" s="87" t="s">
        <v>684</v>
      </c>
      <c r="Q1689" s="87" t="s">
        <v>685</v>
      </c>
    </row>
    <row r="1690" spans="1:17" s="90" customFormat="1" x14ac:dyDescent="0.25">
      <c r="A1690" s="93" t="s">
        <v>5170</v>
      </c>
      <c r="B1690" s="84" t="str">
        <f>IF(A1690&gt;"",IF(A1690=E1690,"No",(IF(IFERROR(VLOOKUP(A1690,E:E,1,FALSE)=A1690,FALSE),"Duplicate",IF(E1690&gt;"","Mismatch","IT Only")))),"No")</f>
        <v>Mismatch</v>
      </c>
      <c r="C1690" s="86" t="s">
        <v>463</v>
      </c>
      <c r="D1690" s="84" t="s">
        <v>464</v>
      </c>
      <c r="E1690" s="84" t="s">
        <v>5171</v>
      </c>
      <c r="F1690" s="84" t="str">
        <f>IF(E1690=0,"N/A",IF(IF(E1690&gt;"",COUNTIF(E:E,E1690),0)&gt;1,"Yes","No"))</f>
        <v>Yes</v>
      </c>
      <c r="G1690" s="87" t="s">
        <v>5172</v>
      </c>
      <c r="H1690" s="87" t="s">
        <v>624</v>
      </c>
      <c r="I1690" s="87" t="s">
        <v>445</v>
      </c>
      <c r="J1690" s="87" t="s">
        <v>580</v>
      </c>
      <c r="K1690" s="87">
        <v>37.209353</v>
      </c>
      <c r="L1690" s="87">
        <v>-88.862733000000006</v>
      </c>
      <c r="M1690" s="87"/>
      <c r="N1690" s="87"/>
      <c r="O1690" s="94"/>
      <c r="P1690" s="87"/>
      <c r="Q1690" s="89"/>
    </row>
    <row r="1691" spans="1:17" x14ac:dyDescent="0.25">
      <c r="A1691" s="143" t="s">
        <v>5115</v>
      </c>
      <c r="B1691" s="84" t="str">
        <f>IF(A1691&gt;"",IF(A1691=E1691,"No",(IF(IFERROR(VLOOKUP(A1691,E:E,1,FALSE)=A1691,FALSE),"Duplicate",IF(E1691&gt;"","Mismatch","IT Only")))),"No")</f>
        <v>No</v>
      </c>
      <c r="C1691" s="86" t="s">
        <v>430</v>
      </c>
      <c r="D1691" s="84" t="s">
        <v>431</v>
      </c>
      <c r="E1691" s="143" t="s">
        <v>5115</v>
      </c>
      <c r="F1691" s="84" t="str">
        <f>IF(E1691=0,"N/A",IF(IF(E1691&gt;"",COUNTIF(E:E,E1691),0)&gt;1,"Yes","No"))</f>
        <v>No</v>
      </c>
      <c r="G1691" s="87" t="s">
        <v>5116</v>
      </c>
      <c r="H1691" s="87" t="s">
        <v>479</v>
      </c>
      <c r="I1691" s="87" t="s">
        <v>445</v>
      </c>
      <c r="J1691" s="87" t="s">
        <v>580</v>
      </c>
      <c r="K1691" s="87">
        <v>39.121414999999999</v>
      </c>
      <c r="L1691" s="87">
        <v>-90.327061999999998</v>
      </c>
      <c r="M1691" s="87" t="s">
        <v>5117</v>
      </c>
      <c r="N1691" s="87"/>
      <c r="O1691" s="94"/>
      <c r="P1691" s="87"/>
      <c r="Q1691" s="89"/>
    </row>
    <row r="1692" spans="1:17" x14ac:dyDescent="0.25">
      <c r="A1692" s="143"/>
      <c r="B1692" s="84" t="str">
        <f>IF(A1692&gt;"",IF(A1692=E1692,"No",(IF(IFERROR(VLOOKUP(A1692,E:E,1,FALSE)=A1692,FALSE),"Duplicate",IF(E1692&gt;"","Mismatch","IT Only")))),"No")</f>
        <v>No</v>
      </c>
      <c r="C1692" s="86" t="s">
        <v>430</v>
      </c>
      <c r="D1692" s="84" t="s">
        <v>431</v>
      </c>
      <c r="E1692" s="84" t="s">
        <v>5108</v>
      </c>
      <c r="F1692" s="84" t="str">
        <f>IF(E1692=0,"N/A",IF(IF(E1692&gt;"",COUNTIF(E:E,E1692),0)&gt;1,"Yes","No"))</f>
        <v>No</v>
      </c>
      <c r="G1692" s="87" t="s">
        <v>5109</v>
      </c>
      <c r="H1692" s="87" t="s">
        <v>479</v>
      </c>
      <c r="I1692" s="87" t="s">
        <v>445</v>
      </c>
      <c r="J1692" s="87" t="s">
        <v>436</v>
      </c>
      <c r="K1692" s="87"/>
      <c r="L1692" s="87"/>
      <c r="M1692" s="87"/>
      <c r="N1692" s="87" t="s">
        <v>5108</v>
      </c>
      <c r="O1692" s="87" t="s">
        <v>5110</v>
      </c>
      <c r="P1692" s="87" t="s">
        <v>482</v>
      </c>
      <c r="Q1692" s="87" t="s">
        <v>483</v>
      </c>
    </row>
    <row r="1693" spans="1:17" x14ac:dyDescent="0.25">
      <c r="A1693" s="143"/>
      <c r="B1693" s="84" t="str">
        <f>IF(A1693&gt;"",IF(A1693=E1693,"No",(IF(IFERROR(VLOOKUP(A1693,E:E,1,FALSE)=A1693,FALSE),"Duplicate",IF(E1693&gt;"","Mismatch","IT Only")))),"No")</f>
        <v>No</v>
      </c>
      <c r="C1693" s="86" t="s">
        <v>430</v>
      </c>
      <c r="D1693" s="84" t="s">
        <v>431</v>
      </c>
      <c r="E1693" s="84" t="s">
        <v>5105</v>
      </c>
      <c r="F1693" s="84" t="str">
        <f>IF(E1693=0,"N/A",IF(IF(E1693&gt;"",COUNTIF(E:E,E1693),0)&gt;1,"Yes","No"))</f>
        <v>No</v>
      </c>
      <c r="G1693" s="87" t="s">
        <v>5106</v>
      </c>
      <c r="H1693" s="87" t="s">
        <v>479</v>
      </c>
      <c r="I1693" s="87" t="s">
        <v>445</v>
      </c>
      <c r="J1693" s="109" t="s">
        <v>436</v>
      </c>
      <c r="K1693" s="109"/>
      <c r="L1693" s="109"/>
      <c r="M1693" s="109"/>
      <c r="N1693" s="87" t="s">
        <v>5105</v>
      </c>
      <c r="O1693" s="87" t="s">
        <v>5107</v>
      </c>
      <c r="P1693" s="87" t="s">
        <v>482</v>
      </c>
      <c r="Q1693" s="87" t="s">
        <v>483</v>
      </c>
    </row>
    <row r="1694" spans="1:17" x14ac:dyDescent="0.25">
      <c r="A1694" s="143"/>
      <c r="B1694" s="84" t="str">
        <f>IF(A1694&gt;"",IF(A1694=E1694,"No",(IF(IFERROR(VLOOKUP(A1694,E:E,1,FALSE)=A1694,FALSE),"Duplicate",IF(E1694&gt;"","Mismatch","IT Only")))),"No")</f>
        <v>No</v>
      </c>
      <c r="C1694" s="86" t="s">
        <v>430</v>
      </c>
      <c r="D1694" s="84" t="s">
        <v>431</v>
      </c>
      <c r="E1694" s="84" t="s">
        <v>5128</v>
      </c>
      <c r="F1694" s="84" t="str">
        <f>IF(E1694=0,"N/A",IF(IF(E1694&gt;"",COUNTIF(E:E,E1694),0)&gt;1,"Yes","No"))</f>
        <v>No</v>
      </c>
      <c r="G1694" s="87" t="s">
        <v>5129</v>
      </c>
      <c r="H1694" s="87" t="s">
        <v>479</v>
      </c>
      <c r="I1694" s="87" t="s">
        <v>445</v>
      </c>
      <c r="J1694" s="87" t="s">
        <v>436</v>
      </c>
      <c r="K1694" s="87">
        <v>39.114833330000003</v>
      </c>
      <c r="L1694" s="87">
        <v>-90.341766669999998</v>
      </c>
      <c r="M1694" s="87"/>
      <c r="N1694" s="87" t="s">
        <v>5128</v>
      </c>
      <c r="O1694" s="87" t="s">
        <v>5130</v>
      </c>
      <c r="P1694" s="87" t="s">
        <v>482</v>
      </c>
      <c r="Q1694" s="87" t="s">
        <v>483</v>
      </c>
    </row>
    <row r="1695" spans="1:17" x14ac:dyDescent="0.25">
      <c r="A1695" s="93" t="s">
        <v>5118</v>
      </c>
      <c r="B1695" s="84" t="str">
        <f>IF(A1695&gt;"",IF(A1695=E1695,"No",(IF(IFERROR(VLOOKUP(A1695,E:E,1,FALSE)=A1695,FALSE),"Duplicate",IF(E1695&gt;"","Mismatch","IT Only")))),"No")</f>
        <v>Mismatch</v>
      </c>
      <c r="C1695" s="86" t="s">
        <v>463</v>
      </c>
      <c r="D1695" s="84" t="s">
        <v>464</v>
      </c>
      <c r="E1695" s="143" t="s">
        <v>5119</v>
      </c>
      <c r="F1695" s="84" t="str">
        <f>IF(E1695=0,"N/A",IF(IF(E1695&gt;"",COUNTIF(E:E,E1695),0)&gt;1,"Yes","No"))</f>
        <v>Yes</v>
      </c>
      <c r="G1695" s="87" t="s">
        <v>5120</v>
      </c>
      <c r="H1695" s="87" t="s">
        <v>479</v>
      </c>
      <c r="I1695" s="87" t="s">
        <v>445</v>
      </c>
      <c r="J1695" s="87" t="s">
        <v>1894</v>
      </c>
      <c r="K1695" s="87">
        <v>39.123833329999997</v>
      </c>
      <c r="L1695" s="87">
        <v>-90.321883330000006</v>
      </c>
      <c r="M1695" s="87"/>
      <c r="N1695" s="87" t="s">
        <v>5121</v>
      </c>
      <c r="O1695" s="87" t="s">
        <v>5122</v>
      </c>
      <c r="P1695" s="87" t="s">
        <v>482</v>
      </c>
      <c r="Q1695" s="87" t="s">
        <v>483</v>
      </c>
    </row>
    <row r="1696" spans="1:17" x14ac:dyDescent="0.25">
      <c r="A1696" s="93" t="s">
        <v>5123</v>
      </c>
      <c r="B1696" s="84" t="str">
        <f>IF(A1696&gt;"",IF(A1696=E1696,"No",(IF(IFERROR(VLOOKUP(A1696,E:E,1,FALSE)=A1696,FALSE),"Duplicate",IF(E1696&gt;"","Mismatch","IT Only")))),"No")</f>
        <v>Mismatch</v>
      </c>
      <c r="C1696" s="86" t="s">
        <v>463</v>
      </c>
      <c r="D1696" s="84" t="s">
        <v>464</v>
      </c>
      <c r="E1696" s="143" t="s">
        <v>5124</v>
      </c>
      <c r="F1696" s="84" t="str">
        <f>IF(E1696=0,"N/A",IF(IF(E1696&gt;"",COUNTIF(E:E,E1696),0)&gt;1,"Yes","No"))</f>
        <v>Yes</v>
      </c>
      <c r="G1696" s="87" t="s">
        <v>5125</v>
      </c>
      <c r="H1696" s="87" t="s">
        <v>579</v>
      </c>
      <c r="I1696" s="87" t="s">
        <v>445</v>
      </c>
      <c r="J1696" s="87" t="s">
        <v>830</v>
      </c>
      <c r="K1696" s="87">
        <v>39.123781999999999</v>
      </c>
      <c r="L1696" s="87">
        <v>-90.321310999999994</v>
      </c>
      <c r="M1696" s="87"/>
      <c r="N1696" s="87"/>
      <c r="O1696" s="94"/>
      <c r="P1696" s="87"/>
      <c r="Q1696" s="89"/>
    </row>
    <row r="1697" spans="1:17" x14ac:dyDescent="0.25">
      <c r="A1697" s="93" t="s">
        <v>5126</v>
      </c>
      <c r="B1697" s="84" t="str">
        <f>IF(A1697&gt;"",IF(A1697=E1697,"No",(IF(IFERROR(VLOOKUP(A1697,E:E,1,FALSE)=A1697,FALSE),"Duplicate",IF(E1697&gt;"","Mismatch","IT Only")))),"No")</f>
        <v>Mismatch</v>
      </c>
      <c r="C1697" s="86" t="s">
        <v>463</v>
      </c>
      <c r="D1697" s="84" t="s">
        <v>464</v>
      </c>
      <c r="E1697" s="84" t="s">
        <v>5124</v>
      </c>
      <c r="F1697" s="84" t="str">
        <f>IF(E1697=0,"N/A",IF(IF(E1697&gt;"",COUNTIF(E:E,E1697),0)&gt;1,"Yes","No"))</f>
        <v>Yes</v>
      </c>
      <c r="G1697" s="87" t="s">
        <v>5127</v>
      </c>
      <c r="H1697" s="87" t="s">
        <v>579</v>
      </c>
      <c r="I1697" s="87" t="s">
        <v>445</v>
      </c>
      <c r="J1697" s="87" t="s">
        <v>830</v>
      </c>
      <c r="K1697" s="87">
        <v>39.123781999999999</v>
      </c>
      <c r="L1697" s="87">
        <v>-90.321310999999994</v>
      </c>
      <c r="M1697" s="87"/>
      <c r="N1697" s="87"/>
      <c r="O1697" s="94"/>
      <c r="P1697" s="87"/>
      <c r="Q1697" s="89"/>
    </row>
    <row r="1698" spans="1:17" x14ac:dyDescent="0.25">
      <c r="A1698" s="143"/>
      <c r="B1698" s="84" t="str">
        <f>IF(A1698&gt;"",IF(A1698=E1698,"No",(IF(IFERROR(VLOOKUP(A1698,E:E,1,FALSE)=A1698,FALSE),"Duplicate",IF(E1698&gt;"","Mismatch","IT Only")))),"No")</f>
        <v>No</v>
      </c>
      <c r="C1698" s="86" t="s">
        <v>430</v>
      </c>
      <c r="D1698" s="84" t="s">
        <v>431</v>
      </c>
      <c r="E1698" s="84" t="s">
        <v>5154</v>
      </c>
      <c r="F1698" s="84" t="str">
        <f>IF(E1698=0,"N/A",IF(IF(E1698&gt;"",COUNTIF(E:E,E1698),0)&gt;1,"Yes","No"))</f>
        <v>No</v>
      </c>
      <c r="G1698" s="87" t="s">
        <v>5155</v>
      </c>
      <c r="H1698" s="87" t="s">
        <v>434</v>
      </c>
      <c r="I1698" s="87" t="s">
        <v>435</v>
      </c>
      <c r="J1698" s="87" t="s">
        <v>436</v>
      </c>
      <c r="K1698" s="87">
        <v>38.861440000000002</v>
      </c>
      <c r="L1698" s="87">
        <v>-91.333169999999996</v>
      </c>
      <c r="M1698" s="87"/>
      <c r="N1698" s="87" t="s">
        <v>5154</v>
      </c>
      <c r="O1698" s="94">
        <v>658</v>
      </c>
      <c r="P1698" s="87" t="s">
        <v>699</v>
      </c>
      <c r="Q1698" s="89"/>
    </row>
    <row r="1699" spans="1:17" x14ac:dyDescent="0.25">
      <c r="A1699" s="143"/>
      <c r="B1699" s="143" t="str">
        <f>IF(A1699&gt;"",IF(A1699=E1699,"No",(IF(IFERROR(VLOOKUP(A1699,E:E,1,FALSE)=A1699,FALSE),"Duplicate",IF(E1699&gt;"","Mismatch","IT Only")))),"No")</f>
        <v>No</v>
      </c>
      <c r="C1699" s="86" t="s">
        <v>430</v>
      </c>
      <c r="D1699" s="143" t="s">
        <v>431</v>
      </c>
      <c r="E1699" s="143" t="s">
        <v>5103</v>
      </c>
      <c r="F1699" s="143" t="str">
        <f>IF(E1699=0,"N/A",IF(IF(E1699&gt;"",COUNTIF(E:E,E1699),0)&gt;1,"Yes","No"))</f>
        <v>No</v>
      </c>
      <c r="G1699" s="87" t="s">
        <v>5104</v>
      </c>
      <c r="H1699" s="87" t="s">
        <v>489</v>
      </c>
      <c r="I1699" s="87" t="s">
        <v>435</v>
      </c>
      <c r="J1699" s="87" t="s">
        <v>436</v>
      </c>
      <c r="K1699" s="87">
        <v>38.286349000000001</v>
      </c>
      <c r="L1699" s="87">
        <v>-91.714975999999993</v>
      </c>
      <c r="M1699" s="87"/>
      <c r="N1699" s="87" t="s">
        <v>5103</v>
      </c>
      <c r="O1699" s="94">
        <v>527</v>
      </c>
      <c r="P1699" s="87" t="s">
        <v>1042</v>
      </c>
      <c r="Q1699" s="89"/>
    </row>
    <row r="1700" spans="1:17" x14ac:dyDescent="0.25">
      <c r="A1700" s="143"/>
      <c r="B1700" s="84" t="str">
        <f>IF(A1700&gt;"",IF(A1700=E1700,"No",(IF(IFERROR(VLOOKUP(A1700,E:E,1,FALSE)=A1700,FALSE),"Duplicate",IF(E1700&gt;"","Mismatch","IT Only")))),"No")</f>
        <v>No</v>
      </c>
      <c r="C1700" s="86" t="s">
        <v>430</v>
      </c>
      <c r="D1700" s="84" t="s">
        <v>431</v>
      </c>
      <c r="E1700" s="84" t="s">
        <v>6821</v>
      </c>
      <c r="F1700" s="84" t="str">
        <f>IF(E1700=0,"N/A",IF(IF(E1700&gt;"",COUNTIF(E:E,E1700),0)&gt;1,"Yes","No"))</f>
        <v>No</v>
      </c>
      <c r="G1700" s="87" t="s">
        <v>6822</v>
      </c>
      <c r="H1700" s="87" t="s">
        <v>644</v>
      </c>
      <c r="I1700" s="87" t="s">
        <v>435</v>
      </c>
      <c r="J1700" s="87" t="s">
        <v>436</v>
      </c>
      <c r="K1700" s="87"/>
      <c r="L1700" s="87"/>
      <c r="M1700" s="87"/>
      <c r="N1700" s="87" t="s">
        <v>6821</v>
      </c>
      <c r="O1700" s="88">
        <v>48</v>
      </c>
      <c r="P1700" s="87" t="s">
        <v>645</v>
      </c>
      <c r="Q1700" s="89"/>
    </row>
    <row r="1701" spans="1:17" x14ac:dyDescent="0.25">
      <c r="A1701" s="143"/>
      <c r="B1701" s="84" t="str">
        <f>IF(A1701&gt;"",IF(A1701=E1701,"No",(IF(IFERROR(VLOOKUP(A1701,E:E,1,FALSE)=A1701,FALSE),"Duplicate",IF(E1701&gt;"","Mismatch","IT Only")))),"No")</f>
        <v>No</v>
      </c>
      <c r="C1701" s="86" t="s">
        <v>430</v>
      </c>
      <c r="D1701" s="84" t="s">
        <v>431</v>
      </c>
      <c r="E1701" s="84" t="s">
        <v>1904</v>
      </c>
      <c r="F1701" s="84" t="str">
        <f>IF(E1701=0,"N/A",IF(IF(E1701&gt;"",COUNTIF(E:E,E1701),0)&gt;1,"Yes","No"))</f>
        <v>No</v>
      </c>
      <c r="G1701" s="87" t="s">
        <v>1905</v>
      </c>
      <c r="H1701" s="87" t="s">
        <v>644</v>
      </c>
      <c r="I1701" s="87" t="s">
        <v>435</v>
      </c>
      <c r="J1701" s="87" t="s">
        <v>436</v>
      </c>
      <c r="K1701" s="87"/>
      <c r="L1701" s="87"/>
      <c r="M1701" s="87"/>
      <c r="N1701" s="87" t="s">
        <v>1904</v>
      </c>
      <c r="O1701" s="88">
        <v>48</v>
      </c>
      <c r="P1701" s="87" t="s">
        <v>645</v>
      </c>
      <c r="Q1701" s="89"/>
    </row>
    <row r="1702" spans="1:17" x14ac:dyDescent="0.25">
      <c r="B1702" s="84" t="str">
        <f>IF(A1702&gt;"",IF(A1702=E1702,"No",(IF(IFERROR(VLOOKUP(A1702,E:E,1,FALSE)=A1702,FALSE),"Duplicate",IF(E1702&gt;"","Mismatch","IT Only")))),"No")</f>
        <v>No</v>
      </c>
      <c r="C1702" s="86" t="s">
        <v>430</v>
      </c>
      <c r="D1702" s="84" t="s">
        <v>431</v>
      </c>
      <c r="E1702" s="84" t="s">
        <v>3825</v>
      </c>
      <c r="F1702" s="84" t="str">
        <f>IF(E1702=0,"N/A",IF(IF(E1702&gt;"",COUNTIF(E:E,E1702),0)&gt;1,"Yes","No"))</f>
        <v>No</v>
      </c>
      <c r="G1702" s="87" t="s">
        <v>3826</v>
      </c>
      <c r="H1702" s="87" t="s">
        <v>644</v>
      </c>
      <c r="I1702" s="87" t="s">
        <v>435</v>
      </c>
      <c r="J1702" s="87" t="s">
        <v>436</v>
      </c>
      <c r="K1702" s="87"/>
      <c r="L1702" s="87"/>
      <c r="M1702" s="87"/>
      <c r="N1702" s="87" t="s">
        <v>3825</v>
      </c>
      <c r="O1702" s="88">
        <v>48</v>
      </c>
      <c r="P1702" s="87" t="s">
        <v>645</v>
      </c>
      <c r="Q1702" s="89"/>
    </row>
    <row r="1703" spans="1:17" x14ac:dyDescent="0.25">
      <c r="A1703" s="143"/>
      <c r="B1703" s="84" t="str">
        <f>IF(A1703&gt;"",IF(A1703=E1703,"No",(IF(IFERROR(VLOOKUP(A1703,E:E,1,FALSE)=A1703,FALSE),"Duplicate",IF(E1703&gt;"","Mismatch","IT Only")))),"No")</f>
        <v>No</v>
      </c>
      <c r="C1703" s="86" t="s">
        <v>430</v>
      </c>
      <c r="D1703" s="84" t="s">
        <v>431</v>
      </c>
      <c r="E1703" s="84" t="s">
        <v>6262</v>
      </c>
      <c r="F1703" s="84" t="str">
        <f>IF(E1703=0,"N/A",IF(IF(E1703&gt;"",COUNTIF(E:E,E1703),0)&gt;1,"Yes","No"))</f>
        <v>No</v>
      </c>
      <c r="G1703" s="87" t="s">
        <v>6263</v>
      </c>
      <c r="H1703" s="87" t="s">
        <v>644</v>
      </c>
      <c r="I1703" s="87" t="s">
        <v>435</v>
      </c>
      <c r="J1703" s="87" t="s">
        <v>436</v>
      </c>
      <c r="K1703" s="87"/>
      <c r="L1703" s="87"/>
      <c r="M1703" s="87"/>
      <c r="N1703" s="87" t="s">
        <v>6262</v>
      </c>
      <c r="O1703" s="88">
        <v>48</v>
      </c>
      <c r="P1703" s="87" t="s">
        <v>645</v>
      </c>
      <c r="Q1703" s="89"/>
    </row>
    <row r="1704" spans="1:17" x14ac:dyDescent="0.25">
      <c r="A1704" s="143"/>
      <c r="B1704" s="143" t="str">
        <f>IF(A1704&gt;"",IF(A1704=E1704,"No",(IF(IFERROR(VLOOKUP(A1704,E:E,1,FALSE)=A1704,FALSE),"Duplicate",IF(E1704&gt;"","Mismatch","IT Only")))),"No")</f>
        <v>No</v>
      </c>
      <c r="C1704" s="86" t="s">
        <v>430</v>
      </c>
      <c r="D1704" s="143" t="s">
        <v>431</v>
      </c>
      <c r="E1704" s="143" t="s">
        <v>8126</v>
      </c>
      <c r="F1704" s="84" t="str">
        <f>IF(E1704=0,"N/A",IF(IF(E1704&gt;"",COUNTIF(E:E,E1704),0)&gt;1,"Yes","No"))</f>
        <v>No</v>
      </c>
      <c r="G1704" s="87" t="s">
        <v>8127</v>
      </c>
      <c r="H1704" s="87" t="s">
        <v>644</v>
      </c>
      <c r="I1704" s="87" t="s">
        <v>435</v>
      </c>
      <c r="J1704" s="87" t="s">
        <v>436</v>
      </c>
      <c r="K1704" s="87"/>
      <c r="L1704" s="87"/>
      <c r="M1704" s="87"/>
      <c r="N1704" s="87" t="s">
        <v>8126</v>
      </c>
      <c r="O1704" s="88">
        <v>48</v>
      </c>
      <c r="P1704" s="87" t="s">
        <v>645</v>
      </c>
      <c r="Q1704" s="89"/>
    </row>
    <row r="1705" spans="1:17" x14ac:dyDescent="0.25">
      <c r="A1705" s="143"/>
      <c r="B1705" s="143" t="str">
        <f>IF(A1705&gt;"",IF(A1705=E1705,"No",(IF(IFERROR(VLOOKUP(A1705,E:E,1,FALSE)=A1705,FALSE),"Duplicate",IF(E1705&gt;"","Mismatch","IT Only")))),"No")</f>
        <v>No</v>
      </c>
      <c r="C1705" s="86" t="s">
        <v>430</v>
      </c>
      <c r="D1705" s="143" t="s">
        <v>431</v>
      </c>
      <c r="E1705" s="143" t="s">
        <v>1714</v>
      </c>
      <c r="F1705" s="84" t="str">
        <f>IF(E1705=0,"N/A",IF(IF(E1705&gt;"",COUNTIF(E:E,E1705),0)&gt;1,"Yes","No"))</f>
        <v>No</v>
      </c>
      <c r="G1705" s="87" t="s">
        <v>1715</v>
      </c>
      <c r="H1705" s="87" t="s">
        <v>644</v>
      </c>
      <c r="I1705" s="87" t="s">
        <v>435</v>
      </c>
      <c r="J1705" s="87" t="s">
        <v>436</v>
      </c>
      <c r="K1705" s="87"/>
      <c r="L1705" s="87"/>
      <c r="M1705" s="87"/>
      <c r="N1705" s="87" t="s">
        <v>1714</v>
      </c>
      <c r="O1705" s="88">
        <v>48</v>
      </c>
      <c r="P1705" s="87" t="s">
        <v>645</v>
      </c>
      <c r="Q1705" s="89"/>
    </row>
    <row r="1706" spans="1:17" x14ac:dyDescent="0.25">
      <c r="A1706" s="143"/>
      <c r="B1706" s="143" t="str">
        <f>IF(A1706&gt;"",IF(A1706=E1706,"No",(IF(IFERROR(VLOOKUP(A1706,E:E,1,FALSE)=A1706,FALSE),"Duplicate",IF(E1706&gt;"","Mismatch","IT Only")))),"No")</f>
        <v>No</v>
      </c>
      <c r="C1706" s="86" t="s">
        <v>430</v>
      </c>
      <c r="D1706" s="143" t="s">
        <v>431</v>
      </c>
      <c r="E1706" s="143" t="s">
        <v>642</v>
      </c>
      <c r="F1706" s="84" t="str">
        <f>IF(E1706=0,"N/A",IF(IF(E1706&gt;"",COUNTIF(E:E,E1706),0)&gt;1,"Yes","No"))</f>
        <v>No</v>
      </c>
      <c r="G1706" s="87" t="s">
        <v>643</v>
      </c>
      <c r="H1706" s="87" t="s">
        <v>644</v>
      </c>
      <c r="I1706" s="87" t="s">
        <v>435</v>
      </c>
      <c r="J1706" s="87" t="s">
        <v>436</v>
      </c>
      <c r="K1706" s="87"/>
      <c r="L1706" s="87"/>
      <c r="M1706" s="87"/>
      <c r="N1706" s="87" t="s">
        <v>642</v>
      </c>
      <c r="O1706" s="88">
        <v>48</v>
      </c>
      <c r="P1706" s="87" t="s">
        <v>645</v>
      </c>
      <c r="Q1706" s="89"/>
    </row>
    <row r="1707" spans="1:17" x14ac:dyDescent="0.25">
      <c r="A1707" s="90"/>
      <c r="B1707" s="90" t="str">
        <f>IF(A1707&gt;"",IF(A1707=E1707,"No",(IF(IFERROR(VLOOKUP(A1707,E:E,1,FALSE)=A1707,FALSE),"Duplicate",IF(E1707&gt;"","Mismatch","IT Only")))),"No")</f>
        <v>No</v>
      </c>
      <c r="C1707" s="91" t="s">
        <v>451</v>
      </c>
      <c r="D1707" s="90" t="s">
        <v>431</v>
      </c>
      <c r="E1707" s="90" t="s">
        <v>1984</v>
      </c>
      <c r="F1707" s="84" t="str">
        <f>IF(E1707=0,"N/A",IF(IF(E1707&gt;"",COUNTIF(E:E,E1707),0)&gt;1,"Yes","No"))</f>
        <v>No</v>
      </c>
      <c r="G1707" s="92" t="s">
        <v>1985</v>
      </c>
      <c r="H1707" s="92" t="s">
        <v>1986</v>
      </c>
      <c r="I1707" s="92" t="s">
        <v>648</v>
      </c>
      <c r="J1707" s="92" t="s">
        <v>436</v>
      </c>
      <c r="K1707" s="92"/>
      <c r="L1707" s="92"/>
      <c r="M1707" s="92"/>
      <c r="N1707" s="92" t="s">
        <v>1984</v>
      </c>
      <c r="O1707" s="98">
        <v>48</v>
      </c>
      <c r="P1707" s="92" t="s">
        <v>645</v>
      </c>
      <c r="Q1707" s="97"/>
    </row>
    <row r="1708" spans="1:17" x14ac:dyDescent="0.25">
      <c r="A1708" s="143"/>
      <c r="B1708" s="143" t="str">
        <f>IF(A1708&gt;"",IF(A1708=E1708,"No",(IF(IFERROR(VLOOKUP(A1708,E:E,1,FALSE)=A1708,FALSE),"Duplicate",IF(E1708&gt;"","Mismatch","IT Only")))),"No")</f>
        <v>No</v>
      </c>
      <c r="C1708" s="86" t="s">
        <v>430</v>
      </c>
      <c r="D1708" s="143" t="s">
        <v>431</v>
      </c>
      <c r="E1708" s="143" t="s">
        <v>3205</v>
      </c>
      <c r="F1708" s="143" t="str">
        <f>IF(E1708=0,"N/A",IF(IF(E1708&gt;"",COUNTIF(E:E,E1708),0)&gt;1,"Yes","No"))</f>
        <v>No</v>
      </c>
      <c r="G1708" s="87" t="s">
        <v>3206</v>
      </c>
      <c r="H1708" s="87" t="s">
        <v>644</v>
      </c>
      <c r="I1708" s="87" t="s">
        <v>435</v>
      </c>
      <c r="J1708" s="87" t="s">
        <v>436</v>
      </c>
      <c r="K1708" s="87"/>
      <c r="L1708" s="87"/>
      <c r="M1708" s="87"/>
      <c r="N1708" s="87" t="s">
        <v>3205</v>
      </c>
      <c r="O1708" s="88">
        <v>48</v>
      </c>
      <c r="P1708" s="87" t="s">
        <v>645</v>
      </c>
      <c r="Q1708" s="89"/>
    </row>
    <row r="1709" spans="1:17" x14ac:dyDescent="0.25">
      <c r="A1709" s="143"/>
      <c r="B1709" s="143" t="str">
        <f>IF(A1709&gt;"",IF(A1709=E1709,"No",(IF(IFERROR(VLOOKUP(A1709,E:E,1,FALSE)=A1709,FALSE),"Duplicate",IF(E1709&gt;"","Mismatch","IT Only")))),"No")</f>
        <v>No</v>
      </c>
      <c r="C1709" s="86" t="s">
        <v>430</v>
      </c>
      <c r="D1709" s="143" t="s">
        <v>431</v>
      </c>
      <c r="E1709" s="143" t="s">
        <v>8771</v>
      </c>
      <c r="F1709" s="84" t="str">
        <f>IF(E1709=0,"N/A",IF(IF(E1709&gt;"",COUNTIF(E:E,E1709),0)&gt;1,"Yes","No"))</f>
        <v>No</v>
      </c>
      <c r="G1709" s="87" t="s">
        <v>8772</v>
      </c>
      <c r="H1709" s="87" t="s">
        <v>644</v>
      </c>
      <c r="I1709" s="87" t="s">
        <v>435</v>
      </c>
      <c r="J1709" s="87" t="s">
        <v>436</v>
      </c>
      <c r="K1709" s="87"/>
      <c r="L1709" s="87"/>
      <c r="M1709" s="87"/>
      <c r="N1709" s="87" t="s">
        <v>8771</v>
      </c>
      <c r="O1709" s="88">
        <v>48</v>
      </c>
      <c r="P1709" s="87" t="s">
        <v>645</v>
      </c>
      <c r="Q1709" s="89"/>
    </row>
    <row r="1710" spans="1:17" x14ac:dyDescent="0.25">
      <c r="A1710" s="143"/>
      <c r="B1710" s="84" t="str">
        <f>IF(A1710&gt;"",IF(A1710=E1710,"No",(IF(IFERROR(VLOOKUP(A1710,E:E,1,FALSE)=A1710,FALSE),"Duplicate",IF(E1710&gt;"","Mismatch","IT Only")))),"No")</f>
        <v>No</v>
      </c>
      <c r="C1710" s="86" t="s">
        <v>430</v>
      </c>
      <c r="D1710" s="84" t="s">
        <v>431</v>
      </c>
      <c r="E1710" s="84" t="s">
        <v>5073</v>
      </c>
      <c r="F1710" s="84" t="str">
        <f>IF(E1710=0,"N/A",IF(IF(E1710&gt;"",COUNTIF(E:E,E1710),0)&gt;1,"Yes","No"))</f>
        <v>No</v>
      </c>
      <c r="G1710" s="87" t="s">
        <v>5074</v>
      </c>
      <c r="H1710" s="87" t="s">
        <v>593</v>
      </c>
      <c r="I1710" s="87" t="s">
        <v>435</v>
      </c>
      <c r="J1710" s="87" t="s">
        <v>436</v>
      </c>
      <c r="K1710" s="106">
        <v>38.823133329999997</v>
      </c>
      <c r="L1710" s="106">
        <v>-90.247116669999997</v>
      </c>
      <c r="M1710" s="87"/>
      <c r="N1710" s="87" t="s">
        <v>5073</v>
      </c>
      <c r="O1710" s="94">
        <v>260</v>
      </c>
      <c r="P1710" s="87" t="s">
        <v>1232</v>
      </c>
      <c r="Q1710" s="89"/>
    </row>
    <row r="1711" spans="1:17" x14ac:dyDescent="0.25">
      <c r="A1711" s="143"/>
      <c r="B1711" s="84" t="str">
        <f>IF(A1711&gt;"",IF(A1711=E1711,"No",(IF(IFERROR(VLOOKUP(A1711,E:E,1,FALSE)=A1711,FALSE),"Duplicate",IF(E1711&gt;"","Mismatch","IT Only")))),"No")</f>
        <v>No</v>
      </c>
      <c r="C1711" s="86" t="s">
        <v>430</v>
      </c>
      <c r="D1711" s="84" t="s">
        <v>431</v>
      </c>
      <c r="E1711" s="84" t="s">
        <v>5188</v>
      </c>
      <c r="F1711" s="84" t="str">
        <f>IF(E1711=0,"N/A",IF(IF(E1711&gt;"",COUNTIF(E:E,E1711),0)&gt;1,"Yes","No"))</f>
        <v>No</v>
      </c>
      <c r="G1711" s="87" t="s">
        <v>5189</v>
      </c>
      <c r="H1711" s="87" t="s">
        <v>593</v>
      </c>
      <c r="I1711" s="87" t="s">
        <v>435</v>
      </c>
      <c r="J1711" s="87" t="s">
        <v>436</v>
      </c>
      <c r="K1711" s="87">
        <v>38.772033329999999</v>
      </c>
      <c r="L1711" s="87">
        <v>-90.582750000000004</v>
      </c>
      <c r="M1711" s="87"/>
      <c r="N1711" s="87" t="s">
        <v>5188</v>
      </c>
      <c r="O1711" s="94">
        <v>543</v>
      </c>
      <c r="P1711" s="87" t="s">
        <v>1054</v>
      </c>
      <c r="Q1711" s="89"/>
    </row>
    <row r="1712" spans="1:17" x14ac:dyDescent="0.25">
      <c r="A1712" s="143"/>
      <c r="B1712" s="84" t="str">
        <f>IF(A1712&gt;"",IF(A1712=E1712,"No",(IF(IFERROR(VLOOKUP(A1712,E:E,1,FALSE)=A1712,FALSE),"Duplicate",IF(E1712&gt;"","Mismatch","IT Only")))),"No")</f>
        <v>No</v>
      </c>
      <c r="C1712" s="86" t="s">
        <v>430</v>
      </c>
      <c r="D1712" s="84" t="s">
        <v>431</v>
      </c>
      <c r="E1712" s="84" t="s">
        <v>5029</v>
      </c>
      <c r="F1712" s="84" t="str">
        <f>IF(E1712=0,"N/A",IF(IF(E1712&gt;"",COUNTIF(E:E,E1712),0)&gt;1,"Yes","No"))</f>
        <v>No</v>
      </c>
      <c r="G1712" s="87" t="s">
        <v>5030</v>
      </c>
      <c r="H1712" s="87" t="s">
        <v>479</v>
      </c>
      <c r="I1712" s="87" t="s">
        <v>445</v>
      </c>
      <c r="J1712" s="87" t="s">
        <v>436</v>
      </c>
      <c r="K1712" s="106">
        <v>39.729683000000001</v>
      </c>
      <c r="L1712" s="106">
        <v>-90.229665999999995</v>
      </c>
      <c r="M1712" s="87"/>
      <c r="N1712" s="87" t="s">
        <v>5029</v>
      </c>
      <c r="O1712" s="87" t="s">
        <v>5031</v>
      </c>
      <c r="P1712" s="87" t="s">
        <v>2555</v>
      </c>
      <c r="Q1712" s="87" t="s">
        <v>2556</v>
      </c>
    </row>
    <row r="1713" spans="1:17" x14ac:dyDescent="0.25">
      <c r="A1713" s="143" t="s">
        <v>5111</v>
      </c>
      <c r="B1713" s="143" t="str">
        <f>IF(A1713&gt;"",IF(A1713=E1713,"No",(IF(IFERROR(VLOOKUP(A1713,E:E,1,FALSE)=A1713,FALSE),"Duplicate",IF(E1713&gt;"","Mismatch","IT Only")))),"No")</f>
        <v>No</v>
      </c>
      <c r="C1713" s="86" t="s">
        <v>430</v>
      </c>
      <c r="D1713" s="143" t="s">
        <v>472</v>
      </c>
      <c r="E1713" s="143" t="s">
        <v>5112</v>
      </c>
      <c r="F1713" s="143" t="str">
        <f>IF(E1713=0,"N/A",IF(IF(E1713&gt;"",COUNTIF(E:E,E1713),0)&gt;1,"Yes","No"))</f>
        <v>No</v>
      </c>
      <c r="G1713" s="87" t="s">
        <v>5113</v>
      </c>
      <c r="H1713" s="87" t="s">
        <v>479</v>
      </c>
      <c r="I1713" s="87" t="s">
        <v>445</v>
      </c>
      <c r="J1713" s="87" t="s">
        <v>552</v>
      </c>
      <c r="K1713" s="87">
        <v>39.131166669999999</v>
      </c>
      <c r="L1713" s="87">
        <v>-90.365316669999999</v>
      </c>
      <c r="M1713" s="87"/>
      <c r="N1713" s="87" t="s">
        <v>5112</v>
      </c>
      <c r="O1713" s="87" t="s">
        <v>5114</v>
      </c>
      <c r="P1713" s="87" t="s">
        <v>482</v>
      </c>
      <c r="Q1713" s="87" t="s">
        <v>483</v>
      </c>
    </row>
    <row r="1714" spans="1:17" x14ac:dyDescent="0.25">
      <c r="A1714" s="143"/>
      <c r="B1714" s="84" t="str">
        <f>IF(A1714&gt;"",IF(A1714=E1714,"No",(IF(IFERROR(VLOOKUP(A1714,E:E,1,FALSE)=A1714,FALSE),"Duplicate",IF(E1714&gt;"","Mismatch","IT Only")))),"No")</f>
        <v>No</v>
      </c>
      <c r="C1714" s="86" t="s">
        <v>430</v>
      </c>
      <c r="D1714" s="84" t="s">
        <v>431</v>
      </c>
      <c r="E1714" s="84" t="s">
        <v>5059</v>
      </c>
      <c r="F1714" s="84" t="str">
        <f>IF(E1714=0,"N/A",IF(IF(E1714&gt;"",COUNTIF(E:E,E1714),0)&gt;1,"Yes","No"))</f>
        <v>No</v>
      </c>
      <c r="G1714" s="87" t="s">
        <v>5060</v>
      </c>
      <c r="H1714" s="87" t="s">
        <v>479</v>
      </c>
      <c r="I1714" s="87" t="s">
        <v>445</v>
      </c>
      <c r="J1714" s="87" t="s">
        <v>436</v>
      </c>
      <c r="K1714" s="87"/>
      <c r="L1714" s="87"/>
      <c r="M1714" s="87"/>
      <c r="N1714" s="87" t="s">
        <v>5061</v>
      </c>
      <c r="O1714" s="87" t="s">
        <v>5062</v>
      </c>
      <c r="P1714" s="87" t="s">
        <v>2555</v>
      </c>
      <c r="Q1714" s="87" t="s">
        <v>2556</v>
      </c>
    </row>
    <row r="1715" spans="1:17" x14ac:dyDescent="0.25">
      <c r="A1715" s="143"/>
      <c r="B1715" s="143" t="str">
        <f>IF(A1715&gt;"",IF(A1715=E1715,"No",(IF(IFERROR(VLOOKUP(A1715,E:E,1,FALSE)=A1715,FALSE),"Duplicate",IF(E1715&gt;"","Mismatch","IT Only")))),"No")</f>
        <v>No</v>
      </c>
      <c r="C1715" s="86" t="s">
        <v>430</v>
      </c>
      <c r="D1715" s="143" t="s">
        <v>431</v>
      </c>
      <c r="E1715" s="143" t="s">
        <v>5055</v>
      </c>
      <c r="F1715" s="143" t="str">
        <f>IF(E1715=0,"N/A",IF(IF(E1715&gt;"",COUNTIF(E:E,E1715),0)&gt;1,"Yes","No"))</f>
        <v>No</v>
      </c>
      <c r="G1715" s="87" t="s">
        <v>5056</v>
      </c>
      <c r="H1715" s="87" t="s">
        <v>479</v>
      </c>
      <c r="I1715" s="87" t="s">
        <v>445</v>
      </c>
      <c r="J1715" s="87" t="s">
        <v>436</v>
      </c>
      <c r="K1715" s="87">
        <v>39.744549999999997</v>
      </c>
      <c r="L1715" s="87">
        <v>-90.271016669999995</v>
      </c>
      <c r="M1715" s="87"/>
      <c r="N1715" s="87" t="s">
        <v>5057</v>
      </c>
      <c r="O1715" s="87" t="s">
        <v>5058</v>
      </c>
      <c r="P1715" s="87" t="s">
        <v>2555</v>
      </c>
      <c r="Q1715" s="87" t="s">
        <v>2556</v>
      </c>
    </row>
    <row r="1716" spans="1:17" x14ac:dyDescent="0.25">
      <c r="A1716" s="143"/>
      <c r="B1716" s="143"/>
      <c r="D1716" s="143"/>
      <c r="E1716" s="143" t="s">
        <v>10207</v>
      </c>
      <c r="F1716" s="84" t="s">
        <v>10076</v>
      </c>
      <c r="G1716" s="87" t="s">
        <v>10208</v>
      </c>
      <c r="H1716" s="87" t="s">
        <v>10196</v>
      </c>
      <c r="I1716" s="87" t="s">
        <v>445</v>
      </c>
      <c r="J1716" s="87" t="s">
        <v>536</v>
      </c>
      <c r="K1716" s="118">
        <v>-87.576499999999996</v>
      </c>
      <c r="L1716" s="118">
        <v>40.132100000000001</v>
      </c>
      <c r="M1716" s="130" t="s">
        <v>10209</v>
      </c>
      <c r="N1716" s="87"/>
      <c r="O1716" s="87"/>
      <c r="P1716" s="87"/>
      <c r="Q1716" s="87"/>
    </row>
    <row r="1717" spans="1:17" x14ac:dyDescent="0.25">
      <c r="A1717" s="143"/>
      <c r="B1717" s="143" t="str">
        <f>IF(A1717&gt;"",IF(A1717=E1717,"No",(IF(IFERROR(VLOOKUP(A1717,E:E,1,FALSE)=A1717,FALSE),"Duplicate",IF(E1717&gt;"","Mismatch","IT Only")))),"No")</f>
        <v>No</v>
      </c>
      <c r="C1717" s="86" t="s">
        <v>541</v>
      </c>
      <c r="D1717" s="143" t="s">
        <v>464</v>
      </c>
      <c r="E1717" s="143" t="s">
        <v>5194</v>
      </c>
      <c r="F1717" s="84" t="str">
        <f>IF(E1717=0,"N/A",IF(IF(E1717&gt;"",COUNTIF(E:E,E1717),0)&gt;1,"Yes","No"))</f>
        <v>No</v>
      </c>
      <c r="G1717" s="87" t="s">
        <v>5195</v>
      </c>
      <c r="H1717" s="87" t="s">
        <v>528</v>
      </c>
      <c r="I1717" s="87" t="s">
        <v>5196</v>
      </c>
      <c r="J1717" s="87" t="s">
        <v>552</v>
      </c>
      <c r="K1717" s="87">
        <v>39.552244999999999</v>
      </c>
      <c r="L1717" s="87">
        <v>-87.938455000000005</v>
      </c>
      <c r="M1717" s="87"/>
      <c r="N1717" s="87" t="s">
        <v>5194</v>
      </c>
      <c r="O1717" s="107" t="s">
        <v>5197</v>
      </c>
      <c r="P1717" s="87" t="s">
        <v>714</v>
      </c>
      <c r="Q1717" s="87" t="s">
        <v>715</v>
      </c>
    </row>
    <row r="1718" spans="1:17" x14ac:dyDescent="0.25">
      <c r="A1718" s="93" t="s">
        <v>5190</v>
      </c>
      <c r="B1718" s="143" t="str">
        <f>IF(A1718&gt;"",IF(A1718=E1718,"No",(IF(IFERROR(VLOOKUP(A1718,E:E,1,FALSE)=A1718,FALSE),"Duplicate",IF(E1718&gt;"","Mismatch","IT Only")))),"No")</f>
        <v>Duplicate</v>
      </c>
      <c r="C1718" s="86" t="s">
        <v>463</v>
      </c>
      <c r="D1718" s="143" t="s">
        <v>549</v>
      </c>
      <c r="E1718" s="143" t="s">
        <v>5191</v>
      </c>
      <c r="F1718" s="84" t="str">
        <f>IF(E1718=0,"N/A",IF(IF(E1718&gt;"",COUNTIF(E:E,E1718),0)&gt;1,"Yes","No"))</f>
        <v>No</v>
      </c>
      <c r="G1718" s="87" t="s">
        <v>5192</v>
      </c>
      <c r="H1718" s="87" t="s">
        <v>528</v>
      </c>
      <c r="I1718" s="87" t="s">
        <v>445</v>
      </c>
      <c r="J1718" s="87" t="s">
        <v>552</v>
      </c>
      <c r="K1718" s="87">
        <v>39.545833330000001</v>
      </c>
      <c r="L1718" s="87">
        <v>-87.972916670000004</v>
      </c>
      <c r="M1718" s="87"/>
      <c r="N1718" s="87" t="s">
        <v>5191</v>
      </c>
      <c r="O1718" s="87" t="s">
        <v>5193</v>
      </c>
      <c r="P1718" s="87" t="s">
        <v>714</v>
      </c>
      <c r="Q1718" s="87" t="s">
        <v>715</v>
      </c>
    </row>
    <row r="1719" spans="1:17" x14ac:dyDescent="0.25">
      <c r="A1719" s="143"/>
      <c r="C1719" s="86" t="s">
        <v>430</v>
      </c>
      <c r="D1719" s="84" t="s">
        <v>464</v>
      </c>
      <c r="E1719" s="143" t="s">
        <v>10304</v>
      </c>
      <c r="F1719" s="84" t="s">
        <v>32</v>
      </c>
      <c r="G1719" s="110" t="s">
        <v>10305</v>
      </c>
      <c r="H1719" s="110" t="s">
        <v>493</v>
      </c>
      <c r="I1719" s="110" t="s">
        <v>445</v>
      </c>
      <c r="J1719" s="110"/>
      <c r="K1719" s="110">
        <v>40.658900000000003</v>
      </c>
      <c r="L1719" s="110">
        <v>-89.003699999999995</v>
      </c>
      <c r="M1719" s="110" t="s">
        <v>10306</v>
      </c>
      <c r="N1719" s="110"/>
      <c r="O1719" s="110"/>
      <c r="P1719" s="110"/>
      <c r="Q1719" s="110"/>
    </row>
    <row r="1720" spans="1:17" x14ac:dyDescent="0.25">
      <c r="A1720" s="143"/>
      <c r="B1720" s="84" t="s">
        <v>10076</v>
      </c>
      <c r="C1720" s="86" t="s">
        <v>430</v>
      </c>
      <c r="D1720" s="84" t="s">
        <v>431</v>
      </c>
      <c r="E1720" s="84" t="s">
        <v>10963</v>
      </c>
      <c r="F1720" s="84" t="str">
        <f>IF(E1720=0,"N/A",IF(IF(E1720&gt;"",COUNTIF(E:E,E1720),0)&gt;1,"Yes","No"))</f>
        <v>No</v>
      </c>
      <c r="G1720" s="166" t="s">
        <v>10971</v>
      </c>
      <c r="H1720" s="87" t="s">
        <v>558</v>
      </c>
      <c r="I1720" s="87" t="s">
        <v>445</v>
      </c>
      <c r="J1720" s="87" t="s">
        <v>10517</v>
      </c>
      <c r="K1720" s="87">
        <v>-89.983444000000006</v>
      </c>
      <c r="L1720" s="87">
        <v>38.721977000000003</v>
      </c>
      <c r="M1720" s="87" t="s">
        <v>10991</v>
      </c>
      <c r="N1720" s="87"/>
      <c r="O1720" s="87"/>
      <c r="P1720" s="87"/>
      <c r="Q1720" s="87"/>
    </row>
    <row r="1721" spans="1:17" x14ac:dyDescent="0.25">
      <c r="A1721" s="93" t="s">
        <v>5298</v>
      </c>
      <c r="B1721" s="84" t="str">
        <f>IF(A1721&gt;"",IF(A1721=E1721,"No",(IF(IFERROR(VLOOKUP(A1721,E:E,1,FALSE)=A1721,FALSE),"Duplicate",IF(E1721&gt;"","Mismatch","IT Only")))),"No")</f>
        <v>Mismatch</v>
      </c>
      <c r="C1721" s="86" t="s">
        <v>463</v>
      </c>
      <c r="D1721" s="84" t="s">
        <v>464</v>
      </c>
      <c r="E1721" s="84" t="s">
        <v>5299</v>
      </c>
      <c r="F1721" s="84" t="str">
        <f>IF(E1721=0,"N/A",IF(IF(E1721&gt;"",COUNTIF(E:E,E1721),0)&gt;1,"Yes","No"))</f>
        <v>No</v>
      </c>
      <c r="G1721" s="87" t="s">
        <v>5300</v>
      </c>
      <c r="H1721" s="87" t="s">
        <v>493</v>
      </c>
      <c r="I1721" s="87" t="s">
        <v>445</v>
      </c>
      <c r="J1721" s="87" t="s">
        <v>5035</v>
      </c>
      <c r="K1721" s="87">
        <v>40.164392999999997</v>
      </c>
      <c r="L1721" s="87">
        <v>-89.387660999999994</v>
      </c>
      <c r="M1721" s="87"/>
      <c r="N1721" s="87" t="s">
        <v>5299</v>
      </c>
      <c r="O1721" s="87" t="s">
        <v>5301</v>
      </c>
      <c r="P1721" s="87" t="s">
        <v>806</v>
      </c>
      <c r="Q1721" s="87" t="s">
        <v>807</v>
      </c>
    </row>
    <row r="1722" spans="1:17" x14ac:dyDescent="0.25">
      <c r="A1722" s="143"/>
      <c r="B1722" s="84" t="str">
        <f>IF(A1722&gt;"",IF(A1722=E1722,"No",(IF(IFERROR(VLOOKUP(A1722,E:E,1,FALSE)=A1722,FALSE),"Duplicate",IF(E1722&gt;"","Mismatch","IT Only")))),"No")</f>
        <v>No</v>
      </c>
      <c r="C1722" s="86" t="s">
        <v>430</v>
      </c>
      <c r="D1722" s="84" t="s">
        <v>431</v>
      </c>
      <c r="E1722" s="84" t="s">
        <v>5258</v>
      </c>
      <c r="F1722" s="84" t="str">
        <f>IF(E1722=0,"N/A",IF(IF(E1722&gt;"",COUNTIF(E:E,E1722),0)&gt;1,"Yes","No"))</f>
        <v>No</v>
      </c>
      <c r="G1722" s="87" t="s">
        <v>5259</v>
      </c>
      <c r="H1722" s="87" t="s">
        <v>444</v>
      </c>
      <c r="I1722" s="87" t="s">
        <v>445</v>
      </c>
      <c r="J1722" s="87" t="s">
        <v>436</v>
      </c>
      <c r="K1722" s="87">
        <v>41.256683330000001</v>
      </c>
      <c r="L1722" s="87">
        <v>-89.892116669999993</v>
      </c>
      <c r="M1722" s="87"/>
      <c r="N1722" s="87" t="s">
        <v>5260</v>
      </c>
      <c r="O1722" s="87" t="s">
        <v>5261</v>
      </c>
      <c r="P1722" s="87" t="s">
        <v>636</v>
      </c>
      <c r="Q1722" s="87" t="s">
        <v>637</v>
      </c>
    </row>
    <row r="1723" spans="1:17" x14ac:dyDescent="0.25">
      <c r="A1723" s="143"/>
      <c r="B1723" s="84" t="str">
        <f>IF(A1723&gt;"",IF(A1723=E1723,"No",(IF(IFERROR(VLOOKUP(A1723,E:E,1,FALSE)=A1723,FALSE),"Duplicate",IF(E1723&gt;"","Mismatch","IT Only")))),"No")</f>
        <v>No</v>
      </c>
      <c r="C1723" s="86" t="s">
        <v>430</v>
      </c>
      <c r="D1723" s="84" t="s">
        <v>431</v>
      </c>
      <c r="E1723" s="84" t="s">
        <v>5250</v>
      </c>
      <c r="F1723" s="84" t="str">
        <f>IF(E1723=0,"N/A",IF(IF(E1723&gt;"",COUNTIF(E:E,E1723),0)&gt;1,"Yes","No"))</f>
        <v>No</v>
      </c>
      <c r="G1723" s="87" t="s">
        <v>5251</v>
      </c>
      <c r="H1723" s="87" t="s">
        <v>444</v>
      </c>
      <c r="I1723" s="87" t="s">
        <v>445</v>
      </c>
      <c r="J1723" s="87" t="s">
        <v>436</v>
      </c>
      <c r="K1723" s="87">
        <v>41.244083330000002</v>
      </c>
      <c r="L1723" s="87">
        <v>-89.937116669999995</v>
      </c>
      <c r="M1723" s="87"/>
      <c r="N1723" s="87" t="s">
        <v>5252</v>
      </c>
      <c r="O1723" s="87" t="s">
        <v>5253</v>
      </c>
      <c r="P1723" s="87" t="s">
        <v>636</v>
      </c>
      <c r="Q1723" s="87" t="s">
        <v>637</v>
      </c>
    </row>
    <row r="1724" spans="1:17" x14ac:dyDescent="0.25">
      <c r="A1724" s="143"/>
      <c r="B1724" s="143" t="str">
        <f>IF(A1724&gt;"",IF(A1724=E1724,"No",(IF(IFERROR(VLOOKUP(A1724,E:E,1,FALSE)=A1724,FALSE),"Duplicate",IF(E1724&gt;"","Mismatch","IT Only")))),"No")</f>
        <v>No</v>
      </c>
      <c r="C1724" s="86" t="s">
        <v>430</v>
      </c>
      <c r="D1724" s="143" t="s">
        <v>431</v>
      </c>
      <c r="E1724" s="143" t="s">
        <v>5262</v>
      </c>
      <c r="F1724" s="84" t="str">
        <f>IF(E1724=0,"N/A",IF(IF(E1724&gt;"",COUNTIF(E:E,E1724),0)&gt;1,"Yes","No"))</f>
        <v>No</v>
      </c>
      <c r="G1724" s="87" t="s">
        <v>5263</v>
      </c>
      <c r="H1724" s="87" t="s">
        <v>444</v>
      </c>
      <c r="I1724" s="87" t="s">
        <v>445</v>
      </c>
      <c r="J1724" s="87" t="s">
        <v>436</v>
      </c>
      <c r="K1724" s="87">
        <v>41.233277999999999</v>
      </c>
      <c r="L1724" s="87">
        <v>-89.950121999999993</v>
      </c>
      <c r="M1724" s="87"/>
      <c r="N1724" s="87" t="s">
        <v>5264</v>
      </c>
      <c r="O1724" s="87" t="s">
        <v>5265</v>
      </c>
      <c r="P1724" s="87" t="s">
        <v>636</v>
      </c>
      <c r="Q1724" s="87" t="s">
        <v>637</v>
      </c>
    </row>
    <row r="1725" spans="1:17" x14ac:dyDescent="0.25">
      <c r="A1725" s="143"/>
      <c r="B1725" s="143" t="str">
        <f>IF(A1725&gt;"",IF(A1725=E1725,"No",(IF(IFERROR(VLOOKUP(A1725,E:E,1,FALSE)=A1725,FALSE),"Duplicate",IF(E1725&gt;"","Mismatch","IT Only")))),"No")</f>
        <v>No</v>
      </c>
      <c r="C1725" s="86" t="s">
        <v>430</v>
      </c>
      <c r="D1725" s="143" t="s">
        <v>431</v>
      </c>
      <c r="E1725" s="143" t="s">
        <v>5254</v>
      </c>
      <c r="F1725" s="84" t="str">
        <f>IF(E1725=0,"N/A",IF(IF(E1725&gt;"",COUNTIF(E:E,E1725),0)&gt;1,"Yes","No"))</f>
        <v>No</v>
      </c>
      <c r="G1725" s="87" t="s">
        <v>5255</v>
      </c>
      <c r="H1725" s="87" t="s">
        <v>444</v>
      </c>
      <c r="I1725" s="87" t="s">
        <v>445</v>
      </c>
      <c r="J1725" s="87" t="s">
        <v>436</v>
      </c>
      <c r="K1725" s="87">
        <v>41.236503999999996</v>
      </c>
      <c r="L1725" s="87">
        <v>-89.946437000000003</v>
      </c>
      <c r="M1725" s="87"/>
      <c r="N1725" s="87" t="s">
        <v>5256</v>
      </c>
      <c r="O1725" s="87" t="s">
        <v>5257</v>
      </c>
      <c r="P1725" s="87" t="s">
        <v>636</v>
      </c>
      <c r="Q1725" s="87" t="s">
        <v>637</v>
      </c>
    </row>
    <row r="1726" spans="1:17" x14ac:dyDescent="0.25">
      <c r="A1726" s="143"/>
      <c r="B1726" s="84" t="str">
        <f>IF(A1726&gt;"",IF(A1726=E1726,"No",(IF(IFERROR(VLOOKUP(A1726,E:E,1,FALSE)=A1726,FALSE),"Duplicate",IF(E1726&gt;"","Mismatch","IT Only")))),"No")</f>
        <v>No</v>
      </c>
      <c r="C1726" s="86" t="s">
        <v>430</v>
      </c>
      <c r="D1726" s="84" t="s">
        <v>431</v>
      </c>
      <c r="E1726" s="143" t="s">
        <v>5278</v>
      </c>
      <c r="F1726" s="84" t="str">
        <f>IF(E1726=0,"N/A",IF(IF(E1726&gt;"",COUNTIF(E:E,E1726),0)&gt;1,"Yes","No"))</f>
        <v>No</v>
      </c>
      <c r="G1726" s="87" t="s">
        <v>5279</v>
      </c>
      <c r="H1726" s="87" t="s">
        <v>444</v>
      </c>
      <c r="I1726" s="87" t="s">
        <v>445</v>
      </c>
      <c r="J1726" s="87" t="s">
        <v>436</v>
      </c>
      <c r="K1726" s="87">
        <v>41.228383000000001</v>
      </c>
      <c r="L1726" s="87">
        <v>-89.951138999999998</v>
      </c>
      <c r="M1726" s="87"/>
      <c r="N1726" s="87" t="s">
        <v>5280</v>
      </c>
      <c r="O1726" s="87" t="s">
        <v>5281</v>
      </c>
      <c r="P1726" s="87" t="s">
        <v>636</v>
      </c>
      <c r="Q1726" s="87" t="s">
        <v>637</v>
      </c>
    </row>
    <row r="1727" spans="1:17" x14ac:dyDescent="0.25">
      <c r="A1727" s="143"/>
      <c r="B1727" s="84" t="str">
        <f>IF(A1727&gt;"",IF(A1727=E1727,"No",(IF(IFERROR(VLOOKUP(A1727,E:E,1,FALSE)=A1727,FALSE),"Duplicate",IF(E1727&gt;"","Mismatch","IT Only")))),"No")</f>
        <v>No</v>
      </c>
      <c r="C1727" s="86" t="s">
        <v>430</v>
      </c>
      <c r="D1727" s="84" t="s">
        <v>431</v>
      </c>
      <c r="E1727" s="84" t="s">
        <v>5274</v>
      </c>
      <c r="F1727" s="84" t="str">
        <f>IF(E1727=0,"N/A",IF(IF(E1727&gt;"",COUNTIF(E:E,E1727),0)&gt;1,"Yes","No"))</f>
        <v>No</v>
      </c>
      <c r="G1727" s="87" t="s">
        <v>5275</v>
      </c>
      <c r="H1727" s="87" t="s">
        <v>444</v>
      </c>
      <c r="I1727" s="87" t="s">
        <v>445</v>
      </c>
      <c r="J1727" s="87" t="s">
        <v>436</v>
      </c>
      <c r="K1727" s="106"/>
      <c r="L1727" s="106"/>
      <c r="M1727" s="106"/>
      <c r="N1727" s="87" t="s">
        <v>5276</v>
      </c>
      <c r="O1727" s="87" t="s">
        <v>5277</v>
      </c>
      <c r="P1727" s="87" t="s">
        <v>636</v>
      </c>
      <c r="Q1727" s="87" t="s">
        <v>637</v>
      </c>
    </row>
    <row r="1728" spans="1:17" x14ac:dyDescent="0.25">
      <c r="A1728" s="143"/>
      <c r="B1728" s="84" t="str">
        <f>IF(A1728&gt;"",IF(A1728=E1728,"No",(IF(IFERROR(VLOOKUP(A1728,E:E,1,FALSE)=A1728,FALSE),"Duplicate",IF(E1728&gt;"","Mismatch","IT Only")))),"No")</f>
        <v>No</v>
      </c>
      <c r="C1728" s="86" t="s">
        <v>430</v>
      </c>
      <c r="D1728" s="84" t="s">
        <v>431</v>
      </c>
      <c r="E1728" s="84" t="s">
        <v>5266</v>
      </c>
      <c r="F1728" s="84" t="str">
        <f>IF(E1728=0,"N/A",IF(IF(E1728&gt;"",COUNTIF(E:E,E1728),0)&gt;1,"Yes","No"))</f>
        <v>No</v>
      </c>
      <c r="G1728" s="87" t="s">
        <v>5267</v>
      </c>
      <c r="H1728" s="87" t="s">
        <v>444</v>
      </c>
      <c r="I1728" s="87" t="s">
        <v>445</v>
      </c>
      <c r="J1728" s="87" t="s">
        <v>436</v>
      </c>
      <c r="K1728" s="87">
        <v>41.271669000000003</v>
      </c>
      <c r="L1728" s="87">
        <v>-89.857481000000007</v>
      </c>
      <c r="M1728" s="87"/>
      <c r="N1728" s="87" t="s">
        <v>5268</v>
      </c>
      <c r="O1728" s="87" t="s">
        <v>5269</v>
      </c>
      <c r="P1728" s="87" t="s">
        <v>636</v>
      </c>
      <c r="Q1728" s="87" t="s">
        <v>637</v>
      </c>
    </row>
    <row r="1729" spans="1:17" x14ac:dyDescent="0.25">
      <c r="A1729" s="143"/>
      <c r="B1729" s="84" t="str">
        <f>IF(A1729&gt;"",IF(A1729=E1729,"No",(IF(IFERROR(VLOOKUP(A1729,E:E,1,FALSE)=A1729,FALSE),"Duplicate",IF(E1729&gt;"","Mismatch","IT Only")))),"No")</f>
        <v>No</v>
      </c>
      <c r="C1729" s="86" t="s">
        <v>430</v>
      </c>
      <c r="D1729" s="84" t="s">
        <v>431</v>
      </c>
      <c r="E1729" s="84" t="s">
        <v>5211</v>
      </c>
      <c r="F1729" s="84" t="str">
        <f>IF(E1729=0,"N/A",IF(IF(E1729&gt;"",COUNTIF(E:E,E1729),0)&gt;1,"Yes","No"))</f>
        <v>No</v>
      </c>
      <c r="G1729" s="87" t="s">
        <v>5212</v>
      </c>
      <c r="H1729" s="87" t="s">
        <v>444</v>
      </c>
      <c r="I1729" s="87" t="s">
        <v>445</v>
      </c>
      <c r="J1729" s="87" t="s">
        <v>436</v>
      </c>
      <c r="K1729" s="87">
        <v>41.100716669999997</v>
      </c>
      <c r="L1729" s="87">
        <v>-90.944533329999999</v>
      </c>
      <c r="M1729" s="87"/>
      <c r="N1729" s="87" t="s">
        <v>5213</v>
      </c>
      <c r="O1729" s="87" t="s">
        <v>5214</v>
      </c>
      <c r="P1729" s="87" t="s">
        <v>457</v>
      </c>
      <c r="Q1729" s="87" t="s">
        <v>470</v>
      </c>
    </row>
    <row r="1730" spans="1:17" x14ac:dyDescent="0.25">
      <c r="A1730" s="143"/>
      <c r="B1730" s="84" t="str">
        <f>IF(A1730&gt;"",IF(A1730=E1730,"No",(IF(IFERROR(VLOOKUP(A1730,E:E,1,FALSE)=A1730,FALSE),"Duplicate",IF(E1730&gt;"","Mismatch","IT Only")))),"No")</f>
        <v>No</v>
      </c>
      <c r="C1730" s="86" t="s">
        <v>430</v>
      </c>
      <c r="D1730" s="84" t="s">
        <v>431</v>
      </c>
      <c r="E1730" s="84" t="s">
        <v>5206</v>
      </c>
      <c r="F1730" s="84" t="str">
        <f>IF(E1730=0,"N/A",IF(IF(E1730&gt;"",COUNTIF(E:E,E1730),0)&gt;1,"Yes","No"))</f>
        <v>No</v>
      </c>
      <c r="G1730" s="87" t="s">
        <v>5207</v>
      </c>
      <c r="H1730" s="87" t="s">
        <v>444</v>
      </c>
      <c r="I1730" s="87" t="s">
        <v>445</v>
      </c>
      <c r="J1730" s="87" t="s">
        <v>552</v>
      </c>
      <c r="K1730" s="87">
        <v>41.363925000000002</v>
      </c>
      <c r="L1730" s="87">
        <v>-89.869943000000006</v>
      </c>
      <c r="M1730" s="87"/>
      <c r="N1730" s="87" t="s">
        <v>5206</v>
      </c>
      <c r="O1730" s="87" t="s">
        <v>5208</v>
      </c>
      <c r="P1730" s="87" t="s">
        <v>636</v>
      </c>
      <c r="Q1730" s="87" t="s">
        <v>637</v>
      </c>
    </row>
    <row r="1731" spans="1:17" x14ac:dyDescent="0.25">
      <c r="A1731" s="143"/>
      <c r="B1731" s="143" t="str">
        <f>IF(A1731&gt;"",IF(A1731=E1731,"No",(IF(IFERROR(VLOOKUP(A1731,E:E,1,FALSE)=A1731,FALSE),"Duplicate",IF(E1731&gt;"","Mismatch","IT Only")))),"No")</f>
        <v>No</v>
      </c>
      <c r="C1731" s="86" t="s">
        <v>430</v>
      </c>
      <c r="D1731" s="143" t="s">
        <v>431</v>
      </c>
      <c r="E1731" s="143" t="s">
        <v>5221</v>
      </c>
      <c r="F1731" s="84" t="str">
        <f>IF(E1731=0,"N/A",IF(IF(E1731&gt;"",COUNTIF(E:E,E1731),0)&gt;1,"Yes","No"))</f>
        <v>No</v>
      </c>
      <c r="G1731" s="87" t="s">
        <v>5222</v>
      </c>
      <c r="H1731" s="87" t="s">
        <v>489</v>
      </c>
      <c r="I1731" s="87" t="s">
        <v>435</v>
      </c>
      <c r="J1731" s="87" t="s">
        <v>436</v>
      </c>
      <c r="K1731" s="87">
        <v>38.597733329999997</v>
      </c>
      <c r="L1731" s="87">
        <v>-91.224299999999999</v>
      </c>
      <c r="M1731" s="87"/>
      <c r="N1731" s="87" t="s">
        <v>5221</v>
      </c>
      <c r="O1731" s="94">
        <v>856</v>
      </c>
      <c r="P1731" s="87" t="s">
        <v>1042</v>
      </c>
      <c r="Q1731" s="89"/>
    </row>
    <row r="1732" spans="1:17" x14ac:dyDescent="0.25">
      <c r="A1732" s="143"/>
      <c r="B1732" s="84" t="str">
        <f>IF(A1732&gt;"",IF(A1732=E1732,"No",(IF(IFERROR(VLOOKUP(A1732,E:E,1,FALSE)=A1732,FALSE),"Duplicate",IF(E1732&gt;"","Mismatch","IT Only")))),"No")</f>
        <v>No</v>
      </c>
      <c r="C1732" s="86" t="s">
        <v>430</v>
      </c>
      <c r="D1732" s="84" t="s">
        <v>431</v>
      </c>
      <c r="E1732" s="84" t="s">
        <v>5227</v>
      </c>
      <c r="F1732" s="84" t="str">
        <f>IF(E1732=0,"N/A",IF(IF(E1732&gt;"",COUNTIF(E:E,E1732),0)&gt;1,"Yes","No"))</f>
        <v>No</v>
      </c>
      <c r="G1732" s="87" t="s">
        <v>5228</v>
      </c>
      <c r="H1732" s="87" t="s">
        <v>692</v>
      </c>
      <c r="I1732" s="87" t="s">
        <v>435</v>
      </c>
      <c r="J1732" s="87" t="s">
        <v>436</v>
      </c>
      <c r="K1732" s="87">
        <v>37.193061</v>
      </c>
      <c r="L1732" s="87">
        <v>-89.558770999999993</v>
      </c>
      <c r="M1732" s="87"/>
      <c r="N1732" s="87" t="s">
        <v>5227</v>
      </c>
      <c r="O1732" s="94">
        <v>609</v>
      </c>
      <c r="P1732" s="87" t="s">
        <v>693</v>
      </c>
      <c r="Q1732" s="89"/>
    </row>
    <row r="1733" spans="1:17" x14ac:dyDescent="0.25">
      <c r="A1733" s="93" t="s">
        <v>5223</v>
      </c>
      <c r="B1733" s="143" t="str">
        <f>IF(A1733&gt;"",IF(A1733=E1733,"No",(IF(IFERROR(VLOOKUP(A1733,E:E,1,FALSE)=A1733,FALSE),"Duplicate",IF(E1733&gt;"","Mismatch","IT Only")))),"No")</f>
        <v>Mismatch</v>
      </c>
      <c r="C1733" s="86" t="s">
        <v>463</v>
      </c>
      <c r="D1733" s="143" t="s">
        <v>549</v>
      </c>
      <c r="E1733" s="143" t="s">
        <v>5224</v>
      </c>
      <c r="F1733" s="143" t="str">
        <f>IF(E1733=0,"N/A",IF(IF(E1733&gt;"",COUNTIF(E:E,E1733),0)&gt;1,"Yes","No"))</f>
        <v>No</v>
      </c>
      <c r="G1733" s="87" t="s">
        <v>5225</v>
      </c>
      <c r="H1733" s="87" t="s">
        <v>692</v>
      </c>
      <c r="I1733" s="87" t="s">
        <v>435</v>
      </c>
      <c r="J1733" s="87" t="s">
        <v>500</v>
      </c>
      <c r="K1733" s="87">
        <v>37.179216670000002</v>
      </c>
      <c r="L1733" s="87">
        <v>-89.53316667</v>
      </c>
      <c r="M1733" s="87"/>
      <c r="N1733" s="87" t="s">
        <v>5226</v>
      </c>
      <c r="O1733" s="88">
        <v>72</v>
      </c>
      <c r="P1733" s="87" t="s">
        <v>693</v>
      </c>
      <c r="Q1733" s="89"/>
    </row>
    <row r="1734" spans="1:17" x14ac:dyDescent="0.25">
      <c r="A1734" s="143"/>
      <c r="B1734" s="143" t="str">
        <f>IF(A1734&gt;"",IF(A1734=E1734,"No",(IF(IFERROR(VLOOKUP(A1734,E:E,1,FALSE)=A1734,FALSE),"Duplicate",IF(E1734&gt;"","Mismatch","IT Only")))),"No")</f>
        <v>No</v>
      </c>
      <c r="C1734" s="86" t="s">
        <v>430</v>
      </c>
      <c r="D1734" s="143" t="s">
        <v>431</v>
      </c>
      <c r="E1734" s="143" t="s">
        <v>5270</v>
      </c>
      <c r="F1734" s="143" t="str">
        <f>IF(E1734=0,"N/A",IF(IF(E1734&gt;"",COUNTIF(E:E,E1734),0)&gt;1,"Yes","No"))</f>
        <v>No</v>
      </c>
      <c r="G1734" s="87" t="s">
        <v>5271</v>
      </c>
      <c r="H1734" s="87" t="s">
        <v>444</v>
      </c>
      <c r="I1734" s="87" t="s">
        <v>445</v>
      </c>
      <c r="J1734" s="87" t="s">
        <v>436</v>
      </c>
      <c r="K1734" s="87">
        <v>41.248199999999997</v>
      </c>
      <c r="L1734" s="87">
        <v>-89.924099999999996</v>
      </c>
      <c r="M1734" s="87"/>
      <c r="N1734" s="87" t="s">
        <v>5272</v>
      </c>
      <c r="O1734" s="87" t="s">
        <v>5273</v>
      </c>
      <c r="P1734" s="87" t="s">
        <v>636</v>
      </c>
      <c r="Q1734" s="87" t="s">
        <v>637</v>
      </c>
    </row>
    <row r="1735" spans="1:17" x14ac:dyDescent="0.25">
      <c r="A1735" s="143"/>
      <c r="B1735" s="143" t="str">
        <f>IF(A1735&gt;"",IF(A1735=E1735,"No",(IF(IFERROR(VLOOKUP(A1735,E:E,1,FALSE)=A1735,FALSE),"Duplicate",IF(E1735&gt;"","Mismatch","IT Only")))),"No")</f>
        <v>No</v>
      </c>
      <c r="C1735" s="86" t="s">
        <v>430</v>
      </c>
      <c r="D1735" s="143" t="s">
        <v>431</v>
      </c>
      <c r="E1735" s="143" t="s">
        <v>5236</v>
      </c>
      <c r="F1735" s="143" t="str">
        <f>IF(E1735=0,"N/A",IF(IF(E1735&gt;"",COUNTIF(E:E,E1735),0)&gt;1,"Yes","No"))</f>
        <v>No</v>
      </c>
      <c r="G1735" s="87" t="s">
        <v>5236</v>
      </c>
      <c r="H1735" s="87" t="s">
        <v>558</v>
      </c>
      <c r="I1735" s="87" t="s">
        <v>445</v>
      </c>
      <c r="J1735" s="87" t="s">
        <v>500</v>
      </c>
      <c r="K1735" s="87"/>
      <c r="L1735" s="87"/>
      <c r="M1735" s="87"/>
      <c r="N1735" s="87" t="s">
        <v>5236</v>
      </c>
      <c r="O1735" s="87" t="s">
        <v>5237</v>
      </c>
      <c r="P1735" s="87" t="s">
        <v>653</v>
      </c>
      <c r="Q1735" s="87" t="s">
        <v>654</v>
      </c>
    </row>
    <row r="1736" spans="1:17" x14ac:dyDescent="0.25">
      <c r="A1736" s="90"/>
      <c r="B1736" s="90" t="str">
        <f>IF(A1736&gt;"",IF(A1736=E1736,"No",(IF(IFERROR(VLOOKUP(A1736,E:E,1,FALSE)=A1736,FALSE),"Duplicate",IF(E1736&gt;"","Mismatch","IT Only")))),"No")</f>
        <v>No</v>
      </c>
      <c r="C1736" s="91" t="s">
        <v>451</v>
      </c>
      <c r="D1736" s="90" t="s">
        <v>431</v>
      </c>
      <c r="E1736" s="90" t="s">
        <v>5209</v>
      </c>
      <c r="F1736" s="90" t="str">
        <f>IF(E1736=0,"N/A",IF(IF(E1736&gt;"",COUNTIF(E:E,E1736),0)&gt;1,"Yes","No"))</f>
        <v>No</v>
      </c>
      <c r="G1736" s="108" t="s">
        <v>5210</v>
      </c>
      <c r="H1736" s="108"/>
      <c r="I1736" s="108"/>
      <c r="J1736" s="108" t="s">
        <v>436</v>
      </c>
      <c r="K1736" s="108"/>
      <c r="L1736" s="108"/>
      <c r="M1736" s="108"/>
      <c r="N1736" s="108" t="s">
        <v>5209</v>
      </c>
      <c r="O1736" s="108">
        <v>579</v>
      </c>
      <c r="P1736" s="108"/>
      <c r="Q1736" s="108"/>
    </row>
    <row r="1737" spans="1:17" x14ac:dyDescent="0.25">
      <c r="A1737" s="143"/>
      <c r="B1737" s="84" t="str">
        <f>IF(A1737&gt;"",IF(A1737=E1737,"No",(IF(IFERROR(VLOOKUP(A1737,E:E,1,FALSE)=A1737,FALSE),"Duplicate",IF(E1737&gt;"","Mismatch","IT Only")))),"No")</f>
        <v>No</v>
      </c>
      <c r="C1737" s="86" t="s">
        <v>430</v>
      </c>
      <c r="D1737" s="84" t="s">
        <v>431</v>
      </c>
      <c r="E1737" s="84" t="s">
        <v>5200</v>
      </c>
      <c r="F1737" s="84" t="str">
        <f>IF(E1737=0,"N/A",IF(IF(E1737&gt;"",COUNTIF(E:E,E1737),0)&gt;1,"Yes","No"))</f>
        <v>No</v>
      </c>
      <c r="G1737" s="87" t="s">
        <v>5201</v>
      </c>
      <c r="H1737" s="87" t="s">
        <v>434</v>
      </c>
      <c r="I1737" s="87" t="s">
        <v>435</v>
      </c>
      <c r="J1737" s="87" t="s">
        <v>436</v>
      </c>
      <c r="K1737" s="87">
        <v>39.372616669999999</v>
      </c>
      <c r="L1737" s="87">
        <v>-94.361616670000004</v>
      </c>
      <c r="M1737" s="87"/>
      <c r="N1737" s="87" t="s">
        <v>5200</v>
      </c>
      <c r="O1737" s="94">
        <v>711</v>
      </c>
      <c r="P1737" s="87" t="s">
        <v>699</v>
      </c>
      <c r="Q1737" s="89"/>
    </row>
    <row r="1738" spans="1:17" x14ac:dyDescent="0.25">
      <c r="A1738" s="143" t="s">
        <v>5287</v>
      </c>
      <c r="B1738" s="143" t="str">
        <f>IF(A1738&gt;"",IF(A1738=E1738,"No",(IF(IFERROR(VLOOKUP(A1738,E:E,1,FALSE)=A1738,FALSE),"Duplicate",IF(E1738&gt;"","Mismatch","IT Only")))),"No")</f>
        <v>No</v>
      </c>
      <c r="C1738" s="86" t="s">
        <v>430</v>
      </c>
      <c r="D1738" s="143" t="s">
        <v>431</v>
      </c>
      <c r="E1738" s="143" t="s">
        <v>5287</v>
      </c>
      <c r="F1738" s="143" t="str">
        <f>IF(E1738=0,"N/A",IF(IF(E1738&gt;"",COUNTIF(E:E,E1738),0)&gt;1,"Yes","No"))</f>
        <v>No</v>
      </c>
      <c r="G1738" s="87" t="s">
        <v>5288</v>
      </c>
      <c r="H1738" s="87" t="s">
        <v>444</v>
      </c>
      <c r="I1738" s="87" t="s">
        <v>445</v>
      </c>
      <c r="J1738" s="87" t="s">
        <v>580</v>
      </c>
      <c r="K1738" s="87">
        <v>41.240102</v>
      </c>
      <c r="L1738" s="87">
        <v>-89.944864999999993</v>
      </c>
      <c r="M1738" s="87" t="s">
        <v>5289</v>
      </c>
      <c r="N1738" s="87"/>
      <c r="O1738" s="87"/>
      <c r="P1738" s="87"/>
      <c r="Q1738" s="87"/>
    </row>
    <row r="1739" spans="1:17" x14ac:dyDescent="0.25">
      <c r="A1739" s="143"/>
      <c r="B1739" s="143" t="str">
        <f>IF(A1739&gt;"",IF(A1739=E1739,"No",(IF(IFERROR(VLOOKUP(A1739,E:E,1,FALSE)=A1739,FALSE),"Duplicate",IF(E1739&gt;"","Mismatch","IT Only")))),"No")</f>
        <v>No</v>
      </c>
      <c r="C1739" s="86" t="s">
        <v>430</v>
      </c>
      <c r="D1739" s="143" t="s">
        <v>431</v>
      </c>
      <c r="E1739" s="143" t="s">
        <v>5238</v>
      </c>
      <c r="F1739" s="143" t="str">
        <f>IF(E1739=0,"N/A",IF(IF(E1739&gt;"",COUNTIF(E:E,E1739),0)&gt;1,"Yes","No"))</f>
        <v>No</v>
      </c>
      <c r="G1739" s="87" t="s">
        <v>5239</v>
      </c>
      <c r="H1739" s="87" t="s">
        <v>444</v>
      </c>
      <c r="I1739" s="87" t="s">
        <v>445</v>
      </c>
      <c r="J1739" s="87" t="s">
        <v>436</v>
      </c>
      <c r="K1739" s="87"/>
      <c r="L1739" s="87"/>
      <c r="M1739" s="87"/>
      <c r="N1739" s="87" t="s">
        <v>5238</v>
      </c>
      <c r="O1739" s="87" t="s">
        <v>5240</v>
      </c>
      <c r="P1739" s="87" t="s">
        <v>636</v>
      </c>
      <c r="Q1739" s="87" t="s">
        <v>637</v>
      </c>
    </row>
    <row r="1740" spans="1:17" x14ac:dyDescent="0.25">
      <c r="A1740" s="143" t="s">
        <v>5290</v>
      </c>
      <c r="B1740" s="84" t="str">
        <f>IF(A1740&gt;"",IF(A1740=E1740,"No",(IF(IFERROR(VLOOKUP(A1740,E:E,1,FALSE)=A1740,FALSE),"Duplicate",IF(E1740&gt;"","Mismatch","IT Only")))),"No")</f>
        <v>No</v>
      </c>
      <c r="C1740" s="86" t="s">
        <v>430</v>
      </c>
      <c r="D1740" s="84" t="s">
        <v>431</v>
      </c>
      <c r="E1740" s="84" t="s">
        <v>5290</v>
      </c>
      <c r="F1740" s="84" t="str">
        <f>IF(E1740=0,"N/A",IF(IF(E1740&gt;"",COUNTIF(E:E,E1740),0)&gt;1,"Yes","No"))</f>
        <v>No</v>
      </c>
      <c r="G1740" s="87" t="s">
        <v>5291</v>
      </c>
      <c r="H1740" s="87" t="s">
        <v>579</v>
      </c>
      <c r="I1740" s="87" t="s">
        <v>445</v>
      </c>
      <c r="J1740" s="87" t="s">
        <v>580</v>
      </c>
      <c r="K1740" s="87">
        <v>41.276145999999997</v>
      </c>
      <c r="L1740" s="87">
        <v>-89.972329999999999</v>
      </c>
      <c r="M1740" s="87"/>
      <c r="N1740" s="87"/>
      <c r="O1740" s="87"/>
      <c r="P1740" s="87"/>
      <c r="Q1740" s="87"/>
    </row>
    <row r="1741" spans="1:17" x14ac:dyDescent="0.25">
      <c r="A1741" s="143" t="s">
        <v>5292</v>
      </c>
      <c r="B1741" s="84" t="str">
        <f>IF(A1741&gt;"",IF(A1741=E1741,"No",(IF(IFERROR(VLOOKUP(A1741,E:E,1,FALSE)=A1741,FALSE),"Duplicate",IF(E1741&gt;"","Mismatch","IT Only")))),"No")</f>
        <v>No</v>
      </c>
      <c r="C1741" s="86" t="s">
        <v>430</v>
      </c>
      <c r="D1741" s="84" t="s">
        <v>472</v>
      </c>
      <c r="E1741" s="84" t="s">
        <v>5293</v>
      </c>
      <c r="F1741" s="84" t="str">
        <f>IF(E1741=0,"N/A",IF(IF(E1741&gt;"",COUNTIF(E:E,E1741),0)&gt;1,"Yes","No"))</f>
        <v>No</v>
      </c>
      <c r="G1741" s="87" t="s">
        <v>5294</v>
      </c>
      <c r="H1741" s="87" t="s">
        <v>444</v>
      </c>
      <c r="I1741" s="87" t="s">
        <v>445</v>
      </c>
      <c r="J1741" s="87" t="s">
        <v>552</v>
      </c>
      <c r="K1741" s="87">
        <v>40.644567000000002</v>
      </c>
      <c r="L1741" s="87">
        <v>-89.642533</v>
      </c>
      <c r="M1741" s="87"/>
      <c r="N1741" s="87" t="s">
        <v>5293</v>
      </c>
      <c r="O1741" s="87" t="s">
        <v>5295</v>
      </c>
      <c r="P1741" s="87" t="s">
        <v>447</v>
      </c>
      <c r="Q1741" s="87" t="s">
        <v>448</v>
      </c>
    </row>
    <row r="1742" spans="1:17" x14ac:dyDescent="0.25">
      <c r="A1742" s="143"/>
      <c r="B1742" s="84" t="str">
        <f>IF(A1742&gt;"",IF(A1742=E1742,"No",(IF(IFERROR(VLOOKUP(A1742,E:E,1,FALSE)=A1742,FALSE),"Duplicate",IF(E1742&gt;"","Mismatch","IT Only")))),"No")</f>
        <v>No</v>
      </c>
      <c r="C1742" s="86" t="s">
        <v>430</v>
      </c>
      <c r="D1742" s="84" t="s">
        <v>431</v>
      </c>
      <c r="E1742" s="84" t="s">
        <v>5316</v>
      </c>
      <c r="F1742" s="84" t="str">
        <f>IF(E1742=0,"N/A",IF(IF(E1742&gt;"",COUNTIF(E:E,E1742),0)&gt;1,"Yes","No"))</f>
        <v>No</v>
      </c>
      <c r="G1742" s="87" t="s">
        <v>5317</v>
      </c>
      <c r="H1742" s="87" t="s">
        <v>434</v>
      </c>
      <c r="I1742" s="87" t="s">
        <v>435</v>
      </c>
      <c r="J1742" s="87" t="s">
        <v>436</v>
      </c>
      <c r="K1742" s="87">
        <v>38.951683330000002</v>
      </c>
      <c r="L1742" s="87">
        <v>-91.945633330000007</v>
      </c>
      <c r="M1742" s="87"/>
      <c r="N1742" s="87" t="s">
        <v>5316</v>
      </c>
      <c r="O1742" s="94">
        <v>897</v>
      </c>
      <c r="P1742" s="87" t="s">
        <v>437</v>
      </c>
      <c r="Q1742" s="89"/>
    </row>
    <row r="1743" spans="1:17" x14ac:dyDescent="0.25">
      <c r="A1743" s="143"/>
      <c r="B1743" s="84" t="str">
        <f>IF(A1743&gt;"",IF(A1743=E1743,"No",(IF(IFERROR(VLOOKUP(A1743,E:E,1,FALSE)=A1743,FALSE),"Duplicate",IF(E1743&gt;"","Mismatch","IT Only")))),"No")</f>
        <v>No</v>
      </c>
      <c r="C1743" s="86" t="s">
        <v>430</v>
      </c>
      <c r="D1743" s="84" t="s">
        <v>431</v>
      </c>
      <c r="E1743" s="84" t="s">
        <v>5296</v>
      </c>
      <c r="F1743" s="84" t="str">
        <f>IF(E1743=0,"N/A",IF(IF(E1743&gt;"",COUNTIF(E:E,E1743),0)&gt;1,"Yes","No"))</f>
        <v>No</v>
      </c>
      <c r="G1743" s="87" t="s">
        <v>5296</v>
      </c>
      <c r="H1743" s="87" t="s">
        <v>444</v>
      </c>
      <c r="I1743" s="87" t="s">
        <v>445</v>
      </c>
      <c r="J1743" s="87" t="s">
        <v>10374</v>
      </c>
      <c r="K1743" s="87">
        <v>40.705333000000003</v>
      </c>
      <c r="L1743" s="87">
        <v>-89.449832999999998</v>
      </c>
      <c r="M1743" s="87"/>
      <c r="N1743" s="87" t="s">
        <v>5296</v>
      </c>
      <c r="O1743" s="87" t="s">
        <v>5297</v>
      </c>
      <c r="P1743" s="87" t="s">
        <v>447</v>
      </c>
      <c r="Q1743" s="87" t="s">
        <v>448</v>
      </c>
    </row>
    <row r="1744" spans="1:17" x14ac:dyDescent="0.25">
      <c r="A1744" s="143" t="s">
        <v>5344</v>
      </c>
      <c r="B1744" s="143" t="str">
        <f>IF(A1744&gt;"",IF(A1744=E1744,"No",(IF(IFERROR(VLOOKUP(A1744,E:E,1,FALSE)=A1744,FALSE),"Duplicate",IF(E1744&gt;"","Mismatch","IT Only")))),"No")</f>
        <v>No</v>
      </c>
      <c r="C1744" s="86" t="s">
        <v>430</v>
      </c>
      <c r="D1744" s="143" t="s">
        <v>431</v>
      </c>
      <c r="E1744" s="143" t="s">
        <v>5344</v>
      </c>
      <c r="F1744" s="143" t="str">
        <f>IF(E1744=0,"N/A",IF(IF(E1744&gt;"",COUNTIF(E:E,E1744),0)&gt;1,"Yes","No"))</f>
        <v>No</v>
      </c>
      <c r="G1744" s="87" t="s">
        <v>5345</v>
      </c>
      <c r="H1744" s="87" t="s">
        <v>434</v>
      </c>
      <c r="I1744" s="87" t="s">
        <v>435</v>
      </c>
      <c r="J1744" s="87" t="s">
        <v>580</v>
      </c>
      <c r="K1744" s="87">
        <v>40.174444999999999</v>
      </c>
      <c r="L1744" s="87">
        <v>-92.515004000000005</v>
      </c>
      <c r="M1744" s="87"/>
      <c r="N1744" s="87"/>
      <c r="O1744" s="87"/>
      <c r="P1744" s="87"/>
      <c r="Q1744" s="87"/>
    </row>
    <row r="1745" spans="1:17" x14ac:dyDescent="0.25">
      <c r="A1745" s="143"/>
      <c r="B1745" s="143" t="str">
        <f>IF(A1745&gt;"",IF(A1745=E1745,"No",(IF(IFERROR(VLOOKUP(A1745,E:E,1,FALSE)=A1745,FALSE),"Duplicate",IF(E1745&gt;"","Mismatch","IT Only")))),"No")</f>
        <v>No</v>
      </c>
      <c r="C1745" s="86" t="s">
        <v>430</v>
      </c>
      <c r="D1745" s="143" t="s">
        <v>431</v>
      </c>
      <c r="E1745" s="143" t="s">
        <v>5318</v>
      </c>
      <c r="F1745" s="143" t="str">
        <f>IF(E1745=0,"N/A",IF(IF(E1745&gt;"",COUNTIF(E:E,E1745),0)&gt;1,"Yes","No"))</f>
        <v>No</v>
      </c>
      <c r="G1745" s="87" t="s">
        <v>5319</v>
      </c>
      <c r="H1745" s="87" t="s">
        <v>440</v>
      </c>
      <c r="I1745" s="87" t="s">
        <v>435</v>
      </c>
      <c r="J1745" s="87" t="s">
        <v>436</v>
      </c>
      <c r="K1745" s="87">
        <v>38.652516669999997</v>
      </c>
      <c r="L1745" s="87">
        <v>-90.284116670000003</v>
      </c>
      <c r="M1745" s="87"/>
      <c r="N1745" s="87" t="s">
        <v>5318</v>
      </c>
      <c r="O1745" s="94">
        <v>246</v>
      </c>
      <c r="P1745" s="87" t="s">
        <v>564</v>
      </c>
      <c r="Q1745" s="89"/>
    </row>
    <row r="1746" spans="1:17" x14ac:dyDescent="0.25">
      <c r="A1746" s="143"/>
      <c r="B1746" s="143" t="str">
        <f>IF(A1746&gt;"",IF(A1746=E1746,"No",(IF(IFERROR(VLOOKUP(A1746,E:E,1,FALSE)=A1746,FALSE),"Duplicate",IF(E1746&gt;"","Mismatch","IT Only")))),"No")</f>
        <v>No</v>
      </c>
      <c r="C1746" s="86" t="s">
        <v>430</v>
      </c>
      <c r="D1746" s="143" t="s">
        <v>431</v>
      </c>
      <c r="E1746" s="143" t="s">
        <v>5322</v>
      </c>
      <c r="F1746" s="143" t="str">
        <f>IF(E1746=0,"N/A",IF(IF(E1746&gt;"",COUNTIF(E:E,E1746),0)&gt;1,"Yes","No"))</f>
        <v>No</v>
      </c>
      <c r="G1746" s="87" t="s">
        <v>5323</v>
      </c>
      <c r="H1746" s="87" t="s">
        <v>593</v>
      </c>
      <c r="I1746" s="87" t="s">
        <v>435</v>
      </c>
      <c r="J1746" s="87" t="s">
        <v>436</v>
      </c>
      <c r="K1746" s="87">
        <v>38.74573333</v>
      </c>
      <c r="L1746" s="87">
        <v>-90.324833330000004</v>
      </c>
      <c r="M1746" s="87"/>
      <c r="N1746" s="87" t="s">
        <v>5322</v>
      </c>
      <c r="O1746" s="88">
        <v>96</v>
      </c>
      <c r="P1746" s="87" t="s">
        <v>1232</v>
      </c>
      <c r="Q1746" s="89"/>
    </row>
    <row r="1747" spans="1:17" x14ac:dyDescent="0.25">
      <c r="A1747" s="143"/>
      <c r="B1747" s="84" t="str">
        <f>IF(A1747&gt;"",IF(A1747=E1747,"No",(IF(IFERROR(VLOOKUP(A1747,E:E,1,FALSE)=A1747,FALSE),"Duplicate",IF(E1747&gt;"","Mismatch","IT Only")))),"No")</f>
        <v>No</v>
      </c>
      <c r="C1747" s="86" t="s">
        <v>430</v>
      </c>
      <c r="D1747" s="84" t="s">
        <v>431</v>
      </c>
      <c r="E1747" s="84" t="s">
        <v>2152</v>
      </c>
      <c r="F1747" s="84" t="str">
        <f>IF(E1747=0,"N/A",IF(IF(E1747&gt;"",COUNTIF(E:E,E1747),0)&gt;1,"Yes","No"))</f>
        <v>No</v>
      </c>
      <c r="G1747" s="87" t="s">
        <v>2153</v>
      </c>
      <c r="H1747" s="87" t="s">
        <v>672</v>
      </c>
      <c r="I1747" s="87" t="s">
        <v>445</v>
      </c>
      <c r="J1747" s="87" t="s">
        <v>436</v>
      </c>
      <c r="K1747" s="87">
        <v>40.09845</v>
      </c>
      <c r="L1747" s="87">
        <v>-88.285266669999999</v>
      </c>
      <c r="M1747" s="87"/>
      <c r="N1747" s="87" t="s">
        <v>2152</v>
      </c>
      <c r="O1747" s="87" t="s">
        <v>2154</v>
      </c>
      <c r="P1747" s="87" t="s">
        <v>675</v>
      </c>
      <c r="Q1747" s="87" t="s">
        <v>676</v>
      </c>
    </row>
    <row r="1748" spans="1:17" x14ac:dyDescent="0.25">
      <c r="A1748" s="143" t="s">
        <v>5336</v>
      </c>
      <c r="B1748" s="84" t="str">
        <f>IF(A1748&gt;"",IF(A1748=E1748,"No",(IF(IFERROR(VLOOKUP(A1748,E:E,1,FALSE)=A1748,FALSE),"Duplicate",IF(E1748&gt;"","Mismatch","IT Only")))),"No")</f>
        <v>No</v>
      </c>
      <c r="C1748" s="86" t="s">
        <v>430</v>
      </c>
      <c r="D1748" s="84" t="s">
        <v>431</v>
      </c>
      <c r="E1748" s="84" t="s">
        <v>5336</v>
      </c>
      <c r="F1748" s="84" t="str">
        <f>IF(E1748=0,"N/A",IF(IF(E1748&gt;"",COUNTIF(E:E,E1748),0)&gt;1,"Yes","No"))</f>
        <v>No</v>
      </c>
      <c r="G1748" s="87" t="s">
        <v>5337</v>
      </c>
      <c r="H1748" s="87" t="s">
        <v>434</v>
      </c>
      <c r="I1748" s="87" t="s">
        <v>435</v>
      </c>
      <c r="J1748" s="87" t="s">
        <v>4146</v>
      </c>
      <c r="K1748" s="87">
        <v>40.224386000000003</v>
      </c>
      <c r="L1748" s="87">
        <v>-92.582797999999997</v>
      </c>
      <c r="M1748" s="87"/>
      <c r="N1748" s="87"/>
      <c r="O1748" s="87"/>
      <c r="P1748" s="87"/>
      <c r="Q1748" s="87"/>
    </row>
    <row r="1749" spans="1:17" x14ac:dyDescent="0.25">
      <c r="A1749" s="143"/>
      <c r="B1749" s="84" t="str">
        <f>IF(A1749&gt;"",IF(A1749=E1749,"No",(IF(IFERROR(VLOOKUP(A1749,E:E,1,FALSE)=A1749,FALSE),"Duplicate",IF(E1749&gt;"","Mismatch","IT Only")))),"No")</f>
        <v>No</v>
      </c>
      <c r="C1749" s="86" t="s">
        <v>541</v>
      </c>
      <c r="D1749" s="84" t="s">
        <v>431</v>
      </c>
      <c r="E1749" s="84" t="s">
        <v>5333</v>
      </c>
      <c r="F1749" s="84" t="str">
        <f>IF(E1749=0,"N/A",IF(IF(E1749&gt;"",COUNTIF(E:E,E1749),0)&gt;1,"Yes","No"))</f>
        <v>No</v>
      </c>
      <c r="G1749" s="87" t="s">
        <v>5334</v>
      </c>
      <c r="H1749" s="87" t="s">
        <v>434</v>
      </c>
      <c r="I1749" s="87" t="s">
        <v>435</v>
      </c>
      <c r="J1749" s="87" t="s">
        <v>436</v>
      </c>
      <c r="K1749" s="87">
        <v>40.22966667</v>
      </c>
      <c r="L1749" s="87">
        <v>-92.582800000000006</v>
      </c>
      <c r="M1749" s="87" t="s">
        <v>5335</v>
      </c>
      <c r="N1749" s="87" t="s">
        <v>5333</v>
      </c>
      <c r="O1749" s="94">
        <v>965</v>
      </c>
      <c r="P1749" s="87" t="s">
        <v>475</v>
      </c>
      <c r="Q1749" s="89"/>
    </row>
    <row r="1750" spans="1:17" x14ac:dyDescent="0.25">
      <c r="A1750" s="143"/>
      <c r="B1750" s="84" t="str">
        <f>IF(A1750&gt;"",IF(A1750=E1750,"No",(IF(IFERROR(VLOOKUP(A1750,E:E,1,FALSE)=A1750,FALSE),"Duplicate",IF(E1750&gt;"","Mismatch","IT Only")))),"No")</f>
        <v>No</v>
      </c>
      <c r="E1750" s="84" t="s">
        <v>10427</v>
      </c>
      <c r="F1750" s="84" t="str">
        <f>IF(E1750=0,"N/A",IF(IF(E1750&gt;"",COUNTIF(E:E,E1750),0)&gt;1,"Yes","No"))</f>
        <v>No</v>
      </c>
      <c r="G1750" s="87" t="s">
        <v>10428</v>
      </c>
      <c r="H1750" s="87"/>
      <c r="I1750" s="87" t="s">
        <v>10429</v>
      </c>
      <c r="J1750" s="87" t="s">
        <v>436</v>
      </c>
      <c r="K1750" s="87">
        <v>38.727367182164201</v>
      </c>
      <c r="L1750" s="87">
        <v>-90.627530532385094</v>
      </c>
      <c r="M1750" s="87"/>
      <c r="N1750" s="87"/>
      <c r="O1750" s="94"/>
      <c r="P1750" s="87"/>
      <c r="Q1750" s="89"/>
    </row>
    <row r="1751" spans="1:17" x14ac:dyDescent="0.25">
      <c r="A1751" s="143" t="s">
        <v>5234</v>
      </c>
      <c r="B1751" s="143" t="str">
        <f>IF(A1751&gt;"",IF(A1751=E1751,"No",(IF(IFERROR(VLOOKUP(A1751,E:E,1,FALSE)=A1751,FALSE),"Duplicate",IF(E1751&gt;"","Mismatch","IT Only")))),"No")</f>
        <v>No</v>
      </c>
      <c r="C1751" s="86" t="s">
        <v>430</v>
      </c>
      <c r="D1751" s="143" t="s">
        <v>431</v>
      </c>
      <c r="E1751" s="143" t="s">
        <v>5234</v>
      </c>
      <c r="F1751" s="143" t="str">
        <f>IF(E1751=0,"N/A",IF(IF(E1751&gt;"",COUNTIF(E:E,E1751),0)&gt;1,"Yes","No"))</f>
        <v>No</v>
      </c>
      <c r="G1751" s="87" t="s">
        <v>5235</v>
      </c>
      <c r="H1751" s="87" t="s">
        <v>801</v>
      </c>
      <c r="I1751" s="87" t="s">
        <v>435</v>
      </c>
      <c r="J1751" s="87" t="s">
        <v>580</v>
      </c>
      <c r="K1751" s="87">
        <v>40.411012999999997</v>
      </c>
      <c r="L1751" s="87">
        <v>-91.488665999999995</v>
      </c>
      <c r="M1751" s="87"/>
      <c r="N1751" s="87"/>
      <c r="O1751" s="94"/>
      <c r="P1751" s="87"/>
      <c r="Q1751" s="89"/>
    </row>
    <row r="1752" spans="1:17" x14ac:dyDescent="0.25">
      <c r="A1752" s="143"/>
      <c r="B1752" s="143" t="str">
        <f>IF(A1752&gt;"",IF(A1752=E1752,"No",(IF(IFERROR(VLOOKUP(A1752,E:E,1,FALSE)=A1752,FALSE),"Duplicate",IF(E1752&gt;"","Mismatch","IT Only")))),"No")</f>
        <v>No</v>
      </c>
      <c r="C1752" s="86" t="s">
        <v>430</v>
      </c>
      <c r="D1752" s="143" t="s">
        <v>431</v>
      </c>
      <c r="E1752" s="143" t="s">
        <v>5217</v>
      </c>
      <c r="F1752" s="143" t="str">
        <f>IF(E1752=0,"N/A",IF(IF(E1752&gt;"",COUNTIF(E:E,E1752),0)&gt;1,"Yes","No"))</f>
        <v>No</v>
      </c>
      <c r="G1752" s="87" t="s">
        <v>5218</v>
      </c>
      <c r="H1752" s="87" t="s">
        <v>516</v>
      </c>
      <c r="I1752" s="87" t="s">
        <v>445</v>
      </c>
      <c r="J1752" s="87" t="s">
        <v>436</v>
      </c>
      <c r="K1752" s="87">
        <v>38.016249999999999</v>
      </c>
      <c r="L1752" s="87">
        <v>-90.055899999999994</v>
      </c>
      <c r="M1752" s="87"/>
      <c r="N1752" s="87" t="s">
        <v>5219</v>
      </c>
      <c r="O1752" s="87" t="s">
        <v>5220</v>
      </c>
      <c r="P1752" s="87" t="s">
        <v>898</v>
      </c>
      <c r="Q1752" s="87" t="s">
        <v>899</v>
      </c>
    </row>
    <row r="1753" spans="1:17" x14ac:dyDescent="0.25">
      <c r="A1753" s="93" t="s">
        <v>5324</v>
      </c>
      <c r="B1753" s="84" t="str">
        <f>IF(A1753&gt;"",IF(A1753=E1753,"No",(IF(IFERROR(VLOOKUP(A1753,E:E,1,FALSE)=A1753,FALSE),"Duplicate",IF(E1753&gt;"","Mismatch","IT Only")))),"No")</f>
        <v>Mismatch</v>
      </c>
      <c r="C1753" s="86" t="s">
        <v>463</v>
      </c>
      <c r="D1753" s="84" t="s">
        <v>755</v>
      </c>
      <c r="E1753" s="84" t="s">
        <v>5325</v>
      </c>
      <c r="F1753" s="84" t="str">
        <f>IF(E1753=0,"N/A",IF(IF(E1753&gt;"",COUNTIF(E:E,E1753),0)&gt;1,"Yes","No"))</f>
        <v>Yes</v>
      </c>
      <c r="G1753" s="87" t="s">
        <v>5326</v>
      </c>
      <c r="H1753" s="87" t="s">
        <v>528</v>
      </c>
      <c r="I1753" s="87" t="s">
        <v>4140</v>
      </c>
      <c r="J1753" s="87" t="s">
        <v>838</v>
      </c>
      <c r="K1753" s="87">
        <v>38.760833329999997</v>
      </c>
      <c r="L1753" s="87">
        <v>-89.011483330000004</v>
      </c>
      <c r="M1753" s="87"/>
      <c r="N1753" s="87"/>
      <c r="O1753" s="88"/>
      <c r="P1753" s="87"/>
      <c r="Q1753" s="89"/>
    </row>
    <row r="1754" spans="1:17" x14ac:dyDescent="0.25">
      <c r="A1754" s="93" t="s">
        <v>5327</v>
      </c>
      <c r="B1754" s="143" t="str">
        <f>IF(A1754&gt;"",IF(A1754=E1754,"No",(IF(IFERROR(VLOOKUP(A1754,E:E,1,FALSE)=A1754,FALSE),"Duplicate",IF(E1754&gt;"","Mismatch","IT Only")))),"No")</f>
        <v>Mismatch</v>
      </c>
      <c r="C1754" s="86" t="s">
        <v>463</v>
      </c>
      <c r="D1754" s="143" t="s">
        <v>755</v>
      </c>
      <c r="E1754" s="143" t="s">
        <v>5328</v>
      </c>
      <c r="F1754" s="143" t="str">
        <f>IF(E1754=0,"N/A",IF(IF(E1754&gt;"",COUNTIF(E:E,E1754),0)&gt;1,"Yes","No"))</f>
        <v>Yes</v>
      </c>
      <c r="G1754" s="87" t="s">
        <v>5329</v>
      </c>
      <c r="H1754" s="87" t="s">
        <v>528</v>
      </c>
      <c r="I1754" s="87" t="s">
        <v>5330</v>
      </c>
      <c r="J1754" s="87" t="s">
        <v>5331</v>
      </c>
      <c r="K1754" s="87">
        <v>38.760833329999997</v>
      </c>
      <c r="L1754" s="87">
        <v>-89.011483330000004</v>
      </c>
      <c r="M1754" s="87"/>
      <c r="N1754" s="87" t="s">
        <v>5328</v>
      </c>
      <c r="O1754" s="87" t="s">
        <v>5332</v>
      </c>
      <c r="P1754" s="87" t="s">
        <v>530</v>
      </c>
      <c r="Q1754" s="87" t="s">
        <v>531</v>
      </c>
    </row>
    <row r="1755" spans="1:17" x14ac:dyDescent="0.25">
      <c r="A1755" s="143"/>
      <c r="B1755" s="143" t="str">
        <f>IF(A1755&gt;"",IF(A1755=E1755,"No",(IF(IFERROR(VLOOKUP(A1755,E:E,1,FALSE)=A1755,FALSE),"Duplicate",IF(E1755&gt;"","Mismatch","IT Only")))),"No")</f>
        <v>No</v>
      </c>
      <c r="C1755" s="86" t="s">
        <v>430</v>
      </c>
      <c r="D1755" s="143" t="s">
        <v>431</v>
      </c>
      <c r="E1755" s="143" t="s">
        <v>5310</v>
      </c>
      <c r="F1755" s="84" t="str">
        <f>IF(E1755=0,"N/A",IF(IF(E1755&gt;"",COUNTIF(E:E,E1755),0)&gt;1,"Yes","No"))</f>
        <v>No</v>
      </c>
      <c r="G1755" s="87" t="s">
        <v>5311</v>
      </c>
      <c r="H1755" s="87" t="s">
        <v>528</v>
      </c>
      <c r="I1755" s="87" t="s">
        <v>445</v>
      </c>
      <c r="J1755" s="87" t="s">
        <v>436</v>
      </c>
      <c r="K1755" s="87">
        <v>39.576999999999998</v>
      </c>
      <c r="L1755" s="87">
        <v>-89.380883330000003</v>
      </c>
      <c r="M1755" s="87"/>
      <c r="N1755" s="87" t="s">
        <v>5310</v>
      </c>
      <c r="O1755" s="87" t="s">
        <v>5312</v>
      </c>
      <c r="P1755" s="87" t="s">
        <v>714</v>
      </c>
      <c r="Q1755" s="87" t="s">
        <v>715</v>
      </c>
    </row>
    <row r="1756" spans="1:17" x14ac:dyDescent="0.25">
      <c r="A1756" s="143"/>
      <c r="B1756" s="143" t="str">
        <f>IF(A1756&gt;"",IF(A1756=E1756,"No",(IF(IFERROR(VLOOKUP(A1756,E:E,1,FALSE)=A1756,FALSE),"Duplicate",IF(E1756&gt;"","Mismatch","IT Only")))),"No")</f>
        <v>No</v>
      </c>
      <c r="C1756" s="86" t="s">
        <v>430</v>
      </c>
      <c r="D1756" s="143" t="s">
        <v>431</v>
      </c>
      <c r="E1756" s="143" t="s">
        <v>5313</v>
      </c>
      <c r="F1756" s="84" t="str">
        <f>IF(E1756=0,"N/A",IF(IF(E1756&gt;"",COUNTIF(E:E,E1756),0)&gt;1,"Yes","No"))</f>
        <v>No</v>
      </c>
      <c r="G1756" s="87" t="s">
        <v>5314</v>
      </c>
      <c r="H1756" s="87" t="s">
        <v>528</v>
      </c>
      <c r="I1756" s="87" t="s">
        <v>445</v>
      </c>
      <c r="J1756" s="87" t="s">
        <v>436</v>
      </c>
      <c r="K1756" s="87">
        <v>39.589166669999997</v>
      </c>
      <c r="L1756" s="87">
        <v>-89.519900000000007</v>
      </c>
      <c r="M1756" s="87"/>
      <c r="N1756" s="87" t="s">
        <v>5313</v>
      </c>
      <c r="O1756" s="87" t="s">
        <v>5315</v>
      </c>
      <c r="P1756" s="87" t="s">
        <v>714</v>
      </c>
      <c r="Q1756" s="87" t="s">
        <v>715</v>
      </c>
    </row>
    <row r="1757" spans="1:17" s="90" customFormat="1" x14ac:dyDescent="0.25">
      <c r="A1757" s="143"/>
      <c r="B1757" s="84" t="str">
        <f>IF(A1757&gt;"",IF(A1757=E1757,"No",(IF(IFERROR(VLOOKUP(A1757,E:E,1,FALSE)=A1757,FALSE),"Duplicate",IF(E1757&gt;"","Mismatch","IT Only")))),"No")</f>
        <v>No</v>
      </c>
      <c r="C1757" s="86" t="s">
        <v>430</v>
      </c>
      <c r="D1757" s="84" t="s">
        <v>431</v>
      </c>
      <c r="E1757" s="84" t="s">
        <v>5306</v>
      </c>
      <c r="F1757" s="84" t="str">
        <f>IF(E1757=0,"N/A",IF(IF(E1757&gt;"",COUNTIF(E:E,E1757),0)&gt;1,"Yes","No"))</f>
        <v>No</v>
      </c>
      <c r="G1757" s="87" t="s">
        <v>5307</v>
      </c>
      <c r="H1757" s="87" t="s">
        <v>528</v>
      </c>
      <c r="I1757" s="87" t="s">
        <v>445</v>
      </c>
      <c r="J1757" s="87" t="s">
        <v>436</v>
      </c>
      <c r="K1757" s="87">
        <v>39.58883333</v>
      </c>
      <c r="L1757" s="87">
        <v>-89.420733330000004</v>
      </c>
      <c r="M1757" s="87"/>
      <c r="N1757" s="87" t="s">
        <v>5308</v>
      </c>
      <c r="O1757" s="87" t="s">
        <v>5309</v>
      </c>
      <c r="P1757" s="87" t="s">
        <v>714</v>
      </c>
      <c r="Q1757" s="87" t="s">
        <v>715</v>
      </c>
    </row>
    <row r="1758" spans="1:17" s="90" customFormat="1" x14ac:dyDescent="0.25">
      <c r="A1758" s="143"/>
      <c r="B1758" s="84" t="str">
        <f>IF(A1758&gt;"",IF(A1758=E1758,"No",(IF(IFERROR(VLOOKUP(A1758,E:E,1,FALSE)=A1758,FALSE),"Duplicate",IF(E1758&gt;"","Mismatch","IT Only")))),"No")</f>
        <v>No</v>
      </c>
      <c r="C1758" s="86" t="s">
        <v>430</v>
      </c>
      <c r="D1758" s="84" t="s">
        <v>431</v>
      </c>
      <c r="E1758" s="84" t="s">
        <v>5320</v>
      </c>
      <c r="F1758" s="84" t="str">
        <f>IF(E1758=0,"N/A",IF(IF(E1758&gt;"",COUNTIF(E:E,E1758),0)&gt;1,"Yes","No"))</f>
        <v>No</v>
      </c>
      <c r="G1758" s="87" t="s">
        <v>5321</v>
      </c>
      <c r="H1758" s="87" t="s">
        <v>692</v>
      </c>
      <c r="I1758" s="87" t="s">
        <v>435</v>
      </c>
      <c r="J1758" s="87" t="s">
        <v>436</v>
      </c>
      <c r="K1758" s="87">
        <v>37.323599999999999</v>
      </c>
      <c r="L1758" s="87">
        <v>-89.558599999999998</v>
      </c>
      <c r="M1758" s="87"/>
      <c r="N1758" s="87" t="s">
        <v>5320</v>
      </c>
      <c r="O1758" s="94">
        <v>601</v>
      </c>
      <c r="P1758" s="87" t="s">
        <v>693</v>
      </c>
      <c r="Q1758" s="89"/>
    </row>
    <row r="1759" spans="1:17" x14ac:dyDescent="0.25">
      <c r="A1759" s="143" t="s">
        <v>9971</v>
      </c>
      <c r="B1759" s="143" t="str">
        <f>IF(A1759&gt;"",IF(A1759=E1759,"No",(IF(IFERROR(VLOOKUP(A1759,E:E,1,FALSE)=A1759,FALSE),"Duplicate",IF(E1759&gt;"","Mismatch","IT Only")))),"No")</f>
        <v>No</v>
      </c>
      <c r="C1759" s="86" t="s">
        <v>430</v>
      </c>
      <c r="D1759" s="143" t="s">
        <v>431</v>
      </c>
      <c r="E1759" s="143" t="s">
        <v>9972</v>
      </c>
      <c r="F1759" s="143" t="str">
        <f>IF(E1759=0,"N/A",IF(IF(E1759&gt;"",COUNTIF(E:E,E1759),0)&gt;1,"Yes","No"))</f>
        <v>No</v>
      </c>
      <c r="G1759" s="87" t="s">
        <v>9973</v>
      </c>
      <c r="H1759" s="87" t="s">
        <v>444</v>
      </c>
      <c r="I1759" s="87" t="s">
        <v>445</v>
      </c>
      <c r="J1759" s="87" t="s">
        <v>536</v>
      </c>
      <c r="K1759" s="87">
        <v>41.356244510000003</v>
      </c>
      <c r="L1759" s="87">
        <v>-88.83596154</v>
      </c>
      <c r="M1759" s="87"/>
      <c r="N1759" s="87"/>
      <c r="O1759" s="87"/>
      <c r="P1759" s="87"/>
      <c r="Q1759" s="87"/>
    </row>
    <row r="1760" spans="1:17" x14ac:dyDescent="0.25">
      <c r="A1760" s="143"/>
      <c r="B1760" s="84" t="str">
        <f>IF(A1760&gt;"",IF(A1760=E1760,"No",(IF(IFERROR(VLOOKUP(A1760,E:E,1,FALSE)=A1760,FALSE),"Duplicate",IF(E1760&gt;"","Mismatch","IT Only")))),"No")</f>
        <v>No</v>
      </c>
      <c r="C1760" s="86" t="s">
        <v>430</v>
      </c>
      <c r="D1760" s="84" t="s">
        <v>431</v>
      </c>
      <c r="E1760" s="84" t="s">
        <v>5355</v>
      </c>
      <c r="F1760" s="84" t="str">
        <f>IF(E1760=0,"N/A",IF(IF(E1760&gt;"",COUNTIF(E:E,E1760),0)&gt;1,"Yes","No"))</f>
        <v>No</v>
      </c>
      <c r="G1760" s="87" t="s">
        <v>5356</v>
      </c>
      <c r="H1760" s="87" t="s">
        <v>692</v>
      </c>
      <c r="I1760" s="87" t="s">
        <v>435</v>
      </c>
      <c r="J1760" s="87" t="s">
        <v>436</v>
      </c>
      <c r="K1760" s="87">
        <v>37.696183329999997</v>
      </c>
      <c r="L1760" s="87">
        <v>-90.316199999999995</v>
      </c>
      <c r="M1760" s="87"/>
      <c r="N1760" s="87" t="s">
        <v>5355</v>
      </c>
      <c r="O1760" s="94">
        <v>571</v>
      </c>
      <c r="P1760" s="87" t="s">
        <v>1039</v>
      </c>
      <c r="Q1760" s="89"/>
    </row>
    <row r="1761" spans="1:17" x14ac:dyDescent="0.25">
      <c r="A1761" s="143"/>
      <c r="B1761" s="84" t="str">
        <f>IF(A1761&gt;"",IF(A1761=E1761,"No",(IF(IFERROR(VLOOKUP(A1761,E:E,1,FALSE)=A1761,FALSE),"Duplicate",IF(E1761&gt;"","Mismatch","IT Only")))),"No")</f>
        <v>No</v>
      </c>
      <c r="C1761" s="86" t="s">
        <v>430</v>
      </c>
      <c r="D1761" s="84" t="s">
        <v>431</v>
      </c>
      <c r="E1761" s="84" t="s">
        <v>5357</v>
      </c>
      <c r="F1761" s="84" t="str">
        <f>IF(E1761=0,"N/A",IF(IF(E1761&gt;"",COUNTIF(E:E,E1761),0)&gt;1,"Yes","No"))</f>
        <v>No</v>
      </c>
      <c r="G1761" s="87" t="s">
        <v>5358</v>
      </c>
      <c r="H1761" s="87" t="s">
        <v>434</v>
      </c>
      <c r="I1761" s="87" t="s">
        <v>435</v>
      </c>
      <c r="J1761" s="87" t="s">
        <v>436</v>
      </c>
      <c r="K1761" s="87">
        <v>40.138966670000002</v>
      </c>
      <c r="L1761" s="87">
        <v>-92.015333330000004</v>
      </c>
      <c r="M1761" s="87"/>
      <c r="N1761" s="87" t="s">
        <v>5357</v>
      </c>
      <c r="O1761" s="94">
        <v>821</v>
      </c>
      <c r="P1761" s="87" t="s">
        <v>475</v>
      </c>
      <c r="Q1761" s="89"/>
    </row>
    <row r="1762" spans="1:17" x14ac:dyDescent="0.25">
      <c r="A1762" s="93" t="s">
        <v>5361</v>
      </c>
      <c r="B1762" s="143" t="str">
        <f>IF(A1762&gt;"",IF(A1762=E1762,"No",(IF(IFERROR(VLOOKUP(A1762,E:E,1,FALSE)=A1762,FALSE),"Duplicate",IF(E1762&gt;"","Mismatch","IT Only")))),"No")</f>
        <v>Mismatch</v>
      </c>
      <c r="C1762" s="86" t="s">
        <v>463</v>
      </c>
      <c r="D1762" s="143" t="s">
        <v>464</v>
      </c>
      <c r="E1762" s="143" t="s">
        <v>5362</v>
      </c>
      <c r="F1762" s="143" t="str">
        <f>IF(E1762=0,"N/A",IF(IF(E1762&gt;"",COUNTIF(E:E,E1762),0)&gt;1,"Yes","No"))</f>
        <v>No</v>
      </c>
      <c r="G1762" s="87" t="s">
        <v>5363</v>
      </c>
      <c r="H1762" s="87" t="s">
        <v>444</v>
      </c>
      <c r="I1762" s="87" t="s">
        <v>445</v>
      </c>
      <c r="J1762" s="87" t="s">
        <v>467</v>
      </c>
      <c r="K1762" s="87">
        <v>40.912885000000003</v>
      </c>
      <c r="L1762" s="87">
        <v>-90.299014</v>
      </c>
      <c r="M1762" s="87"/>
      <c r="N1762" s="87" t="s">
        <v>5364</v>
      </c>
      <c r="O1762" s="87" t="s">
        <v>5365</v>
      </c>
      <c r="P1762" s="87" t="s">
        <v>457</v>
      </c>
      <c r="Q1762" s="87" t="s">
        <v>470</v>
      </c>
    </row>
    <row r="1763" spans="1:17" x14ac:dyDescent="0.25">
      <c r="A1763" s="143"/>
      <c r="B1763" s="143" t="str">
        <f>IF(A1763&gt;"",IF(A1763=E1763,"No",(IF(IFERROR(VLOOKUP(A1763,E:E,1,FALSE)=A1763,FALSE),"Duplicate",IF(E1763&gt;"","Mismatch","IT Only")))),"No")</f>
        <v>No</v>
      </c>
      <c r="C1763" s="86" t="s">
        <v>430</v>
      </c>
      <c r="D1763" s="143" t="s">
        <v>431</v>
      </c>
      <c r="E1763" s="143" t="s">
        <v>5366</v>
      </c>
      <c r="F1763" s="143" t="str">
        <f>IF(E1763=0,"N/A",IF(IF(E1763&gt;"",COUNTIF(E:E,E1763),0)&gt;1,"Yes","No"))</f>
        <v>No</v>
      </c>
      <c r="G1763" s="87" t="s">
        <v>5366</v>
      </c>
      <c r="H1763" s="87" t="s">
        <v>444</v>
      </c>
      <c r="I1763" s="87" t="s">
        <v>445</v>
      </c>
      <c r="J1763" s="87" t="s">
        <v>436</v>
      </c>
      <c r="K1763" s="87">
        <v>40.551099999999998</v>
      </c>
      <c r="L1763" s="87">
        <v>-89.664533000000006</v>
      </c>
      <c r="M1763" s="87"/>
      <c r="N1763" s="87" t="s">
        <v>5366</v>
      </c>
      <c r="O1763" s="87" t="s">
        <v>5367</v>
      </c>
      <c r="P1763" s="87" t="s">
        <v>447</v>
      </c>
      <c r="Q1763" s="87" t="s">
        <v>448</v>
      </c>
    </row>
    <row r="1764" spans="1:17" x14ac:dyDescent="0.25">
      <c r="A1764" s="143" t="s">
        <v>5302</v>
      </c>
      <c r="B1764" s="84" t="str">
        <f>IF(A1764&gt;"",IF(A1764=E1764,"No",(IF(IFERROR(VLOOKUP(A1764,E:E,1,FALSE)=A1764,FALSE),"Duplicate",IF(E1764&gt;"","Mismatch","IT Only")))),"No")</f>
        <v>No</v>
      </c>
      <c r="C1764" s="86" t="s">
        <v>430</v>
      </c>
      <c r="D1764" s="84" t="s">
        <v>431</v>
      </c>
      <c r="E1764" s="84" t="s">
        <v>5302</v>
      </c>
      <c r="F1764" s="84" t="str">
        <f>IF(E1764=0,"N/A",IF(IF(E1764&gt;"",COUNTIF(E:E,E1764),0)&gt;1,"Yes","No"))</f>
        <v>No</v>
      </c>
      <c r="G1764" s="87" t="s">
        <v>5303</v>
      </c>
      <c r="H1764" s="87" t="s">
        <v>2587</v>
      </c>
      <c r="I1764" s="87" t="s">
        <v>445</v>
      </c>
      <c r="J1764" s="87" t="s">
        <v>536</v>
      </c>
      <c r="K1764" s="87">
        <v>40.789833059999999</v>
      </c>
      <c r="L1764" s="87">
        <v>-89.751520279999994</v>
      </c>
      <c r="M1764" s="87"/>
      <c r="N1764" s="87"/>
      <c r="O1764" s="87"/>
      <c r="P1764" s="87"/>
      <c r="Q1764" s="87"/>
    </row>
    <row r="1765" spans="1:17" x14ac:dyDescent="0.25">
      <c r="A1765" s="143"/>
      <c r="B1765" s="143" t="s">
        <v>10076</v>
      </c>
      <c r="C1765" s="86" t="s">
        <v>430</v>
      </c>
      <c r="D1765" s="143"/>
      <c r="E1765" s="143" t="s">
        <v>11202</v>
      </c>
      <c r="F1765" s="84" t="str">
        <f>IF(E1765=0,"N/A",IF(IF(E1765&gt;"",COUNTIF(E:E,E1765),0)&gt;1,"Yes","No"))</f>
        <v>No</v>
      </c>
      <c r="G1765" s="87" t="s">
        <v>11202</v>
      </c>
      <c r="H1765" s="87" t="s">
        <v>558</v>
      </c>
      <c r="I1765" s="87" t="s">
        <v>445</v>
      </c>
      <c r="J1765" s="87" t="s">
        <v>500</v>
      </c>
      <c r="K1765" s="87">
        <v>38.68562</v>
      </c>
      <c r="L1765" s="87">
        <v>-89.939370999999994</v>
      </c>
      <c r="M1765" s="87" t="s">
        <v>11205</v>
      </c>
      <c r="N1765" s="87"/>
      <c r="O1765" s="87"/>
      <c r="P1765" s="87"/>
      <c r="Q1765" s="87"/>
    </row>
    <row r="1766" spans="1:17" x14ac:dyDescent="0.25">
      <c r="A1766" s="143" t="s">
        <v>5346</v>
      </c>
      <c r="B1766" s="143" t="s">
        <v>3717</v>
      </c>
      <c r="C1766" s="86" t="s">
        <v>430</v>
      </c>
      <c r="D1766" s="143" t="s">
        <v>431</v>
      </c>
      <c r="E1766" s="143" t="s">
        <v>5346</v>
      </c>
      <c r="F1766" s="143" t="str">
        <f>IF(E1766=0,"N/A",IF(IF(E1766&gt;"",COUNTIF(E:E,E1766),0)&gt;1,"Yes","No"))</f>
        <v>No</v>
      </c>
      <c r="G1766" s="87" t="s">
        <v>5347</v>
      </c>
      <c r="H1766" s="87" t="s">
        <v>2587</v>
      </c>
      <c r="I1766" s="87" t="s">
        <v>445</v>
      </c>
      <c r="J1766" s="87" t="s">
        <v>536</v>
      </c>
      <c r="K1766" s="87">
        <v>40.878416000000001</v>
      </c>
      <c r="L1766" s="87">
        <v>-90.724530000000001</v>
      </c>
      <c r="M1766" s="87"/>
      <c r="N1766" s="87"/>
      <c r="O1766" s="88"/>
      <c r="P1766" s="87"/>
      <c r="Q1766" s="89"/>
    </row>
    <row r="1767" spans="1:17" x14ac:dyDescent="0.25">
      <c r="A1767" s="143"/>
      <c r="B1767" s="143" t="str">
        <f>IF(A1767&gt;"",IF(A1767=E1767,"No",(IF(IFERROR(VLOOKUP(A1767,E:E,1,FALSE)=A1767,FALSE),"Duplicate",IF(E1767&gt;"","Mismatch","IT Only")))),"No")</f>
        <v>No</v>
      </c>
      <c r="C1767" s="86" t="s">
        <v>430</v>
      </c>
      <c r="D1767" s="143" t="s">
        <v>431</v>
      </c>
      <c r="E1767" s="143" t="s">
        <v>5198</v>
      </c>
      <c r="F1767" s="84" t="str">
        <f>IF(E1767=0,"N/A",IF(IF(E1767&gt;"",COUNTIF(E:E,E1767),0)&gt;1,"Yes","No"))</f>
        <v>No</v>
      </c>
      <c r="G1767" s="87" t="s">
        <v>5199</v>
      </c>
      <c r="H1767" s="87" t="s">
        <v>489</v>
      </c>
      <c r="I1767" s="87" t="s">
        <v>435</v>
      </c>
      <c r="J1767" s="87" t="s">
        <v>436</v>
      </c>
      <c r="K1767" s="87">
        <v>39.372017</v>
      </c>
      <c r="L1767" s="87">
        <v>-94.361512000000005</v>
      </c>
      <c r="M1767" s="87"/>
      <c r="N1767" s="87" t="s">
        <v>5198</v>
      </c>
      <c r="O1767" s="94">
        <v>780</v>
      </c>
      <c r="P1767" s="87" t="s">
        <v>657</v>
      </c>
      <c r="Q1767" s="89"/>
    </row>
    <row r="1768" spans="1:17" x14ac:dyDescent="0.25">
      <c r="A1768" s="143"/>
      <c r="B1768" s="143" t="str">
        <f>IF(A1768&gt;"",IF(A1768=E1768,"No",(IF(IFERROR(VLOOKUP(A1768,E:E,1,FALSE)=A1768,FALSE),"Duplicate",IF(E1768&gt;"","Mismatch","IT Only")))),"No")</f>
        <v>No</v>
      </c>
      <c r="C1768" s="86" t="s">
        <v>430</v>
      </c>
      <c r="D1768" s="143" t="s">
        <v>431</v>
      </c>
      <c r="E1768" s="143" t="s">
        <v>664</v>
      </c>
      <c r="F1768" s="143" t="str">
        <f>IF(E1768=0,"N/A",IF(IF(E1768&gt;"",COUNTIF(E:E,E1768),0)&gt;1,"Yes","No"))</f>
        <v>No</v>
      </c>
      <c r="G1768" s="87" t="s">
        <v>665</v>
      </c>
      <c r="H1768" s="87" t="s">
        <v>434</v>
      </c>
      <c r="I1768" s="87" t="s">
        <v>435</v>
      </c>
      <c r="J1768" s="87" t="s">
        <v>436</v>
      </c>
      <c r="K1768" s="87"/>
      <c r="L1768" s="87"/>
      <c r="M1768" s="87"/>
      <c r="N1768" s="87" t="s">
        <v>664</v>
      </c>
      <c r="O1768" s="88">
        <v>48</v>
      </c>
      <c r="P1768" s="87" t="s">
        <v>475</v>
      </c>
      <c r="Q1768" s="89"/>
    </row>
    <row r="1769" spans="1:17" x14ac:dyDescent="0.25">
      <c r="A1769" s="143"/>
      <c r="B1769" s="84" t="str">
        <f>IF(A1769&gt;"",IF(A1769=E1769,"No",(IF(IFERROR(VLOOKUP(A1769,E:E,1,FALSE)=A1769,FALSE),"Duplicate",IF(E1769&gt;"","Mismatch","IT Only")))),"No")</f>
        <v>No</v>
      </c>
      <c r="C1769" s="86" t="s">
        <v>430</v>
      </c>
      <c r="D1769" s="84" t="s">
        <v>431</v>
      </c>
      <c r="E1769" s="84" t="s">
        <v>658</v>
      </c>
      <c r="F1769" s="84" t="str">
        <f>IF(E1769=0,"N/A",IF(IF(E1769&gt;"",COUNTIF(E:E,E1769),0)&gt;1,"Yes","No"))</f>
        <v>No</v>
      </c>
      <c r="G1769" s="87" t="s">
        <v>659</v>
      </c>
      <c r="H1769" s="87" t="s">
        <v>434</v>
      </c>
      <c r="I1769" s="87" t="s">
        <v>435</v>
      </c>
      <c r="J1769" s="87" t="s">
        <v>436</v>
      </c>
      <c r="K1769" s="87"/>
      <c r="L1769" s="87"/>
      <c r="M1769" s="87"/>
      <c r="N1769" s="87" t="s">
        <v>658</v>
      </c>
      <c r="O1769" s="88">
        <v>48</v>
      </c>
      <c r="P1769" s="87" t="s">
        <v>475</v>
      </c>
      <c r="Q1769" s="89"/>
    </row>
    <row r="1770" spans="1:17" x14ac:dyDescent="0.25">
      <c r="A1770" s="143"/>
      <c r="B1770" s="84" t="str">
        <f>IF(A1770&gt;"",IF(A1770=E1770,"No",(IF(IFERROR(VLOOKUP(A1770,E:E,1,FALSE)=A1770,FALSE),"Duplicate",IF(E1770&gt;"","Mismatch","IT Only")))),"No")</f>
        <v>No</v>
      </c>
      <c r="C1770" s="86" t="s">
        <v>430</v>
      </c>
      <c r="D1770" s="84" t="s">
        <v>431</v>
      </c>
      <c r="E1770" s="84" t="s">
        <v>6195</v>
      </c>
      <c r="F1770" s="84" t="str">
        <f>IF(E1770=0,"N/A",IF(IF(E1770&gt;"",COUNTIF(E:E,E1770),0)&gt;1,"Yes","No"))</f>
        <v>No</v>
      </c>
      <c r="G1770" s="87" t="s">
        <v>6196</v>
      </c>
      <c r="H1770" s="87" t="s">
        <v>434</v>
      </c>
      <c r="I1770" s="87" t="s">
        <v>435</v>
      </c>
      <c r="J1770" s="87" t="s">
        <v>436</v>
      </c>
      <c r="K1770" s="87"/>
      <c r="L1770" s="87"/>
      <c r="M1770" s="87"/>
      <c r="N1770" s="87" t="s">
        <v>6195</v>
      </c>
      <c r="O1770" s="88">
        <v>48</v>
      </c>
      <c r="P1770" s="87" t="s">
        <v>475</v>
      </c>
      <c r="Q1770" s="89"/>
    </row>
    <row r="1771" spans="1:17" x14ac:dyDescent="0.25">
      <c r="A1771" s="143"/>
      <c r="B1771" s="84" t="str">
        <f>IF(A1771&gt;"",IF(A1771=E1771,"No",(IF(IFERROR(VLOOKUP(A1771,E:E,1,FALSE)=A1771,FALSE),"Duplicate",IF(E1771&gt;"","Mismatch","IT Only")))),"No")</f>
        <v>No</v>
      </c>
      <c r="C1771" s="86" t="s">
        <v>430</v>
      </c>
      <c r="D1771" s="84" t="s">
        <v>431</v>
      </c>
      <c r="E1771" s="84" t="s">
        <v>5879</v>
      </c>
      <c r="F1771" s="84" t="str">
        <f>IF(E1771=0,"N/A",IF(IF(E1771&gt;"",COUNTIF(E:E,E1771),0)&gt;1,"Yes","No"))</f>
        <v>No</v>
      </c>
      <c r="G1771" s="87" t="s">
        <v>5880</v>
      </c>
      <c r="H1771" s="87" t="s">
        <v>434</v>
      </c>
      <c r="I1771" s="87" t="s">
        <v>435</v>
      </c>
      <c r="J1771" s="87" t="s">
        <v>436</v>
      </c>
      <c r="K1771" s="87"/>
      <c r="L1771" s="87"/>
      <c r="M1771" s="87"/>
      <c r="N1771" s="87" t="s">
        <v>5879</v>
      </c>
      <c r="O1771" s="88">
        <v>48</v>
      </c>
      <c r="P1771" s="87" t="s">
        <v>475</v>
      </c>
      <c r="Q1771" s="89"/>
    </row>
    <row r="1772" spans="1:17" x14ac:dyDescent="0.25">
      <c r="A1772" s="143"/>
      <c r="B1772" s="143" t="str">
        <f>IF(A1772&gt;"",IF(A1772=E1772,"No",(IF(IFERROR(VLOOKUP(A1772,E:E,1,FALSE)=A1772,FALSE),"Duplicate",IF(E1772&gt;"","Mismatch","IT Only")))),"No")</f>
        <v>No</v>
      </c>
      <c r="C1772" s="86" t="s">
        <v>430</v>
      </c>
      <c r="D1772" s="143" t="s">
        <v>431</v>
      </c>
      <c r="E1772" s="143" t="s">
        <v>5359</v>
      </c>
      <c r="F1772" s="143" t="str">
        <f>IF(E1772=0,"N/A",IF(IF(E1772&gt;"",COUNTIF(E:E,E1772),0)&gt;1,"Yes","No"))</f>
        <v>No</v>
      </c>
      <c r="G1772" s="87" t="s">
        <v>5360</v>
      </c>
      <c r="H1772" s="87" t="s">
        <v>434</v>
      </c>
      <c r="I1772" s="87" t="s">
        <v>435</v>
      </c>
      <c r="J1772" s="87" t="s">
        <v>436</v>
      </c>
      <c r="K1772" s="87">
        <v>40.151916669999999</v>
      </c>
      <c r="L1772" s="87">
        <v>-92.182633330000002</v>
      </c>
      <c r="M1772" s="87"/>
      <c r="N1772" s="87" t="s">
        <v>5359</v>
      </c>
      <c r="O1772" s="88">
        <v>48</v>
      </c>
      <c r="P1772" s="87" t="s">
        <v>475</v>
      </c>
      <c r="Q1772" s="89"/>
    </row>
    <row r="1773" spans="1:17" x14ac:dyDescent="0.25">
      <c r="A1773" s="143" t="s">
        <v>9947</v>
      </c>
      <c r="B1773" s="84" t="str">
        <f>IF(A1773&gt;"",IF(A1773=E1773,"No",(IF(IFERROR(VLOOKUP(A1773,E:E,1,FALSE)=A1773,FALSE),"Duplicate",IF(E1773&gt;"","Mismatch","IT Only")))),"No")</f>
        <v>No</v>
      </c>
      <c r="C1773" s="86" t="s">
        <v>430</v>
      </c>
      <c r="D1773" s="84" t="s">
        <v>431</v>
      </c>
      <c r="E1773" s="84" t="s">
        <v>9947</v>
      </c>
      <c r="F1773" s="84" t="str">
        <f>IF(E1773=0,"N/A",IF(IF(E1773&gt;"",COUNTIF(E:E,E1773),0)&gt;1,"Yes","No"))</f>
        <v>No</v>
      </c>
      <c r="G1773" s="87" t="s">
        <v>9948</v>
      </c>
      <c r="H1773" s="87" t="s">
        <v>444</v>
      </c>
      <c r="I1773" s="87" t="s">
        <v>445</v>
      </c>
      <c r="J1773" s="87" t="s">
        <v>536</v>
      </c>
      <c r="K1773" s="87">
        <v>41.239896000000002</v>
      </c>
      <c r="L1773" s="87">
        <v>-89.924891000000002</v>
      </c>
      <c r="M1773" s="87"/>
      <c r="N1773" s="87"/>
      <c r="O1773" s="87"/>
      <c r="P1773" s="87"/>
      <c r="Q1773" s="87"/>
    </row>
    <row r="1774" spans="1:17" x14ac:dyDescent="0.25">
      <c r="A1774" s="143" t="s">
        <v>9949</v>
      </c>
      <c r="B1774" s="84" t="str">
        <f>IF(A1774&gt;"",IF(A1774=E1774,"No",(IF(IFERROR(VLOOKUP(A1774,E:E,1,FALSE)=A1774,FALSE),"Duplicate",IF(E1774&gt;"","Mismatch","IT Only")))),"No")</f>
        <v>No</v>
      </c>
      <c r="C1774" s="86" t="s">
        <v>430</v>
      </c>
      <c r="D1774" s="84" t="s">
        <v>431</v>
      </c>
      <c r="E1774" s="84" t="s">
        <v>9949</v>
      </c>
      <c r="F1774" s="84" t="str">
        <f>IF(E1774=0,"N/A",IF(IF(E1774&gt;"",COUNTIF(E:E,E1774),0)&gt;1,"Yes","No"))</f>
        <v>No</v>
      </c>
      <c r="G1774" s="87" t="s">
        <v>9950</v>
      </c>
      <c r="H1774" s="87" t="s">
        <v>444</v>
      </c>
      <c r="I1774" s="87" t="s">
        <v>445</v>
      </c>
      <c r="J1774" s="87" t="s">
        <v>536</v>
      </c>
      <c r="K1774" s="87">
        <v>41.241998639999998</v>
      </c>
      <c r="L1774" s="87">
        <v>-89.946391849999998</v>
      </c>
      <c r="M1774" s="87"/>
      <c r="N1774" s="87"/>
      <c r="O1774" s="87"/>
      <c r="P1774" s="87"/>
      <c r="Q1774" s="87"/>
    </row>
    <row r="1775" spans="1:17" x14ac:dyDescent="0.25">
      <c r="A1775" s="143" t="s">
        <v>5282</v>
      </c>
      <c r="B1775" s="84" t="str">
        <f>IF(A1775&gt;"",IF(A1775=E1775,"No",(IF(IFERROR(VLOOKUP(A1775,E:E,1,FALSE)=A1775,FALSE),"Duplicate",IF(E1775&gt;"","Mismatch","IT Only")))),"No")</f>
        <v>No</v>
      </c>
      <c r="C1775" s="86" t="s">
        <v>430</v>
      </c>
      <c r="D1775" s="84" t="s">
        <v>472</v>
      </c>
      <c r="E1775" s="84" t="s">
        <v>5283</v>
      </c>
      <c r="F1775" s="84" t="str">
        <f>IF(E1775=0,"N/A",IF(IF(E1775&gt;"",COUNTIF(E:E,E1775),0)&gt;1,"Yes","No"))</f>
        <v>No</v>
      </c>
      <c r="G1775" s="87" t="s">
        <v>5284</v>
      </c>
      <c r="H1775" s="87" t="s">
        <v>444</v>
      </c>
      <c r="I1775" s="87" t="s">
        <v>445</v>
      </c>
      <c r="J1775" s="87" t="s">
        <v>436</v>
      </c>
      <c r="K1775" s="87">
        <v>41.222797999999997</v>
      </c>
      <c r="L1775" s="87">
        <v>-89.954490000000007</v>
      </c>
      <c r="M1775" s="87"/>
      <c r="N1775" s="87" t="s">
        <v>5285</v>
      </c>
      <c r="O1775" s="87" t="s">
        <v>5286</v>
      </c>
      <c r="P1775" s="87" t="s">
        <v>636</v>
      </c>
      <c r="Q1775" s="87" t="s">
        <v>637</v>
      </c>
    </row>
    <row r="1776" spans="1:17" x14ac:dyDescent="0.25">
      <c r="A1776" s="93" t="s">
        <v>5229</v>
      </c>
      <c r="B1776" s="84" t="str">
        <f>IF(A1776&gt;"",IF(A1776=E1776,"No",(IF(IFERROR(VLOOKUP(A1776,E:E,1,FALSE)=A1776,FALSE),"Duplicate",IF(E1776&gt;"","Mismatch","IT Only")))),"No")</f>
        <v>Mismatch</v>
      </c>
      <c r="C1776" s="86" t="s">
        <v>463</v>
      </c>
      <c r="D1776" s="84" t="s">
        <v>464</v>
      </c>
      <c r="E1776" s="84" t="s">
        <v>5230</v>
      </c>
      <c r="F1776" s="84" t="str">
        <f>IF(E1776=0,"N/A",IF(IF(E1776&gt;"",COUNTIF(E:E,E1776),0)&gt;1,"Yes","No"))</f>
        <v>No</v>
      </c>
      <c r="G1776" s="87" t="s">
        <v>5231</v>
      </c>
      <c r="H1776" s="87" t="s">
        <v>434</v>
      </c>
      <c r="I1776" s="87" t="s">
        <v>435</v>
      </c>
      <c r="J1776" s="87" t="s">
        <v>838</v>
      </c>
      <c r="K1776" s="87">
        <v>40.399602999999999</v>
      </c>
      <c r="L1776" s="87">
        <v>-91.371388999999994</v>
      </c>
      <c r="M1776" s="87"/>
      <c r="N1776" s="87" t="s">
        <v>5232</v>
      </c>
      <c r="O1776" s="88">
        <v>32</v>
      </c>
      <c r="P1776" s="87" t="s">
        <v>5233</v>
      </c>
      <c r="Q1776" s="89"/>
    </row>
    <row r="1777" spans="1:17" x14ac:dyDescent="0.25">
      <c r="A1777" s="143"/>
      <c r="B1777" s="84" t="str">
        <f>IF(A1777&gt;"",IF(A1777=E1777,"No",(IF(IFERROR(VLOOKUP(A1777,E:E,1,FALSE)=A1777,FALSE),"Duplicate",IF(E1777&gt;"","Mismatch","IT Only")))),"No")</f>
        <v>No</v>
      </c>
      <c r="C1777" s="86" t="s">
        <v>430</v>
      </c>
      <c r="D1777" s="84" t="s">
        <v>431</v>
      </c>
      <c r="E1777" s="84" t="s">
        <v>5463</v>
      </c>
      <c r="F1777" s="84" t="str">
        <f>IF(E1777=0,"N/A",IF(IF(E1777&gt;"",COUNTIF(E:E,E1777),0)&gt;1,"Yes","No"))</f>
        <v>No</v>
      </c>
      <c r="G1777" s="87" t="s">
        <v>5464</v>
      </c>
      <c r="H1777" s="87" t="s">
        <v>444</v>
      </c>
      <c r="I1777" s="87" t="s">
        <v>445</v>
      </c>
      <c r="J1777" s="87" t="s">
        <v>436</v>
      </c>
      <c r="K1777" s="87">
        <v>41.329266670000003</v>
      </c>
      <c r="L1777" s="87">
        <v>-89.080333330000002</v>
      </c>
      <c r="M1777" s="87"/>
      <c r="N1777" s="87" t="s">
        <v>5465</v>
      </c>
      <c r="O1777" s="87" t="s">
        <v>5466</v>
      </c>
      <c r="P1777" s="87" t="s">
        <v>2265</v>
      </c>
      <c r="Q1777" s="87" t="s">
        <v>2266</v>
      </c>
    </row>
    <row r="1778" spans="1:17" x14ac:dyDescent="0.25">
      <c r="A1778" s="143"/>
      <c r="B1778" s="84" t="str">
        <f>IF(A1778&gt;"",IF(A1778=E1778,"No",(IF(IFERROR(VLOOKUP(A1778,E:E,1,FALSE)=A1778,FALSE),"Duplicate",IF(E1778&gt;"","Mismatch","IT Only")))),"No")</f>
        <v>No</v>
      </c>
      <c r="C1778" s="86" t="s">
        <v>430</v>
      </c>
      <c r="D1778" s="84" t="s">
        <v>431</v>
      </c>
      <c r="E1778" s="84" t="s">
        <v>5481</v>
      </c>
      <c r="F1778" s="84" t="str">
        <f>IF(E1778=0,"N/A",IF(IF(E1778&gt;"",COUNTIF(E:E,E1778),0)&gt;1,"Yes","No"))</f>
        <v>No</v>
      </c>
      <c r="G1778" s="87" t="s">
        <v>5482</v>
      </c>
      <c r="H1778" s="87" t="s">
        <v>444</v>
      </c>
      <c r="I1778" s="87" t="s">
        <v>445</v>
      </c>
      <c r="J1778" s="87" t="s">
        <v>436</v>
      </c>
      <c r="K1778" s="87">
        <v>41.362416670000002</v>
      </c>
      <c r="L1778" s="87">
        <v>-89.106466670000003</v>
      </c>
      <c r="M1778" s="87"/>
      <c r="N1778" s="87" t="s">
        <v>5483</v>
      </c>
      <c r="O1778" s="87" t="s">
        <v>5484</v>
      </c>
      <c r="P1778" s="87" t="s">
        <v>2265</v>
      </c>
      <c r="Q1778" s="87" t="s">
        <v>2266</v>
      </c>
    </row>
    <row r="1779" spans="1:17" x14ac:dyDescent="0.25">
      <c r="A1779" s="143"/>
      <c r="B1779" s="143" t="str">
        <f>IF(A1779&gt;"",IF(A1779=E1779,"No",(IF(IFERROR(VLOOKUP(A1779,E:E,1,FALSE)=A1779,FALSE),"Duplicate",IF(E1779&gt;"","Mismatch","IT Only")))),"No")</f>
        <v>No</v>
      </c>
      <c r="C1779" s="86" t="s">
        <v>430</v>
      </c>
      <c r="D1779" s="143" t="s">
        <v>431</v>
      </c>
      <c r="E1779" s="143" t="s">
        <v>5471</v>
      </c>
      <c r="F1779" s="143" t="str">
        <f>IF(E1779=0,"N/A",IF(IF(E1779&gt;"",COUNTIF(E:E,E1779),0)&gt;1,"Yes","No"))</f>
        <v>No</v>
      </c>
      <c r="G1779" s="87" t="s">
        <v>5472</v>
      </c>
      <c r="H1779" s="87" t="s">
        <v>444</v>
      </c>
      <c r="I1779" s="87" t="s">
        <v>445</v>
      </c>
      <c r="J1779" s="87" t="s">
        <v>436</v>
      </c>
      <c r="K1779" s="87"/>
      <c r="L1779" s="87"/>
      <c r="M1779" s="87"/>
      <c r="N1779" s="87" t="s">
        <v>5473</v>
      </c>
      <c r="O1779" s="87" t="s">
        <v>5474</v>
      </c>
      <c r="P1779" s="87" t="s">
        <v>2265</v>
      </c>
      <c r="Q1779" s="87" t="s">
        <v>2266</v>
      </c>
    </row>
    <row r="1780" spans="1:17" x14ac:dyDescent="0.25">
      <c r="A1780" s="143"/>
      <c r="B1780" s="84" t="str">
        <f>IF(A1780&gt;"",IF(A1780=E1780,"No",(IF(IFERROR(VLOOKUP(A1780,E:E,1,FALSE)=A1780,FALSE),"Duplicate",IF(E1780&gt;"","Mismatch","IT Only")))),"No")</f>
        <v>No</v>
      </c>
      <c r="C1780" s="86" t="s">
        <v>430</v>
      </c>
      <c r="D1780" s="84" t="s">
        <v>431</v>
      </c>
      <c r="E1780" s="84" t="s">
        <v>5467</v>
      </c>
      <c r="F1780" s="84" t="str">
        <f>IF(E1780=0,"N/A",IF(IF(E1780&gt;"",COUNTIF(E:E,E1780),0)&gt;1,"Yes","No"))</f>
        <v>No</v>
      </c>
      <c r="G1780" s="87" t="s">
        <v>5468</v>
      </c>
      <c r="H1780" s="87" t="s">
        <v>444</v>
      </c>
      <c r="I1780" s="87" t="s">
        <v>445</v>
      </c>
      <c r="J1780" s="87" t="s">
        <v>436</v>
      </c>
      <c r="K1780" s="87">
        <v>41.353727999999997</v>
      </c>
      <c r="L1780" s="87">
        <v>-89.097624999999994</v>
      </c>
      <c r="M1780" s="87"/>
      <c r="N1780" s="87" t="s">
        <v>5469</v>
      </c>
      <c r="O1780" s="87" t="s">
        <v>5470</v>
      </c>
      <c r="P1780" s="87" t="s">
        <v>2265</v>
      </c>
      <c r="Q1780" s="87" t="s">
        <v>2266</v>
      </c>
    </row>
    <row r="1781" spans="1:17" x14ac:dyDescent="0.25">
      <c r="A1781" s="143"/>
      <c r="B1781" s="84" t="str">
        <f>IF(A1781&gt;"",IF(A1781=E1781,"No",(IF(IFERROR(VLOOKUP(A1781,E:E,1,FALSE)=A1781,FALSE),"Duplicate",IF(E1781&gt;"","Mismatch","IT Only")))),"No")</f>
        <v>No</v>
      </c>
      <c r="C1781" s="86" t="s">
        <v>430</v>
      </c>
      <c r="D1781" s="84" t="s">
        <v>431</v>
      </c>
      <c r="E1781" s="84" t="s">
        <v>5451</v>
      </c>
      <c r="F1781" s="84" t="str">
        <f>IF(E1781=0,"N/A",IF(IF(E1781&gt;"",COUNTIF(E:E,E1781),0)&gt;1,"Yes","No"))</f>
        <v>No</v>
      </c>
      <c r="G1781" s="87" t="s">
        <v>5452</v>
      </c>
      <c r="H1781" s="87" t="s">
        <v>444</v>
      </c>
      <c r="I1781" s="87" t="s">
        <v>445</v>
      </c>
      <c r="J1781" s="87" t="s">
        <v>436</v>
      </c>
      <c r="K1781" s="87">
        <v>41.337499999999999</v>
      </c>
      <c r="L1781" s="87">
        <v>-89.088683329999995</v>
      </c>
      <c r="M1781" s="87"/>
      <c r="N1781" s="87" t="s">
        <v>5453</v>
      </c>
      <c r="O1781" s="87" t="s">
        <v>5454</v>
      </c>
      <c r="P1781" s="87" t="s">
        <v>2265</v>
      </c>
      <c r="Q1781" s="87" t="s">
        <v>2266</v>
      </c>
    </row>
    <row r="1782" spans="1:17" x14ac:dyDescent="0.25">
      <c r="A1782" s="93" t="s">
        <v>5475</v>
      </c>
      <c r="B1782" s="143" t="str">
        <f>IF(A1782&gt;"",IF(A1782=E1782,"No",(IF(IFERROR(VLOOKUP(A1782,E:E,1,FALSE)=A1782,FALSE),"Duplicate",IF(E1782&gt;"","Mismatch","IT Only")))),"No")</f>
        <v>Mismatch</v>
      </c>
      <c r="C1782" s="86" t="s">
        <v>463</v>
      </c>
      <c r="D1782" s="143" t="s">
        <v>464</v>
      </c>
      <c r="E1782" s="143" t="s">
        <v>5476</v>
      </c>
      <c r="F1782" s="143" t="str">
        <f>IF(E1782=0,"N/A",IF(IF(E1782&gt;"",COUNTIF(E:E,E1782),0)&gt;1,"Yes","No"))</f>
        <v>No</v>
      </c>
      <c r="G1782" s="87" t="s">
        <v>5477</v>
      </c>
      <c r="H1782" s="87" t="s">
        <v>444</v>
      </c>
      <c r="I1782" s="87" t="s">
        <v>445</v>
      </c>
      <c r="J1782" s="87" t="s">
        <v>1894</v>
      </c>
      <c r="K1782" s="87">
        <v>41.358691</v>
      </c>
      <c r="L1782" s="87">
        <v>-89.097835000000003</v>
      </c>
      <c r="M1782" s="87" t="s">
        <v>5478</v>
      </c>
      <c r="N1782" s="87" t="s">
        <v>5479</v>
      </c>
      <c r="O1782" s="87" t="s">
        <v>5480</v>
      </c>
      <c r="P1782" s="87" t="s">
        <v>2265</v>
      </c>
      <c r="Q1782" s="87" t="s">
        <v>2266</v>
      </c>
    </row>
    <row r="1783" spans="1:17" x14ac:dyDescent="0.25">
      <c r="A1783" s="143"/>
      <c r="B1783" s="143" t="str">
        <f>IF(A1783&gt;"",IF(A1783=E1783,"No",(IF(IFERROR(VLOOKUP(A1783,E:E,1,FALSE)=A1783,FALSE),"Duplicate",IF(E1783&gt;"","Mismatch","IT Only")))),"No")</f>
        <v>No</v>
      </c>
      <c r="C1783" s="86" t="s">
        <v>430</v>
      </c>
      <c r="D1783" s="143" t="s">
        <v>431</v>
      </c>
      <c r="E1783" s="143" t="s">
        <v>5455</v>
      </c>
      <c r="F1783" s="143" t="str">
        <f>IF(E1783=0,"N/A",IF(IF(E1783&gt;"",COUNTIF(E:E,E1783),0)&gt;1,"Yes","No"))</f>
        <v>No</v>
      </c>
      <c r="G1783" s="87" t="s">
        <v>5456</v>
      </c>
      <c r="H1783" s="87" t="s">
        <v>444</v>
      </c>
      <c r="I1783" s="87" t="s">
        <v>445</v>
      </c>
      <c r="J1783" s="87" t="s">
        <v>436</v>
      </c>
      <c r="K1783" s="87">
        <v>41.324368</v>
      </c>
      <c r="L1783" s="87">
        <v>-89.100860999999995</v>
      </c>
      <c r="M1783" s="87"/>
      <c r="N1783" s="87" t="s">
        <v>5457</v>
      </c>
      <c r="O1783" s="87" t="s">
        <v>5458</v>
      </c>
      <c r="P1783" s="87" t="s">
        <v>2265</v>
      </c>
      <c r="Q1783" s="87" t="s">
        <v>2266</v>
      </c>
    </row>
    <row r="1784" spans="1:17" x14ac:dyDescent="0.25">
      <c r="A1784" s="143"/>
      <c r="B1784" s="143" t="str">
        <f>IF(A1784&gt;"",IF(A1784=E1784,"No",(IF(IFERROR(VLOOKUP(A1784,E:E,1,FALSE)=A1784,FALSE),"Duplicate",IF(E1784&gt;"","Mismatch","IT Only")))),"No")</f>
        <v>No</v>
      </c>
      <c r="C1784" s="86" t="s">
        <v>430</v>
      </c>
      <c r="D1784" s="143" t="s">
        <v>431</v>
      </c>
      <c r="E1784" s="143" t="s">
        <v>5381</v>
      </c>
      <c r="F1784" s="143" t="str">
        <f>IF(E1784=0,"N/A",IF(IF(E1784&gt;"",COUNTIF(E:E,E1784),0)&gt;1,"Yes","No"))</f>
        <v>No</v>
      </c>
      <c r="G1784" s="87" t="s">
        <v>5382</v>
      </c>
      <c r="H1784" s="87" t="s">
        <v>434</v>
      </c>
      <c r="I1784" s="87" t="s">
        <v>435</v>
      </c>
      <c r="J1784" s="87" t="s">
        <v>436</v>
      </c>
      <c r="K1784" s="87">
        <v>40.11791667</v>
      </c>
      <c r="L1784" s="87">
        <v>-91.920550000000006</v>
      </c>
      <c r="M1784" s="87"/>
      <c r="N1784" s="87" t="s">
        <v>5381</v>
      </c>
      <c r="O1784" s="94">
        <v>753</v>
      </c>
      <c r="P1784" s="87" t="s">
        <v>475</v>
      </c>
      <c r="Q1784" s="89"/>
    </row>
    <row r="1785" spans="1:17" x14ac:dyDescent="0.25">
      <c r="A1785" s="143"/>
      <c r="B1785" s="84" t="str">
        <f>IF(A1785&gt;"",IF(A1785=E1785,"No",(IF(IFERROR(VLOOKUP(A1785,E:E,1,FALSE)=A1785,FALSE),"Duplicate",IF(E1785&gt;"","Mismatch","IT Only")))),"No")</f>
        <v>No</v>
      </c>
      <c r="C1785" s="86" t="s">
        <v>430</v>
      </c>
      <c r="D1785" s="84" t="s">
        <v>431</v>
      </c>
      <c r="E1785" s="84" t="s">
        <v>5389</v>
      </c>
      <c r="F1785" s="84" t="str">
        <f>IF(E1785=0,"N/A",IF(IF(E1785&gt;"",COUNTIF(E:E,E1785),0)&gt;1,"Yes","No"))</f>
        <v>No</v>
      </c>
      <c r="G1785" s="87" t="s">
        <v>5390</v>
      </c>
      <c r="H1785" s="87" t="s">
        <v>444</v>
      </c>
      <c r="I1785" s="87" t="s">
        <v>445</v>
      </c>
      <c r="J1785" s="87" t="s">
        <v>436</v>
      </c>
      <c r="K1785" s="87">
        <v>41.380400000000002</v>
      </c>
      <c r="L1785" s="87">
        <v>-89.231316669999998</v>
      </c>
      <c r="M1785" s="87"/>
      <c r="N1785" s="87" t="s">
        <v>5391</v>
      </c>
      <c r="O1785" s="87" t="s">
        <v>5392</v>
      </c>
      <c r="P1785" s="87" t="s">
        <v>2265</v>
      </c>
      <c r="Q1785" s="87" t="s">
        <v>2266</v>
      </c>
    </row>
    <row r="1786" spans="1:17" x14ac:dyDescent="0.25">
      <c r="A1786" s="143"/>
      <c r="B1786" s="84" t="str">
        <f>IF(A1786&gt;"",IF(A1786=E1786,"No",(IF(IFERROR(VLOOKUP(A1786,E:E,1,FALSE)=A1786,FALSE),"Duplicate",IF(E1786&gt;"","Mismatch","IT Only")))),"No")</f>
        <v>No</v>
      </c>
      <c r="C1786" s="86" t="s">
        <v>430</v>
      </c>
      <c r="D1786" s="84" t="s">
        <v>431</v>
      </c>
      <c r="E1786" s="84" t="s">
        <v>5395</v>
      </c>
      <c r="F1786" s="84" t="str">
        <f>IF(E1786=0,"N/A",IF(IF(E1786&gt;"",COUNTIF(E:E,E1786),0)&gt;1,"Yes","No"))</f>
        <v>No</v>
      </c>
      <c r="G1786" s="87" t="s">
        <v>5396</v>
      </c>
      <c r="H1786" s="87" t="s">
        <v>434</v>
      </c>
      <c r="I1786" s="87" t="s">
        <v>435</v>
      </c>
      <c r="J1786" s="87" t="s">
        <v>436</v>
      </c>
      <c r="K1786" s="87">
        <v>39.241783329999997</v>
      </c>
      <c r="L1786" s="87">
        <v>-91.646466669999995</v>
      </c>
      <c r="M1786" s="87"/>
      <c r="N1786" s="87" t="s">
        <v>5395</v>
      </c>
      <c r="O1786" s="94">
        <v>733</v>
      </c>
      <c r="P1786" s="87" t="s">
        <v>437</v>
      </c>
      <c r="Q1786" s="89"/>
    </row>
    <row r="1787" spans="1:17" x14ac:dyDescent="0.25">
      <c r="B1787" s="84" t="str">
        <f>IF(A1787&gt;"",IF(A1787=E1787,"No",(IF(IFERROR(VLOOKUP(A1787,E:E,1,FALSE)=A1787,FALSE),"Duplicate",IF(E1787&gt;"","Mismatch","IT Only")))),"No")</f>
        <v>No</v>
      </c>
      <c r="C1787" s="86" t="s">
        <v>430</v>
      </c>
      <c r="D1787" s="143" t="s">
        <v>431</v>
      </c>
      <c r="E1787" s="84" t="s">
        <v>5393</v>
      </c>
      <c r="F1787" s="84" t="str">
        <f>IF(E1787=0,"N/A",IF(IF(E1787&gt;"",COUNTIF(E:E,E1787),0)&gt;1,"Yes","No"))</f>
        <v>No</v>
      </c>
      <c r="G1787" s="87" t="s">
        <v>5394</v>
      </c>
      <c r="H1787" s="87" t="s">
        <v>434</v>
      </c>
      <c r="I1787" s="87" t="s">
        <v>435</v>
      </c>
      <c r="J1787" s="87" t="s">
        <v>436</v>
      </c>
      <c r="K1787" s="87">
        <v>39.244599999999998</v>
      </c>
      <c r="L1787" s="87">
        <v>-91.639099999999999</v>
      </c>
      <c r="M1787" s="87"/>
      <c r="N1787" s="87" t="s">
        <v>5393</v>
      </c>
      <c r="O1787" s="94">
        <v>904</v>
      </c>
      <c r="P1787" s="87" t="s">
        <v>437</v>
      </c>
      <c r="Q1787" s="89"/>
    </row>
    <row r="1788" spans="1:17" x14ac:dyDescent="0.25">
      <c r="A1788" s="143"/>
      <c r="B1788" s="84" t="str">
        <f>IF(A1788&gt;"",IF(A1788=E1788,"No",(IF(IFERROR(VLOOKUP(A1788,E:E,1,FALSE)=A1788,FALSE),"Duplicate",IF(E1788&gt;"","Mismatch","IT Only")))),"No")</f>
        <v>No</v>
      </c>
      <c r="C1788" s="86" t="s">
        <v>430</v>
      </c>
      <c r="D1788" s="84" t="s">
        <v>431</v>
      </c>
      <c r="E1788" s="84" t="s">
        <v>5397</v>
      </c>
      <c r="F1788" s="84" t="str">
        <f>IF(E1788=0,"N/A",IF(IF(E1788&gt;"",COUNTIF(E:E,E1788),0)&gt;1,"Yes","No"))</f>
        <v>No</v>
      </c>
      <c r="G1788" s="87" t="s">
        <v>5398</v>
      </c>
      <c r="H1788" s="87" t="s">
        <v>434</v>
      </c>
      <c r="I1788" s="87" t="s">
        <v>435</v>
      </c>
      <c r="J1788" s="87" t="s">
        <v>436</v>
      </c>
      <c r="K1788" s="87">
        <v>40.16845</v>
      </c>
      <c r="L1788" s="87">
        <v>-92.160150000000002</v>
      </c>
      <c r="M1788" s="87"/>
      <c r="N1788" s="87" t="s">
        <v>5397</v>
      </c>
      <c r="O1788" s="94">
        <v>997</v>
      </c>
      <c r="P1788" s="87" t="s">
        <v>475</v>
      </c>
      <c r="Q1788" s="89"/>
    </row>
    <row r="1789" spans="1:17" x14ac:dyDescent="0.25">
      <c r="A1789" s="143"/>
      <c r="B1789" s="84" t="str">
        <f>IF(A1789&gt;"",IF(A1789=E1789,"No",(IF(IFERROR(VLOOKUP(A1789,E:E,1,FALSE)=A1789,FALSE),"Duplicate",IF(E1789&gt;"","Mismatch","IT Only")))),"No")</f>
        <v>No</v>
      </c>
      <c r="C1789" s="86" t="s">
        <v>430</v>
      </c>
      <c r="D1789" s="84" t="s">
        <v>431</v>
      </c>
      <c r="E1789" s="84" t="s">
        <v>5401</v>
      </c>
      <c r="F1789" s="84" t="str">
        <f>IF(E1789=0,"N/A",IF(IF(E1789&gt;"",COUNTIF(E:E,E1789),0)&gt;1,"Yes","No"))</f>
        <v>No</v>
      </c>
      <c r="G1789" s="87" t="s">
        <v>5402</v>
      </c>
      <c r="H1789" s="87" t="s">
        <v>434</v>
      </c>
      <c r="I1789" s="87" t="s">
        <v>435</v>
      </c>
      <c r="J1789" s="87" t="s">
        <v>436</v>
      </c>
      <c r="K1789" s="87">
        <v>40.048833330000001</v>
      </c>
      <c r="L1789" s="87">
        <v>-91.503749999999997</v>
      </c>
      <c r="M1789" s="87"/>
      <c r="N1789" s="87" t="s">
        <v>5401</v>
      </c>
      <c r="O1789" s="94">
        <v>986</v>
      </c>
      <c r="P1789" s="87" t="s">
        <v>475</v>
      </c>
      <c r="Q1789" s="89"/>
    </row>
    <row r="1790" spans="1:17" x14ac:dyDescent="0.25">
      <c r="A1790" s="143"/>
      <c r="B1790" s="84" t="str">
        <f>IF(A1790&gt;"",IF(A1790=E1790,"No",(IF(IFERROR(VLOOKUP(A1790,E:E,1,FALSE)=A1790,FALSE),"Duplicate",IF(E1790&gt;"","Mismatch","IT Only")))),"No")</f>
        <v>No</v>
      </c>
      <c r="C1790" s="86" t="s">
        <v>430</v>
      </c>
      <c r="D1790" s="84" t="s">
        <v>431</v>
      </c>
      <c r="E1790" s="84" t="s">
        <v>5403</v>
      </c>
      <c r="F1790" s="84" t="str">
        <f>IF(E1790=0,"N/A",IF(IF(E1790&gt;"",COUNTIF(E:E,E1790),0)&gt;1,"Yes","No"))</f>
        <v>No</v>
      </c>
      <c r="G1790" s="87" t="s">
        <v>5404</v>
      </c>
      <c r="H1790" s="87" t="s">
        <v>444</v>
      </c>
      <c r="I1790" s="87" t="s">
        <v>445</v>
      </c>
      <c r="J1790" s="87" t="s">
        <v>436</v>
      </c>
      <c r="K1790" s="87"/>
      <c r="L1790" s="87"/>
      <c r="M1790" s="87"/>
      <c r="N1790" s="87" t="s">
        <v>5403</v>
      </c>
      <c r="O1790" s="87" t="s">
        <v>5405</v>
      </c>
      <c r="P1790" s="87" t="s">
        <v>447</v>
      </c>
      <c r="Q1790" s="87" t="s">
        <v>448</v>
      </c>
    </row>
    <row r="1791" spans="1:17" x14ac:dyDescent="0.25">
      <c r="A1791" s="143"/>
      <c r="B1791" s="143" t="str">
        <f>IF(A1791&gt;"",IF(A1791=E1791,"No",(IF(IFERROR(VLOOKUP(A1791,E:E,1,FALSE)=A1791,FALSE),"Duplicate",IF(E1791&gt;"","Mismatch","IT Only")))),"No")</f>
        <v>No</v>
      </c>
      <c r="C1791" s="86" t="s">
        <v>430</v>
      </c>
      <c r="D1791" s="143" t="s">
        <v>431</v>
      </c>
      <c r="E1791" s="143" t="s">
        <v>5447</v>
      </c>
      <c r="F1791" s="143" t="str">
        <f>IF(E1791=0,"N/A",IF(IF(E1791&gt;"",COUNTIF(E:E,E1791),0)&gt;1,"Yes","No"))</f>
        <v>No</v>
      </c>
      <c r="G1791" s="87" t="s">
        <v>5448</v>
      </c>
      <c r="H1791" s="87" t="s">
        <v>444</v>
      </c>
      <c r="I1791" s="87" t="s">
        <v>445</v>
      </c>
      <c r="J1791" s="87" t="s">
        <v>436</v>
      </c>
      <c r="K1791" s="87">
        <v>41.365183330000001</v>
      </c>
      <c r="L1791" s="87">
        <v>-89.101716670000002</v>
      </c>
      <c r="M1791" s="87"/>
      <c r="N1791" s="87" t="s">
        <v>5449</v>
      </c>
      <c r="O1791" s="87" t="s">
        <v>5450</v>
      </c>
      <c r="P1791" s="87" t="s">
        <v>2265</v>
      </c>
      <c r="Q1791" s="87" t="s">
        <v>2266</v>
      </c>
    </row>
    <row r="1792" spans="1:17" x14ac:dyDescent="0.25">
      <c r="A1792" s="143"/>
      <c r="B1792" s="143" t="str">
        <f>IF(A1792&gt;"",IF(A1792=E1792,"No",(IF(IFERROR(VLOOKUP(A1792,E:E,1,FALSE)=A1792,FALSE),"Duplicate",IF(E1792&gt;"","Mismatch","IT Only")))),"No")</f>
        <v>No</v>
      </c>
      <c r="C1792" s="86" t="s">
        <v>430</v>
      </c>
      <c r="D1792" s="143" t="s">
        <v>431</v>
      </c>
      <c r="E1792" s="143" t="s">
        <v>5414</v>
      </c>
      <c r="F1792" s="143" t="str">
        <f>IF(E1792=0,"N/A",IF(IF(E1792&gt;"",COUNTIF(E:E,E1792),0)&gt;1,"Yes","No"))</f>
        <v>No</v>
      </c>
      <c r="G1792" s="87" t="s">
        <v>5415</v>
      </c>
      <c r="H1792" s="87" t="s">
        <v>516</v>
      </c>
      <c r="I1792" s="87" t="s">
        <v>445</v>
      </c>
      <c r="J1792" s="87" t="s">
        <v>436</v>
      </c>
      <c r="K1792" s="87">
        <v>38.636119000000001</v>
      </c>
      <c r="L1792" s="87">
        <v>-90.136750000000006</v>
      </c>
      <c r="M1792" s="87"/>
      <c r="N1792" s="87" t="s">
        <v>5414</v>
      </c>
      <c r="O1792" s="94">
        <v>302</v>
      </c>
      <c r="P1792" s="87" t="s">
        <v>518</v>
      </c>
      <c r="Q1792" s="87" t="s">
        <v>519</v>
      </c>
    </row>
    <row r="1793" spans="1:17" x14ac:dyDescent="0.25">
      <c r="A1793" s="143"/>
      <c r="B1793" s="84" t="str">
        <f>IF(A1793&gt;"",IF(A1793=E1793,"No",(IF(IFERROR(VLOOKUP(A1793,E:E,1,FALSE)=A1793,FALSE),"Duplicate",IF(E1793&gt;"","Mismatch","IT Only")))),"No")</f>
        <v>No</v>
      </c>
      <c r="C1793" s="86" t="s">
        <v>430</v>
      </c>
      <c r="D1793" s="84" t="s">
        <v>431</v>
      </c>
      <c r="E1793" s="84" t="s">
        <v>2771</v>
      </c>
      <c r="F1793" s="84" t="str">
        <f>IF(E1793=0,"N/A",IF(IF(E1793&gt;"",COUNTIF(E:E,E1793),0)&gt;1,"Yes","No"))</f>
        <v>No</v>
      </c>
      <c r="G1793" s="87" t="s">
        <v>2772</v>
      </c>
      <c r="H1793" s="87" t="s">
        <v>672</v>
      </c>
      <c r="I1793" s="87" t="s">
        <v>445</v>
      </c>
      <c r="J1793" s="87" t="s">
        <v>436</v>
      </c>
      <c r="K1793" s="87">
        <v>40.138150000000003</v>
      </c>
      <c r="L1793" s="87">
        <v>-87.648949999999999</v>
      </c>
      <c r="M1793" s="87"/>
      <c r="N1793" s="87" t="s">
        <v>2773</v>
      </c>
      <c r="O1793" s="87" t="s">
        <v>2774</v>
      </c>
      <c r="P1793" s="87" t="s">
        <v>1704</v>
      </c>
      <c r="Q1793" s="87" t="s">
        <v>1705</v>
      </c>
    </row>
    <row r="1794" spans="1:17" x14ac:dyDescent="0.25">
      <c r="A1794" s="143"/>
      <c r="B1794" s="84" t="str">
        <f>IF(A1794&gt;"",IF(A1794=E1794,"No",(IF(IFERROR(VLOOKUP(A1794,E:E,1,FALSE)=A1794,FALSE),"Duplicate",IF(E1794&gt;"","Mismatch","IT Only")))),"No")</f>
        <v>No</v>
      </c>
      <c r="C1794" s="86" t="s">
        <v>430</v>
      </c>
      <c r="D1794" s="84" t="s">
        <v>431</v>
      </c>
      <c r="E1794" s="84" t="s">
        <v>5416</v>
      </c>
      <c r="F1794" s="84" t="str">
        <f>IF(E1794=0,"N/A",IF(IF(E1794&gt;"",COUNTIF(E:E,E1794),0)&gt;1,"Yes","No"))</f>
        <v>No</v>
      </c>
      <c r="G1794" s="87" t="s">
        <v>5417</v>
      </c>
      <c r="H1794" s="87" t="s">
        <v>444</v>
      </c>
      <c r="I1794" s="87" t="s">
        <v>445</v>
      </c>
      <c r="J1794" s="87" t="s">
        <v>436</v>
      </c>
      <c r="K1794" s="87">
        <v>40.739767000000001</v>
      </c>
      <c r="L1794" s="87">
        <v>-89.604517000000001</v>
      </c>
      <c r="M1794" s="87"/>
      <c r="N1794" s="87" t="s">
        <v>5418</v>
      </c>
      <c r="O1794" s="87" t="s">
        <v>5419</v>
      </c>
      <c r="P1794" s="87" t="s">
        <v>447</v>
      </c>
      <c r="Q1794" s="87" t="s">
        <v>448</v>
      </c>
    </row>
    <row r="1795" spans="1:17" x14ac:dyDescent="0.25">
      <c r="A1795" s="143"/>
      <c r="B1795" s="84" t="str">
        <f>IF(A1795&gt;"",IF(A1795=E1795,"No",(IF(IFERROR(VLOOKUP(A1795,E:E,1,FALSE)=A1795,FALSE),"Duplicate",IF(E1795&gt;"","Mismatch","IT Only")))),"No")</f>
        <v>No</v>
      </c>
      <c r="C1795" s="86" t="s">
        <v>430</v>
      </c>
      <c r="D1795" s="84" t="s">
        <v>431</v>
      </c>
      <c r="E1795" s="84" t="s">
        <v>5429</v>
      </c>
      <c r="F1795" s="84" t="str">
        <f>IF(E1795=0,"N/A",IF(IF(E1795&gt;"",COUNTIF(E:E,E1795),0)&gt;1,"Yes","No"))</f>
        <v>No</v>
      </c>
      <c r="G1795" s="87" t="s">
        <v>5430</v>
      </c>
      <c r="H1795" s="87" t="s">
        <v>593</v>
      </c>
      <c r="I1795" s="87" t="s">
        <v>435</v>
      </c>
      <c r="J1795" s="87" t="s">
        <v>436</v>
      </c>
      <c r="K1795" s="87">
        <v>38.736849999999997</v>
      </c>
      <c r="L1795" s="87">
        <v>-90.357566669999997</v>
      </c>
      <c r="M1795" s="87"/>
      <c r="N1795" s="87" t="s">
        <v>5429</v>
      </c>
      <c r="O1795" s="94">
        <v>277</v>
      </c>
      <c r="P1795" s="87" t="s">
        <v>564</v>
      </c>
      <c r="Q1795" s="89"/>
    </row>
    <row r="1796" spans="1:17" x14ac:dyDescent="0.25">
      <c r="A1796" s="143"/>
      <c r="B1796" s="143" t="str">
        <f>IF(A1796&gt;"",IF(A1796=E1796,"No",(IF(IFERROR(VLOOKUP(A1796,E:E,1,FALSE)=A1796,FALSE),"Duplicate",IF(E1796&gt;"","Mismatch","IT Only")))),"No")</f>
        <v>No</v>
      </c>
      <c r="C1796" s="86" t="s">
        <v>430</v>
      </c>
      <c r="D1796" s="143" t="s">
        <v>431</v>
      </c>
      <c r="E1796" s="143" t="s">
        <v>1113</v>
      </c>
      <c r="F1796" s="84" t="str">
        <f>IF(E1796=0,"N/A",IF(IF(E1796&gt;"",COUNTIF(E:E,E1796),0)&gt;1,"Yes","No"))</f>
        <v>No</v>
      </c>
      <c r="G1796" s="87" t="s">
        <v>1114</v>
      </c>
      <c r="H1796" s="87" t="s">
        <v>516</v>
      </c>
      <c r="I1796" s="87" t="s">
        <v>445</v>
      </c>
      <c r="J1796" s="87" t="s">
        <v>436</v>
      </c>
      <c r="K1796" s="87"/>
      <c r="L1796" s="87"/>
      <c r="M1796" s="87"/>
      <c r="N1796" s="87" t="s">
        <v>1115</v>
      </c>
      <c r="O1796" s="87" t="s">
        <v>1116</v>
      </c>
      <c r="P1796" s="87" t="s">
        <v>524</v>
      </c>
      <c r="Q1796" s="87" t="s">
        <v>525</v>
      </c>
    </row>
    <row r="1797" spans="1:17" x14ac:dyDescent="0.25">
      <c r="A1797" s="143" t="s">
        <v>5512</v>
      </c>
      <c r="B1797" s="84" t="str">
        <f>IF(A1797&gt;"",IF(A1797=E1797,"No",(IF(IFERROR(VLOOKUP(A1797,E:E,1,FALSE)=A1797,FALSE),"Duplicate",IF(E1797&gt;"","Mismatch","IT Only")))),"No")</f>
        <v>No</v>
      </c>
      <c r="C1797" s="86" t="s">
        <v>430</v>
      </c>
      <c r="D1797" s="84" t="s">
        <v>431</v>
      </c>
      <c r="E1797" s="84" t="s">
        <v>5512</v>
      </c>
      <c r="F1797" s="84" t="str">
        <f>IF(E1797=0,"N/A",IF(IF(E1797&gt;"",COUNTIF(E:E,E1797),0)&gt;1,"Yes","No"))</f>
        <v>No</v>
      </c>
      <c r="G1797" s="87" t="s">
        <v>5513</v>
      </c>
      <c r="H1797" s="87" t="s">
        <v>801</v>
      </c>
      <c r="I1797" s="87" t="s">
        <v>435</v>
      </c>
      <c r="J1797" s="87" t="s">
        <v>580</v>
      </c>
      <c r="K1797" s="87">
        <v>39.430033000000002</v>
      </c>
      <c r="L1797" s="87">
        <v>-94.226641999999998</v>
      </c>
      <c r="M1797" s="87"/>
      <c r="N1797" s="87"/>
      <c r="O1797" s="87"/>
      <c r="P1797" s="87"/>
      <c r="Q1797" s="87"/>
    </row>
    <row r="1798" spans="1:17" x14ac:dyDescent="0.25">
      <c r="A1798" s="143"/>
      <c r="B1798" s="84" t="str">
        <f>IF(A1798&gt;"",IF(A1798=E1798,"No",(IF(IFERROR(VLOOKUP(A1798,E:E,1,FALSE)=A1798,FALSE),"Duplicate",IF(E1798&gt;"","Mismatch","IT Only")))),"No")</f>
        <v>No</v>
      </c>
      <c r="C1798" s="86" t="s">
        <v>430</v>
      </c>
      <c r="D1798" s="84" t="s">
        <v>431</v>
      </c>
      <c r="E1798" s="84" t="s">
        <v>5433</v>
      </c>
      <c r="F1798" s="84" t="str">
        <f>IF(E1798=0,"N/A",IF(IF(E1798&gt;"",COUNTIF(E:E,E1798),0)&gt;1,"Yes","No"))</f>
        <v>No</v>
      </c>
      <c r="G1798" s="87" t="s">
        <v>5434</v>
      </c>
      <c r="H1798" s="87" t="s">
        <v>440</v>
      </c>
      <c r="I1798" s="87" t="s">
        <v>435</v>
      </c>
      <c r="J1798" s="87" t="s">
        <v>436</v>
      </c>
      <c r="K1798" s="87">
        <v>38.741149999999998</v>
      </c>
      <c r="L1798" s="87">
        <v>-90.229783330000004</v>
      </c>
      <c r="M1798" s="87"/>
      <c r="N1798" s="87" t="s">
        <v>5433</v>
      </c>
      <c r="O1798" s="94">
        <v>208</v>
      </c>
      <c r="P1798" s="87" t="s">
        <v>1232</v>
      </c>
      <c r="Q1798" s="89"/>
    </row>
    <row r="1799" spans="1:17" x14ac:dyDescent="0.25">
      <c r="A1799" s="143"/>
      <c r="B1799" s="84" t="str">
        <f>IF(A1799&gt;"",IF(A1799=E1799,"No",(IF(IFERROR(VLOOKUP(A1799,E:E,1,FALSE)=A1799,FALSE),"Duplicate",IF(E1799&gt;"","Mismatch","IT Only")))),"No")</f>
        <v>No</v>
      </c>
      <c r="C1799" s="86" t="s">
        <v>430</v>
      </c>
      <c r="D1799" s="84" t="s">
        <v>431</v>
      </c>
      <c r="E1799" s="84" t="s">
        <v>5410</v>
      </c>
      <c r="F1799" s="84" t="str">
        <f>IF(E1799=0,"N/A",IF(IF(E1799&gt;"",COUNTIF(E:E,E1799),0)&gt;1,"Yes","No"))</f>
        <v>No</v>
      </c>
      <c r="G1799" s="87" t="s">
        <v>5411</v>
      </c>
      <c r="H1799" s="87" t="s">
        <v>489</v>
      </c>
      <c r="I1799" s="87" t="s">
        <v>435</v>
      </c>
      <c r="J1799" s="87" t="s">
        <v>436</v>
      </c>
      <c r="K1799" s="87">
        <v>38.18835</v>
      </c>
      <c r="L1799" s="87">
        <v>-92.636297999999996</v>
      </c>
      <c r="M1799" s="87"/>
      <c r="N1799" s="87" t="s">
        <v>5410</v>
      </c>
      <c r="O1799" s="94">
        <v>216</v>
      </c>
      <c r="P1799" s="87" t="s">
        <v>1505</v>
      </c>
      <c r="Q1799" s="89"/>
    </row>
    <row r="1800" spans="1:17" s="90" customFormat="1" x14ac:dyDescent="0.25">
      <c r="A1800" s="93" t="s">
        <v>5375</v>
      </c>
      <c r="B1800" s="84" t="str">
        <f>IF(A1800&gt;"",IF(A1800=E1800,"No",(IF(IFERROR(VLOOKUP(A1800,E:E,1,FALSE)=A1800,FALSE),"Duplicate",IF(E1800&gt;"","Mismatch","IT Only")))),"No")</f>
        <v>Duplicate</v>
      </c>
      <c r="C1800" s="86" t="s">
        <v>463</v>
      </c>
      <c r="D1800" s="84" t="s">
        <v>464</v>
      </c>
      <c r="E1800" s="84" t="s">
        <v>5376</v>
      </c>
      <c r="F1800" s="84" t="str">
        <f>IF(E1800=0,"N/A",IF(IF(E1800&gt;"",COUNTIF(E:E,E1800),0)&gt;1,"Yes","No"))</f>
        <v>No</v>
      </c>
      <c r="G1800" s="87" t="s">
        <v>5377</v>
      </c>
      <c r="H1800" s="87" t="s">
        <v>444</v>
      </c>
      <c r="I1800" s="87" t="s">
        <v>445</v>
      </c>
      <c r="J1800" s="87" t="s">
        <v>536</v>
      </c>
      <c r="K1800" s="87">
        <v>40.141408689999999</v>
      </c>
      <c r="L1800" s="87">
        <v>-90.755851550000003</v>
      </c>
      <c r="M1800" s="87"/>
      <c r="N1800" s="87" t="s">
        <v>5372</v>
      </c>
      <c r="O1800" s="87" t="s">
        <v>5374</v>
      </c>
      <c r="P1800" s="87" t="s">
        <v>447</v>
      </c>
      <c r="Q1800" s="87" t="s">
        <v>448</v>
      </c>
    </row>
    <row r="1801" spans="1:17" x14ac:dyDescent="0.25">
      <c r="A1801" s="143"/>
      <c r="B1801" s="84" t="str">
        <f>IF(A1801&gt;"",IF(A1801=E1801,"No",(IF(IFERROR(VLOOKUP(A1801,E:E,1,FALSE)=A1801,FALSE),"Duplicate",IF(E1801&gt;"","Mismatch","IT Only")))),"No")</f>
        <v>No</v>
      </c>
      <c r="C1801" s="86" t="s">
        <v>430</v>
      </c>
      <c r="D1801" s="84" t="s">
        <v>431</v>
      </c>
      <c r="E1801" s="143" t="s">
        <v>5372</v>
      </c>
      <c r="F1801" s="84" t="str">
        <f>IF(E1801=0,"N/A",IF(IF(E1801&gt;"",COUNTIF(E:E,E1801),0)&gt;1,"Yes","No"))</f>
        <v>No</v>
      </c>
      <c r="G1801" s="87" t="s">
        <v>5373</v>
      </c>
      <c r="H1801" s="87" t="s">
        <v>444</v>
      </c>
      <c r="I1801" s="87" t="s">
        <v>445</v>
      </c>
      <c r="J1801" s="87" t="s">
        <v>436</v>
      </c>
      <c r="K1801" s="87">
        <v>41.054067000000003</v>
      </c>
      <c r="L1801" s="87">
        <v>-89.592382999999998</v>
      </c>
      <c r="M1801" s="87"/>
      <c r="N1801" s="87" t="s">
        <v>5372</v>
      </c>
      <c r="O1801" s="87" t="s">
        <v>5374</v>
      </c>
      <c r="P1801" s="87" t="s">
        <v>447</v>
      </c>
      <c r="Q1801" s="87" t="s">
        <v>448</v>
      </c>
    </row>
    <row r="1802" spans="1:17" x14ac:dyDescent="0.25">
      <c r="A1802" s="143" t="s">
        <v>9958</v>
      </c>
      <c r="B1802" s="84" t="str">
        <f>IF(A1802&gt;"",IF(A1802=E1802,"No",(IF(IFERROR(VLOOKUP(A1802,E:E,1,FALSE)=A1802,FALSE),"Duplicate",IF(E1802&gt;"","Mismatch","IT Only")))),"No")</f>
        <v>No</v>
      </c>
      <c r="C1802" s="86" t="s">
        <v>430</v>
      </c>
      <c r="D1802" s="84" t="s">
        <v>431</v>
      </c>
      <c r="E1802" s="84" t="s">
        <v>9959</v>
      </c>
      <c r="F1802" s="84" t="str">
        <f>IF(E1802=0,"N/A",IF(IF(E1802&gt;"",COUNTIF(E:E,E1802),0)&gt;1,"Yes","No"))</f>
        <v>No</v>
      </c>
      <c r="G1802" s="87" t="s">
        <v>9962</v>
      </c>
      <c r="H1802" s="87" t="s">
        <v>444</v>
      </c>
      <c r="I1802" s="87" t="s">
        <v>445</v>
      </c>
      <c r="J1802" s="87" t="s">
        <v>536</v>
      </c>
      <c r="K1802" s="87">
        <v>41.489370999999998</v>
      </c>
      <c r="L1802" s="87">
        <v>-89.285287999999994</v>
      </c>
      <c r="M1802" s="87"/>
      <c r="N1802" s="87"/>
      <c r="O1802" s="87"/>
      <c r="P1802" s="87"/>
      <c r="Q1802" s="87"/>
    </row>
    <row r="1803" spans="1:17" x14ac:dyDescent="0.25">
      <c r="A1803" s="143"/>
      <c r="B1803" s="84" t="str">
        <f>IF(A1803&gt;"",IF(A1803=E1803,"No",(IF(IFERROR(VLOOKUP(A1803,E:E,1,FALSE)=A1803,FALSE),"Duplicate",IF(E1803&gt;"","Mismatch","IT Only")))),"No")</f>
        <v>No</v>
      </c>
      <c r="C1803" s="86" t="s">
        <v>430</v>
      </c>
      <c r="D1803" s="84" t="s">
        <v>431</v>
      </c>
      <c r="E1803" s="143" t="s">
        <v>5441</v>
      </c>
      <c r="F1803" s="84" t="str">
        <f>IF(E1803=0,"N/A",IF(IF(E1803&gt;"",COUNTIF(E:E,E1803),0)&gt;1,"Yes","No"))</f>
        <v>No</v>
      </c>
      <c r="G1803" s="87" t="s">
        <v>5442</v>
      </c>
      <c r="H1803" s="87" t="s">
        <v>593</v>
      </c>
      <c r="I1803" s="87" t="s">
        <v>435</v>
      </c>
      <c r="J1803" s="87" t="s">
        <v>436</v>
      </c>
      <c r="K1803" s="87">
        <v>38.772783330000003</v>
      </c>
      <c r="L1803" s="87">
        <v>-90.207183330000007</v>
      </c>
      <c r="M1803" s="87"/>
      <c r="N1803" s="87" t="s">
        <v>5441</v>
      </c>
      <c r="O1803" s="94">
        <v>167</v>
      </c>
      <c r="P1803" s="87" t="s">
        <v>1232</v>
      </c>
      <c r="Q1803" s="89"/>
    </row>
    <row r="1804" spans="1:17" x14ac:dyDescent="0.25">
      <c r="A1804" s="143" t="s">
        <v>10004</v>
      </c>
      <c r="B1804" s="84" t="str">
        <f>IF(A1804&gt;"",IF(A1804=E1804,"No",(IF(IFERROR(VLOOKUP(A1804,E:E,1,FALSE)=A1804,FALSE),"Duplicate",IF(E1804&gt;"","Mismatch","IT Only")))),"No")</f>
        <v>No</v>
      </c>
      <c r="C1804" s="86" t="s">
        <v>430</v>
      </c>
      <c r="D1804" s="84" t="s">
        <v>431</v>
      </c>
      <c r="E1804" s="84" t="s">
        <v>10003</v>
      </c>
      <c r="F1804" s="84" t="str">
        <f>IF(E1804=0,"N/A",IF(IF(E1804&gt;"",COUNTIF(E:E,E1804),0)&gt;1,"Yes","No"))</f>
        <v>No</v>
      </c>
      <c r="G1804" s="87" t="s">
        <v>10002</v>
      </c>
      <c r="H1804" s="87" t="s">
        <v>444</v>
      </c>
      <c r="I1804" s="87" t="s">
        <v>445</v>
      </c>
      <c r="J1804" s="87" t="s">
        <v>536</v>
      </c>
      <c r="K1804" s="87">
        <v>41.334854</v>
      </c>
      <c r="L1804" s="87">
        <v>-89.453061000000005</v>
      </c>
      <c r="M1804" s="87"/>
      <c r="N1804" s="87"/>
      <c r="O1804" s="87"/>
      <c r="P1804" s="87"/>
      <c r="Q1804" s="87"/>
    </row>
    <row r="1805" spans="1:17" x14ac:dyDescent="0.25">
      <c r="A1805" s="143" t="s">
        <v>9992</v>
      </c>
      <c r="B1805" s="84" t="str">
        <f>IF(A1805&gt;"",IF(A1805=E1805,"No",(IF(IFERROR(VLOOKUP(A1805,E:E,1,FALSE)=A1805,FALSE),"Duplicate",IF(E1805&gt;"","Mismatch","IT Only")))),"No")</f>
        <v>No</v>
      </c>
      <c r="C1805" s="86" t="s">
        <v>430</v>
      </c>
      <c r="D1805" s="84" t="s">
        <v>431</v>
      </c>
      <c r="E1805" s="84" t="s">
        <v>5443</v>
      </c>
      <c r="F1805" s="84" t="str">
        <f>IF(E1805=0,"N/A",IF(IF(E1805&gt;"",COUNTIF(E:E,E1805),0)&gt;1,"Yes","No"))</f>
        <v>No</v>
      </c>
      <c r="G1805" s="87" t="s">
        <v>5444</v>
      </c>
      <c r="H1805" s="87" t="s">
        <v>444</v>
      </c>
      <c r="I1805" s="87" t="s">
        <v>445</v>
      </c>
      <c r="J1805" s="87" t="s">
        <v>467</v>
      </c>
      <c r="K1805" s="87">
        <v>41.326500000000003</v>
      </c>
      <c r="L1805" s="87">
        <v>-89.101150000000004</v>
      </c>
      <c r="M1805" s="87"/>
      <c r="N1805" s="87" t="s">
        <v>5445</v>
      </c>
      <c r="O1805" s="87" t="s">
        <v>5446</v>
      </c>
      <c r="P1805" s="87" t="s">
        <v>2265</v>
      </c>
      <c r="Q1805" s="87" t="s">
        <v>2266</v>
      </c>
    </row>
    <row r="1806" spans="1:17" x14ac:dyDescent="0.25">
      <c r="A1806" s="93" t="s">
        <v>5504</v>
      </c>
      <c r="B1806" s="84" t="str">
        <f>IF(A1806&gt;"",IF(A1806=E1806,"No",(IF(IFERROR(VLOOKUP(A1806,E:E,1,FALSE)=A1806,FALSE),"Duplicate",IF(E1806&gt;"","Mismatch","IT Only")))),"No")</f>
        <v>Mismatch</v>
      </c>
      <c r="C1806" s="86" t="s">
        <v>463</v>
      </c>
      <c r="D1806" s="84" t="s">
        <v>549</v>
      </c>
      <c r="E1806" s="143" t="s">
        <v>5505</v>
      </c>
      <c r="F1806" s="84" t="str">
        <f>IF(E1806=0,"N/A",IF(IF(E1806&gt;"",COUNTIF(E:E,E1806),0)&gt;1,"Yes","No"))</f>
        <v>No</v>
      </c>
      <c r="G1806" s="87" t="s">
        <v>5506</v>
      </c>
      <c r="H1806" s="87" t="s">
        <v>528</v>
      </c>
      <c r="I1806" s="87" t="s">
        <v>445</v>
      </c>
      <c r="J1806" s="87" t="s">
        <v>5507</v>
      </c>
      <c r="K1806" s="87">
        <v>38.716200999999998</v>
      </c>
      <c r="L1806" s="87">
        <v>-87.688687000000002</v>
      </c>
      <c r="M1806" s="87"/>
      <c r="N1806" s="87" t="s">
        <v>5508</v>
      </c>
      <c r="O1806" s="87" t="s">
        <v>5509</v>
      </c>
      <c r="P1806" s="87" t="s">
        <v>530</v>
      </c>
      <c r="Q1806" s="87" t="s">
        <v>531</v>
      </c>
    </row>
    <row r="1807" spans="1:17" x14ac:dyDescent="0.25">
      <c r="A1807" s="143" t="s">
        <v>5412</v>
      </c>
      <c r="B1807" s="84" t="str">
        <f>IF(A1807&gt;"",IF(A1807=E1807,"No",(IF(IFERROR(VLOOKUP(A1807,E:E,1,FALSE)=A1807,FALSE),"Duplicate",IF(E1807&gt;"","Mismatch","IT Only")))),"No")</f>
        <v>No</v>
      </c>
      <c r="C1807" s="86" t="s">
        <v>430</v>
      </c>
      <c r="D1807" s="84" t="s">
        <v>431</v>
      </c>
      <c r="E1807" s="84" t="s">
        <v>5412</v>
      </c>
      <c r="F1807" s="84" t="str">
        <f>IF(E1807=0,"N/A",IF(IF(E1807&gt;"",COUNTIF(E:E,E1807),0)&gt;1,"Yes","No"))</f>
        <v>No</v>
      </c>
      <c r="G1807" s="87" t="s">
        <v>5413</v>
      </c>
      <c r="H1807" s="87" t="s">
        <v>2587</v>
      </c>
      <c r="I1807" s="87" t="s">
        <v>445</v>
      </c>
      <c r="J1807" s="87" t="s">
        <v>536</v>
      </c>
      <c r="K1807" s="87">
        <v>41.210501399999998</v>
      </c>
      <c r="L1807" s="87">
        <v>-89.473162389999999</v>
      </c>
      <c r="M1807" s="87"/>
      <c r="N1807" s="87"/>
      <c r="O1807" s="94"/>
      <c r="P1807" s="87"/>
      <c r="Q1807" s="89"/>
    </row>
    <row r="1808" spans="1:17" x14ac:dyDescent="0.25">
      <c r="A1808" s="143"/>
      <c r="B1808" s="84" t="str">
        <f>IF(A1808&gt;"",IF(A1808=E1808,"No",(IF(IFERROR(VLOOKUP(A1808,E:E,1,FALSE)=A1808,FALSE),"Duplicate",IF(E1808&gt;"","Mismatch","IT Only")))),"No")</f>
        <v>No</v>
      </c>
      <c r="C1808" s="86" t="s">
        <v>430</v>
      </c>
      <c r="D1808" s="84" t="s">
        <v>431</v>
      </c>
      <c r="E1808" s="84" t="s">
        <v>5490</v>
      </c>
      <c r="F1808" s="84" t="str">
        <f>IF(E1808=0,"N/A",IF(IF(E1808&gt;"",COUNTIF(E:E,E1808),0)&gt;1,"Yes","No"))</f>
        <v>No</v>
      </c>
      <c r="G1808" s="87" t="s">
        <v>5491</v>
      </c>
      <c r="H1808" s="87" t="s">
        <v>489</v>
      </c>
      <c r="I1808" s="87" t="s">
        <v>435</v>
      </c>
      <c r="J1808" s="87" t="s">
        <v>436</v>
      </c>
      <c r="K1808" s="87">
        <v>39.536050000000003</v>
      </c>
      <c r="L1808" s="87">
        <v>-94.316516669999999</v>
      </c>
      <c r="M1808" s="87" t="s">
        <v>5492</v>
      </c>
      <c r="N1808" s="87" t="s">
        <v>5490</v>
      </c>
      <c r="O1808" s="94">
        <v>968</v>
      </c>
      <c r="P1808" s="87" t="s">
        <v>657</v>
      </c>
      <c r="Q1808" s="89"/>
    </row>
    <row r="1809" spans="1:17" x14ac:dyDescent="0.25">
      <c r="A1809" s="143" t="s">
        <v>5485</v>
      </c>
      <c r="B1809" s="84" t="str">
        <f>IF(A1809&gt;"",IF(A1809=E1809,"No",(IF(IFERROR(VLOOKUP(A1809,E:E,1,FALSE)=A1809,FALSE),"Duplicate",IF(E1809&gt;"","Mismatch","IT Only")))),"No")</f>
        <v>No</v>
      </c>
      <c r="C1809" s="86" t="s">
        <v>430</v>
      </c>
      <c r="D1809" s="84" t="s">
        <v>472</v>
      </c>
      <c r="E1809" s="84" t="s">
        <v>5486</v>
      </c>
      <c r="F1809" s="84" t="str">
        <f>IF(E1809=0,"N/A",IF(IF(E1809&gt;"",COUNTIF(E:E,E1809),0)&gt;1,"Yes","No"))</f>
        <v>No</v>
      </c>
      <c r="G1809" s="87" t="s">
        <v>5487</v>
      </c>
      <c r="H1809" s="87" t="s">
        <v>493</v>
      </c>
      <c r="I1809" s="87" t="s">
        <v>445</v>
      </c>
      <c r="J1809" s="87" t="s">
        <v>500</v>
      </c>
      <c r="K1809" s="87">
        <v>39.970052000000003</v>
      </c>
      <c r="L1809" s="87">
        <v>-89.192811000000006</v>
      </c>
      <c r="M1809" s="87"/>
      <c r="N1809" s="87" t="s">
        <v>5488</v>
      </c>
      <c r="O1809" s="87" t="s">
        <v>5489</v>
      </c>
      <c r="P1809" s="87" t="s">
        <v>496</v>
      </c>
      <c r="Q1809" s="87" t="s">
        <v>497</v>
      </c>
    </row>
    <row r="1810" spans="1:17" x14ac:dyDescent="0.25">
      <c r="A1810" s="143"/>
      <c r="B1810" s="84" t="str">
        <f>IF(A1810&gt;"",IF(A1810=E1810,"No",(IF(IFERROR(VLOOKUP(A1810,E:E,1,FALSE)=A1810,FALSE),"Duplicate",IF(E1810&gt;"","Mismatch","IT Only")))),"No")</f>
        <v>No</v>
      </c>
      <c r="C1810" s="86" t="s">
        <v>430</v>
      </c>
      <c r="D1810" s="84" t="s">
        <v>431</v>
      </c>
      <c r="E1810" s="143" t="s">
        <v>5493</v>
      </c>
      <c r="F1810" s="84" t="str">
        <f>IF(E1810=0,"N/A",IF(IF(E1810&gt;"",COUNTIF(E:E,E1810),0)&gt;1,"Yes","No"))</f>
        <v>No</v>
      </c>
      <c r="G1810" s="87" t="s">
        <v>5494</v>
      </c>
      <c r="H1810" s="87" t="s">
        <v>489</v>
      </c>
      <c r="I1810" s="87" t="s">
        <v>435</v>
      </c>
      <c r="J1810" s="87" t="s">
        <v>436</v>
      </c>
      <c r="K1810" s="87">
        <v>39.54238333</v>
      </c>
      <c r="L1810" s="87">
        <v>-94.338250000000002</v>
      </c>
      <c r="M1810" s="87"/>
      <c r="N1810" s="87" t="s">
        <v>5493</v>
      </c>
      <c r="O1810" s="94">
        <v>945</v>
      </c>
      <c r="P1810" s="87" t="s">
        <v>657</v>
      </c>
      <c r="Q1810" s="89"/>
    </row>
    <row r="1811" spans="1:17" x14ac:dyDescent="0.25">
      <c r="A1811" s="143"/>
      <c r="B1811" s="84" t="str">
        <f>IF(A1811&gt;"",IF(A1811=E1811,"No",(IF(IFERROR(VLOOKUP(A1811,E:E,1,FALSE)=A1811,FALSE),"Duplicate",IF(E1811&gt;"","Mismatch","IT Only")))),"No")</f>
        <v>No</v>
      </c>
      <c r="C1811" s="86" t="s">
        <v>430</v>
      </c>
      <c r="D1811" s="84" t="s">
        <v>431</v>
      </c>
      <c r="E1811" s="84" t="s">
        <v>2731</v>
      </c>
      <c r="F1811" s="84" t="str">
        <f>IF(E1811=0,"N/A",IF(IF(E1811&gt;"",COUNTIF(E:E,E1811),0)&gt;1,"Yes","No"))</f>
        <v>No</v>
      </c>
      <c r="G1811" s="87" t="s">
        <v>2732</v>
      </c>
      <c r="H1811" s="87" t="s">
        <v>672</v>
      </c>
      <c r="I1811" s="87" t="s">
        <v>445</v>
      </c>
      <c r="J1811" s="87" t="s">
        <v>436</v>
      </c>
      <c r="K1811" s="87">
        <v>40.126325000000001</v>
      </c>
      <c r="L1811" s="87">
        <v>-87.619754999999998</v>
      </c>
      <c r="M1811" s="87"/>
      <c r="N1811" s="87" t="s">
        <v>2733</v>
      </c>
      <c r="O1811" s="87" t="s">
        <v>2734</v>
      </c>
      <c r="P1811" s="87" t="s">
        <v>1704</v>
      </c>
      <c r="Q1811" s="87" t="s">
        <v>1705</v>
      </c>
    </row>
    <row r="1812" spans="1:17" x14ac:dyDescent="0.25">
      <c r="A1812" s="143"/>
      <c r="B1812" s="84" t="str">
        <f>IF(A1812&gt;"",IF(A1812=E1812,"No",(IF(IFERROR(VLOOKUP(A1812,E:E,1,FALSE)=A1812,FALSE),"Duplicate",IF(E1812&gt;"","Mismatch","IT Only")))),"No")</f>
        <v>No</v>
      </c>
      <c r="C1812" s="86" t="s">
        <v>430</v>
      </c>
      <c r="D1812" s="84" t="s">
        <v>431</v>
      </c>
      <c r="E1812" s="84" t="s">
        <v>5498</v>
      </c>
      <c r="F1812" s="84" t="str">
        <f>IF(E1812=0,"N/A",IF(IF(E1812&gt;"",COUNTIF(E:E,E1812),0)&gt;1,"Yes","No"))</f>
        <v>No</v>
      </c>
      <c r="G1812" s="87" t="s">
        <v>5499</v>
      </c>
      <c r="H1812" s="87" t="s">
        <v>528</v>
      </c>
      <c r="I1812" s="87" t="s">
        <v>445</v>
      </c>
      <c r="J1812" s="87" t="s">
        <v>436</v>
      </c>
      <c r="K1812" s="87">
        <v>38.725333333333303</v>
      </c>
      <c r="L1812" s="87">
        <v>-87.632166666666706</v>
      </c>
      <c r="M1812" s="87"/>
      <c r="N1812" s="87" t="s">
        <v>5498</v>
      </c>
      <c r="O1812" s="87" t="s">
        <v>5500</v>
      </c>
      <c r="P1812" s="87" t="s">
        <v>530</v>
      </c>
      <c r="Q1812" s="87" t="s">
        <v>531</v>
      </c>
    </row>
    <row r="1813" spans="1:17" x14ac:dyDescent="0.25">
      <c r="A1813" s="143"/>
      <c r="B1813" s="84" t="str">
        <f>IF(A1813&gt;"",IF(A1813=E1813,"No",(IF(IFERROR(VLOOKUP(A1813,E:E,1,FALSE)=A1813,FALSE),"Duplicate",IF(E1813&gt;"","Mismatch","IT Only")))),"No")</f>
        <v>No</v>
      </c>
      <c r="C1813" s="86" t="s">
        <v>430</v>
      </c>
      <c r="D1813" s="84" t="s">
        <v>431</v>
      </c>
      <c r="E1813" s="84" t="s">
        <v>5501</v>
      </c>
      <c r="F1813" s="84" t="str">
        <f>IF(E1813=0,"N/A",IF(IF(E1813&gt;"",COUNTIF(E:E,E1813),0)&gt;1,"Yes","No"))</f>
        <v>No</v>
      </c>
      <c r="G1813" s="87" t="s">
        <v>5502</v>
      </c>
      <c r="H1813" s="87" t="s">
        <v>528</v>
      </c>
      <c r="I1813" s="87" t="s">
        <v>445</v>
      </c>
      <c r="J1813" s="87" t="s">
        <v>436</v>
      </c>
      <c r="K1813" s="87">
        <v>38.731333333333303</v>
      </c>
      <c r="L1813" s="87">
        <v>-87.684516666666696</v>
      </c>
      <c r="M1813" s="87"/>
      <c r="N1813" s="87" t="s">
        <v>5501</v>
      </c>
      <c r="O1813" s="87" t="s">
        <v>5503</v>
      </c>
      <c r="P1813" s="87" t="s">
        <v>530</v>
      </c>
      <c r="Q1813" s="87" t="s">
        <v>531</v>
      </c>
    </row>
    <row r="1814" spans="1:17" x14ac:dyDescent="0.25">
      <c r="A1814" s="143"/>
      <c r="B1814" s="84" t="str">
        <f>IF(A1814&gt;"",IF(A1814=E1814,"No",(IF(IFERROR(VLOOKUP(A1814,E:E,1,FALSE)=A1814,FALSE),"Duplicate",IF(E1814&gt;"","Mismatch","IT Only")))),"No")</f>
        <v>No</v>
      </c>
      <c r="C1814" s="86" t="s">
        <v>430</v>
      </c>
      <c r="D1814" s="84" t="s">
        <v>431</v>
      </c>
      <c r="E1814" s="84" t="s">
        <v>5510</v>
      </c>
      <c r="F1814" s="84" t="str">
        <f>IF(E1814=0,"N/A",IF(IF(E1814&gt;"",COUNTIF(E:E,E1814),0)&gt;1,"Yes","No"))</f>
        <v>No</v>
      </c>
      <c r="G1814" s="87" t="s">
        <v>5511</v>
      </c>
      <c r="H1814" s="87" t="s">
        <v>489</v>
      </c>
      <c r="I1814" s="87" t="s">
        <v>435</v>
      </c>
      <c r="J1814" s="87" t="s">
        <v>436</v>
      </c>
      <c r="K1814" s="87">
        <v>39.426699999999997</v>
      </c>
      <c r="L1814" s="87">
        <v>-94.211133329999996</v>
      </c>
      <c r="M1814" s="87"/>
      <c r="N1814" s="87" t="s">
        <v>5510</v>
      </c>
      <c r="O1814" s="94">
        <v>982</v>
      </c>
      <c r="P1814" s="87" t="s">
        <v>657</v>
      </c>
      <c r="Q1814" s="89"/>
    </row>
    <row r="1815" spans="1:17" x14ac:dyDescent="0.25">
      <c r="A1815" s="143"/>
      <c r="B1815" s="84" t="str">
        <f>IF(A1815&gt;"",IF(A1815=E1815,"No",(IF(IFERROR(VLOOKUP(A1815,E:E,1,FALSE)=A1815,FALSE),"Duplicate",IF(E1815&gt;"","Mismatch","IT Only")))),"No")</f>
        <v>No</v>
      </c>
      <c r="C1815" s="86" t="s">
        <v>430</v>
      </c>
      <c r="D1815" s="84" t="s">
        <v>431</v>
      </c>
      <c r="E1815" s="84" t="s">
        <v>5531</v>
      </c>
      <c r="F1815" s="84" t="str">
        <f>IF(E1815=0,"N/A",IF(IF(E1815&gt;"",COUNTIF(E:E,E1815),0)&gt;1,"Yes","No"))</f>
        <v>No</v>
      </c>
      <c r="G1815" s="87" t="s">
        <v>5532</v>
      </c>
      <c r="H1815" s="87" t="s">
        <v>516</v>
      </c>
      <c r="I1815" s="87" t="s">
        <v>445</v>
      </c>
      <c r="J1815" s="87" t="s">
        <v>436</v>
      </c>
      <c r="K1815" s="87">
        <v>38.590366670000002</v>
      </c>
      <c r="L1815" s="87">
        <v>-89.825500000000005</v>
      </c>
      <c r="M1815" s="87"/>
      <c r="N1815" s="87" t="s">
        <v>5533</v>
      </c>
      <c r="O1815" s="87" t="s">
        <v>5534</v>
      </c>
      <c r="P1815" s="87" t="s">
        <v>524</v>
      </c>
      <c r="Q1815" s="87" t="s">
        <v>525</v>
      </c>
    </row>
    <row r="1816" spans="1:17" x14ac:dyDescent="0.25">
      <c r="A1816" s="143"/>
      <c r="B1816" s="143" t="str">
        <f>IF(A1816&gt;"",IF(A1816=E1816,"No",(IF(IFERROR(VLOOKUP(A1816,E:E,1,FALSE)=A1816,FALSE),"Duplicate",IF(E1816&gt;"","Mismatch","IT Only")))),"No")</f>
        <v>No</v>
      </c>
      <c r="C1816" s="86" t="s">
        <v>430</v>
      </c>
      <c r="D1816" s="143" t="s">
        <v>431</v>
      </c>
      <c r="E1816" s="143" t="s">
        <v>5519</v>
      </c>
      <c r="F1816" s="143" t="str">
        <f>IF(E1816=0,"N/A",IF(IF(E1816&gt;"",COUNTIF(E:E,E1816),0)&gt;1,"Yes","No"))</f>
        <v>No</v>
      </c>
      <c r="G1816" s="87" t="s">
        <v>5520</v>
      </c>
      <c r="H1816" s="87" t="s">
        <v>516</v>
      </c>
      <c r="I1816" s="87" t="s">
        <v>445</v>
      </c>
      <c r="J1816" s="87" t="s">
        <v>436</v>
      </c>
      <c r="K1816" s="87">
        <v>38.617100000000001</v>
      </c>
      <c r="L1816" s="87">
        <v>-89.807616670000002</v>
      </c>
      <c r="M1816" s="87"/>
      <c r="N1816" s="87" t="s">
        <v>5521</v>
      </c>
      <c r="O1816" s="87" t="s">
        <v>5522</v>
      </c>
      <c r="P1816" s="87" t="s">
        <v>524</v>
      </c>
      <c r="Q1816" s="87" t="s">
        <v>525</v>
      </c>
    </row>
    <row r="1817" spans="1:17" x14ac:dyDescent="0.25">
      <c r="A1817" s="143"/>
      <c r="B1817" s="143" t="str">
        <f>IF(A1817&gt;"",IF(A1817=E1817,"No",(IF(IFERROR(VLOOKUP(A1817,E:E,1,FALSE)=A1817,FALSE),"Duplicate",IF(E1817&gt;"","Mismatch","IT Only")))),"No")</f>
        <v>No</v>
      </c>
      <c r="C1817" s="86" t="s">
        <v>430</v>
      </c>
      <c r="D1817" s="143" t="s">
        <v>431</v>
      </c>
      <c r="E1817" s="143" t="s">
        <v>5523</v>
      </c>
      <c r="F1817" s="143" t="str">
        <f>IF(E1817=0,"N/A",IF(IF(E1817&gt;"",COUNTIF(E:E,E1817),0)&gt;1,"Yes","No"))</f>
        <v>No</v>
      </c>
      <c r="G1817" s="87" t="s">
        <v>5524</v>
      </c>
      <c r="H1817" s="87" t="s">
        <v>516</v>
      </c>
      <c r="I1817" s="87" t="s">
        <v>445</v>
      </c>
      <c r="J1817" s="87" t="s">
        <v>436</v>
      </c>
      <c r="K1817" s="87">
        <v>38.608366670000002</v>
      </c>
      <c r="L1817" s="87">
        <v>-89.811966670000004</v>
      </c>
      <c r="M1817" s="87"/>
      <c r="N1817" s="87" t="s">
        <v>5525</v>
      </c>
      <c r="O1817" s="87" t="s">
        <v>5526</v>
      </c>
      <c r="P1817" s="87" t="s">
        <v>524</v>
      </c>
      <c r="Q1817" s="87" t="s">
        <v>525</v>
      </c>
    </row>
    <row r="1818" spans="1:17" x14ac:dyDescent="0.25">
      <c r="A1818" s="143"/>
      <c r="B1818" s="143" t="str">
        <f>IF(A1818&gt;"",IF(A1818=E1818,"No",(IF(IFERROR(VLOOKUP(A1818,E:E,1,FALSE)=A1818,FALSE),"Duplicate",IF(E1818&gt;"","Mismatch","IT Only")))),"No")</f>
        <v>No</v>
      </c>
      <c r="C1818" s="86" t="s">
        <v>430</v>
      </c>
      <c r="D1818" s="143" t="s">
        <v>431</v>
      </c>
      <c r="E1818" s="143" t="s">
        <v>5573</v>
      </c>
      <c r="F1818" s="143" t="str">
        <f>IF(E1818=0,"N/A",IF(IF(E1818&gt;"",COUNTIF(E:E,E1818),0)&gt;1,"Yes","No"))</f>
        <v>No</v>
      </c>
      <c r="G1818" s="87" t="s">
        <v>5574</v>
      </c>
      <c r="H1818" s="87" t="s">
        <v>489</v>
      </c>
      <c r="I1818" s="87" t="s">
        <v>435</v>
      </c>
      <c r="J1818" s="87" t="s">
        <v>436</v>
      </c>
      <c r="K1818" s="87"/>
      <c r="L1818" s="87"/>
      <c r="M1818" s="87"/>
      <c r="N1818" s="87" t="s">
        <v>5573</v>
      </c>
      <c r="O1818" s="94">
        <v>354</v>
      </c>
      <c r="P1818" s="87" t="s">
        <v>657</v>
      </c>
      <c r="Q1818" s="89"/>
    </row>
    <row r="1819" spans="1:17" s="143" customFormat="1" x14ac:dyDescent="0.25">
      <c r="B1819" s="143" t="str">
        <f>IF(A1819&gt;"",IF(A1819=E1819,"No",(IF(IFERROR(VLOOKUP(A1819,E:E,1,FALSE)=A1819,FALSE),"Duplicate",IF(E1819&gt;"","Mismatch","IT Only")))),"No")</f>
        <v>No</v>
      </c>
      <c r="C1819" s="86" t="s">
        <v>430</v>
      </c>
      <c r="D1819" s="143" t="s">
        <v>431</v>
      </c>
      <c r="E1819" s="143" t="s">
        <v>5385</v>
      </c>
      <c r="F1819" s="143" t="str">
        <f>IF(E1819=0,"N/A",IF(IF(E1819&gt;"",COUNTIF(E:E,E1819),0)&gt;1,"Yes","No"))</f>
        <v>No</v>
      </c>
      <c r="G1819" s="106" t="s">
        <v>5386</v>
      </c>
      <c r="H1819" s="106" t="s">
        <v>440</v>
      </c>
      <c r="I1819" s="106" t="s">
        <v>435</v>
      </c>
      <c r="J1819" s="106" t="s">
        <v>436</v>
      </c>
      <c r="K1819" s="106">
        <v>38.635816669999997</v>
      </c>
      <c r="L1819" s="106">
        <v>-90.240233329999995</v>
      </c>
      <c r="M1819" s="106"/>
      <c r="N1819" s="106" t="s">
        <v>5385</v>
      </c>
      <c r="O1819" s="133">
        <v>232</v>
      </c>
      <c r="P1819" s="106" t="s">
        <v>441</v>
      </c>
      <c r="Q1819" s="86"/>
    </row>
    <row r="1820" spans="1:17" x14ac:dyDescent="0.25">
      <c r="A1820" s="90"/>
      <c r="B1820" s="90" t="str">
        <f>IF(A1820&gt;"",IF(A1820=E1820,"No",(IF(IFERROR(VLOOKUP(A1820,E:E,1,FALSE)=A1820,FALSE),"Duplicate",IF(E1820&gt;"","Mismatch","IT Only")))),"No")</f>
        <v>No</v>
      </c>
      <c r="C1820" s="91" t="s">
        <v>451</v>
      </c>
      <c r="D1820" s="90" t="s">
        <v>431</v>
      </c>
      <c r="E1820" s="90" t="s">
        <v>5688</v>
      </c>
      <c r="F1820" s="90" t="str">
        <f>IF(E1820=0,"N/A",IF(IF(E1820&gt;"",COUNTIF(E:E,E1820),0)&gt;1,"Yes","No"))</f>
        <v>No</v>
      </c>
      <c r="G1820" s="92" t="s">
        <v>5689</v>
      </c>
      <c r="H1820" s="92" t="s">
        <v>489</v>
      </c>
      <c r="I1820" s="92" t="s">
        <v>648</v>
      </c>
      <c r="J1820" s="92" t="s">
        <v>436</v>
      </c>
      <c r="K1820" s="92"/>
      <c r="L1820" s="92"/>
      <c r="M1820" s="92"/>
      <c r="N1820" s="92" t="s">
        <v>5688</v>
      </c>
      <c r="O1820" s="96">
        <v>994</v>
      </c>
      <c r="P1820" s="92" t="s">
        <v>490</v>
      </c>
      <c r="Q1820" s="97"/>
    </row>
    <row r="1821" spans="1:17" x14ac:dyDescent="0.25">
      <c r="A1821" s="143"/>
      <c r="B1821" s="143" t="str">
        <f>IF(A1821&gt;"",IF(A1821=E1821,"No",(IF(IFERROR(VLOOKUP(A1821,E:E,1,FALSE)=A1821,FALSE),"Duplicate",IF(E1821&gt;"","Mismatch","IT Only")))),"No")</f>
        <v>No</v>
      </c>
      <c r="C1821" s="86" t="s">
        <v>430</v>
      </c>
      <c r="D1821" s="143" t="s">
        <v>431</v>
      </c>
      <c r="E1821" s="143" t="s">
        <v>5690</v>
      </c>
      <c r="F1821" s="143" t="str">
        <f>IF(E1821=0,"N/A",IF(IF(E1821&gt;"",COUNTIF(E:E,E1821),0)&gt;1,"Yes","No"))</f>
        <v>No</v>
      </c>
      <c r="G1821" s="87" t="s">
        <v>5691</v>
      </c>
      <c r="H1821" s="87" t="s">
        <v>672</v>
      </c>
      <c r="I1821" s="87" t="s">
        <v>445</v>
      </c>
      <c r="J1821" s="87" t="s">
        <v>436</v>
      </c>
      <c r="K1821" s="87">
        <v>40.105513999999999</v>
      </c>
      <c r="L1821" s="87">
        <v>-88.577907999999994</v>
      </c>
      <c r="M1821" s="87"/>
      <c r="N1821" s="87" t="s">
        <v>5692</v>
      </c>
      <c r="O1821" s="87" t="s">
        <v>5693</v>
      </c>
      <c r="P1821" s="87" t="s">
        <v>675</v>
      </c>
      <c r="Q1821" s="87" t="s">
        <v>676</v>
      </c>
    </row>
    <row r="1822" spans="1:17" x14ac:dyDescent="0.25">
      <c r="A1822" s="90"/>
      <c r="B1822" s="84" t="str">
        <f>IF(A1822&gt;"",IF(A1822=E1822,"No",(IF(IFERROR(VLOOKUP(A1822,E:E,1,FALSE)=A1822,FALSE),"Duplicate",IF(E1822&gt;"","Mismatch","IT Only")))),"No")</f>
        <v>No</v>
      </c>
      <c r="C1822" s="86" t="s">
        <v>430</v>
      </c>
      <c r="D1822" s="84" t="s">
        <v>431</v>
      </c>
      <c r="E1822" s="84" t="s">
        <v>10055</v>
      </c>
      <c r="F1822" s="84" t="str">
        <f>IF(E1822=0,"N/A",IF(IF(E1822&gt;"",COUNTIF(E:E,E1822),0)&gt;1,"Yes","No"))</f>
        <v>No</v>
      </c>
      <c r="G1822" s="87" t="s">
        <v>10056</v>
      </c>
      <c r="H1822" s="87" t="s">
        <v>672</v>
      </c>
      <c r="I1822" s="87" t="s">
        <v>445</v>
      </c>
      <c r="J1822" s="87" t="s">
        <v>536</v>
      </c>
      <c r="K1822" s="87">
        <v>40.502600000000001</v>
      </c>
      <c r="L1822" s="87">
        <v>-88.097800000000007</v>
      </c>
      <c r="M1822" s="87"/>
      <c r="N1822" s="87"/>
      <c r="O1822" s="94"/>
      <c r="P1822" s="87"/>
      <c r="Q1822" s="89"/>
    </row>
    <row r="1823" spans="1:17" x14ac:dyDescent="0.25">
      <c r="A1823" s="143"/>
      <c r="B1823" s="84" t="str">
        <f>IF(A1823&gt;"",IF(A1823=E1823,"No",(IF(IFERROR(VLOOKUP(A1823,E:E,1,FALSE)=A1823,FALSE),"Duplicate",IF(E1823&gt;"","Mismatch","IT Only")))),"No")</f>
        <v>No</v>
      </c>
      <c r="C1823" s="86" t="s">
        <v>430</v>
      </c>
      <c r="D1823" s="84" t="s">
        <v>431</v>
      </c>
      <c r="E1823" s="84" t="s">
        <v>5459</v>
      </c>
      <c r="F1823" s="84" t="str">
        <f>IF(E1823=0,"N/A",IF(IF(E1823&gt;"",COUNTIF(E:E,E1823),0)&gt;1,"Yes","No"))</f>
        <v>No</v>
      </c>
      <c r="G1823" s="87" t="s">
        <v>5460</v>
      </c>
      <c r="H1823" s="87" t="s">
        <v>444</v>
      </c>
      <c r="I1823" s="87" t="s">
        <v>445</v>
      </c>
      <c r="J1823" s="87" t="s">
        <v>436</v>
      </c>
      <c r="K1823" s="87">
        <v>41.338999999999999</v>
      </c>
      <c r="L1823" s="87">
        <v>-89.088616669999993</v>
      </c>
      <c r="M1823" s="87"/>
      <c r="N1823" s="87" t="s">
        <v>5461</v>
      </c>
      <c r="O1823" s="87" t="s">
        <v>5462</v>
      </c>
      <c r="P1823" s="87" t="s">
        <v>2265</v>
      </c>
      <c r="Q1823" s="87" t="s">
        <v>2266</v>
      </c>
    </row>
    <row r="1824" spans="1:17" x14ac:dyDescent="0.25">
      <c r="A1824" s="143"/>
      <c r="B1824" s="143" t="str">
        <f>IF(A1824&gt;"",IF(A1824=E1824,"No",(IF(IFERROR(VLOOKUP(A1824,E:E,1,FALSE)=A1824,FALSE),"Duplicate",IF(E1824&gt;"","Mismatch","IT Only")))),"No")</f>
        <v>No</v>
      </c>
      <c r="C1824" s="86" t="s">
        <v>430</v>
      </c>
      <c r="D1824" s="143" t="s">
        <v>431</v>
      </c>
      <c r="E1824" s="143" t="s">
        <v>5516</v>
      </c>
      <c r="F1824" s="143" t="str">
        <f>IF(E1824=0,"N/A",IF(IF(E1824&gt;"",COUNTIF(E:E,E1824),0)&gt;1,"Yes","No"))</f>
        <v>No</v>
      </c>
      <c r="G1824" s="87" t="s">
        <v>5517</v>
      </c>
      <c r="H1824" s="87" t="s">
        <v>692</v>
      </c>
      <c r="I1824" s="87" t="s">
        <v>435</v>
      </c>
      <c r="J1824" s="87" t="s">
        <v>436</v>
      </c>
      <c r="K1824" s="87">
        <v>37.835583329999999</v>
      </c>
      <c r="L1824" s="87">
        <v>-90.486766669999994</v>
      </c>
      <c r="M1824" s="87"/>
      <c r="N1824" s="87" t="s">
        <v>5516</v>
      </c>
      <c r="O1824" s="94">
        <v>557</v>
      </c>
      <c r="P1824" s="87" t="s">
        <v>1039</v>
      </c>
      <c r="Q1824" s="89"/>
    </row>
    <row r="1825" spans="1:17" x14ac:dyDescent="0.25">
      <c r="A1825" s="143"/>
      <c r="B1825" s="143" t="str">
        <f>IF(A1825&gt;"",IF(A1825=E1825,"No",(IF(IFERROR(VLOOKUP(A1825,E:E,1,FALSE)=A1825,FALSE),"Duplicate",IF(E1825&gt;"","Mismatch","IT Only")))),"No")</f>
        <v>No</v>
      </c>
      <c r="C1825" s="86" t="s">
        <v>430</v>
      </c>
      <c r="D1825" s="143" t="s">
        <v>431</v>
      </c>
      <c r="E1825" s="143" t="s">
        <v>2900</v>
      </c>
      <c r="F1825" s="143" t="str">
        <f>IF(E1825=0,"N/A",IF(IF(E1825&gt;"",COUNTIF(E:E,E1825),0)&gt;1,"Yes","No"))</f>
        <v>No</v>
      </c>
      <c r="G1825" s="87" t="s">
        <v>2901</v>
      </c>
      <c r="H1825" s="87" t="s">
        <v>493</v>
      </c>
      <c r="I1825" s="87" t="s">
        <v>445</v>
      </c>
      <c r="J1825" s="87" t="s">
        <v>436</v>
      </c>
      <c r="K1825" s="87">
        <v>39.854066670000002</v>
      </c>
      <c r="L1825" s="87">
        <v>-88.943633329999997</v>
      </c>
      <c r="M1825" s="87"/>
      <c r="N1825" s="87" t="s">
        <v>2902</v>
      </c>
      <c r="O1825" s="87" t="s">
        <v>2903</v>
      </c>
      <c r="P1825" s="87" t="s">
        <v>496</v>
      </c>
      <c r="Q1825" s="87" t="s">
        <v>497</v>
      </c>
    </row>
    <row r="1826" spans="1:17" x14ac:dyDescent="0.25">
      <c r="A1826" s="143"/>
      <c r="B1826" s="143" t="str">
        <f>IF(A1826&gt;"",IF(A1826=E1826,"No",(IF(IFERROR(VLOOKUP(A1826,E:E,1,FALSE)=A1826,FALSE),"Duplicate",IF(E1826&gt;"","Mismatch","IT Only")))),"No")</f>
        <v>No</v>
      </c>
      <c r="C1826" s="86" t="s">
        <v>430</v>
      </c>
      <c r="D1826" s="143" t="s">
        <v>431</v>
      </c>
      <c r="E1826" s="143" t="s">
        <v>5518</v>
      </c>
      <c r="F1826" s="143" t="str">
        <f>IF(E1826=0,"N/A",IF(IF(E1826&gt;"",COUNTIF(E:E,E1826),0)&gt;1,"Yes","No"))</f>
        <v>No</v>
      </c>
      <c r="G1826" s="87" t="s">
        <v>5518</v>
      </c>
      <c r="H1826" s="87" t="s">
        <v>434</v>
      </c>
      <c r="I1826" s="87" t="s">
        <v>435</v>
      </c>
      <c r="J1826" s="87" t="s">
        <v>436</v>
      </c>
      <c r="K1826" s="87">
        <v>39.392279000000002</v>
      </c>
      <c r="L1826" s="87">
        <v>-92.433172999999996</v>
      </c>
      <c r="M1826" s="87"/>
      <c r="N1826" s="87" t="s">
        <v>5518</v>
      </c>
      <c r="O1826" s="94">
        <v>745</v>
      </c>
      <c r="P1826" s="87" t="s">
        <v>1306</v>
      </c>
      <c r="Q1826" s="89"/>
    </row>
    <row r="1827" spans="1:17" x14ac:dyDescent="0.25">
      <c r="A1827" s="143"/>
      <c r="B1827" s="143" t="str">
        <f>IF(A1827&gt;"",IF(A1827=E1827,"No",(IF(IFERROR(VLOOKUP(A1827,E:E,1,FALSE)=A1827,FALSE),"Duplicate",IF(E1827&gt;"","Mismatch","IT Only")))),"No")</f>
        <v>No</v>
      </c>
      <c r="C1827" s="86" t="s">
        <v>430</v>
      </c>
      <c r="D1827" s="143" t="s">
        <v>431</v>
      </c>
      <c r="E1827" s="143" t="s">
        <v>5527</v>
      </c>
      <c r="F1827" s="143" t="str">
        <f>IF(E1827=0,"N/A",IF(IF(E1827&gt;"",COUNTIF(E:E,E1827),0)&gt;1,"Yes","No"))</f>
        <v>No</v>
      </c>
      <c r="G1827" s="87" t="s">
        <v>5528</v>
      </c>
      <c r="H1827" s="87" t="s">
        <v>516</v>
      </c>
      <c r="I1827" s="87" t="s">
        <v>445</v>
      </c>
      <c r="J1827" s="87" t="s">
        <v>436</v>
      </c>
      <c r="K1827" s="87">
        <v>38.593766000000002</v>
      </c>
      <c r="L1827" s="87">
        <v>-89.818957999999995</v>
      </c>
      <c r="M1827" s="87"/>
      <c r="N1827" s="87" t="s">
        <v>5529</v>
      </c>
      <c r="O1827" s="87" t="s">
        <v>5530</v>
      </c>
      <c r="P1827" s="87" t="s">
        <v>524</v>
      </c>
      <c r="Q1827" s="87" t="s">
        <v>525</v>
      </c>
    </row>
    <row r="1828" spans="1:17" x14ac:dyDescent="0.25">
      <c r="A1828" s="143"/>
      <c r="B1828" s="143" t="str">
        <f>IF(A1828&gt;"",IF(A1828=E1828,"No",(IF(IFERROR(VLOOKUP(A1828,E:E,1,FALSE)=A1828,FALSE),"Duplicate",IF(E1828&gt;"","Mismatch","IT Only")))),"No")</f>
        <v>No</v>
      </c>
      <c r="C1828" s="86" t="s">
        <v>430</v>
      </c>
      <c r="D1828" s="143" t="s">
        <v>431</v>
      </c>
      <c r="E1828" s="143" t="s">
        <v>1117</v>
      </c>
      <c r="F1828" s="143" t="str">
        <f>IF(E1828=0,"N/A",IF(IF(E1828&gt;"",COUNTIF(E:E,E1828),0)&gt;1,"Yes","No"))</f>
        <v>No</v>
      </c>
      <c r="G1828" s="87" t="s">
        <v>1118</v>
      </c>
      <c r="H1828" s="87" t="s">
        <v>516</v>
      </c>
      <c r="I1828" s="87" t="s">
        <v>445</v>
      </c>
      <c r="J1828" s="87" t="s">
        <v>436</v>
      </c>
      <c r="K1828" s="87">
        <v>38.520283333333332</v>
      </c>
      <c r="L1828" s="87">
        <v>-89.981616666666667</v>
      </c>
      <c r="M1828" s="87"/>
      <c r="N1828" s="87" t="s">
        <v>1119</v>
      </c>
      <c r="O1828" s="87" t="s">
        <v>1120</v>
      </c>
      <c r="P1828" s="87" t="s">
        <v>524</v>
      </c>
      <c r="Q1828" s="87" t="s">
        <v>525</v>
      </c>
    </row>
    <row r="1829" spans="1:17" x14ac:dyDescent="0.25">
      <c r="A1829" s="90"/>
      <c r="B1829" s="90" t="str">
        <f>IF(A1829&gt;"",IF(A1829=E1829,"No",(IF(IFERROR(VLOOKUP(A1829,E:E,1,FALSE)=A1829,FALSE),"Duplicate",IF(E1829&gt;"","Mismatch","IT Only")))),"No")</f>
        <v>No</v>
      </c>
      <c r="C1829" s="91" t="s">
        <v>451</v>
      </c>
      <c r="D1829" s="90" t="s">
        <v>431</v>
      </c>
      <c r="E1829" s="90" t="s">
        <v>5514</v>
      </c>
      <c r="F1829" s="90" t="str">
        <f>IF(E1829=0,"N/A",IF(IF(E1829&gt;"",COUNTIF(E:E,E1829),0)&gt;1,"Yes","No"))</f>
        <v>No</v>
      </c>
      <c r="G1829" s="108" t="s">
        <v>5515</v>
      </c>
      <c r="H1829" s="108"/>
      <c r="I1829" s="108" t="s">
        <v>435</v>
      </c>
      <c r="J1829" s="108" t="s">
        <v>436</v>
      </c>
      <c r="K1829" s="108"/>
      <c r="L1829" s="108"/>
      <c r="M1829" s="108"/>
      <c r="N1829" s="108" t="s">
        <v>5514</v>
      </c>
      <c r="O1829" s="108">
        <v>463</v>
      </c>
      <c r="P1829" s="108"/>
      <c r="Q1829" s="108"/>
    </row>
    <row r="1830" spans="1:17" x14ac:dyDescent="0.25">
      <c r="A1830" s="143"/>
      <c r="B1830" s="143" t="str">
        <f>IF(A1830&gt;"",IF(A1830=E1830,"No",(IF(IFERROR(VLOOKUP(A1830,E:E,1,FALSE)=A1830,FALSE),"Duplicate",IF(E1830&gt;"","Mismatch","IT Only")))),"No")</f>
        <v>No</v>
      </c>
      <c r="C1830" s="86" t="s">
        <v>430</v>
      </c>
      <c r="D1830" s="143" t="s">
        <v>431</v>
      </c>
      <c r="E1830" s="143" t="s">
        <v>5537</v>
      </c>
      <c r="F1830" s="143" t="str">
        <f>IF(E1830=0,"N/A",IF(IF(E1830&gt;"",COUNTIF(E:E,E1830),0)&gt;1,"Yes","No"))</f>
        <v>No</v>
      </c>
      <c r="G1830" s="87" t="s">
        <v>5538</v>
      </c>
      <c r="H1830" s="87" t="s">
        <v>434</v>
      </c>
      <c r="I1830" s="87" t="s">
        <v>435</v>
      </c>
      <c r="J1830" s="87" t="s">
        <v>436</v>
      </c>
      <c r="K1830" s="87">
        <v>38.821925999999998</v>
      </c>
      <c r="L1830" s="87">
        <v>-91.152455000000003</v>
      </c>
      <c r="M1830" s="87"/>
      <c r="N1830" s="87" t="s">
        <v>5537</v>
      </c>
      <c r="O1830" s="94">
        <v>909</v>
      </c>
      <c r="P1830" s="87" t="s">
        <v>699</v>
      </c>
      <c r="Q1830" s="89"/>
    </row>
    <row r="1831" spans="1:17" x14ac:dyDescent="0.25">
      <c r="A1831" s="143"/>
      <c r="B1831" s="84" t="str">
        <f>IF(A1831&gt;"",IF(A1831=E1831,"No",(IF(IFERROR(VLOOKUP(A1831,E:E,1,FALSE)=A1831,FALSE),"Duplicate",IF(E1831&gt;"","Mismatch","IT Only")))),"No")</f>
        <v>No</v>
      </c>
      <c r="C1831" s="86" t="s">
        <v>430</v>
      </c>
      <c r="D1831" s="84" t="s">
        <v>431</v>
      </c>
      <c r="E1831" s="84" t="s">
        <v>5542</v>
      </c>
      <c r="F1831" s="84" t="str">
        <f>IF(E1831=0,"N/A",IF(IF(E1831&gt;"",COUNTIF(E:E,E1831),0)&gt;1,"Yes","No"))</f>
        <v>No</v>
      </c>
      <c r="G1831" s="87" t="s">
        <v>5543</v>
      </c>
      <c r="H1831" s="87" t="s">
        <v>440</v>
      </c>
      <c r="I1831" s="87" t="s">
        <v>435</v>
      </c>
      <c r="J1831" s="87" t="s">
        <v>436</v>
      </c>
      <c r="K1831" s="87">
        <v>38.548541</v>
      </c>
      <c r="L1831" s="87">
        <v>-90.285033999999996</v>
      </c>
      <c r="M1831" s="87"/>
      <c r="N1831" s="87" t="s">
        <v>5542</v>
      </c>
      <c r="O1831" s="88">
        <v>91</v>
      </c>
      <c r="P1831" s="87" t="s">
        <v>441</v>
      </c>
      <c r="Q1831" s="89"/>
    </row>
    <row r="1832" spans="1:17" x14ac:dyDescent="0.25">
      <c r="A1832" s="143"/>
      <c r="B1832" s="84" t="str">
        <f>IF(A1832&gt;"",IF(A1832=E1832,"No",(IF(IFERROR(VLOOKUP(A1832,E:E,1,FALSE)=A1832,FALSE),"Duplicate",IF(E1832&gt;"","Mismatch","IT Only")))),"No")</f>
        <v>No</v>
      </c>
      <c r="C1832" s="86" t="s">
        <v>430</v>
      </c>
      <c r="D1832" s="84" t="s">
        <v>431</v>
      </c>
      <c r="E1832" s="84" t="s">
        <v>5546</v>
      </c>
      <c r="F1832" s="84" t="str">
        <f>IF(E1832=0,"N/A",IF(IF(E1832&gt;"",COUNTIF(E:E,E1832),0)&gt;1,"Yes","No"))</f>
        <v>No</v>
      </c>
      <c r="G1832" s="87" t="s">
        <v>5547</v>
      </c>
      <c r="H1832" s="87" t="s">
        <v>440</v>
      </c>
      <c r="I1832" s="87" t="s">
        <v>435</v>
      </c>
      <c r="J1832" s="87" t="s">
        <v>436</v>
      </c>
      <c r="K1832" s="87">
        <v>38.673316669999998</v>
      </c>
      <c r="L1832" s="87">
        <v>-90.296466670000001</v>
      </c>
      <c r="M1832" s="87"/>
      <c r="N1832" s="87" t="s">
        <v>5546</v>
      </c>
      <c r="O1832" s="94">
        <v>143</v>
      </c>
      <c r="P1832" s="87" t="s">
        <v>441</v>
      </c>
      <c r="Q1832" s="89"/>
    </row>
    <row r="1833" spans="1:17" x14ac:dyDescent="0.25">
      <c r="A1833" s="143"/>
      <c r="B1833" s="84" t="str">
        <f>IF(A1833&gt;"",IF(A1833=E1833,"No",(IF(IFERROR(VLOOKUP(A1833,E:E,1,FALSE)=A1833,FALSE),"Duplicate",IF(E1833&gt;"","Mismatch","IT Only")))),"No")</f>
        <v>No</v>
      </c>
      <c r="C1833" s="86" t="s">
        <v>430</v>
      </c>
      <c r="D1833" s="84" t="s">
        <v>431</v>
      </c>
      <c r="E1833" s="84" t="s">
        <v>5548</v>
      </c>
      <c r="F1833" s="84" t="str">
        <f>IF(E1833=0,"N/A",IF(IF(E1833&gt;"",COUNTIF(E:E,E1833),0)&gt;1,"Yes","No"))</f>
        <v>No</v>
      </c>
      <c r="G1833" s="87" t="s">
        <v>5549</v>
      </c>
      <c r="H1833" s="87" t="s">
        <v>493</v>
      </c>
      <c r="I1833" s="87" t="s">
        <v>445</v>
      </c>
      <c r="J1833" s="87" t="s">
        <v>436</v>
      </c>
      <c r="K1833" s="87">
        <v>40.348116670000003</v>
      </c>
      <c r="L1833" s="87">
        <v>-88.768416669999993</v>
      </c>
      <c r="M1833" s="87"/>
      <c r="N1833" s="87" t="s">
        <v>5548</v>
      </c>
      <c r="O1833" s="87" t="s">
        <v>5550</v>
      </c>
      <c r="P1833" s="87" t="s">
        <v>1321</v>
      </c>
      <c r="Q1833" s="87" t="s">
        <v>1322</v>
      </c>
    </row>
    <row r="1834" spans="1:17" x14ac:dyDescent="0.25">
      <c r="A1834" s="143"/>
      <c r="C1834" s="86" t="s">
        <v>430</v>
      </c>
      <c r="D1834" s="84" t="s">
        <v>464</v>
      </c>
      <c r="E1834" s="84" t="s">
        <v>10307</v>
      </c>
      <c r="F1834" s="84" t="s">
        <v>32</v>
      </c>
      <c r="G1834" s="110" t="s">
        <v>10308</v>
      </c>
      <c r="H1834" s="110" t="s">
        <v>493</v>
      </c>
      <c r="I1834" s="110" t="s">
        <v>445</v>
      </c>
      <c r="J1834" s="110"/>
      <c r="K1834" s="110">
        <v>40.350099999999998</v>
      </c>
      <c r="L1834" s="110">
        <v>-88.7654</v>
      </c>
      <c r="M1834" s="110" t="s">
        <v>10309</v>
      </c>
      <c r="N1834" s="110"/>
      <c r="O1834" s="110"/>
      <c r="P1834" s="110"/>
      <c r="Q1834" s="110"/>
    </row>
    <row r="1835" spans="1:17" x14ac:dyDescent="0.25">
      <c r="A1835" s="143"/>
      <c r="B1835" s="84" t="str">
        <f>IF(A1835&gt;"",IF(A1835=E1835,"No",(IF(IFERROR(VLOOKUP(A1835,E:E,1,FALSE)=A1835,FALSE),"Duplicate",IF(E1835&gt;"","Mismatch","IT Only")))),"No")</f>
        <v>No</v>
      </c>
      <c r="C1835" s="86" t="s">
        <v>430</v>
      </c>
      <c r="D1835" s="84" t="s">
        <v>431</v>
      </c>
      <c r="E1835" s="84" t="s">
        <v>5551</v>
      </c>
      <c r="F1835" s="84" t="str">
        <f>IF(E1835=0,"N/A",IF(IF(E1835&gt;"",COUNTIF(E:E,E1835),0)&gt;1,"Yes","No"))</f>
        <v>No</v>
      </c>
      <c r="G1835" s="87" t="s">
        <v>5552</v>
      </c>
      <c r="H1835" s="87" t="s">
        <v>440</v>
      </c>
      <c r="I1835" s="87" t="s">
        <v>435</v>
      </c>
      <c r="J1835" s="87" t="s">
        <v>436</v>
      </c>
      <c r="K1835" s="87">
        <v>38.606666670000003</v>
      </c>
      <c r="L1835" s="87">
        <v>-90.200100000000006</v>
      </c>
      <c r="M1835" s="87"/>
      <c r="N1835" s="87" t="s">
        <v>5551</v>
      </c>
      <c r="O1835" s="88">
        <v>20</v>
      </c>
      <c r="P1835" s="87" t="s">
        <v>441</v>
      </c>
      <c r="Q1835" s="89"/>
    </row>
    <row r="1836" spans="1:17" x14ac:dyDescent="0.25">
      <c r="A1836" s="143"/>
      <c r="B1836" s="143" t="str">
        <f>IF(A1836&gt;"",IF(A1836=E1836,"No",(IF(IFERROR(VLOOKUP(A1836,E:E,1,FALSE)=A1836,FALSE),"Duplicate",IF(E1836&gt;"","Mismatch","IT Only")))),"No")</f>
        <v>No</v>
      </c>
      <c r="C1836" s="86" t="s">
        <v>430</v>
      </c>
      <c r="D1836" s="143" t="s">
        <v>431</v>
      </c>
      <c r="E1836" s="143" t="s">
        <v>5555</v>
      </c>
      <c r="F1836" s="143" t="str">
        <f>IF(E1836=0,"N/A",IF(IF(E1836&gt;"",COUNTIF(E:E,E1836),0)&gt;1,"Yes","No"))</f>
        <v>No</v>
      </c>
      <c r="G1836" s="87" t="s">
        <v>5556</v>
      </c>
      <c r="H1836" s="87" t="s">
        <v>444</v>
      </c>
      <c r="I1836" s="87" t="s">
        <v>445</v>
      </c>
      <c r="J1836" s="87" t="s">
        <v>436</v>
      </c>
      <c r="K1836" s="87"/>
      <c r="L1836" s="87"/>
      <c r="M1836" s="87"/>
      <c r="N1836" s="87" t="s">
        <v>5555</v>
      </c>
      <c r="O1836" s="87" t="s">
        <v>5557</v>
      </c>
      <c r="P1836" s="87" t="s">
        <v>447</v>
      </c>
      <c r="Q1836" s="87" t="s">
        <v>448</v>
      </c>
    </row>
    <row r="1837" spans="1:17" x14ac:dyDescent="0.25">
      <c r="A1837" s="143"/>
      <c r="B1837" s="143" t="str">
        <f>IF(A1837&gt;"",IF(A1837=E1837,"No",(IF(IFERROR(VLOOKUP(A1837,E:E,1,FALSE)=A1837,FALSE),"Duplicate",IF(E1837&gt;"","Mismatch","IT Only")))),"No")</f>
        <v>No</v>
      </c>
      <c r="C1837" s="86" t="s">
        <v>430</v>
      </c>
      <c r="D1837" s="143" t="s">
        <v>431</v>
      </c>
      <c r="E1837" s="143" t="s">
        <v>5558</v>
      </c>
      <c r="F1837" s="143" t="str">
        <f>IF(E1837=0,"N/A",IF(IF(E1837&gt;"",COUNTIF(E:E,E1837),0)&gt;1,"Yes","No"))</f>
        <v>No</v>
      </c>
      <c r="G1837" s="87" t="s">
        <v>5559</v>
      </c>
      <c r="H1837" s="87" t="s">
        <v>434</v>
      </c>
      <c r="I1837" s="87" t="s">
        <v>435</v>
      </c>
      <c r="J1837" s="87" t="s">
        <v>436</v>
      </c>
      <c r="K1837" s="87">
        <v>40.083737999999997</v>
      </c>
      <c r="L1837" s="87">
        <v>-91.811836999999997</v>
      </c>
      <c r="M1837" s="87" t="s">
        <v>5560</v>
      </c>
      <c r="N1837" s="87" t="s">
        <v>5558</v>
      </c>
      <c r="O1837" s="94">
        <v>754</v>
      </c>
      <c r="P1837" s="87" t="s">
        <v>475</v>
      </c>
      <c r="Q1837" s="89"/>
    </row>
    <row r="1838" spans="1:17" x14ac:dyDescent="0.25">
      <c r="A1838" s="93" t="s">
        <v>5561</v>
      </c>
      <c r="B1838" s="143" t="str">
        <f>IF(A1838&gt;"",IF(A1838=E1838,"No",(IF(IFERROR(VLOOKUP(A1838,E:E,1,FALSE)=A1838,FALSE),"Duplicate",IF(E1838&gt;"","Mismatch","IT Only")))),"No")</f>
        <v>Mismatch</v>
      </c>
      <c r="C1838" s="86" t="s">
        <v>463</v>
      </c>
      <c r="D1838" s="143" t="s">
        <v>464</v>
      </c>
      <c r="E1838" s="143" t="s">
        <v>5562</v>
      </c>
      <c r="F1838" s="143" t="str">
        <f>IF(E1838=0,"N/A",IF(IF(E1838&gt;"",COUNTIF(E:E,E1838),0)&gt;1,"Yes","No"))</f>
        <v>No</v>
      </c>
      <c r="G1838" s="87" t="s">
        <v>5563</v>
      </c>
      <c r="H1838" s="87" t="s">
        <v>479</v>
      </c>
      <c r="I1838" s="87" t="s">
        <v>445</v>
      </c>
      <c r="J1838" s="87" t="s">
        <v>467</v>
      </c>
      <c r="K1838" s="87">
        <v>40.39766667</v>
      </c>
      <c r="L1838" s="87">
        <v>-90.14963333</v>
      </c>
      <c r="M1838" s="87"/>
      <c r="N1838" s="87" t="s">
        <v>5562</v>
      </c>
      <c r="O1838" s="87" t="s">
        <v>5564</v>
      </c>
      <c r="P1838" s="87" t="s">
        <v>482</v>
      </c>
      <c r="Q1838" s="87" t="s">
        <v>483</v>
      </c>
    </row>
    <row r="1839" spans="1:17" x14ac:dyDescent="0.25">
      <c r="A1839" s="143"/>
      <c r="B1839" s="143" t="str">
        <f>IF(A1839&gt;"",IF(A1839=E1839,"No",(IF(IFERROR(VLOOKUP(A1839,E:E,1,FALSE)=A1839,FALSE),"Duplicate",IF(E1839&gt;"","Mismatch","IT Only")))),"No")</f>
        <v>No</v>
      </c>
      <c r="C1839" s="86" t="s">
        <v>430</v>
      </c>
      <c r="D1839" s="143" t="s">
        <v>431</v>
      </c>
      <c r="E1839" s="143" t="s">
        <v>5565</v>
      </c>
      <c r="F1839" s="143" t="str">
        <f>IF(E1839=0,"N/A",IF(IF(E1839&gt;"",COUNTIF(E:E,E1839),0)&gt;1,"Yes","No"))</f>
        <v>No</v>
      </c>
      <c r="G1839" s="87" t="s">
        <v>5566</v>
      </c>
      <c r="H1839" s="87" t="s">
        <v>493</v>
      </c>
      <c r="I1839" s="87" t="s">
        <v>445</v>
      </c>
      <c r="J1839" s="87" t="s">
        <v>436</v>
      </c>
      <c r="K1839" s="87">
        <v>40.646933330000003</v>
      </c>
      <c r="L1839" s="87">
        <v>-88.780533329999997</v>
      </c>
      <c r="M1839" s="87"/>
      <c r="N1839" s="87" t="s">
        <v>5565</v>
      </c>
      <c r="O1839" s="87" t="s">
        <v>5567</v>
      </c>
      <c r="P1839" s="87" t="s">
        <v>1321</v>
      </c>
      <c r="Q1839" s="87" t="s">
        <v>1322</v>
      </c>
    </row>
    <row r="1840" spans="1:17" x14ac:dyDescent="0.25">
      <c r="A1840" s="143"/>
      <c r="C1840" s="86" t="s">
        <v>430</v>
      </c>
      <c r="D1840" s="84" t="s">
        <v>464</v>
      </c>
      <c r="E1840" s="84" t="s">
        <v>10310</v>
      </c>
      <c r="F1840" s="84" t="s">
        <v>32</v>
      </c>
      <c r="G1840" s="110" t="s">
        <v>10311</v>
      </c>
      <c r="H1840" s="110" t="s">
        <v>493</v>
      </c>
      <c r="I1840" s="110" t="s">
        <v>445</v>
      </c>
      <c r="J1840" s="110"/>
      <c r="K1840" s="110">
        <v>40.639800000000001</v>
      </c>
      <c r="L1840" s="110">
        <v>-88.785799999999995</v>
      </c>
      <c r="M1840" s="110" t="s">
        <v>10312</v>
      </c>
      <c r="N1840" s="110"/>
      <c r="O1840" s="110"/>
      <c r="P1840" s="110"/>
      <c r="Q1840" s="110"/>
    </row>
    <row r="1841" spans="1:17" x14ac:dyDescent="0.25">
      <c r="A1841" s="143"/>
      <c r="B1841" s="84" t="str">
        <f>IF(A1841&gt;"",IF(A1841=E1841,"No",(IF(IFERROR(VLOOKUP(A1841,E:E,1,FALSE)=A1841,FALSE),"Duplicate",IF(E1841&gt;"","Mismatch","IT Only")))),"No")</f>
        <v>No</v>
      </c>
      <c r="C1841" s="86" t="s">
        <v>430</v>
      </c>
      <c r="D1841" s="84" t="s">
        <v>431</v>
      </c>
      <c r="E1841" s="84" t="s">
        <v>9678</v>
      </c>
      <c r="F1841" s="84" t="str">
        <f>IF(E1841=0,"N/A",IF(IF(E1841&gt;"",COUNTIF(E:E,E1841),0)&gt;1,"Yes","No"))</f>
        <v>No</v>
      </c>
      <c r="G1841" s="87" t="s">
        <v>9679</v>
      </c>
      <c r="H1841" s="87" t="s">
        <v>493</v>
      </c>
      <c r="I1841" s="87" t="s">
        <v>445</v>
      </c>
      <c r="J1841" s="87" t="s">
        <v>436</v>
      </c>
      <c r="K1841" s="87">
        <v>40.645699999999998</v>
      </c>
      <c r="L1841" s="87">
        <v>-88.788600000000002</v>
      </c>
      <c r="M1841" s="87"/>
      <c r="N1841" s="87" t="s">
        <v>9680</v>
      </c>
      <c r="O1841" s="87" t="s">
        <v>9681</v>
      </c>
      <c r="P1841" s="87" t="s">
        <v>1321</v>
      </c>
      <c r="Q1841" s="87" t="s">
        <v>1322</v>
      </c>
    </row>
    <row r="1842" spans="1:17" x14ac:dyDescent="0.25">
      <c r="A1842" s="143"/>
      <c r="B1842" s="84" t="str">
        <f>IF(A1842&gt;"",IF(A1842=E1842,"No",(IF(IFERROR(VLOOKUP(A1842,E:E,1,FALSE)=A1842,FALSE),"Duplicate",IF(E1842&gt;"","Mismatch","IT Only")))),"No")</f>
        <v>No</v>
      </c>
      <c r="C1842" s="86" t="s">
        <v>430</v>
      </c>
      <c r="D1842" s="84" t="s">
        <v>431</v>
      </c>
      <c r="E1842" s="84" t="s">
        <v>5535</v>
      </c>
      <c r="F1842" s="84" t="str">
        <f>IF(E1842=0,"N/A",IF(IF(E1842&gt;"",COUNTIF(E:E,E1842),0)&gt;1,"Yes","No"))</f>
        <v>No</v>
      </c>
      <c r="G1842" s="87" t="s">
        <v>5536</v>
      </c>
      <c r="H1842" s="87" t="s">
        <v>692</v>
      </c>
      <c r="I1842" s="87" t="s">
        <v>435</v>
      </c>
      <c r="J1842" s="87" t="s">
        <v>436</v>
      </c>
      <c r="K1842" s="87">
        <v>37.2804</v>
      </c>
      <c r="L1842" s="87">
        <v>-89.556449999999998</v>
      </c>
      <c r="M1842" s="87"/>
      <c r="N1842" s="87" t="s">
        <v>5535</v>
      </c>
      <c r="O1842" s="94">
        <v>680</v>
      </c>
      <c r="P1842" s="87" t="s">
        <v>693</v>
      </c>
      <c r="Q1842" s="89"/>
    </row>
    <row r="1843" spans="1:17" x14ac:dyDescent="0.25">
      <c r="A1843" s="143"/>
      <c r="B1843" s="143" t="str">
        <f>IF(A1843&gt;"",IF(A1843=E1843,"No",(IF(IFERROR(VLOOKUP(A1843,E:E,1,FALSE)=A1843,FALSE),"Duplicate",IF(E1843&gt;"","Mismatch","IT Only")))),"No")</f>
        <v>No</v>
      </c>
      <c r="C1843" s="86" t="s">
        <v>430</v>
      </c>
      <c r="D1843" s="143" t="s">
        <v>431</v>
      </c>
      <c r="E1843" s="143" t="s">
        <v>5694</v>
      </c>
      <c r="F1843" s="143" t="str">
        <f>IF(E1843=0,"N/A",IF(IF(E1843&gt;"",COUNTIF(E:E,E1843),0)&gt;1,"Yes","No"))</f>
        <v>No</v>
      </c>
      <c r="G1843" s="87" t="s">
        <v>5695</v>
      </c>
      <c r="H1843" s="87" t="s">
        <v>444</v>
      </c>
      <c r="I1843" s="87" t="s">
        <v>445</v>
      </c>
      <c r="J1843" s="87" t="s">
        <v>436</v>
      </c>
      <c r="K1843" s="87">
        <v>40.691566999999999</v>
      </c>
      <c r="L1843" s="87">
        <v>-89.746449999999996</v>
      </c>
      <c r="M1843" s="87"/>
      <c r="N1843" s="87" t="s">
        <v>5694</v>
      </c>
      <c r="O1843" s="87" t="s">
        <v>5696</v>
      </c>
      <c r="P1843" s="87" t="s">
        <v>447</v>
      </c>
      <c r="Q1843" s="87" t="s">
        <v>448</v>
      </c>
    </row>
    <row r="1844" spans="1:17" x14ac:dyDescent="0.25">
      <c r="A1844" s="143"/>
      <c r="B1844" s="143" t="str">
        <f>IF(A1844&gt;"",IF(A1844=E1844,"No",(IF(IFERROR(VLOOKUP(A1844,E:E,1,FALSE)=A1844,FALSE),"Duplicate",IF(E1844&gt;"","Mismatch","IT Only")))),"No")</f>
        <v>No</v>
      </c>
      <c r="C1844" s="86" t="s">
        <v>430</v>
      </c>
      <c r="D1844" s="143" t="s">
        <v>431</v>
      </c>
      <c r="E1844" s="143" t="s">
        <v>5710</v>
      </c>
      <c r="F1844" s="143" t="str">
        <f>IF(E1844=0,"N/A",IF(IF(E1844&gt;"",COUNTIF(E:E,E1844),0)&gt;1,"Yes","No"))</f>
        <v>No</v>
      </c>
      <c r="G1844" s="87" t="s">
        <v>5711</v>
      </c>
      <c r="H1844" s="87" t="s">
        <v>489</v>
      </c>
      <c r="I1844" s="87" t="s">
        <v>435</v>
      </c>
      <c r="J1844" s="87" t="s">
        <v>436</v>
      </c>
      <c r="K1844" s="87">
        <v>38.688797999999998</v>
      </c>
      <c r="L1844" s="87">
        <v>-91.470630999999997</v>
      </c>
      <c r="M1844" s="87"/>
      <c r="N1844" s="87" t="s">
        <v>5710</v>
      </c>
      <c r="O1844" s="94">
        <v>927</v>
      </c>
      <c r="P1844" s="87" t="s">
        <v>1042</v>
      </c>
      <c r="Q1844" s="89"/>
    </row>
    <row r="1845" spans="1:17" x14ac:dyDescent="0.25">
      <c r="A1845" s="143"/>
      <c r="B1845" s="143" t="str">
        <f>IF(A1845&gt;"",IF(A1845=E1845,"No",(IF(IFERROR(VLOOKUP(A1845,E:E,1,FALSE)=A1845,FALSE),"Duplicate",IF(E1845&gt;"","Mismatch","IT Only")))),"No")</f>
        <v>No</v>
      </c>
      <c r="C1845" s="86" t="s">
        <v>430</v>
      </c>
      <c r="D1845" s="143" t="s">
        <v>431</v>
      </c>
      <c r="E1845" s="143" t="s">
        <v>2735</v>
      </c>
      <c r="F1845" s="143" t="str">
        <f>IF(E1845=0,"N/A",IF(IF(E1845&gt;"",COUNTIF(E:E,E1845),0)&gt;1,"Yes","No"))</f>
        <v>No</v>
      </c>
      <c r="G1845" s="106" t="s">
        <v>2736</v>
      </c>
      <c r="H1845" s="106" t="s">
        <v>672</v>
      </c>
      <c r="I1845" s="106" t="s">
        <v>445</v>
      </c>
      <c r="J1845" s="106" t="s">
        <v>10374</v>
      </c>
      <c r="K1845" s="106">
        <v>40.175233329999998</v>
      </c>
      <c r="L1845" s="106">
        <v>-87.626883329999998</v>
      </c>
      <c r="M1845" s="106"/>
      <c r="N1845" s="106" t="s">
        <v>2737</v>
      </c>
      <c r="O1845" s="106" t="s">
        <v>2738</v>
      </c>
      <c r="P1845" s="106" t="s">
        <v>1704</v>
      </c>
      <c r="Q1845" s="106" t="s">
        <v>1705</v>
      </c>
    </row>
    <row r="1846" spans="1:17" x14ac:dyDescent="0.25">
      <c r="A1846" s="143"/>
      <c r="B1846" s="143" t="str">
        <f>IF(A1846&gt;"",IF(A1846=E1846,"No",(IF(IFERROR(VLOOKUP(A1846,E:E,1,FALSE)=A1846,FALSE),"Duplicate",IF(E1846&gt;"","Mismatch","IT Only")))),"No")</f>
        <v>No</v>
      </c>
      <c r="C1846" s="86" t="s">
        <v>430</v>
      </c>
      <c r="D1846" s="143" t="s">
        <v>431</v>
      </c>
      <c r="E1846" s="143" t="s">
        <v>5577</v>
      </c>
      <c r="F1846" s="143" t="str">
        <f>IF(E1846=0,"N/A",IF(IF(E1846&gt;"",COUNTIF(E:E,E1846),0)&gt;1,"Yes","No"))</f>
        <v>No</v>
      </c>
      <c r="G1846" s="87" t="s">
        <v>5578</v>
      </c>
      <c r="H1846" s="87" t="s">
        <v>558</v>
      </c>
      <c r="I1846" s="87" t="s">
        <v>445</v>
      </c>
      <c r="J1846" s="87" t="s">
        <v>436</v>
      </c>
      <c r="K1846" s="87">
        <v>38.892200000000003</v>
      </c>
      <c r="L1846" s="87">
        <v>-90.175849999999997</v>
      </c>
      <c r="M1846" s="87"/>
      <c r="N1846" s="87" t="s">
        <v>5579</v>
      </c>
      <c r="O1846" s="94">
        <v>309</v>
      </c>
      <c r="P1846" s="87" t="s">
        <v>559</v>
      </c>
      <c r="Q1846" s="87" t="s">
        <v>560</v>
      </c>
    </row>
    <row r="1847" spans="1:17" x14ac:dyDescent="0.25">
      <c r="A1847" s="143"/>
      <c r="B1847" s="143" t="str">
        <f>IF(A1847&gt;"",IF(A1847=E1847,"No",(IF(IFERROR(VLOOKUP(A1847,E:E,1,FALSE)=A1847,FALSE),"Duplicate",IF(E1847&gt;"","Mismatch","IT Only")))),"No")</f>
        <v>No</v>
      </c>
      <c r="C1847" s="86" t="s">
        <v>430</v>
      </c>
      <c r="D1847" s="143" t="s">
        <v>431</v>
      </c>
      <c r="E1847" s="143" t="s">
        <v>5646</v>
      </c>
      <c r="F1847" s="143" t="str">
        <f>IF(E1847=0,"N/A",IF(IF(E1847&gt;"",COUNTIF(E:E,E1847),0)&gt;1,"Yes","No"))</f>
        <v>No</v>
      </c>
      <c r="G1847" s="87" t="s">
        <v>5647</v>
      </c>
      <c r="H1847" s="87" t="s">
        <v>558</v>
      </c>
      <c r="I1847" s="87" t="s">
        <v>445</v>
      </c>
      <c r="J1847" s="87" t="s">
        <v>436</v>
      </c>
      <c r="K1847" s="87">
        <v>39.171450999999998</v>
      </c>
      <c r="L1847" s="87">
        <v>-89.671172999999996</v>
      </c>
      <c r="M1847" s="87"/>
      <c r="N1847" s="87" t="s">
        <v>5648</v>
      </c>
      <c r="O1847" s="87" t="s">
        <v>5649</v>
      </c>
      <c r="P1847" s="87" t="s">
        <v>1196</v>
      </c>
      <c r="Q1847" s="87" t="s">
        <v>1197</v>
      </c>
    </row>
    <row r="1848" spans="1:17" x14ac:dyDescent="0.25">
      <c r="A1848" s="143"/>
      <c r="B1848" s="84" t="str">
        <f>IF(A1848&gt;"",IF(A1848=E1848,"No",(IF(IFERROR(VLOOKUP(A1848,E:E,1,FALSE)=A1848,FALSE),"Duplicate",IF(E1848&gt;"","Mismatch","IT Only")))),"No")</f>
        <v>No</v>
      </c>
      <c r="C1848" s="86" t="s">
        <v>430</v>
      </c>
      <c r="D1848" s="84" t="s">
        <v>431</v>
      </c>
      <c r="E1848" s="84" t="s">
        <v>5582</v>
      </c>
      <c r="F1848" s="84" t="str">
        <f>IF(E1848=0,"N/A",IF(IF(E1848&gt;"",COUNTIF(E:E,E1848),0)&gt;1,"Yes","No"))</f>
        <v>No</v>
      </c>
      <c r="G1848" s="87" t="s">
        <v>5583</v>
      </c>
      <c r="H1848" s="87" t="s">
        <v>692</v>
      </c>
      <c r="I1848" s="87" t="s">
        <v>435</v>
      </c>
      <c r="J1848" s="87" t="s">
        <v>436</v>
      </c>
      <c r="K1848" s="87">
        <v>36.596400000000003</v>
      </c>
      <c r="L1848" s="87">
        <v>-89.615549999999999</v>
      </c>
      <c r="M1848" s="87"/>
      <c r="N1848" s="87" t="s">
        <v>5582</v>
      </c>
      <c r="O1848" s="94">
        <v>879</v>
      </c>
      <c r="P1848" s="87" t="s">
        <v>693</v>
      </c>
      <c r="Q1848" s="89"/>
    </row>
    <row r="1849" spans="1:17" x14ac:dyDescent="0.25">
      <c r="A1849" s="143"/>
      <c r="B1849" s="84" t="str">
        <f>IF(A1849&gt;"",IF(A1849=E1849,"No",(IF(IFERROR(VLOOKUP(A1849,E:E,1,FALSE)=A1849,FALSE),"Duplicate",IF(E1849&gt;"","Mismatch","IT Only")))),"No")</f>
        <v>No</v>
      </c>
      <c r="C1849" s="86" t="s">
        <v>430</v>
      </c>
      <c r="D1849" s="84" t="s">
        <v>431</v>
      </c>
      <c r="E1849" s="84" t="s">
        <v>5580</v>
      </c>
      <c r="F1849" s="84" t="str">
        <f>IF(E1849=0,"N/A",IF(IF(E1849&gt;"",COUNTIF(E:E,E1849),0)&gt;1,"Yes","No"))</f>
        <v>No</v>
      </c>
      <c r="G1849" s="87" t="s">
        <v>5581</v>
      </c>
      <c r="H1849" s="87" t="s">
        <v>440</v>
      </c>
      <c r="I1849" s="87" t="s">
        <v>435</v>
      </c>
      <c r="J1849" s="87" t="s">
        <v>436</v>
      </c>
      <c r="K1849" s="87">
        <v>38.747966669999997</v>
      </c>
      <c r="L1849" s="87">
        <v>-90.213616669999993</v>
      </c>
      <c r="M1849" s="87"/>
      <c r="N1849" s="87" t="s">
        <v>5580</v>
      </c>
      <c r="O1849" s="94">
        <v>108</v>
      </c>
      <c r="P1849" s="87" t="s">
        <v>1232</v>
      </c>
      <c r="Q1849" s="89"/>
    </row>
    <row r="1850" spans="1:17" x14ac:dyDescent="0.25">
      <c r="A1850" s="143"/>
      <c r="B1850" s="143" t="str">
        <f>IF(A1850&gt;"",IF(A1850=E1850,"No",(IF(IFERROR(VLOOKUP(A1850,E:E,1,FALSE)=A1850,FALSE),"Duplicate",IF(E1850&gt;"","Mismatch","IT Only")))),"No")</f>
        <v>No</v>
      </c>
      <c r="C1850" s="86" t="s">
        <v>430</v>
      </c>
      <c r="D1850" s="143" t="s">
        <v>431</v>
      </c>
      <c r="E1850" s="143" t="s">
        <v>5586</v>
      </c>
      <c r="F1850" s="143" t="str">
        <f>IF(E1850=0,"N/A",IF(IF(E1850&gt;"",COUNTIF(E:E,E1850),0)&gt;1,"Yes","No"))</f>
        <v>No</v>
      </c>
      <c r="G1850" s="87" t="s">
        <v>5587</v>
      </c>
      <c r="H1850" s="87" t="s">
        <v>493</v>
      </c>
      <c r="I1850" s="87" t="s">
        <v>445</v>
      </c>
      <c r="J1850" s="87" t="s">
        <v>10374</v>
      </c>
      <c r="K1850" s="87">
        <v>40.542983329999998</v>
      </c>
      <c r="L1850" s="87">
        <v>-89.306049999999999</v>
      </c>
      <c r="M1850" s="87"/>
      <c r="N1850" s="87" t="s">
        <v>5586</v>
      </c>
      <c r="O1850" s="87" t="s">
        <v>5588</v>
      </c>
      <c r="P1850" s="87" t="s">
        <v>1321</v>
      </c>
      <c r="Q1850" s="87" t="s">
        <v>1322</v>
      </c>
    </row>
    <row r="1851" spans="1:17" s="143" customFormat="1" ht="30" x14ac:dyDescent="0.25">
      <c r="A1851" s="93" t="s">
        <v>5610</v>
      </c>
      <c r="B1851" s="143" t="str">
        <f>IF(A1851&gt;"",IF(A1851=E1851,"No",(IF(IFERROR(VLOOKUP(A1851,E:E,1,FALSE)=A1851,FALSE),"Duplicate",IF(E1851&gt;"","Mismatch","IT Only")))),"No")</f>
        <v>Mismatch</v>
      </c>
      <c r="C1851" s="86" t="s">
        <v>463</v>
      </c>
      <c r="D1851" s="143" t="s">
        <v>464</v>
      </c>
      <c r="E1851" s="143" t="s">
        <v>5611</v>
      </c>
      <c r="F1851" s="143" t="str">
        <f>IF(E1851=0,"N/A",IF(IF(E1851&gt;"",COUNTIF(E:E,E1851),0)&gt;1,"Yes","No"))</f>
        <v>Yes</v>
      </c>
      <c r="G1851" s="106" t="s">
        <v>5612</v>
      </c>
      <c r="H1851" s="106" t="s">
        <v>493</v>
      </c>
      <c r="I1851" s="106" t="s">
        <v>445</v>
      </c>
      <c r="J1851" s="106" t="s">
        <v>681</v>
      </c>
      <c r="K1851" s="106">
        <v>40.144936999999999</v>
      </c>
      <c r="L1851" s="106">
        <v>-89.348332999999997</v>
      </c>
      <c r="M1851" s="106" t="s">
        <v>5609</v>
      </c>
      <c r="N1851" s="106" t="s">
        <v>5611</v>
      </c>
      <c r="O1851" s="106" t="s">
        <v>5613</v>
      </c>
      <c r="P1851" s="106" t="s">
        <v>806</v>
      </c>
      <c r="Q1851" s="106" t="s">
        <v>807</v>
      </c>
    </row>
    <row r="1852" spans="1:17" x14ac:dyDescent="0.25">
      <c r="A1852" s="93" t="s">
        <v>5608</v>
      </c>
      <c r="B1852" s="143" t="str">
        <f>IF(A1852&gt;"",IF(A1852=E1852,"No",(IF(IFERROR(VLOOKUP(A1852,E:E,1,FALSE)=A1852,FALSE),"Duplicate",IF(E1852&gt;"","Mismatch","IT Only")))),"No")</f>
        <v>Duplicate</v>
      </c>
      <c r="C1852" s="86" t="s">
        <v>463</v>
      </c>
      <c r="D1852" s="143" t="s">
        <v>464</v>
      </c>
      <c r="E1852" s="143" t="s">
        <v>9954</v>
      </c>
      <c r="F1852" s="143" t="str">
        <f>IF(E1852=0,"N/A",IF(IF(E1852&gt;"",COUNTIF(E:E,E1852),0)&gt;1,"Yes","No"))</f>
        <v>Yes</v>
      </c>
      <c r="G1852" s="87" t="s">
        <v>9955</v>
      </c>
      <c r="H1852" s="87" t="s">
        <v>2419</v>
      </c>
      <c r="I1852" s="87" t="s">
        <v>445</v>
      </c>
      <c r="J1852" s="87" t="s">
        <v>580</v>
      </c>
      <c r="K1852" s="87">
        <v>40.144936999999999</v>
      </c>
      <c r="L1852" s="87">
        <v>-89.348332999999997</v>
      </c>
      <c r="M1852" s="87" t="s">
        <v>5609</v>
      </c>
      <c r="N1852" s="87"/>
      <c r="O1852" s="87"/>
      <c r="P1852" s="87"/>
      <c r="Q1852" s="87"/>
    </row>
    <row r="1853" spans="1:17" x14ac:dyDescent="0.25">
      <c r="A1853" s="143" t="s">
        <v>5623</v>
      </c>
      <c r="B1853" s="84" t="str">
        <f>IF(A1853&gt;"",IF(A1853=E1853,"No",(IF(IFERROR(VLOOKUP(A1853,E:E,1,FALSE)=A1853,FALSE),"Duplicate",IF(E1853&gt;"","Mismatch","IT Only")))),"No")</f>
        <v>No</v>
      </c>
      <c r="C1853" s="86" t="s">
        <v>430</v>
      </c>
      <c r="D1853" s="84" t="s">
        <v>431</v>
      </c>
      <c r="E1853" s="84" t="s">
        <v>5623</v>
      </c>
      <c r="F1853" s="84" t="str">
        <f>IF(E1853=0,"N/A",IF(IF(E1853&gt;"",COUNTIF(E:E,E1853),0)&gt;1,"Yes","No"))</f>
        <v>No</v>
      </c>
      <c r="G1853" s="87" t="s">
        <v>5624</v>
      </c>
      <c r="H1853" s="87" t="s">
        <v>801</v>
      </c>
      <c r="I1853" s="87" t="s">
        <v>435</v>
      </c>
      <c r="J1853" s="87" t="s">
        <v>580</v>
      </c>
      <c r="K1853" s="87">
        <v>38.525748999999998</v>
      </c>
      <c r="L1853" s="87">
        <v>-91.850853999999998</v>
      </c>
      <c r="M1853" s="87"/>
      <c r="N1853" s="87"/>
      <c r="O1853" s="94"/>
      <c r="P1853" s="87"/>
      <c r="Q1853" s="89"/>
    </row>
    <row r="1854" spans="1:17" x14ac:dyDescent="0.25">
      <c r="A1854" s="93" t="s">
        <v>5592</v>
      </c>
      <c r="B1854" s="143" t="str">
        <f>IF(A1854&gt;"",IF(A1854=E1854,"No",(IF(IFERROR(VLOOKUP(A1854,E:E,1,FALSE)=A1854,FALSE),"Duplicate",IF(E1854&gt;"","Mismatch","IT Only")))),"No")</f>
        <v>Mismatch</v>
      </c>
      <c r="C1854" s="86" t="s">
        <v>463</v>
      </c>
      <c r="D1854" s="143" t="s">
        <v>464</v>
      </c>
      <c r="E1854" s="143" t="s">
        <v>5593</v>
      </c>
      <c r="F1854" s="143" t="str">
        <f>IF(E1854=0,"N/A",IF(IF(E1854&gt;"",COUNTIF(E:E,E1854),0)&gt;1,"Yes","No"))</f>
        <v>No</v>
      </c>
      <c r="G1854" s="87" t="s">
        <v>5594</v>
      </c>
      <c r="H1854" s="87" t="s">
        <v>444</v>
      </c>
      <c r="I1854" s="87" t="s">
        <v>445</v>
      </c>
      <c r="J1854" s="87" t="s">
        <v>467</v>
      </c>
      <c r="K1854" s="87">
        <v>40.705633059999997</v>
      </c>
      <c r="L1854" s="87">
        <v>-90.011758889999996</v>
      </c>
      <c r="M1854" s="87"/>
      <c r="N1854" s="87" t="s">
        <v>5593</v>
      </c>
      <c r="O1854" s="87" t="s">
        <v>5595</v>
      </c>
      <c r="P1854" s="87" t="s">
        <v>447</v>
      </c>
      <c r="Q1854" s="87" t="s">
        <v>448</v>
      </c>
    </row>
    <row r="1855" spans="1:17" x14ac:dyDescent="0.25">
      <c r="A1855" s="143"/>
      <c r="B1855" s="143" t="str">
        <f>IF(A1855&gt;"",IF(A1855=E1855,"No",(IF(IFERROR(VLOOKUP(A1855,E:E,1,FALSE)=A1855,FALSE),"Duplicate",IF(E1855&gt;"","Mismatch","IT Only")))),"No")</f>
        <v>No</v>
      </c>
      <c r="C1855" s="86" t="s">
        <v>541</v>
      </c>
      <c r="D1855" s="143" t="s">
        <v>464</v>
      </c>
      <c r="E1855" s="143" t="s">
        <v>5596</v>
      </c>
      <c r="F1855" s="143" t="str">
        <f>IF(E1855=0,"N/A",IF(IF(E1855&gt;"",COUNTIF(E:E,E1855),0)&gt;1,"Yes","No"))</f>
        <v>No</v>
      </c>
      <c r="G1855" s="87" t="s">
        <v>5597</v>
      </c>
      <c r="H1855" s="87" t="s">
        <v>434</v>
      </c>
      <c r="I1855" s="87" t="s">
        <v>435</v>
      </c>
      <c r="J1855" s="87" t="s">
        <v>436</v>
      </c>
      <c r="K1855" s="87">
        <v>38.994444000000001</v>
      </c>
      <c r="L1855" s="87">
        <v>-90.987781999999996</v>
      </c>
      <c r="M1855" s="87" t="s">
        <v>5598</v>
      </c>
      <c r="N1855" s="87" t="s">
        <v>5596</v>
      </c>
      <c r="O1855" s="94">
        <v>395</v>
      </c>
      <c r="P1855" s="87" t="s">
        <v>699</v>
      </c>
      <c r="Q1855" s="89"/>
    </row>
    <row r="1856" spans="1:17" x14ac:dyDescent="0.25">
      <c r="A1856" s="143"/>
      <c r="B1856" s="143" t="str">
        <f>IF(A1856&gt;"",IF(A1856=E1856,"No",(IF(IFERROR(VLOOKUP(A1856,E:E,1,FALSE)=A1856,FALSE),"Duplicate",IF(E1856&gt;"","Mismatch","IT Only")))),"No")</f>
        <v>No</v>
      </c>
      <c r="C1856" s="86" t="s">
        <v>430</v>
      </c>
      <c r="D1856" s="143" t="s">
        <v>431</v>
      </c>
      <c r="E1856" s="143" t="s">
        <v>1408</v>
      </c>
      <c r="F1856" s="143" t="str">
        <f>IF(E1856=0,"N/A",IF(IF(E1856&gt;"",COUNTIF(E:E,E1856),0)&gt;1,"Yes","No"))</f>
        <v>No</v>
      </c>
      <c r="G1856" s="87" t="s">
        <v>1409</v>
      </c>
      <c r="H1856" s="87" t="s">
        <v>493</v>
      </c>
      <c r="I1856" s="87" t="s">
        <v>445</v>
      </c>
      <c r="J1856" s="87" t="s">
        <v>436</v>
      </c>
      <c r="K1856" s="87">
        <v>40.487783333333297</v>
      </c>
      <c r="L1856" s="87">
        <v>-88.981933333333302</v>
      </c>
      <c r="M1856" s="87"/>
      <c r="N1856" s="87" t="s">
        <v>1410</v>
      </c>
      <c r="O1856" s="87" t="s">
        <v>1411</v>
      </c>
      <c r="P1856" s="87" t="s">
        <v>1321</v>
      </c>
      <c r="Q1856" s="87" t="s">
        <v>1322</v>
      </c>
    </row>
    <row r="1857" spans="1:17" x14ac:dyDescent="0.25">
      <c r="A1857" s="143" t="s">
        <v>5625</v>
      </c>
      <c r="B1857" s="143" t="str">
        <f>IF(A1857&gt;"",IF(A1857=E1857,"No",(IF(IFERROR(VLOOKUP(A1857,E:E,1,FALSE)=A1857,FALSE),"Duplicate",IF(E1857&gt;"","Mismatch","IT Only")))),"No")</f>
        <v>No</v>
      </c>
      <c r="C1857" s="86" t="s">
        <v>430</v>
      </c>
      <c r="D1857" s="143" t="s">
        <v>431</v>
      </c>
      <c r="E1857" s="143" t="s">
        <v>5626</v>
      </c>
      <c r="F1857" s="143" t="str">
        <f>IF(E1857=0,"N/A",IF(IF(E1857&gt;"",COUNTIF(E:E,E1857),0)&gt;1,"Yes","No"))</f>
        <v>No</v>
      </c>
      <c r="G1857" s="87" t="s">
        <v>5627</v>
      </c>
      <c r="H1857" s="87" t="s">
        <v>489</v>
      </c>
      <c r="I1857" s="87" t="s">
        <v>435</v>
      </c>
      <c r="J1857" s="87" t="s">
        <v>436</v>
      </c>
      <c r="K1857" s="87">
        <v>38.489766670000002</v>
      </c>
      <c r="L1857" s="87">
        <v>-91.854033329999993</v>
      </c>
      <c r="M1857" s="87"/>
      <c r="N1857" s="87" t="s">
        <v>5626</v>
      </c>
      <c r="O1857" s="94">
        <v>831</v>
      </c>
      <c r="P1857" s="87" t="s">
        <v>1042</v>
      </c>
      <c r="Q1857" s="89"/>
    </row>
    <row r="1858" spans="1:17" x14ac:dyDescent="0.25">
      <c r="A1858" s="143"/>
      <c r="B1858" s="84" t="str">
        <f>IF(A1858&gt;"",IF(A1858=E1858,"No",(IF(IFERROR(VLOOKUP(A1858,E:E,1,FALSE)=A1858,FALSE),"Duplicate",IF(E1858&gt;"","Mismatch","IT Only")))),"No")</f>
        <v>No</v>
      </c>
      <c r="C1858" s="91" t="s">
        <v>1007</v>
      </c>
      <c r="D1858" s="84" t="s">
        <v>431</v>
      </c>
      <c r="E1858" s="84" t="s">
        <v>5642</v>
      </c>
      <c r="F1858" s="84" t="str">
        <f>IF(E1858=0,"N/A",IF(IF(E1858&gt;"",COUNTIF(E:E,E1858),0)&gt;1,"Yes","No"))</f>
        <v>Yes</v>
      </c>
      <c r="G1858" s="87" t="s">
        <v>5643</v>
      </c>
      <c r="H1858" s="87" t="s">
        <v>558</v>
      </c>
      <c r="I1858" s="87" t="s">
        <v>445</v>
      </c>
      <c r="J1858" s="87" t="s">
        <v>436</v>
      </c>
      <c r="K1858" s="87">
        <v>39.169849999999997</v>
      </c>
      <c r="L1858" s="87">
        <v>-89.67356667</v>
      </c>
      <c r="M1858" s="87"/>
      <c r="N1858" s="87" t="s">
        <v>5644</v>
      </c>
      <c r="O1858" s="87" t="s">
        <v>5645</v>
      </c>
      <c r="P1858" s="87" t="s">
        <v>1196</v>
      </c>
      <c r="Q1858" s="87" t="s">
        <v>1197</v>
      </c>
    </row>
    <row r="1859" spans="1:17" x14ac:dyDescent="0.25">
      <c r="A1859" s="143"/>
      <c r="B1859" s="84" t="str">
        <f>IF(A1859&gt;"",IF(A1859=E1859,"No",(IF(IFERROR(VLOOKUP(A1859,E:E,1,FALSE)=A1859,FALSE),"Duplicate",IF(E1859&gt;"","Mismatch","IT Only")))),"No")</f>
        <v>No</v>
      </c>
      <c r="C1859" s="91" t="s">
        <v>1007</v>
      </c>
      <c r="D1859" s="84" t="s">
        <v>431</v>
      </c>
      <c r="E1859" s="84" t="s">
        <v>5642</v>
      </c>
      <c r="F1859" s="84" t="str">
        <f>IF(E1859=0,"N/A",IF(IF(E1859&gt;"",COUNTIF(E:E,E1859),0)&gt;1,"Yes","No"))</f>
        <v>Yes</v>
      </c>
      <c r="G1859" s="87" t="s">
        <v>5654</v>
      </c>
      <c r="H1859" s="87" t="s">
        <v>558</v>
      </c>
      <c r="I1859" s="87" t="s">
        <v>445</v>
      </c>
      <c r="J1859" s="87" t="s">
        <v>436</v>
      </c>
      <c r="K1859" s="87"/>
      <c r="L1859" s="87"/>
      <c r="M1859" s="87"/>
      <c r="N1859" s="87" t="s">
        <v>5644</v>
      </c>
      <c r="O1859" s="87" t="s">
        <v>5655</v>
      </c>
      <c r="P1859" s="87" t="s">
        <v>1196</v>
      </c>
      <c r="Q1859" s="87" t="s">
        <v>1197</v>
      </c>
    </row>
    <row r="1860" spans="1:17" s="90" customFormat="1" x14ac:dyDescent="0.25">
      <c r="A1860" s="143"/>
      <c r="B1860" s="143" t="str">
        <f>IF(A1860&gt;"",IF(A1860=E1860,"No",(IF(IFERROR(VLOOKUP(A1860,E:E,1,FALSE)=A1860,FALSE),"Duplicate",IF(E1860&gt;"","Mismatch","IT Only")))),"No")</f>
        <v>No</v>
      </c>
      <c r="C1860" s="86" t="s">
        <v>430</v>
      </c>
      <c r="D1860" s="143" t="s">
        <v>431</v>
      </c>
      <c r="E1860" s="143" t="s">
        <v>5668</v>
      </c>
      <c r="F1860" s="143" t="str">
        <f>IF(E1860=0,"N/A",IF(IF(E1860&gt;"",COUNTIF(E:E,E1860),0)&gt;1,"Yes","No"))</f>
        <v>No</v>
      </c>
      <c r="G1860" s="87" t="s">
        <v>5669</v>
      </c>
      <c r="H1860" s="87" t="s">
        <v>558</v>
      </c>
      <c r="I1860" s="87" t="s">
        <v>445</v>
      </c>
      <c r="J1860" s="87" t="s">
        <v>436</v>
      </c>
      <c r="K1860" s="87">
        <v>39.173619000000002</v>
      </c>
      <c r="L1860" s="87">
        <v>-89.670463999999996</v>
      </c>
      <c r="M1860" s="87"/>
      <c r="N1860" s="87" t="s">
        <v>5670</v>
      </c>
      <c r="O1860" s="87" t="s">
        <v>5671</v>
      </c>
      <c r="P1860" s="87" t="s">
        <v>1196</v>
      </c>
      <c r="Q1860" s="87" t="s">
        <v>1197</v>
      </c>
    </row>
    <row r="1861" spans="1:17" s="90" customFormat="1" x14ac:dyDescent="0.25">
      <c r="A1861" s="143"/>
      <c r="B1861" s="84" t="str">
        <f>IF(A1861&gt;"",IF(A1861=E1861,"No",(IF(IFERROR(VLOOKUP(A1861,E:E,1,FALSE)=A1861,FALSE),"Duplicate",IF(E1861&gt;"","Mismatch","IT Only")))),"No")</f>
        <v>No</v>
      </c>
      <c r="C1861" s="86" t="s">
        <v>430</v>
      </c>
      <c r="D1861" s="84" t="s">
        <v>431</v>
      </c>
      <c r="E1861" s="84" t="s">
        <v>5672</v>
      </c>
      <c r="F1861" s="84" t="str">
        <f>IF(E1861=0,"N/A",IF(IF(E1861&gt;"",COUNTIF(E:E,E1861),0)&gt;1,"Yes","No"))</f>
        <v>No</v>
      </c>
      <c r="G1861" s="87" t="s">
        <v>5673</v>
      </c>
      <c r="H1861" s="87" t="s">
        <v>558</v>
      </c>
      <c r="I1861" s="87" t="s">
        <v>445</v>
      </c>
      <c r="J1861" s="87" t="s">
        <v>436</v>
      </c>
      <c r="K1861" s="87">
        <v>39.169316670000001</v>
      </c>
      <c r="L1861" s="87">
        <v>-89.674183330000005</v>
      </c>
      <c r="M1861" s="87"/>
      <c r="N1861" s="87" t="s">
        <v>5674</v>
      </c>
      <c r="O1861" s="87" t="s">
        <v>5675</v>
      </c>
      <c r="P1861" s="87" t="s">
        <v>1196</v>
      </c>
      <c r="Q1861" s="87" t="s">
        <v>1197</v>
      </c>
    </row>
    <row r="1862" spans="1:17" x14ac:dyDescent="0.25">
      <c r="A1862" s="143"/>
      <c r="B1862" s="84" t="str">
        <f>IF(A1862&gt;"",IF(A1862=E1862,"No",(IF(IFERROR(VLOOKUP(A1862,E:E,1,FALSE)=A1862,FALSE),"Duplicate",IF(E1862&gt;"","Mismatch","IT Only")))),"No")</f>
        <v>No</v>
      </c>
      <c r="C1862" s="86" t="s">
        <v>430</v>
      </c>
      <c r="D1862" s="84" t="s">
        <v>431</v>
      </c>
      <c r="E1862" s="84" t="s">
        <v>5656</v>
      </c>
      <c r="F1862" s="84" t="str">
        <f>IF(E1862=0,"N/A",IF(IF(E1862&gt;"",COUNTIF(E:E,E1862),0)&gt;1,"Yes","No"))</f>
        <v>No</v>
      </c>
      <c r="G1862" s="87" t="s">
        <v>5657</v>
      </c>
      <c r="H1862" s="87" t="s">
        <v>558</v>
      </c>
      <c r="I1862" s="87" t="s">
        <v>445</v>
      </c>
      <c r="J1862" s="87" t="s">
        <v>436</v>
      </c>
      <c r="K1862" s="87">
        <v>39.171162000000002</v>
      </c>
      <c r="L1862" s="87">
        <v>-89.675944999999999</v>
      </c>
      <c r="M1862" s="87"/>
      <c r="N1862" s="87" t="s">
        <v>5658</v>
      </c>
      <c r="O1862" s="87" t="s">
        <v>5659</v>
      </c>
      <c r="P1862" s="87" t="s">
        <v>1196</v>
      </c>
      <c r="Q1862" s="87" t="s">
        <v>1197</v>
      </c>
    </row>
    <row r="1863" spans="1:17" x14ac:dyDescent="0.25">
      <c r="A1863" s="143"/>
      <c r="B1863" s="84" t="str">
        <f>IF(A1863&gt;"",IF(A1863=E1863,"No",(IF(IFERROR(VLOOKUP(A1863,E:E,1,FALSE)=A1863,FALSE),"Duplicate",IF(E1863&gt;"","Mismatch","IT Only")))),"No")</f>
        <v>No</v>
      </c>
      <c r="C1863" s="86" t="s">
        <v>430</v>
      </c>
      <c r="D1863" s="84" t="s">
        <v>431</v>
      </c>
      <c r="E1863" s="84" t="s">
        <v>5650</v>
      </c>
      <c r="F1863" s="84" t="str">
        <f>IF(E1863=0,"N/A",IF(IF(E1863&gt;"",COUNTIF(E:E,E1863),0)&gt;1,"Yes","No"))</f>
        <v>No</v>
      </c>
      <c r="G1863" s="87" t="s">
        <v>5651</v>
      </c>
      <c r="H1863" s="87" t="s">
        <v>558</v>
      </c>
      <c r="I1863" s="87" t="s">
        <v>445</v>
      </c>
      <c r="J1863" s="87" t="s">
        <v>436</v>
      </c>
      <c r="K1863" s="87">
        <v>39.172677</v>
      </c>
      <c r="L1863" s="87">
        <v>-89.673424999999995</v>
      </c>
      <c r="M1863" s="87"/>
      <c r="N1863" s="87" t="s">
        <v>5652</v>
      </c>
      <c r="O1863" s="87" t="s">
        <v>5653</v>
      </c>
      <c r="P1863" s="87" t="s">
        <v>1196</v>
      </c>
      <c r="Q1863" s="87" t="s">
        <v>1197</v>
      </c>
    </row>
    <row r="1864" spans="1:17" x14ac:dyDescent="0.25">
      <c r="A1864" s="143"/>
      <c r="B1864" s="143" t="str">
        <f>IF(A1864&gt;"",IF(A1864=E1864,"No",(IF(IFERROR(VLOOKUP(A1864,E:E,1,FALSE)=A1864,FALSE),"Duplicate",IF(E1864&gt;"","Mismatch","IT Only")))),"No")</f>
        <v>No</v>
      </c>
      <c r="C1864" s="86" t="s">
        <v>430</v>
      </c>
      <c r="D1864" s="143" t="s">
        <v>431</v>
      </c>
      <c r="E1864" s="143" t="s">
        <v>5664</v>
      </c>
      <c r="F1864" s="143" t="str">
        <f>IF(E1864=0,"N/A",IF(IF(E1864&gt;"",COUNTIF(E:E,E1864),0)&gt;1,"Yes","No"))</f>
        <v>No</v>
      </c>
      <c r="G1864" s="87" t="s">
        <v>5665</v>
      </c>
      <c r="H1864" s="87" t="s">
        <v>558</v>
      </c>
      <c r="I1864" s="87" t="s">
        <v>445</v>
      </c>
      <c r="J1864" s="87" t="s">
        <v>436</v>
      </c>
      <c r="K1864" s="87">
        <v>39.171892999999997</v>
      </c>
      <c r="L1864" s="87">
        <v>-89.674164000000005</v>
      </c>
      <c r="M1864" s="87"/>
      <c r="N1864" s="87" t="s">
        <v>5666</v>
      </c>
      <c r="O1864" s="87" t="s">
        <v>5667</v>
      </c>
      <c r="P1864" s="87" t="s">
        <v>1196</v>
      </c>
      <c r="Q1864" s="87" t="s">
        <v>1197</v>
      </c>
    </row>
    <row r="1865" spans="1:17" x14ac:dyDescent="0.25">
      <c r="A1865" s="143"/>
      <c r="B1865" s="143" t="str">
        <f>IF(A1865&gt;"",IF(A1865=E1865,"No",(IF(IFERROR(VLOOKUP(A1865,E:E,1,FALSE)=A1865,FALSE),"Duplicate",IF(E1865&gt;"","Mismatch","IT Only")))),"No")</f>
        <v>No</v>
      </c>
      <c r="C1865" s="86" t="s">
        <v>430</v>
      </c>
      <c r="D1865" s="143" t="s">
        <v>431</v>
      </c>
      <c r="E1865" s="143" t="s">
        <v>5660</v>
      </c>
      <c r="F1865" s="84" t="str">
        <f>IF(E1865=0,"N/A",IF(IF(E1865&gt;"",COUNTIF(E:E,E1865),0)&gt;1,"Yes","No"))</f>
        <v>No</v>
      </c>
      <c r="G1865" s="87" t="s">
        <v>5661</v>
      </c>
      <c r="H1865" s="87" t="s">
        <v>558</v>
      </c>
      <c r="I1865" s="87" t="s">
        <v>445</v>
      </c>
      <c r="J1865" s="87" t="s">
        <v>436</v>
      </c>
      <c r="K1865" s="87">
        <v>39.171061999999999</v>
      </c>
      <c r="L1865" s="87">
        <v>-89.676784999999995</v>
      </c>
      <c r="M1865" s="87"/>
      <c r="N1865" s="87" t="s">
        <v>5662</v>
      </c>
      <c r="O1865" s="87" t="s">
        <v>5663</v>
      </c>
      <c r="P1865" s="87" t="s">
        <v>1196</v>
      </c>
      <c r="Q1865" s="87" t="s">
        <v>1197</v>
      </c>
    </row>
    <row r="1866" spans="1:17" x14ac:dyDescent="0.25">
      <c r="A1866" s="93" t="s">
        <v>5628</v>
      </c>
      <c r="B1866" s="143" t="str">
        <f>IF(A1866&gt;"",IF(A1866=E1866,"No",(IF(IFERROR(VLOOKUP(A1866,E:E,1,FALSE)=A1866,FALSE),"Duplicate",IF(E1866&gt;"","Mismatch","IT Only")))),"No")</f>
        <v>Mismatch</v>
      </c>
      <c r="C1866" s="86" t="s">
        <v>463</v>
      </c>
      <c r="D1866" s="143" t="s">
        <v>464</v>
      </c>
      <c r="E1866" s="143" t="s">
        <v>5629</v>
      </c>
      <c r="F1866" s="143" t="str">
        <f>IF(E1866=0,"N/A",IF(IF(E1866&gt;"",COUNTIF(E:E,E1866),0)&gt;1,"Yes","No"))</f>
        <v>No</v>
      </c>
      <c r="G1866" s="87" t="s">
        <v>5630</v>
      </c>
      <c r="H1866" s="87" t="s">
        <v>558</v>
      </c>
      <c r="I1866" s="87" t="s">
        <v>445</v>
      </c>
      <c r="J1866" s="87" t="s">
        <v>467</v>
      </c>
      <c r="K1866" s="87">
        <v>39.175271940000002</v>
      </c>
      <c r="L1866" s="87">
        <v>-89.658308059999996</v>
      </c>
      <c r="M1866" s="87"/>
      <c r="N1866" s="87" t="s">
        <v>5631</v>
      </c>
      <c r="O1866" s="87" t="s">
        <v>5632</v>
      </c>
      <c r="P1866" s="87" t="s">
        <v>1196</v>
      </c>
      <c r="Q1866" s="87" t="s">
        <v>1197</v>
      </c>
    </row>
    <row r="1867" spans="1:17" x14ac:dyDescent="0.25">
      <c r="A1867" s="143"/>
      <c r="B1867" s="143" t="str">
        <f>IF(A1867&gt;"",IF(A1867=E1867,"No",(IF(IFERROR(VLOOKUP(A1867,E:E,1,FALSE)=A1867,FALSE),"Duplicate",IF(E1867&gt;"","Mismatch","IT Only")))),"No")</f>
        <v>No</v>
      </c>
      <c r="C1867" s="86" t="s">
        <v>430</v>
      </c>
      <c r="D1867" s="143" t="s">
        <v>431</v>
      </c>
      <c r="E1867" s="143" t="s">
        <v>5676</v>
      </c>
      <c r="F1867" s="143" t="str">
        <f>IF(E1867=0,"N/A",IF(IF(E1867&gt;"",COUNTIF(E:E,E1867),0)&gt;1,"Yes","No"))</f>
        <v>No</v>
      </c>
      <c r="G1867" s="87" t="s">
        <v>5677</v>
      </c>
      <c r="H1867" s="87" t="s">
        <v>444</v>
      </c>
      <c r="I1867" s="87" t="s">
        <v>445</v>
      </c>
      <c r="J1867" s="87" t="s">
        <v>436</v>
      </c>
      <c r="K1867" s="87"/>
      <c r="L1867" s="87"/>
      <c r="M1867" s="87"/>
      <c r="N1867" s="87" t="s">
        <v>5676</v>
      </c>
      <c r="O1867" s="87" t="s">
        <v>5678</v>
      </c>
      <c r="P1867" s="87" t="s">
        <v>447</v>
      </c>
      <c r="Q1867" s="87" t="s">
        <v>448</v>
      </c>
    </row>
    <row r="1868" spans="1:17" x14ac:dyDescent="0.25">
      <c r="A1868" s="143"/>
      <c r="B1868" s="143" t="str">
        <f>IF(A1868&gt;"",IF(A1868=E1868,"No",(IF(IFERROR(VLOOKUP(A1868,E:E,1,FALSE)=A1868,FALSE),"Duplicate",IF(E1868&gt;"","Mismatch","IT Only")))),"No")</f>
        <v>No</v>
      </c>
      <c r="C1868" s="86" t="s">
        <v>430</v>
      </c>
      <c r="D1868" s="143" t="s">
        <v>431</v>
      </c>
      <c r="E1868" s="143" t="s">
        <v>5682</v>
      </c>
      <c r="F1868" s="143" t="str">
        <f>IF(E1868=0,"N/A",IF(IF(E1868&gt;"",COUNTIF(E:E,E1868),0)&gt;1,"Yes","No"))</f>
        <v>No</v>
      </c>
      <c r="G1868" s="87" t="s">
        <v>5683</v>
      </c>
      <c r="H1868" s="87" t="s">
        <v>558</v>
      </c>
      <c r="I1868" s="87" t="s">
        <v>445</v>
      </c>
      <c r="J1868" s="87" t="s">
        <v>436</v>
      </c>
      <c r="K1868" s="87">
        <v>38.954700000000003</v>
      </c>
      <c r="L1868" s="87">
        <v>-89.758799999999994</v>
      </c>
      <c r="M1868" s="87"/>
      <c r="N1868" s="87" t="s">
        <v>5684</v>
      </c>
      <c r="O1868" s="87" t="s">
        <v>5685</v>
      </c>
      <c r="P1868" s="87" t="s">
        <v>1196</v>
      </c>
      <c r="Q1868" s="87" t="s">
        <v>1197</v>
      </c>
    </row>
    <row r="1869" spans="1:17" x14ac:dyDescent="0.25">
      <c r="A1869" s="143"/>
      <c r="B1869" s="143" t="str">
        <f>IF(A1869&gt;"",IF(A1869=E1869,"No",(IF(IFERROR(VLOOKUP(A1869,E:E,1,FALSE)=A1869,FALSE),"Duplicate",IF(E1869&gt;"","Mismatch","IT Only")))),"No")</f>
        <v>No</v>
      </c>
      <c r="C1869" s="86" t="s">
        <v>430</v>
      </c>
      <c r="D1869" s="143" t="s">
        <v>431</v>
      </c>
      <c r="E1869" s="143" t="s">
        <v>5679</v>
      </c>
      <c r="F1869" s="143" t="str">
        <f>IF(E1869=0,"N/A",IF(IF(E1869&gt;"",COUNTIF(E:E,E1869),0)&gt;1,"Yes","No"))</f>
        <v>No</v>
      </c>
      <c r="G1869" s="87" t="s">
        <v>5680</v>
      </c>
      <c r="H1869" s="87" t="s">
        <v>479</v>
      </c>
      <c r="I1869" s="87" t="s">
        <v>445</v>
      </c>
      <c r="J1869" s="87" t="s">
        <v>436</v>
      </c>
      <c r="K1869" s="87">
        <v>40.419499999999999</v>
      </c>
      <c r="L1869" s="87">
        <v>-90.017916670000005</v>
      </c>
      <c r="M1869" s="87"/>
      <c r="N1869" s="87" t="s">
        <v>5679</v>
      </c>
      <c r="O1869" s="87" t="s">
        <v>5681</v>
      </c>
      <c r="P1869" s="87" t="s">
        <v>482</v>
      </c>
      <c r="Q1869" s="87" t="s">
        <v>483</v>
      </c>
    </row>
    <row r="1870" spans="1:17" x14ac:dyDescent="0.25">
      <c r="A1870" s="90"/>
      <c r="B1870" s="90" t="str">
        <f>IF(A1870&gt;"",IF(A1870=E1870,"No",(IF(IFERROR(VLOOKUP(A1870,E:E,1,FALSE)=A1870,FALSE),"Duplicate",IF(E1870&gt;"","Mismatch","IT Only")))),"No")</f>
        <v>No</v>
      </c>
      <c r="C1870" s="91" t="s">
        <v>451</v>
      </c>
      <c r="D1870" s="90" t="s">
        <v>431</v>
      </c>
      <c r="E1870" s="90" t="s">
        <v>8488</v>
      </c>
      <c r="F1870" s="90" t="str">
        <f>IF(E1870=0,"N/A",IF(IF(E1870&gt;"",COUNTIF(E:E,E1870),0)&gt;1,"Yes","No"))</f>
        <v>No</v>
      </c>
      <c r="G1870" s="92" t="s">
        <v>8489</v>
      </c>
      <c r="H1870" s="92" t="s">
        <v>489</v>
      </c>
      <c r="I1870" s="92" t="s">
        <v>648</v>
      </c>
      <c r="J1870" s="92" t="s">
        <v>436</v>
      </c>
      <c r="K1870" s="92"/>
      <c r="L1870" s="92"/>
      <c r="M1870" s="92"/>
      <c r="N1870" s="92" t="s">
        <v>8488</v>
      </c>
      <c r="O1870" s="98">
        <v>48</v>
      </c>
      <c r="P1870" s="92" t="s">
        <v>1505</v>
      </c>
      <c r="Q1870" s="97"/>
    </row>
    <row r="1871" spans="1:17" x14ac:dyDescent="0.25">
      <c r="A1871" s="143"/>
      <c r="B1871" s="143" t="str">
        <f>IF(A1871&gt;"",IF(A1871=E1871,"No",(IF(IFERROR(VLOOKUP(A1871,E:E,1,FALSE)=A1871,FALSE),"Duplicate",IF(E1871&gt;"","Mismatch","IT Only")))),"No")</f>
        <v>No</v>
      </c>
      <c r="C1871" s="86" t="s">
        <v>430</v>
      </c>
      <c r="D1871" s="143" t="s">
        <v>431</v>
      </c>
      <c r="E1871" s="143" t="s">
        <v>5406</v>
      </c>
      <c r="F1871" s="143" t="str">
        <f>IF(E1871=0,"N/A",IF(IF(E1871&gt;"",COUNTIF(E:E,E1871),0)&gt;1,"Yes","No"))</f>
        <v>No</v>
      </c>
      <c r="G1871" s="87" t="s">
        <v>5407</v>
      </c>
      <c r="H1871" s="87" t="s">
        <v>493</v>
      </c>
      <c r="I1871" s="87" t="s">
        <v>445</v>
      </c>
      <c r="J1871" s="87" t="s">
        <v>436</v>
      </c>
      <c r="K1871" s="87">
        <v>40.658700000000003</v>
      </c>
      <c r="L1871" s="87">
        <v>-88.936816669999999</v>
      </c>
      <c r="M1871" s="87"/>
      <c r="N1871" s="87" t="s">
        <v>5408</v>
      </c>
      <c r="O1871" s="87" t="s">
        <v>5409</v>
      </c>
      <c r="P1871" s="87" t="s">
        <v>1321</v>
      </c>
      <c r="Q1871" s="87" t="s">
        <v>1322</v>
      </c>
    </row>
    <row r="1872" spans="1:17" x14ac:dyDescent="0.25">
      <c r="A1872" s="143"/>
      <c r="B1872" s="143" t="str">
        <f>IF(A1872&gt;"",IF(A1872=E1872,"No",(IF(IFERROR(VLOOKUP(A1872,E:E,1,FALSE)=A1872,FALSE),"Duplicate",IF(E1872&gt;"","Mismatch","IT Only")))),"No")</f>
        <v>No</v>
      </c>
      <c r="C1872" s="86" t="s">
        <v>430</v>
      </c>
      <c r="D1872" s="143" t="s">
        <v>431</v>
      </c>
      <c r="E1872" s="143" t="s">
        <v>5425</v>
      </c>
      <c r="F1872" s="84" t="str">
        <f>IF(E1872=0,"N/A",IF(IF(E1872&gt;"",COUNTIF(E:E,E1872),0)&gt;1,"Yes","No"))</f>
        <v>No</v>
      </c>
      <c r="G1872" s="87" t="s">
        <v>5426</v>
      </c>
      <c r="H1872" s="87" t="s">
        <v>593</v>
      </c>
      <c r="I1872" s="87" t="s">
        <v>435</v>
      </c>
      <c r="J1872" s="87" t="s">
        <v>436</v>
      </c>
      <c r="K1872" s="87"/>
      <c r="L1872" s="87"/>
      <c r="M1872" s="87"/>
      <c r="N1872" s="87" t="s">
        <v>5425</v>
      </c>
      <c r="O1872" s="94">
        <v>383</v>
      </c>
      <c r="P1872" s="87" t="s">
        <v>1054</v>
      </c>
      <c r="Q1872" s="89"/>
    </row>
    <row r="1873" spans="1:17" x14ac:dyDescent="0.25">
      <c r="A1873" s="143"/>
      <c r="B1873" s="143" t="str">
        <f>IF(A1873&gt;"",IF(A1873=E1873,"No",(IF(IFERROR(VLOOKUP(A1873,E:E,1,FALSE)=A1873,FALSE),"Duplicate",IF(E1873&gt;"","Mismatch","IT Only")))),"No")</f>
        <v>No</v>
      </c>
      <c r="C1873" s="86" t="s">
        <v>430</v>
      </c>
      <c r="D1873" s="143" t="s">
        <v>431</v>
      </c>
      <c r="E1873" s="143" t="s">
        <v>5383</v>
      </c>
      <c r="F1873" s="143" t="str">
        <f>IF(E1873=0,"N/A",IF(IF(E1873&gt;"",COUNTIF(E:E,E1873),0)&gt;1,"Yes","No"))</f>
        <v>No</v>
      </c>
      <c r="G1873" s="87" t="s">
        <v>5384</v>
      </c>
      <c r="H1873" s="87" t="s">
        <v>593</v>
      </c>
      <c r="I1873" s="87" t="s">
        <v>435</v>
      </c>
      <c r="J1873" s="87" t="s">
        <v>436</v>
      </c>
      <c r="K1873" s="87">
        <v>38.697533329999999</v>
      </c>
      <c r="L1873" s="87">
        <v>-90.43665</v>
      </c>
      <c r="M1873" s="87"/>
      <c r="N1873" s="87" t="s">
        <v>5383</v>
      </c>
      <c r="O1873" s="94">
        <v>297</v>
      </c>
      <c r="P1873" s="87" t="s">
        <v>594</v>
      </c>
      <c r="Q1873" s="89"/>
    </row>
    <row r="1874" spans="1:17" x14ac:dyDescent="0.25">
      <c r="A1874" s="143"/>
      <c r="B1874" s="84" t="str">
        <f>IF(A1874&gt;"",IF(A1874=E1874,"No",(IF(IFERROR(VLOOKUP(A1874,E:E,1,FALSE)=A1874,FALSE),"Duplicate",IF(E1874&gt;"","Mismatch","IT Only")))),"No")</f>
        <v>No</v>
      </c>
      <c r="C1874" s="86" t="s">
        <v>430</v>
      </c>
      <c r="D1874" s="84" t="s">
        <v>431</v>
      </c>
      <c r="E1874" s="84" t="s">
        <v>5423</v>
      </c>
      <c r="F1874" s="84" t="str">
        <f>IF(E1874=0,"N/A",IF(IF(E1874&gt;"",COUNTIF(E:E,E1874),0)&gt;1,"Yes","No"))</f>
        <v>No</v>
      </c>
      <c r="G1874" s="87" t="s">
        <v>5424</v>
      </c>
      <c r="H1874" s="87" t="s">
        <v>489</v>
      </c>
      <c r="I1874" s="87" t="s">
        <v>435</v>
      </c>
      <c r="J1874" s="87" t="s">
        <v>436</v>
      </c>
      <c r="K1874" s="87">
        <v>38.186033330000001</v>
      </c>
      <c r="L1874" s="87">
        <v>-92.613950000000003</v>
      </c>
      <c r="M1874" s="87"/>
      <c r="N1874" s="87" t="s">
        <v>5423</v>
      </c>
      <c r="O1874" s="88">
        <v>71</v>
      </c>
      <c r="P1874" s="87" t="s">
        <v>1505</v>
      </c>
      <c r="Q1874" s="89"/>
    </row>
    <row r="1875" spans="1:17" x14ac:dyDescent="0.25">
      <c r="A1875" s="143" t="s">
        <v>5420</v>
      </c>
      <c r="B1875" s="143" t="str">
        <f>IF(A1875&gt;"",IF(A1875=E1875,"No",(IF(IFERROR(VLOOKUP(A1875,E:E,1,FALSE)=A1875,FALSE),"Duplicate",IF(E1875&gt;"","Mismatch","IT Only")))),"No")</f>
        <v>No</v>
      </c>
      <c r="C1875" s="86" t="s">
        <v>430</v>
      </c>
      <c r="D1875" s="143" t="s">
        <v>472</v>
      </c>
      <c r="E1875" s="143" t="s">
        <v>5421</v>
      </c>
      <c r="F1875" s="143" t="str">
        <f>IF(E1875=0,"N/A",IF(IF(E1875&gt;"",COUNTIF(E:E,E1875),0)&gt;1,"Yes","No"))</f>
        <v>No</v>
      </c>
      <c r="G1875" s="87" t="s">
        <v>5422</v>
      </c>
      <c r="H1875" s="87" t="s">
        <v>440</v>
      </c>
      <c r="I1875" s="87" t="s">
        <v>435</v>
      </c>
      <c r="J1875" s="87" t="s">
        <v>436</v>
      </c>
      <c r="K1875" s="87">
        <v>38.53233333</v>
      </c>
      <c r="L1875" s="87">
        <v>-90.335916670000003</v>
      </c>
      <c r="M1875" s="87"/>
      <c r="N1875" s="87" t="s">
        <v>5421</v>
      </c>
      <c r="O1875" s="88">
        <v>30</v>
      </c>
      <c r="P1875" s="87" t="s">
        <v>441</v>
      </c>
      <c r="Q1875" s="89"/>
    </row>
    <row r="1876" spans="1:17" x14ac:dyDescent="0.25">
      <c r="A1876" s="143"/>
      <c r="B1876" s="84" t="str">
        <f>IF(A1876&gt;"",IF(A1876=E1876,"No",(IF(IFERROR(VLOOKUP(A1876,E:E,1,FALSE)=A1876,FALSE),"Duplicate",IF(E1876&gt;"","Mismatch","IT Only")))),"No")</f>
        <v>No</v>
      </c>
      <c r="C1876" s="86" t="s">
        <v>430</v>
      </c>
      <c r="D1876" s="84" t="s">
        <v>431</v>
      </c>
      <c r="E1876" s="84" t="s">
        <v>5427</v>
      </c>
      <c r="F1876" s="84" t="str">
        <f>IF(E1876=0,"N/A",IF(IF(E1876&gt;"",COUNTIF(E:E,E1876),0)&gt;1,"Yes","No"))</f>
        <v>No</v>
      </c>
      <c r="G1876" s="87" t="s">
        <v>5428</v>
      </c>
      <c r="H1876" s="87" t="s">
        <v>434</v>
      </c>
      <c r="I1876" s="87" t="s">
        <v>435</v>
      </c>
      <c r="J1876" s="87" t="s">
        <v>436</v>
      </c>
      <c r="K1876" s="87">
        <v>39.15583333</v>
      </c>
      <c r="L1876" s="87">
        <v>-91.897949999999994</v>
      </c>
      <c r="M1876" s="87"/>
      <c r="N1876" s="87" t="s">
        <v>5427</v>
      </c>
      <c r="O1876" s="94">
        <v>930</v>
      </c>
      <c r="P1876" s="87" t="s">
        <v>437</v>
      </c>
      <c r="Q1876" s="89"/>
    </row>
    <row r="1877" spans="1:17" x14ac:dyDescent="0.25">
      <c r="A1877" s="143"/>
      <c r="B1877" s="143" t="str">
        <f>IF(A1877&gt;"",IF(A1877=E1877,"No",(IF(IFERROR(VLOOKUP(A1877,E:E,1,FALSE)=A1877,FALSE),"Duplicate",IF(E1877&gt;"","Mismatch","IT Only")))),"No")</f>
        <v>No</v>
      </c>
      <c r="C1877" s="86" t="s">
        <v>430</v>
      </c>
      <c r="D1877" s="143" t="s">
        <v>431</v>
      </c>
      <c r="E1877" s="143" t="s">
        <v>5686</v>
      </c>
      <c r="F1877" s="143" t="str">
        <f>IF(E1877=0,"N/A",IF(IF(E1877&gt;"",COUNTIF(E:E,E1877),0)&gt;1,"Yes","No"))</f>
        <v>No</v>
      </c>
      <c r="G1877" s="87" t="s">
        <v>5687</v>
      </c>
      <c r="H1877" s="87" t="s">
        <v>440</v>
      </c>
      <c r="I1877" s="87" t="s">
        <v>435</v>
      </c>
      <c r="J1877" s="87" t="s">
        <v>436</v>
      </c>
      <c r="K1877" s="87">
        <v>38.592216669999999</v>
      </c>
      <c r="L1877" s="87">
        <v>-90.336200000000005</v>
      </c>
      <c r="M1877" s="87"/>
      <c r="N1877" s="87" t="s">
        <v>5686</v>
      </c>
      <c r="O1877" s="94">
        <v>233</v>
      </c>
      <c r="P1877" s="87" t="s">
        <v>513</v>
      </c>
      <c r="Q1877" s="89"/>
    </row>
    <row r="1878" spans="1:17" x14ac:dyDescent="0.25">
      <c r="A1878" s="143"/>
      <c r="B1878" s="143" t="str">
        <f>IF(A1878&gt;"",IF(A1878=E1878,"No",(IF(IFERROR(VLOOKUP(A1878,E:E,1,FALSE)=A1878,FALSE),"Duplicate",IF(E1878&gt;"","Mismatch","IT Only")))),"No")</f>
        <v>No</v>
      </c>
      <c r="C1878" s="86" t="s">
        <v>430</v>
      </c>
      <c r="D1878" s="143" t="s">
        <v>431</v>
      </c>
      <c r="E1878" s="143" t="s">
        <v>5431</v>
      </c>
      <c r="F1878" s="143" t="str">
        <f>IF(E1878=0,"N/A",IF(IF(E1878&gt;"",COUNTIF(E:E,E1878),0)&gt;1,"Yes","No"))</f>
        <v>No</v>
      </c>
      <c r="G1878" s="87" t="s">
        <v>5432</v>
      </c>
      <c r="H1878" s="87" t="s">
        <v>434</v>
      </c>
      <c r="I1878" s="87" t="s">
        <v>435</v>
      </c>
      <c r="J1878" s="87" t="s">
        <v>436</v>
      </c>
      <c r="K1878" s="87">
        <v>38.938483329999997</v>
      </c>
      <c r="L1878" s="87">
        <v>-92.952016670000006</v>
      </c>
      <c r="M1878" s="87"/>
      <c r="N1878" s="87" t="s">
        <v>5431</v>
      </c>
      <c r="O1878" s="94">
        <v>869</v>
      </c>
      <c r="P1878" s="87" t="s">
        <v>1297</v>
      </c>
      <c r="Q1878" s="89"/>
    </row>
    <row r="1879" spans="1:17" x14ac:dyDescent="0.25">
      <c r="A1879" s="143"/>
      <c r="B1879" s="143" t="str">
        <f>IF(A1879&gt;"",IF(A1879=E1879,"No",(IF(IFERROR(VLOOKUP(A1879,E:E,1,FALSE)=A1879,FALSE),"Duplicate",IF(E1879&gt;"","Mismatch","IT Only")))),"No")</f>
        <v>No</v>
      </c>
      <c r="C1879" s="86" t="s">
        <v>430</v>
      </c>
      <c r="D1879" s="143" t="s">
        <v>431</v>
      </c>
      <c r="E1879" s="143" t="s">
        <v>5589</v>
      </c>
      <c r="F1879" s="143" t="str">
        <f>IF(E1879=0,"N/A",IF(IF(E1879&gt;"",COUNTIF(E:E,E1879),0)&gt;1,"Yes","No"))</f>
        <v>No</v>
      </c>
      <c r="G1879" s="87" t="s">
        <v>5590</v>
      </c>
      <c r="H1879" s="87" t="s">
        <v>444</v>
      </c>
      <c r="I1879" s="87" t="s">
        <v>445</v>
      </c>
      <c r="J1879" s="87" t="s">
        <v>436</v>
      </c>
      <c r="K1879" s="87">
        <v>41.465683329999997</v>
      </c>
      <c r="L1879" s="87">
        <v>-89.465800000000002</v>
      </c>
      <c r="M1879" s="87"/>
      <c r="N1879" s="87" t="s">
        <v>5589</v>
      </c>
      <c r="O1879" s="87" t="s">
        <v>5591</v>
      </c>
      <c r="P1879" s="87" t="s">
        <v>2265</v>
      </c>
      <c r="Q1879" s="87" t="s">
        <v>2266</v>
      </c>
    </row>
    <row r="1880" spans="1:17" x14ac:dyDescent="0.25">
      <c r="A1880" s="143"/>
      <c r="B1880" s="143" t="str">
        <f>IF(A1880&gt;"",IF(A1880=E1880,"No",(IF(IFERROR(VLOOKUP(A1880,E:E,1,FALSE)=A1880,FALSE),"Duplicate",IF(E1880&gt;"","Mismatch","IT Only")))),"No")</f>
        <v>No</v>
      </c>
      <c r="C1880" s="86" t="s">
        <v>430</v>
      </c>
      <c r="D1880" s="143" t="s">
        <v>431</v>
      </c>
      <c r="E1880" s="143" t="s">
        <v>5619</v>
      </c>
      <c r="F1880" s="143" t="str">
        <f>IF(E1880=0,"N/A",IF(IF(E1880&gt;"",COUNTIF(E:E,E1880),0)&gt;1,"Yes","No"))</f>
        <v>No</v>
      </c>
      <c r="G1880" s="87" t="s">
        <v>5620</v>
      </c>
      <c r="H1880" s="87" t="s">
        <v>489</v>
      </c>
      <c r="I1880" s="87" t="s">
        <v>435</v>
      </c>
      <c r="J1880" s="87" t="s">
        <v>436</v>
      </c>
      <c r="K1880" s="87">
        <v>38.064766669999997</v>
      </c>
      <c r="L1880" s="87">
        <v>-92.690483330000006</v>
      </c>
      <c r="M1880" s="87"/>
      <c r="N1880" s="87" t="s">
        <v>5619</v>
      </c>
      <c r="O1880" s="94">
        <v>584</v>
      </c>
      <c r="P1880" s="87" t="s">
        <v>1505</v>
      </c>
      <c r="Q1880" s="89"/>
    </row>
    <row r="1881" spans="1:17" x14ac:dyDescent="0.25">
      <c r="A1881" s="143"/>
      <c r="B1881" s="84" t="str">
        <f>IF(A1881&gt;"",IF(A1881=E1881,"No",(IF(IFERROR(VLOOKUP(A1881,E:E,1,FALSE)=A1881,FALSE),"Duplicate",IF(E1881&gt;"","Mismatch","IT Only")))),"No")</f>
        <v>No</v>
      </c>
      <c r="C1881" s="86" t="s">
        <v>430</v>
      </c>
      <c r="D1881" s="84" t="s">
        <v>431</v>
      </c>
      <c r="E1881" s="143" t="s">
        <v>5599</v>
      </c>
      <c r="F1881" s="84" t="str">
        <f>IF(E1881=0,"N/A",IF(IF(E1881&gt;"",COUNTIF(E:E,E1881),0)&gt;1,"Yes","No"))</f>
        <v>No</v>
      </c>
      <c r="G1881" s="87" t="s">
        <v>5600</v>
      </c>
      <c r="H1881" s="87" t="s">
        <v>493</v>
      </c>
      <c r="I1881" s="87" t="s">
        <v>445</v>
      </c>
      <c r="J1881" s="87" t="s">
        <v>436</v>
      </c>
      <c r="K1881" s="87">
        <v>40.142699999999998</v>
      </c>
      <c r="L1881" s="87">
        <v>-89.380283000000006</v>
      </c>
      <c r="M1881" s="87"/>
      <c r="N1881" s="87" t="s">
        <v>5599</v>
      </c>
      <c r="O1881" s="87" t="s">
        <v>5601</v>
      </c>
      <c r="P1881" s="87" t="s">
        <v>806</v>
      </c>
      <c r="Q1881" s="87" t="s">
        <v>807</v>
      </c>
    </row>
    <row r="1882" spans="1:17" x14ac:dyDescent="0.25">
      <c r="A1882" s="143"/>
      <c r="B1882" s="84" t="str">
        <f>IF(A1882&gt;"",IF(A1882=E1882,"No",(IF(IFERROR(VLOOKUP(A1882,E:E,1,FALSE)=A1882,FALSE),"Duplicate",IF(E1882&gt;"","Mismatch","IT Only")))),"No")</f>
        <v>No</v>
      </c>
      <c r="C1882" s="86" t="s">
        <v>430</v>
      </c>
      <c r="D1882" s="84" t="s">
        <v>431</v>
      </c>
      <c r="E1882" s="84" t="s">
        <v>5495</v>
      </c>
      <c r="F1882" s="84" t="str">
        <f>IF(E1882=0,"N/A",IF(IF(E1882&gt;"",COUNTIF(E:E,E1882),0)&gt;1,"Yes","No"))</f>
        <v>No</v>
      </c>
      <c r="G1882" s="87" t="s">
        <v>5496</v>
      </c>
      <c r="H1882" s="87" t="s">
        <v>444</v>
      </c>
      <c r="I1882" s="87" t="s">
        <v>445</v>
      </c>
      <c r="J1882" s="87" t="s">
        <v>436</v>
      </c>
      <c r="K1882" s="87">
        <v>40.581983000000001</v>
      </c>
      <c r="L1882" s="87">
        <v>-89.631799999999998</v>
      </c>
      <c r="M1882" s="87"/>
      <c r="N1882" s="87" t="s">
        <v>5495</v>
      </c>
      <c r="O1882" s="87" t="s">
        <v>5497</v>
      </c>
      <c r="P1882" s="87" t="s">
        <v>447</v>
      </c>
      <c r="Q1882" s="87" t="s">
        <v>448</v>
      </c>
    </row>
    <row r="1883" spans="1:17" x14ac:dyDescent="0.25">
      <c r="A1883" s="143" t="s">
        <v>5702</v>
      </c>
      <c r="B1883" s="84" t="str">
        <f>IF(A1883&gt;"",IF(A1883=E1883,"No",(IF(IFERROR(VLOOKUP(A1883,E:E,1,FALSE)=A1883,FALSE),"Duplicate",IF(E1883&gt;"","Mismatch","IT Only")))),"No")</f>
        <v>No</v>
      </c>
      <c r="C1883" s="86" t="s">
        <v>430</v>
      </c>
      <c r="D1883" s="84" t="s">
        <v>431</v>
      </c>
      <c r="E1883" s="84" t="s">
        <v>5702</v>
      </c>
      <c r="F1883" s="84" t="str">
        <f>IF(E1883=0,"N/A",IF(IF(E1883&gt;"",COUNTIF(E:E,E1883),0)&gt;1,"Yes","No"))</f>
        <v>No</v>
      </c>
      <c r="G1883" s="87" t="s">
        <v>5703</v>
      </c>
      <c r="H1883" s="87" t="s">
        <v>2587</v>
      </c>
      <c r="I1883" s="87" t="s">
        <v>445</v>
      </c>
      <c r="J1883" s="87" t="s">
        <v>536</v>
      </c>
      <c r="K1883" s="87">
        <v>40.705118059999997</v>
      </c>
      <c r="L1883" s="87">
        <v>-90.249767219999995</v>
      </c>
      <c r="M1883" s="87"/>
      <c r="N1883" s="87"/>
      <c r="O1883" s="87"/>
      <c r="P1883" s="87"/>
      <c r="Q1883" s="87"/>
    </row>
    <row r="1884" spans="1:17" x14ac:dyDescent="0.25">
      <c r="A1884" s="84" t="s">
        <v>5706</v>
      </c>
      <c r="B1884" s="84" t="str">
        <f>IF(A1884&gt;"",IF(A1884=E1884,"No",(IF(IFERROR(VLOOKUP(A1884,E:E,1,FALSE)=A1884,FALSE),"Duplicate",IF(E1884&gt;"","Mismatch","IT Only")))),"No")</f>
        <v>No</v>
      </c>
      <c r="C1884" s="86" t="s">
        <v>430</v>
      </c>
      <c r="D1884" s="84" t="s">
        <v>431</v>
      </c>
      <c r="E1884" s="84" t="s">
        <v>5706</v>
      </c>
      <c r="F1884" s="84" t="str">
        <f>IF(E1884=0,"N/A",IF(IF(E1884&gt;"",COUNTIF(E:E,E1884),0)&gt;1,"Yes","No"))</f>
        <v>No</v>
      </c>
      <c r="G1884" s="87" t="s">
        <v>5707</v>
      </c>
      <c r="H1884" s="87" t="s">
        <v>893</v>
      </c>
      <c r="I1884" s="87" t="s">
        <v>435</v>
      </c>
      <c r="J1884" s="87" t="s">
        <v>580</v>
      </c>
      <c r="K1884" s="87">
        <v>38.325671999999997</v>
      </c>
      <c r="L1884" s="87">
        <v>-90.794077000000001</v>
      </c>
      <c r="M1884" s="87"/>
      <c r="N1884" s="87"/>
      <c r="O1884" s="88"/>
      <c r="P1884" s="87"/>
      <c r="Q1884" s="89"/>
    </row>
    <row r="1885" spans="1:17" x14ac:dyDescent="0.25">
      <c r="A1885" s="143"/>
      <c r="B1885" s="143" t="str">
        <f>IF(A1885&gt;"",IF(A1885=E1885,"No",(IF(IFERROR(VLOOKUP(A1885,E:E,1,FALSE)=A1885,FALSE),"Duplicate",IF(E1885&gt;"","Mismatch","IT Only")))),"No")</f>
        <v>No</v>
      </c>
      <c r="C1885" s="86" t="s">
        <v>430</v>
      </c>
      <c r="D1885" s="143" t="s">
        <v>431</v>
      </c>
      <c r="E1885" s="143" t="s">
        <v>5544</v>
      </c>
      <c r="F1885" s="143" t="str">
        <f>IF(E1885=0,"N/A",IF(IF(E1885&gt;"",COUNTIF(E:E,E1885),0)&gt;1,"Yes","No"))</f>
        <v>No</v>
      </c>
      <c r="G1885" s="87" t="s">
        <v>5545</v>
      </c>
      <c r="H1885" s="87" t="s">
        <v>440</v>
      </c>
      <c r="I1885" s="87" t="s">
        <v>435</v>
      </c>
      <c r="J1885" s="87" t="s">
        <v>436</v>
      </c>
      <c r="K1885" s="87">
        <v>38.548516669999998</v>
      </c>
      <c r="L1885" s="87">
        <v>-90.284649999999999</v>
      </c>
      <c r="M1885" s="87"/>
      <c r="N1885" s="87" t="s">
        <v>5544</v>
      </c>
      <c r="O1885" s="94">
        <v>238</v>
      </c>
      <c r="P1885" s="87" t="s">
        <v>594</v>
      </c>
      <c r="Q1885" s="89"/>
    </row>
    <row r="1886" spans="1:17" x14ac:dyDescent="0.25">
      <c r="A1886" s="143"/>
      <c r="B1886" s="143" t="str">
        <f>IF(A1886&gt;"",IF(A1886=E1886,"No",(IF(IFERROR(VLOOKUP(A1886,E:E,1,FALSE)=A1886,FALSE),"Duplicate",IF(E1886&gt;"","Mismatch","IT Only")))),"No")</f>
        <v>No</v>
      </c>
      <c r="C1886" s="86" t="s">
        <v>430</v>
      </c>
      <c r="D1886" s="143" t="s">
        <v>431</v>
      </c>
      <c r="E1886" s="143" t="s">
        <v>5616</v>
      </c>
      <c r="F1886" s="143" t="str">
        <f>IF(E1886=0,"N/A",IF(IF(E1886&gt;"",COUNTIF(E:E,E1886),0)&gt;1,"Yes","No"))</f>
        <v>No</v>
      </c>
      <c r="G1886" s="87" t="s">
        <v>5617</v>
      </c>
      <c r="H1886" s="87" t="s">
        <v>493</v>
      </c>
      <c r="I1886" s="87" t="s">
        <v>445</v>
      </c>
      <c r="J1886" s="87" t="s">
        <v>436</v>
      </c>
      <c r="K1886" s="87">
        <v>40.115833000000002</v>
      </c>
      <c r="L1886" s="87">
        <v>-89.389116999999999</v>
      </c>
      <c r="M1886" s="87"/>
      <c r="N1886" s="87" t="s">
        <v>5616</v>
      </c>
      <c r="O1886" s="87" t="s">
        <v>5618</v>
      </c>
      <c r="P1886" s="87" t="s">
        <v>806</v>
      </c>
      <c r="Q1886" s="87" t="s">
        <v>807</v>
      </c>
    </row>
    <row r="1887" spans="1:17" x14ac:dyDescent="0.25">
      <c r="A1887" s="143"/>
      <c r="B1887" s="143" t="str">
        <f>IF(A1887&gt;"",IF(A1887=E1887,"No",(IF(IFERROR(VLOOKUP(A1887,E:E,1,FALSE)=A1887,FALSE),"Duplicate",IF(E1887&gt;"","Mismatch","IT Only")))),"No")</f>
        <v>No</v>
      </c>
      <c r="C1887" s="86" t="s">
        <v>430</v>
      </c>
      <c r="D1887" s="143" t="s">
        <v>431</v>
      </c>
      <c r="E1887" s="143" t="s">
        <v>5439</v>
      </c>
      <c r="F1887" s="143" t="str">
        <f>IF(E1887=0,"N/A",IF(IF(E1887&gt;"",COUNTIF(E:E,E1887),0)&gt;1,"Yes","No"))</f>
        <v>No</v>
      </c>
      <c r="G1887" s="87" t="s">
        <v>5440</v>
      </c>
      <c r="H1887" s="87" t="s">
        <v>516</v>
      </c>
      <c r="I1887" s="87" t="s">
        <v>445</v>
      </c>
      <c r="J1887" s="87" t="s">
        <v>436</v>
      </c>
      <c r="K1887" s="87">
        <v>38.632416669999998</v>
      </c>
      <c r="L1887" s="87">
        <v>-90.108450000000005</v>
      </c>
      <c r="M1887" s="87"/>
      <c r="N1887" s="87" t="s">
        <v>5439</v>
      </c>
      <c r="O1887" s="94">
        <v>342</v>
      </c>
      <c r="P1887" s="87" t="s">
        <v>518</v>
      </c>
      <c r="Q1887" s="87" t="s">
        <v>519</v>
      </c>
    </row>
    <row r="1888" spans="1:17" x14ac:dyDescent="0.25">
      <c r="A1888" s="143"/>
      <c r="B1888" s="84" t="str">
        <f>IF(A1888&gt;"",IF(A1888=E1888,"No",(IF(IFERROR(VLOOKUP(A1888,E:E,1,FALSE)=A1888,FALSE),"Duplicate",IF(E1888&gt;"","Mismatch","IT Only")))),"No")</f>
        <v>No</v>
      </c>
      <c r="C1888" s="86" t="s">
        <v>430</v>
      </c>
      <c r="D1888" s="84" t="s">
        <v>431</v>
      </c>
      <c r="E1888" s="84" t="s">
        <v>1121</v>
      </c>
      <c r="F1888" s="84" t="str">
        <f>IF(E1888=0,"N/A",IF(IF(E1888&gt;"",COUNTIF(E:E,E1888),0)&gt;1,"Yes","No"))</f>
        <v>No</v>
      </c>
      <c r="G1888" s="87" t="s">
        <v>1122</v>
      </c>
      <c r="H1888" s="87" t="s">
        <v>516</v>
      </c>
      <c r="I1888" s="87" t="s">
        <v>445</v>
      </c>
      <c r="J1888" s="87" t="s">
        <v>436</v>
      </c>
      <c r="K1888" s="87">
        <v>38.511400000000002</v>
      </c>
      <c r="L1888" s="87">
        <v>-89.9803</v>
      </c>
      <c r="M1888" s="87"/>
      <c r="N1888" s="87" t="s">
        <v>1123</v>
      </c>
      <c r="O1888" s="87" t="s">
        <v>1124</v>
      </c>
      <c r="P1888" s="87" t="s">
        <v>524</v>
      </c>
      <c r="Q1888" s="87" t="s">
        <v>525</v>
      </c>
    </row>
    <row r="1889" spans="1:17" x14ac:dyDescent="0.25">
      <c r="A1889" s="143" t="s">
        <v>5435</v>
      </c>
      <c r="B1889" s="84" t="str">
        <f>IF(A1889&gt;"",IF(A1889=E1889,"No",(IF(IFERROR(VLOOKUP(A1889,E:E,1,FALSE)=A1889,FALSE),"Duplicate",IF(E1889&gt;"","Mismatch","IT Only")))),"No")</f>
        <v>No</v>
      </c>
      <c r="C1889" s="86" t="s">
        <v>430</v>
      </c>
      <c r="D1889" s="84" t="s">
        <v>472</v>
      </c>
      <c r="E1889" s="84" t="s">
        <v>5436</v>
      </c>
      <c r="F1889" s="84" t="str">
        <f>IF(E1889=0,"N/A",IF(IF(E1889&gt;"",COUNTIF(E:E,E1889),0)&gt;1,"Yes","No"))</f>
        <v>No</v>
      </c>
      <c r="G1889" s="87" t="s">
        <v>5437</v>
      </c>
      <c r="H1889" s="87" t="s">
        <v>493</v>
      </c>
      <c r="I1889" s="87" t="s">
        <v>445</v>
      </c>
      <c r="J1889" s="87" t="s">
        <v>500</v>
      </c>
      <c r="K1889" s="87">
        <v>39.851550000000003</v>
      </c>
      <c r="L1889" s="87">
        <v>-89.335240999999996</v>
      </c>
      <c r="M1889" s="87"/>
      <c r="N1889" s="87" t="s">
        <v>5436</v>
      </c>
      <c r="O1889" s="87" t="s">
        <v>5438</v>
      </c>
      <c r="P1889" s="87" t="s">
        <v>806</v>
      </c>
      <c r="Q1889" s="87" t="s">
        <v>807</v>
      </c>
    </row>
    <row r="1890" spans="1:17" x14ac:dyDescent="0.25">
      <c r="A1890" s="143"/>
      <c r="C1890" s="86" t="s">
        <v>430</v>
      </c>
      <c r="D1890" s="84" t="s">
        <v>464</v>
      </c>
      <c r="E1890" s="84" t="s">
        <v>10343</v>
      </c>
      <c r="F1890" s="84" t="s">
        <v>32</v>
      </c>
      <c r="G1890" s="134" t="s">
        <v>10344</v>
      </c>
      <c r="H1890" s="110" t="s">
        <v>444</v>
      </c>
      <c r="I1890" s="110" t="s">
        <v>445</v>
      </c>
      <c r="J1890" s="110"/>
      <c r="K1890" s="134">
        <v>40.7913</v>
      </c>
      <c r="L1890" s="134">
        <v>-89.455500000000001</v>
      </c>
      <c r="M1890" s="134" t="s">
        <v>10345</v>
      </c>
      <c r="N1890" s="110"/>
      <c r="O1890" s="110"/>
      <c r="P1890" s="110"/>
      <c r="Q1890" s="110"/>
    </row>
    <row r="1891" spans="1:17" x14ac:dyDescent="0.25">
      <c r="A1891" s="143"/>
      <c r="B1891" s="84" t="str">
        <f>IF(A1891&gt;"",IF(A1891=E1891,"No",(IF(IFERROR(VLOOKUP(A1891,E:E,1,FALSE)=A1891,FALSE),"Duplicate",IF(E1891&gt;"","Mismatch","IT Only")))),"No")</f>
        <v>No</v>
      </c>
      <c r="C1891" s="86" t="s">
        <v>430</v>
      </c>
      <c r="D1891" s="84" t="s">
        <v>431</v>
      </c>
      <c r="E1891" s="84" t="s">
        <v>5718</v>
      </c>
      <c r="F1891" s="84" t="str">
        <f>IF(E1891=0,"N/A",IF(IF(E1891&gt;"",COUNTIF(E:E,E1891),0)&gt;1,"Yes","No"))</f>
        <v>No</v>
      </c>
      <c r="G1891" s="87" t="s">
        <v>5719</v>
      </c>
      <c r="H1891" s="87" t="s">
        <v>440</v>
      </c>
      <c r="I1891" s="87" t="s">
        <v>435</v>
      </c>
      <c r="J1891" s="87" t="s">
        <v>436</v>
      </c>
      <c r="K1891" s="87">
        <v>38.572266669999998</v>
      </c>
      <c r="L1891" s="87">
        <v>-90.287999999999997</v>
      </c>
      <c r="M1891" s="87"/>
      <c r="N1891" s="87" t="s">
        <v>5718</v>
      </c>
      <c r="O1891" s="94">
        <v>101</v>
      </c>
      <c r="P1891" s="87" t="s">
        <v>513</v>
      </c>
      <c r="Q1891" s="89"/>
    </row>
    <row r="1892" spans="1:17" x14ac:dyDescent="0.25">
      <c r="A1892" s="143" t="s">
        <v>5697</v>
      </c>
      <c r="B1892" s="84" t="str">
        <f>IF(A1892&gt;"",IF(A1892=E1892,"No",(IF(IFERROR(VLOOKUP(A1892,E:E,1,FALSE)=A1892,FALSE),"Duplicate",IF(E1892&gt;"","Mismatch","IT Only")))),"No")</f>
        <v>No</v>
      </c>
      <c r="C1892" s="86" t="s">
        <v>430</v>
      </c>
      <c r="D1892" s="84" t="s">
        <v>431</v>
      </c>
      <c r="E1892" s="84" t="s">
        <v>5698</v>
      </c>
      <c r="F1892" s="84" t="str">
        <f>IF(E1892=0,"N/A",IF(IF(E1892&gt;"",COUNTIF(E:E,E1892),0)&gt;1,"Yes","No"))</f>
        <v>No</v>
      </c>
      <c r="G1892" s="87" t="s">
        <v>5699</v>
      </c>
      <c r="H1892" s="87" t="s">
        <v>444</v>
      </c>
      <c r="I1892" s="87" t="s">
        <v>445</v>
      </c>
      <c r="J1892" s="87" t="s">
        <v>467</v>
      </c>
      <c r="K1892" s="87">
        <v>40.677783329999997</v>
      </c>
      <c r="L1892" s="87">
        <v>-91.080033330000006</v>
      </c>
      <c r="M1892" s="87"/>
      <c r="N1892" s="87" t="s">
        <v>5700</v>
      </c>
      <c r="O1892" s="87" t="s">
        <v>5701</v>
      </c>
      <c r="P1892" s="87" t="s">
        <v>457</v>
      </c>
      <c r="Q1892" s="87" t="s">
        <v>470</v>
      </c>
    </row>
    <row r="1893" spans="1:17" x14ac:dyDescent="0.25">
      <c r="A1893" s="143"/>
      <c r="B1893" s="143" t="str">
        <f>IF(A1893&gt;"",IF(A1893=E1893,"No",(IF(IFERROR(VLOOKUP(A1893,E:E,1,FALSE)=A1893,FALSE),"Duplicate",IF(E1893&gt;"","Mismatch","IT Only")))),"No")</f>
        <v>No</v>
      </c>
      <c r="C1893" s="86" t="s">
        <v>430</v>
      </c>
      <c r="D1893" s="143" t="s">
        <v>431</v>
      </c>
      <c r="E1893" s="143" t="s">
        <v>5708</v>
      </c>
      <c r="F1893" s="143" t="str">
        <f>IF(E1893=0,"N/A",IF(IF(E1893&gt;"",COUNTIF(E:E,E1893),0)&gt;1,"Yes","No"))</f>
        <v>No</v>
      </c>
      <c r="G1893" s="87" t="s">
        <v>5709</v>
      </c>
      <c r="H1893" s="87" t="s">
        <v>644</v>
      </c>
      <c r="I1893" s="87" t="s">
        <v>435</v>
      </c>
      <c r="J1893" s="87" t="s">
        <v>436</v>
      </c>
      <c r="K1893" s="87">
        <v>38.309033329999998</v>
      </c>
      <c r="L1893" s="87">
        <v>-90.828183330000002</v>
      </c>
      <c r="M1893" s="87"/>
      <c r="N1893" s="87" t="s">
        <v>5708</v>
      </c>
      <c r="O1893" s="94">
        <v>505</v>
      </c>
      <c r="P1893" s="87" t="s">
        <v>1562</v>
      </c>
      <c r="Q1893" s="89"/>
    </row>
    <row r="1894" spans="1:17" x14ac:dyDescent="0.25">
      <c r="A1894" s="143"/>
      <c r="B1894" s="84" t="str">
        <f>IF(A1894&gt;"",IF(A1894=E1894,"No",(IF(IFERROR(VLOOKUP(A1894,E:E,1,FALSE)=A1894,FALSE),"Duplicate",IF(E1894&gt;"","Mismatch","IT Only")))),"No")</f>
        <v>No</v>
      </c>
      <c r="C1894" s="86" t="s">
        <v>430</v>
      </c>
      <c r="D1894" s="84" t="s">
        <v>431</v>
      </c>
      <c r="E1894" s="84" t="s">
        <v>4783</v>
      </c>
      <c r="F1894" s="84" t="str">
        <f>IF(E1894=0,"N/A",IF(IF(E1894&gt;"",COUNTIF(E:E,E1894),0)&gt;1,"Yes","No"))</f>
        <v>No</v>
      </c>
      <c r="G1894" s="87" t="s">
        <v>4784</v>
      </c>
      <c r="H1894" s="87" t="s">
        <v>558</v>
      </c>
      <c r="I1894" s="87" t="s">
        <v>445</v>
      </c>
      <c r="J1894" s="87" t="s">
        <v>436</v>
      </c>
      <c r="K1894" s="87">
        <v>38.672336000000001</v>
      </c>
      <c r="L1894" s="87">
        <v>-89.937066999999999</v>
      </c>
      <c r="M1894" s="87"/>
      <c r="N1894" s="87" t="s">
        <v>4785</v>
      </c>
      <c r="O1894" s="87" t="s">
        <v>4786</v>
      </c>
      <c r="P1894" s="87" t="s">
        <v>1961</v>
      </c>
      <c r="Q1894" s="87" t="s">
        <v>1962</v>
      </c>
    </row>
    <row r="1895" spans="1:17" x14ac:dyDescent="0.25">
      <c r="A1895" s="143"/>
      <c r="B1895" s="143" t="str">
        <f>IF(A1895&gt;"",IF(A1895=E1895,"No",(IF(IFERROR(VLOOKUP(A1895,E:E,1,FALSE)=A1895,FALSE),"Duplicate",IF(E1895&gt;"","Mismatch","IT Only")))),"No")</f>
        <v>No</v>
      </c>
      <c r="C1895" s="86" t="s">
        <v>430</v>
      </c>
      <c r="D1895" s="143" t="s">
        <v>431</v>
      </c>
      <c r="E1895" s="143" t="s">
        <v>5715</v>
      </c>
      <c r="F1895" s="143" t="str">
        <f>IF(E1895=0,"N/A",IF(IF(E1895&gt;"",COUNTIF(E:E,E1895),0)&gt;1,"Yes","No"))</f>
        <v>No</v>
      </c>
      <c r="G1895" s="87" t="s">
        <v>5716</v>
      </c>
      <c r="H1895" s="87" t="s">
        <v>479</v>
      </c>
      <c r="I1895" s="87" t="s">
        <v>445</v>
      </c>
      <c r="J1895" s="87" t="s">
        <v>436</v>
      </c>
      <c r="K1895" s="87">
        <v>40.139166670000002</v>
      </c>
      <c r="L1895" s="87">
        <v>-91.223266670000001</v>
      </c>
      <c r="M1895" s="87"/>
      <c r="N1895" s="87" t="s">
        <v>5715</v>
      </c>
      <c r="O1895" s="87" t="s">
        <v>5717</v>
      </c>
      <c r="P1895" s="87" t="s">
        <v>482</v>
      </c>
      <c r="Q1895" s="87" t="s">
        <v>483</v>
      </c>
    </row>
    <row r="1896" spans="1:17" x14ac:dyDescent="0.25">
      <c r="A1896" s="143" t="s">
        <v>10016</v>
      </c>
      <c r="B1896" s="143" t="str">
        <f>IF(A1896&gt;"",IF(A1896=E1896,"No",(IF(IFERROR(VLOOKUP(A1896,E:E,1,FALSE)=A1896,FALSE),"Duplicate",IF(E1896&gt;"","Mismatch","IT Only")))),"No")</f>
        <v>No</v>
      </c>
      <c r="C1896" s="86" t="s">
        <v>430</v>
      </c>
      <c r="D1896" s="143" t="s">
        <v>431</v>
      </c>
      <c r="E1896" s="143" t="s">
        <v>10015</v>
      </c>
      <c r="F1896" s="143" t="str">
        <f>IF(E1896=0,"N/A",IF(IF(E1896&gt;"",COUNTIF(E:E,E1896),0)&gt;1,"Yes","No"))</f>
        <v>No</v>
      </c>
      <c r="G1896" s="87" t="s">
        <v>10014</v>
      </c>
      <c r="H1896" s="87" t="s">
        <v>444</v>
      </c>
      <c r="I1896" s="87" t="s">
        <v>445</v>
      </c>
      <c r="J1896" s="87" t="s">
        <v>536</v>
      </c>
      <c r="K1896" s="87">
        <v>41.133653000000002</v>
      </c>
      <c r="L1896" s="87">
        <v>-89.066323999999994</v>
      </c>
      <c r="M1896" s="87"/>
      <c r="N1896" s="87"/>
      <c r="O1896" s="87"/>
      <c r="P1896" s="87"/>
      <c r="Q1896" s="87"/>
    </row>
    <row r="1897" spans="1:17" ht="30" x14ac:dyDescent="0.25">
      <c r="A1897" s="93" t="s">
        <v>5722</v>
      </c>
      <c r="B1897" s="143" t="str">
        <f>IF(A1897&gt;"",IF(A1897=E1897,"No",(IF(IFERROR(VLOOKUP(A1897,E:E,1,FALSE)=A1897,FALSE),"Duplicate",IF(E1897&gt;"","Mismatch","IT Only")))),"No")</f>
        <v>Duplicate</v>
      </c>
      <c r="C1897" s="86" t="s">
        <v>463</v>
      </c>
      <c r="D1897" s="143" t="s">
        <v>549</v>
      </c>
      <c r="E1897" s="143" t="s">
        <v>5723</v>
      </c>
      <c r="F1897" s="143" t="str">
        <f>IF(E1897=0,"N/A",IF(IF(E1897&gt;"",COUNTIF(E:E,E1897),0)&gt;1,"Yes","No"))</f>
        <v>No</v>
      </c>
      <c r="G1897" s="87" t="s">
        <v>5724</v>
      </c>
      <c r="H1897" s="87" t="s">
        <v>1226</v>
      </c>
      <c r="I1897" s="87" t="s">
        <v>435</v>
      </c>
      <c r="J1897" s="87" t="s">
        <v>580</v>
      </c>
      <c r="K1897" s="87">
        <v>39.436748999999999</v>
      </c>
      <c r="L1897" s="87">
        <v>-91.071417999999994</v>
      </c>
      <c r="M1897" s="87" t="s">
        <v>5725</v>
      </c>
      <c r="N1897" s="87"/>
      <c r="O1897" s="94"/>
      <c r="P1897" s="87"/>
      <c r="Q1897" s="89"/>
    </row>
    <row r="1898" spans="1:17" x14ac:dyDescent="0.25">
      <c r="A1898" s="93" t="s">
        <v>5728</v>
      </c>
      <c r="B1898" s="84" t="str">
        <f>IF(A1898&gt;"",IF(A1898=E1898,"No",(IF(IFERROR(VLOOKUP(A1898,E:E,1,FALSE)=A1898,FALSE),"Duplicate",IF(E1898&gt;"","Mismatch","IT Only")))),"No")</f>
        <v>Mismatch</v>
      </c>
      <c r="C1898" s="86" t="s">
        <v>582</v>
      </c>
      <c r="D1898" s="84" t="s">
        <v>549</v>
      </c>
      <c r="E1898" s="84" t="s">
        <v>5729</v>
      </c>
      <c r="F1898" s="84" t="str">
        <f>IF(E1898=0,"N/A",IF(IF(E1898&gt;"",COUNTIF(E:E,E1898),0)&gt;1,"Yes","No"))</f>
        <v>Yes</v>
      </c>
      <c r="G1898" s="87" t="s">
        <v>5730</v>
      </c>
      <c r="H1898" s="87" t="s">
        <v>528</v>
      </c>
      <c r="I1898" s="87" t="s">
        <v>445</v>
      </c>
      <c r="J1898" s="87" t="s">
        <v>5507</v>
      </c>
      <c r="K1898" s="87">
        <v>38.756666670000001</v>
      </c>
      <c r="L1898" s="87">
        <v>-88.507133330000002</v>
      </c>
      <c r="M1898" s="87"/>
      <c r="N1898" s="87" t="s">
        <v>5729</v>
      </c>
      <c r="O1898" s="87" t="s">
        <v>5731</v>
      </c>
      <c r="P1898" s="87" t="s">
        <v>530</v>
      </c>
      <c r="Q1898" s="87" t="s">
        <v>531</v>
      </c>
    </row>
    <row r="1899" spans="1:17" x14ac:dyDescent="0.25">
      <c r="A1899" s="93" t="s">
        <v>5726</v>
      </c>
      <c r="B1899" s="143" t="str">
        <f>IF(A1899&gt;"",IF(A1899=E1899,"No",(IF(IFERROR(VLOOKUP(A1899,E:E,1,FALSE)=A1899,FALSE),"Duplicate",IF(E1899&gt;"","Mismatch","IT Only")))),"No")</f>
        <v>Mismatch</v>
      </c>
      <c r="C1899" s="86" t="s">
        <v>463</v>
      </c>
      <c r="D1899" s="143" t="s">
        <v>464</v>
      </c>
      <c r="E1899" s="143" t="s">
        <v>5722</v>
      </c>
      <c r="F1899" s="143" t="str">
        <f>IF(E1899=0,"N/A",IF(IF(E1899&gt;"",COUNTIF(E:E,E1899),0)&gt;1,"Yes","No"))</f>
        <v>Yes</v>
      </c>
      <c r="G1899" s="87" t="s">
        <v>5727</v>
      </c>
      <c r="H1899" s="87" t="s">
        <v>2419</v>
      </c>
      <c r="I1899" s="87" t="s">
        <v>445</v>
      </c>
      <c r="J1899" s="87" t="s">
        <v>580</v>
      </c>
      <c r="K1899" s="87">
        <v>38.757061999999998</v>
      </c>
      <c r="L1899" s="87">
        <v>-88.506141</v>
      </c>
      <c r="M1899" s="87"/>
      <c r="N1899" s="87"/>
      <c r="O1899" s="94"/>
      <c r="P1899" s="87"/>
      <c r="Q1899" s="89"/>
    </row>
    <row r="1900" spans="1:17" x14ac:dyDescent="0.25">
      <c r="A1900" s="143"/>
      <c r="B1900" s="84" t="str">
        <f>IF(A1900&gt;"",IF(A1900=E1900,"No",(IF(IFERROR(VLOOKUP(A1900,E:E,1,FALSE)=A1900,FALSE),"Duplicate",IF(E1900&gt;"","Mismatch","IT Only")))),"No")</f>
        <v>No</v>
      </c>
      <c r="C1900" s="86" t="s">
        <v>430</v>
      </c>
      <c r="D1900" s="84" t="s">
        <v>431</v>
      </c>
      <c r="E1900" s="84" t="s">
        <v>6439</v>
      </c>
      <c r="F1900" s="84" t="str">
        <f>IF(E1900=0,"N/A",IF(IF(E1900&gt;"",COUNTIF(E:E,E1900),0)&gt;1,"Yes","No"))</f>
        <v>No</v>
      </c>
      <c r="G1900" s="87" t="s">
        <v>6440</v>
      </c>
      <c r="H1900" s="87" t="s">
        <v>558</v>
      </c>
      <c r="I1900" s="87" t="s">
        <v>445</v>
      </c>
      <c r="J1900" s="87" t="s">
        <v>436</v>
      </c>
      <c r="K1900" s="87">
        <v>39.206949999999999</v>
      </c>
      <c r="L1900" s="87">
        <v>-89.860983329999996</v>
      </c>
      <c r="M1900" s="87"/>
      <c r="N1900" s="87" t="s">
        <v>6441</v>
      </c>
      <c r="O1900" s="87" t="s">
        <v>6442</v>
      </c>
      <c r="P1900" s="87" t="s">
        <v>1196</v>
      </c>
      <c r="Q1900" s="87" t="s">
        <v>1197</v>
      </c>
    </row>
    <row r="1901" spans="1:17" x14ac:dyDescent="0.25">
      <c r="A1901" s="143"/>
      <c r="B1901" s="143" t="str">
        <f>IF(A1901&gt;"",IF(A1901=E1901,"No",(IF(IFERROR(VLOOKUP(A1901,E:E,1,FALSE)=A1901,FALSE),"Duplicate",IF(E1901&gt;"","Mismatch","IT Only")))),"No")</f>
        <v>No</v>
      </c>
      <c r="C1901" s="86" t="s">
        <v>430</v>
      </c>
      <c r="D1901" s="143" t="s">
        <v>431</v>
      </c>
      <c r="E1901" s="143" t="s">
        <v>5732</v>
      </c>
      <c r="F1901" s="143" t="str">
        <f>IF(E1901=0,"N/A",IF(IF(E1901&gt;"",COUNTIF(E:E,E1901),0)&gt;1,"Yes","No"))</f>
        <v>No</v>
      </c>
      <c r="G1901" s="87" t="s">
        <v>5733</v>
      </c>
      <c r="H1901" s="87" t="s">
        <v>528</v>
      </c>
      <c r="I1901" s="87" t="s">
        <v>445</v>
      </c>
      <c r="J1901" s="87" t="s">
        <v>436</v>
      </c>
      <c r="K1901" s="87">
        <v>39.711500000000001</v>
      </c>
      <c r="L1901" s="87">
        <v>-88.630200000000002</v>
      </c>
      <c r="M1901" s="87"/>
      <c r="N1901" s="87" t="s">
        <v>5732</v>
      </c>
      <c r="O1901" s="87" t="s">
        <v>5734</v>
      </c>
      <c r="P1901" s="87" t="s">
        <v>714</v>
      </c>
      <c r="Q1901" s="87" t="s">
        <v>715</v>
      </c>
    </row>
    <row r="1902" spans="1:17" x14ac:dyDescent="0.25">
      <c r="A1902" s="143"/>
      <c r="C1902" s="86" t="s">
        <v>430</v>
      </c>
      <c r="D1902" s="84" t="s">
        <v>431</v>
      </c>
      <c r="E1902" s="84" t="s">
        <v>10788</v>
      </c>
      <c r="F1902" s="84" t="s">
        <v>10076</v>
      </c>
      <c r="G1902" s="110" t="s">
        <v>10742</v>
      </c>
      <c r="H1902" s="110"/>
      <c r="I1902" s="110" t="s">
        <v>445</v>
      </c>
      <c r="J1902" s="110" t="s">
        <v>10517</v>
      </c>
      <c r="K1902" s="110">
        <v>38.597900000000003</v>
      </c>
      <c r="L1902" s="110">
        <v>-89.806299999999993</v>
      </c>
      <c r="M1902" s="110" t="s">
        <v>10834</v>
      </c>
      <c r="N1902" s="110"/>
      <c r="O1902" s="110"/>
      <c r="P1902" s="110"/>
      <c r="Q1902" s="110"/>
    </row>
    <row r="1903" spans="1:17" x14ac:dyDescent="0.25">
      <c r="A1903" s="93" t="s">
        <v>5712</v>
      </c>
      <c r="B1903" s="84" t="str">
        <f>IF(A1903&gt;"",IF(A1903=E1903,"No",(IF(IFERROR(VLOOKUP(A1903,E:E,1,FALSE)=A1903,FALSE),"Duplicate",IF(E1903&gt;"","Mismatch","IT Only")))),"No")</f>
        <v>Mismatch</v>
      </c>
      <c r="C1903" s="86" t="s">
        <v>463</v>
      </c>
      <c r="D1903" s="84" t="s">
        <v>464</v>
      </c>
      <c r="E1903" s="84" t="s">
        <v>5713</v>
      </c>
      <c r="F1903" s="84" t="str">
        <f>IF(E1903=0,"N/A",IF(IF(E1903&gt;"",COUNTIF(E:E,E1903),0)&gt;1,"Yes","No"))</f>
        <v>No</v>
      </c>
      <c r="G1903" s="87" t="s">
        <v>5714</v>
      </c>
      <c r="H1903" s="87" t="s">
        <v>489</v>
      </c>
      <c r="I1903" s="87" t="s">
        <v>435</v>
      </c>
      <c r="J1903" s="87" t="s">
        <v>500</v>
      </c>
      <c r="K1903" s="87">
        <v>38.472759000000003</v>
      </c>
      <c r="L1903" s="87">
        <v>-91.883748999999995</v>
      </c>
      <c r="M1903" s="87"/>
      <c r="N1903" s="87" t="s">
        <v>5713</v>
      </c>
      <c r="O1903" s="88">
        <v>81</v>
      </c>
      <c r="P1903" s="87" t="s">
        <v>490</v>
      </c>
      <c r="Q1903" s="89"/>
    </row>
    <row r="1904" spans="1:17" x14ac:dyDescent="0.25">
      <c r="A1904" s="143"/>
      <c r="B1904" s="84" t="s">
        <v>10076</v>
      </c>
      <c r="C1904" s="86" t="s">
        <v>430</v>
      </c>
      <c r="D1904" s="84" t="s">
        <v>431</v>
      </c>
      <c r="E1904" s="84" t="s">
        <v>10954</v>
      </c>
      <c r="F1904" s="84" t="str">
        <f>IF(E1904=0,"N/A",IF(IF(E1904&gt;"",COUNTIF(E:E,E1904),0)&gt;1,"Yes","No"))</f>
        <v>No</v>
      </c>
      <c r="G1904" s="166" t="s">
        <v>10980</v>
      </c>
      <c r="H1904" s="87" t="s">
        <v>558</v>
      </c>
      <c r="I1904" s="87" t="s">
        <v>445</v>
      </c>
      <c r="J1904" s="87" t="s">
        <v>10517</v>
      </c>
      <c r="K1904" s="87">
        <v>-89.940224000000001</v>
      </c>
      <c r="L1904" s="87">
        <v>38.654891999999997</v>
      </c>
      <c r="M1904" s="87" t="s">
        <v>11000</v>
      </c>
      <c r="N1904" s="87"/>
      <c r="O1904" s="87"/>
      <c r="P1904" s="87"/>
      <c r="Q1904" s="87"/>
    </row>
    <row r="1905" spans="1:17" x14ac:dyDescent="0.25">
      <c r="A1905" s="143" t="s">
        <v>5720</v>
      </c>
      <c r="B1905" s="143" t="str">
        <f>IF(A1905&gt;"",IF(A1905=E1905,"No",(IF(IFERROR(VLOOKUP(A1905,E:E,1,FALSE)=A1905,FALSE),"Duplicate",IF(E1905&gt;"","Mismatch","IT Only")))),"No")</f>
        <v>No</v>
      </c>
      <c r="C1905" s="86" t="s">
        <v>430</v>
      </c>
      <c r="D1905" s="143" t="s">
        <v>431</v>
      </c>
      <c r="E1905" s="84" t="s">
        <v>5720</v>
      </c>
      <c r="F1905" s="84" t="str">
        <f>IF(E1905=0,"N/A",IF(IF(E1905&gt;"",COUNTIF(E:E,E1905),0)&gt;1,"Yes","No"))</f>
        <v>No</v>
      </c>
      <c r="G1905" s="87" t="s">
        <v>5721</v>
      </c>
      <c r="H1905" s="87" t="s">
        <v>1226</v>
      </c>
      <c r="I1905" s="87" t="s">
        <v>435</v>
      </c>
      <c r="J1905" s="87" t="s">
        <v>580</v>
      </c>
      <c r="K1905" s="87">
        <v>39.446032000000002</v>
      </c>
      <c r="L1905" s="87">
        <v>-91.090703000000005</v>
      </c>
      <c r="M1905" s="87"/>
      <c r="N1905" s="87"/>
      <c r="O1905" s="94"/>
      <c r="P1905" s="87"/>
      <c r="Q1905" s="89"/>
    </row>
    <row r="1906" spans="1:17" x14ac:dyDescent="0.25">
      <c r="A1906" s="143"/>
      <c r="B1906" s="143" t="str">
        <f>IF(A1906&gt;"",IF(A1906=E1906,"No",(IF(IFERROR(VLOOKUP(A1906,E:E,1,FALSE)=A1906,FALSE),"Duplicate",IF(E1906&gt;"","Mismatch","IT Only")))),"No")</f>
        <v>No</v>
      </c>
      <c r="C1906" s="86" t="s">
        <v>430</v>
      </c>
      <c r="D1906" s="143" t="s">
        <v>431</v>
      </c>
      <c r="E1906" s="143" t="s">
        <v>5740</v>
      </c>
      <c r="F1906" s="143" t="str">
        <f>IF(E1906=0,"N/A",IF(IF(E1906&gt;"",COUNTIF(E:E,E1906),0)&gt;1,"Yes","No"))</f>
        <v>No</v>
      </c>
      <c r="G1906" s="87" t="s">
        <v>5741</v>
      </c>
      <c r="H1906" s="87" t="s">
        <v>434</v>
      </c>
      <c r="I1906" s="87" t="s">
        <v>435</v>
      </c>
      <c r="J1906" s="87" t="s">
        <v>436</v>
      </c>
      <c r="K1906" s="87">
        <v>40.402233330000001</v>
      </c>
      <c r="L1906" s="87">
        <v>-91.902066669999996</v>
      </c>
      <c r="M1906" s="87"/>
      <c r="N1906" s="87" t="s">
        <v>5740</v>
      </c>
      <c r="O1906" s="94">
        <v>751</v>
      </c>
      <c r="P1906" s="87" t="s">
        <v>475</v>
      </c>
      <c r="Q1906" s="89"/>
    </row>
    <row r="1907" spans="1:17" x14ac:dyDescent="0.25">
      <c r="A1907" s="93" t="s">
        <v>5742</v>
      </c>
      <c r="B1907" s="143" t="str">
        <f>IF(A1907&gt;"",IF(A1907=E1907,"No",(IF(IFERROR(VLOOKUP(A1907,E:E,1,FALSE)=A1907,FALSE),"Duplicate",IF(E1907&gt;"","Mismatch","IT Only")))),"No")</f>
        <v>Mismatch</v>
      </c>
      <c r="C1907" s="86" t="s">
        <v>463</v>
      </c>
      <c r="D1907" s="143" t="s">
        <v>464</v>
      </c>
      <c r="E1907" s="143" t="s">
        <v>5743</v>
      </c>
      <c r="F1907" s="143" t="str">
        <f>IF(E1907=0,"N/A",IF(IF(E1907&gt;"",COUNTIF(E:E,E1907),0)&gt;1,"Yes","No"))</f>
        <v>No</v>
      </c>
      <c r="G1907" s="87" t="s">
        <v>5744</v>
      </c>
      <c r="H1907" s="87" t="s">
        <v>692</v>
      </c>
      <c r="I1907" s="87" t="s">
        <v>435</v>
      </c>
      <c r="J1907" s="87" t="s">
        <v>500</v>
      </c>
      <c r="K1907" s="87">
        <v>37.26</v>
      </c>
      <c r="L1907" s="87">
        <v>-89.834466669999998</v>
      </c>
      <c r="M1907" s="87"/>
      <c r="N1907" s="87" t="s">
        <v>5743</v>
      </c>
      <c r="O1907" s="88">
        <v>5</v>
      </c>
      <c r="P1907" s="87" t="s">
        <v>693</v>
      </c>
      <c r="Q1907" s="89"/>
    </row>
    <row r="1908" spans="1:17" s="143" customFormat="1" x14ac:dyDescent="0.25">
      <c r="B1908" s="143" t="str">
        <f>IF(A1908&gt;"",IF(A1908=E1908,"No",(IF(IFERROR(VLOOKUP(A1908,E:E,1,FALSE)=A1908,FALSE),"Duplicate",IF(E1908&gt;"","Mismatch","IT Only")))),"No")</f>
        <v>No</v>
      </c>
      <c r="C1908" s="86" t="s">
        <v>430</v>
      </c>
      <c r="D1908" s="143" t="s">
        <v>431</v>
      </c>
      <c r="E1908" s="143" t="s">
        <v>5745</v>
      </c>
      <c r="F1908" s="143" t="str">
        <f>IF(E1908=0,"N/A",IF(IF(E1908&gt;"",COUNTIF(E:E,E1908),0)&gt;1,"Yes","No"))</f>
        <v>No</v>
      </c>
      <c r="G1908" s="106" t="s">
        <v>5746</v>
      </c>
      <c r="H1908" s="106" t="s">
        <v>440</v>
      </c>
      <c r="I1908" s="106" t="s">
        <v>435</v>
      </c>
      <c r="J1908" s="106" t="s">
        <v>436</v>
      </c>
      <c r="K1908" s="106">
        <v>38.548299999999998</v>
      </c>
      <c r="L1908" s="106">
        <v>-90.283866669999995</v>
      </c>
      <c r="M1908" s="106"/>
      <c r="N1908" s="106" t="s">
        <v>5747</v>
      </c>
      <c r="O1908" s="136">
        <v>37</v>
      </c>
      <c r="P1908" s="106" t="s">
        <v>441</v>
      </c>
      <c r="Q1908" s="86"/>
    </row>
    <row r="1909" spans="1:17" x14ac:dyDescent="0.25">
      <c r="A1909" s="143"/>
      <c r="B1909" s="84" t="str">
        <f>IF(A1909&gt;"",IF(A1909=E1909,"No",(IF(IFERROR(VLOOKUP(A1909,E:E,1,FALSE)=A1909,FALSE),"Duplicate",IF(E1909&gt;"","Mismatch","IT Only")))),"No")</f>
        <v>No</v>
      </c>
      <c r="C1909" s="86" t="s">
        <v>430</v>
      </c>
      <c r="D1909" s="143" t="s">
        <v>431</v>
      </c>
      <c r="E1909" s="84" t="s">
        <v>2158</v>
      </c>
      <c r="F1909" s="84" t="str">
        <f>IF(E1909=0,"N/A",IF(IF(E1909&gt;"",COUNTIF(E:E,E1909),0)&gt;1,"Yes","No"))</f>
        <v>No</v>
      </c>
      <c r="G1909" s="87" t="s">
        <v>2159</v>
      </c>
      <c r="H1909" s="87" t="s">
        <v>672</v>
      </c>
      <c r="I1909" s="87" t="s">
        <v>445</v>
      </c>
      <c r="J1909" s="87" t="s">
        <v>552</v>
      </c>
      <c r="K1909" s="87">
        <v>40.155983329999998</v>
      </c>
      <c r="L1909" s="87">
        <v>-88.243133330000006</v>
      </c>
      <c r="M1909" s="87"/>
      <c r="N1909" s="87" t="s">
        <v>2158</v>
      </c>
      <c r="O1909" s="87" t="s">
        <v>2160</v>
      </c>
      <c r="P1909" s="87" t="s">
        <v>675</v>
      </c>
      <c r="Q1909" s="87" t="s">
        <v>676</v>
      </c>
    </row>
    <row r="1910" spans="1:17" x14ac:dyDescent="0.25">
      <c r="A1910" s="143"/>
      <c r="B1910" s="84" t="str">
        <f>IF(A1910&gt;"",IF(A1910=E1910,"No",(IF(IFERROR(VLOOKUP(A1910,E:E,1,FALSE)=A1910,FALSE),"Duplicate",IF(E1910&gt;"","Mismatch","IT Only")))),"No")</f>
        <v>No</v>
      </c>
      <c r="C1910" s="203" t="s">
        <v>430</v>
      </c>
      <c r="D1910" s="203" t="s">
        <v>431</v>
      </c>
      <c r="E1910" s="84" t="s">
        <v>10131</v>
      </c>
      <c r="F1910" s="84" t="str">
        <f>IF(E1910=0,"N/A",IF(IF(E1910&gt;"",COUNTIF(E:E,E1910),0)&gt;1,"Yes","No"))</f>
        <v>No</v>
      </c>
      <c r="G1910" s="87" t="s">
        <v>10130</v>
      </c>
      <c r="H1910" s="130" t="s">
        <v>10083</v>
      </c>
      <c r="I1910" s="130" t="s">
        <v>445</v>
      </c>
      <c r="J1910" s="130" t="s">
        <v>536</v>
      </c>
      <c r="K1910" s="87">
        <v>40.198599999999999</v>
      </c>
      <c r="L1910" s="87">
        <v>-88.365600000000001</v>
      </c>
      <c r="M1910" s="87"/>
      <c r="N1910" s="87"/>
      <c r="O1910" s="94"/>
      <c r="P1910" s="87"/>
      <c r="Q1910" s="89"/>
    </row>
    <row r="1911" spans="1:17" x14ac:dyDescent="0.25">
      <c r="A1911" s="143"/>
      <c r="C1911" s="86" t="s">
        <v>430</v>
      </c>
      <c r="D1911" s="143" t="s">
        <v>464</v>
      </c>
      <c r="E1911" s="84" t="s">
        <v>10361</v>
      </c>
      <c r="F1911" s="84" t="s">
        <v>32</v>
      </c>
      <c r="G1911" s="134" t="s">
        <v>10362</v>
      </c>
      <c r="H1911" s="110" t="s">
        <v>444</v>
      </c>
      <c r="I1911" s="110" t="s">
        <v>445</v>
      </c>
      <c r="J1911" s="110"/>
      <c r="K1911" s="134">
        <v>40.697699999999998</v>
      </c>
      <c r="L1911" s="134">
        <v>-89.474100000000007</v>
      </c>
      <c r="M1911" s="134" t="s">
        <v>10363</v>
      </c>
      <c r="N1911" s="110"/>
      <c r="O1911" s="110"/>
      <c r="P1911" s="110"/>
      <c r="Q1911" s="110"/>
    </row>
    <row r="1912" spans="1:17" x14ac:dyDescent="0.25">
      <c r="A1912" s="93" t="s">
        <v>5378</v>
      </c>
      <c r="B1912" s="84" t="str">
        <f>IF(A1912&gt;"",IF(A1912=E1912,"No",(IF(IFERROR(VLOOKUP(A1912,E:E,1,FALSE)=A1912,FALSE),"Duplicate",IF(E1912&gt;"","Mismatch","IT Only")))),"No")</f>
        <v>Mismatch</v>
      </c>
      <c r="C1912" s="86" t="s">
        <v>463</v>
      </c>
      <c r="D1912" s="84" t="s">
        <v>464</v>
      </c>
      <c r="E1912" s="84" t="s">
        <v>5380</v>
      </c>
      <c r="F1912" s="84" t="str">
        <f>IF(E1912=0,"N/A",IF(IF(E1912&gt;"",COUNTIF(E:E,E1912),0)&gt;1,"Yes","No"))</f>
        <v>No</v>
      </c>
      <c r="G1912" s="87" t="s">
        <v>10020</v>
      </c>
      <c r="H1912" s="87" t="s">
        <v>644</v>
      </c>
      <c r="I1912" s="87" t="s">
        <v>435</v>
      </c>
      <c r="J1912" s="87" t="s">
        <v>838</v>
      </c>
      <c r="K1912" s="87">
        <v>38.563617000000001</v>
      </c>
      <c r="L1912" s="87">
        <v>-90.834732000000002</v>
      </c>
      <c r="M1912" s="87"/>
      <c r="N1912" s="87" t="s">
        <v>5379</v>
      </c>
      <c r="O1912" s="88">
        <v>69</v>
      </c>
      <c r="P1912" s="87" t="s">
        <v>1562</v>
      </c>
      <c r="Q1912" s="89"/>
    </row>
    <row r="1913" spans="1:17" x14ac:dyDescent="0.25">
      <c r="A1913" s="143" t="s">
        <v>5737</v>
      </c>
      <c r="B1913" s="84" t="str">
        <f>IF(A1913&gt;"",IF(A1913=E1913,"No",(IF(IFERROR(VLOOKUP(A1913,E:E,1,FALSE)=A1913,FALSE),"Duplicate",IF(E1913&gt;"","Mismatch","IT Only")))),"No")</f>
        <v>No</v>
      </c>
      <c r="C1913" s="86" t="s">
        <v>430</v>
      </c>
      <c r="D1913" s="84" t="s">
        <v>472</v>
      </c>
      <c r="E1913" s="84" t="s">
        <v>5738</v>
      </c>
      <c r="F1913" s="84" t="str">
        <f>IF(E1913=0,"N/A",IF(IF(E1913&gt;"",COUNTIF(E:E,E1913),0)&gt;1,"Yes","No"))</f>
        <v>No</v>
      </c>
      <c r="G1913" s="87" t="s">
        <v>5739</v>
      </c>
      <c r="H1913" s="87" t="s">
        <v>489</v>
      </c>
      <c r="I1913" s="87" t="s">
        <v>435</v>
      </c>
      <c r="J1913" s="87" t="s">
        <v>436</v>
      </c>
      <c r="K1913" s="87">
        <v>38.785825000000003</v>
      </c>
      <c r="L1913" s="87">
        <v>-92.239288000000002</v>
      </c>
      <c r="M1913" s="87"/>
      <c r="N1913" s="87" t="s">
        <v>5738</v>
      </c>
      <c r="O1913" s="94">
        <v>521</v>
      </c>
      <c r="P1913" s="87" t="s">
        <v>490</v>
      </c>
      <c r="Q1913" s="89"/>
    </row>
    <row r="1914" spans="1:17" x14ac:dyDescent="0.25">
      <c r="A1914" s="143"/>
      <c r="B1914" s="84" t="str">
        <f>IF(A1914&gt;"",IF(A1914=E1914,"No",(IF(IFERROR(VLOOKUP(A1914,E:E,1,FALSE)=A1914,FALSE),"Duplicate",IF(E1914&gt;"","Mismatch","IT Only")))),"No")</f>
        <v>No</v>
      </c>
      <c r="C1914" s="86" t="s">
        <v>430</v>
      </c>
      <c r="D1914" s="84" t="s">
        <v>431</v>
      </c>
      <c r="E1914" s="143" t="s">
        <v>2739</v>
      </c>
      <c r="F1914" s="84" t="str">
        <f>IF(E1914=0,"N/A",IF(IF(E1914&gt;"",COUNTIF(E:E,E1914),0)&gt;1,"Yes","No"))</f>
        <v>No</v>
      </c>
      <c r="G1914" s="87" t="s">
        <v>2740</v>
      </c>
      <c r="H1914" s="87" t="s">
        <v>672</v>
      </c>
      <c r="I1914" s="87" t="s">
        <v>445</v>
      </c>
      <c r="J1914" s="87" t="s">
        <v>436</v>
      </c>
      <c r="K1914" s="87">
        <v>40.111166670000003</v>
      </c>
      <c r="L1914" s="87">
        <v>-87.544333330000001</v>
      </c>
      <c r="M1914" s="87"/>
      <c r="N1914" s="87" t="s">
        <v>2741</v>
      </c>
      <c r="O1914" s="87" t="s">
        <v>2742</v>
      </c>
      <c r="P1914" s="87" t="s">
        <v>1704</v>
      </c>
      <c r="Q1914" s="87" t="s">
        <v>1705</v>
      </c>
    </row>
    <row r="1915" spans="1:17" x14ac:dyDescent="0.25">
      <c r="A1915" s="143"/>
      <c r="B1915" s="143" t="str">
        <f>IF(A1915&gt;"",IF(A1915=E1915,"No",(IF(IFERROR(VLOOKUP(A1915,E:E,1,FALSE)=A1915,FALSE),"Duplicate",IF(E1915&gt;"","Mismatch","IT Only")))),"No")</f>
        <v>No</v>
      </c>
      <c r="C1915" s="86" t="s">
        <v>541</v>
      </c>
      <c r="D1915" s="143" t="s">
        <v>464</v>
      </c>
      <c r="E1915" s="143" t="s">
        <v>5752</v>
      </c>
      <c r="F1915" s="143" t="str">
        <f>IF(E1915=0,"N/A",IF(IF(E1915&gt;"",COUNTIF(E:E,E1915),0)&gt;1,"Yes","No"))</f>
        <v>No</v>
      </c>
      <c r="G1915" s="87" t="s">
        <v>5753</v>
      </c>
      <c r="H1915" s="87" t="s">
        <v>440</v>
      </c>
      <c r="I1915" s="87" t="s">
        <v>435</v>
      </c>
      <c r="J1915" s="87" t="s">
        <v>436</v>
      </c>
      <c r="K1915" s="87">
        <v>38.621749999999999</v>
      </c>
      <c r="L1915" s="87">
        <v>-90.276150000000001</v>
      </c>
      <c r="M1915" s="87"/>
      <c r="N1915" s="87" t="s">
        <v>5752</v>
      </c>
      <c r="O1915" s="94">
        <v>113</v>
      </c>
      <c r="P1915" s="87" t="s">
        <v>513</v>
      </c>
      <c r="Q1915" s="89"/>
    </row>
    <row r="1916" spans="1:17" x14ac:dyDescent="0.25">
      <c r="A1916" s="143"/>
      <c r="B1916" s="84" t="str">
        <f>IF(A1916&gt;"",IF(A1916=E1916,"No",(IF(IFERROR(VLOOKUP(A1916,E:E,1,FALSE)=A1916,FALSE),"Duplicate",IF(E1916&gt;"","Mismatch","IT Only")))),"No")</f>
        <v>No</v>
      </c>
      <c r="C1916" s="86" t="s">
        <v>430</v>
      </c>
      <c r="D1916" s="84" t="s">
        <v>431</v>
      </c>
      <c r="E1916" s="84" t="s">
        <v>5784</v>
      </c>
      <c r="F1916" s="84" t="str">
        <f>IF(E1916=0,"N/A",IF(IF(E1916&gt;"",COUNTIF(E:E,E1916),0)&gt;1,"Yes","No"))</f>
        <v>No</v>
      </c>
      <c r="G1916" s="87" t="s">
        <v>5785</v>
      </c>
      <c r="H1916" s="87" t="s">
        <v>434</v>
      </c>
      <c r="I1916" s="87" t="s">
        <v>435</v>
      </c>
      <c r="J1916" s="87" t="s">
        <v>436</v>
      </c>
      <c r="K1916" s="87">
        <v>39.759742000000003</v>
      </c>
      <c r="L1916" s="87">
        <v>-92.452843000000001</v>
      </c>
      <c r="M1916" s="87"/>
      <c r="N1916" s="87" t="s">
        <v>5784</v>
      </c>
      <c r="O1916" s="94">
        <v>720</v>
      </c>
      <c r="P1916" s="87" t="s">
        <v>475</v>
      </c>
      <c r="Q1916" s="89"/>
    </row>
    <row r="1917" spans="1:17" x14ac:dyDescent="0.25">
      <c r="A1917" s="93" t="s">
        <v>5748</v>
      </c>
      <c r="B1917" s="84" t="str">
        <f>IF(A1917&gt;"",IF(A1917=E1917,"No",(IF(IFERROR(VLOOKUP(A1917,E:E,1,FALSE)=A1917,FALSE),"Duplicate",IF(E1917&gt;"","Mismatch","IT Only")))),"No")</f>
        <v>Duplicate</v>
      </c>
      <c r="C1917" s="86" t="s">
        <v>463</v>
      </c>
      <c r="D1917" s="84" t="s">
        <v>925</v>
      </c>
      <c r="E1917" s="84" t="s">
        <v>5749</v>
      </c>
      <c r="F1917" s="84" t="str">
        <f>IF(E1917=0,"N/A",IF(IF(E1917&gt;"",COUNTIF(E:E,E1917),0)&gt;1,"Yes","No"))</f>
        <v>No</v>
      </c>
      <c r="G1917" s="87" t="s">
        <v>5750</v>
      </c>
      <c r="H1917" s="87" t="s">
        <v>440</v>
      </c>
      <c r="I1917" s="87" t="s">
        <v>435</v>
      </c>
      <c r="J1917" s="87" t="s">
        <v>580</v>
      </c>
      <c r="K1917" s="87">
        <v>38.540360999999997</v>
      </c>
      <c r="L1917" s="87">
        <v>-90.325186000000002</v>
      </c>
      <c r="M1917" s="87" t="s">
        <v>5751</v>
      </c>
      <c r="N1917" s="87"/>
      <c r="O1917" s="88"/>
      <c r="P1917" s="87"/>
      <c r="Q1917" s="89"/>
    </row>
    <row r="1918" spans="1:17" x14ac:dyDescent="0.25">
      <c r="A1918" s="143"/>
      <c r="B1918" s="84" t="str">
        <f>IF(A1918&gt;"",IF(A1918=E1918,"No",(IF(IFERROR(VLOOKUP(A1918,E:E,1,FALSE)=A1918,FALSE),"Duplicate",IF(E1918&gt;"","Mismatch","IT Only")))),"No")</f>
        <v>No</v>
      </c>
      <c r="C1918" s="86" t="s">
        <v>430</v>
      </c>
      <c r="D1918" s="143" t="s">
        <v>431</v>
      </c>
      <c r="E1918" s="84" t="s">
        <v>5803</v>
      </c>
      <c r="F1918" s="84" t="str">
        <f>IF(E1918=0,"N/A",IF(IF(E1918&gt;"",COUNTIF(E:E,E1918),0)&gt;1,"Yes","No"))</f>
        <v>No</v>
      </c>
      <c r="G1918" s="87" t="s">
        <v>5804</v>
      </c>
      <c r="H1918" s="106" t="s">
        <v>558</v>
      </c>
      <c r="I1918" s="106" t="s">
        <v>445</v>
      </c>
      <c r="J1918" s="106" t="s">
        <v>436</v>
      </c>
      <c r="K1918" s="87">
        <v>38.672936</v>
      </c>
      <c r="L1918" s="87">
        <v>-90.152122000000006</v>
      </c>
      <c r="M1918" s="87"/>
      <c r="N1918" s="87" t="s">
        <v>5803</v>
      </c>
      <c r="O1918" s="87" t="s">
        <v>5805</v>
      </c>
      <c r="P1918" s="87" t="s">
        <v>653</v>
      </c>
      <c r="Q1918" s="87" t="s">
        <v>654</v>
      </c>
    </row>
    <row r="1919" spans="1:17" x14ac:dyDescent="0.25">
      <c r="A1919" s="143" t="s">
        <v>5799</v>
      </c>
      <c r="B1919" s="143" t="str">
        <f>IF(A1919&gt;"",IF(A1919=E1919,"No",(IF(IFERROR(VLOOKUP(A1919,E:E,1,FALSE)=A1919,FALSE),"Duplicate",IF(E1919&gt;"","Mismatch","IT Only")))),"No")</f>
        <v>No</v>
      </c>
      <c r="C1919" s="86" t="s">
        <v>430</v>
      </c>
      <c r="D1919" s="143" t="s">
        <v>472</v>
      </c>
      <c r="E1919" s="143" t="s">
        <v>5800</v>
      </c>
      <c r="F1919" s="143" t="str">
        <f>IF(E1919=0,"N/A",IF(IF(E1919&gt;"",COUNTIF(E:E,E1919),0)&gt;1,"Yes","No"))</f>
        <v>No</v>
      </c>
      <c r="G1919" s="87" t="s">
        <v>5801</v>
      </c>
      <c r="H1919" s="87" t="s">
        <v>558</v>
      </c>
      <c r="I1919" s="87" t="s">
        <v>445</v>
      </c>
      <c r="J1919" s="87" t="s">
        <v>552</v>
      </c>
      <c r="K1919" s="87">
        <v>38.687433329999998</v>
      </c>
      <c r="L1919" s="87">
        <v>-90.138033329999999</v>
      </c>
      <c r="M1919" s="87"/>
      <c r="N1919" s="87" t="s">
        <v>5800</v>
      </c>
      <c r="O1919" s="87" t="s">
        <v>5802</v>
      </c>
      <c r="P1919" s="87" t="s">
        <v>653</v>
      </c>
      <c r="Q1919" s="87" t="s">
        <v>654</v>
      </c>
    </row>
    <row r="1920" spans="1:17" x14ac:dyDescent="0.25">
      <c r="A1920" s="143"/>
      <c r="B1920" s="143" t="str">
        <f>IF(A1920&gt;"",IF(A1920=E1920,"No",(IF(IFERROR(VLOOKUP(A1920,E:E,1,FALSE)=A1920,FALSE),"Duplicate",IF(E1920&gt;"","Mismatch","IT Only")))),"No")</f>
        <v>No</v>
      </c>
      <c r="C1920" s="86" t="s">
        <v>430</v>
      </c>
      <c r="D1920" s="143" t="s">
        <v>431</v>
      </c>
      <c r="E1920" s="143" t="s">
        <v>5818</v>
      </c>
      <c r="F1920" s="143" t="str">
        <f>IF(E1920=0,"N/A",IF(IF(E1920&gt;"",COUNTIF(E:E,E1920),0)&gt;1,"Yes","No"))</f>
        <v>No</v>
      </c>
      <c r="G1920" s="87" t="s">
        <v>5819</v>
      </c>
      <c r="H1920" s="87" t="s">
        <v>434</v>
      </c>
      <c r="I1920" s="87" t="s">
        <v>435</v>
      </c>
      <c r="J1920" s="87" t="s">
        <v>436</v>
      </c>
      <c r="K1920" s="87">
        <v>39.472066669999997</v>
      </c>
      <c r="L1920" s="87">
        <v>-92.21853333</v>
      </c>
      <c r="M1920" s="87" t="s">
        <v>668</v>
      </c>
      <c r="N1920" s="87" t="s">
        <v>5818</v>
      </c>
      <c r="O1920" s="94">
        <v>999</v>
      </c>
      <c r="P1920" s="87" t="s">
        <v>1306</v>
      </c>
      <c r="Q1920" s="89"/>
    </row>
    <row r="1921" spans="1:17" s="143" customFormat="1" x14ac:dyDescent="0.25">
      <c r="B1921" s="143" t="str">
        <f>IF(A1921&gt;"",IF(A1921=E1921,"No",(IF(IFERROR(VLOOKUP(A1921,E:E,1,FALSE)=A1921,FALSE),"Duplicate",IF(E1921&gt;"","Mismatch","IT Only")))),"No")</f>
        <v>No</v>
      </c>
      <c r="C1921" s="86" t="s">
        <v>541</v>
      </c>
      <c r="D1921" s="143" t="s">
        <v>464</v>
      </c>
      <c r="E1921" s="143" t="s">
        <v>5806</v>
      </c>
      <c r="F1921" s="143" t="str">
        <f>IF(E1921=0,"N/A",IF(IF(E1921&gt;"",COUNTIF(E:E,E1921),0)&gt;1,"Yes","No"))</f>
        <v>No</v>
      </c>
      <c r="G1921" s="106" t="s">
        <v>5807</v>
      </c>
      <c r="H1921" s="106" t="s">
        <v>558</v>
      </c>
      <c r="I1921" s="106" t="s">
        <v>445</v>
      </c>
      <c r="J1921" s="106" t="s">
        <v>552</v>
      </c>
      <c r="K1921" s="106">
        <v>38.690255999999998</v>
      </c>
      <c r="L1921" s="106">
        <v>-90.157877999999997</v>
      </c>
      <c r="M1921" s="106"/>
      <c r="N1921" s="106" t="s">
        <v>5806</v>
      </c>
      <c r="O1921" s="106" t="s">
        <v>5808</v>
      </c>
      <c r="P1921" s="106" t="s">
        <v>653</v>
      </c>
      <c r="Q1921" s="106" t="s">
        <v>654</v>
      </c>
    </row>
    <row r="1922" spans="1:17" x14ac:dyDescent="0.25">
      <c r="A1922" s="143"/>
      <c r="B1922" s="84" t="str">
        <f>IF(A1922&gt;"",IF(A1922=E1922,"No",(IF(IFERROR(VLOOKUP(A1922,E:E,1,FALSE)=A1922,FALSE),"Duplicate",IF(E1922&gt;"","Mismatch","IT Only")))),"No")</f>
        <v>No</v>
      </c>
      <c r="C1922" s="86" t="s">
        <v>430</v>
      </c>
      <c r="D1922" s="84" t="s">
        <v>431</v>
      </c>
      <c r="E1922" s="84" t="s">
        <v>5815</v>
      </c>
      <c r="F1922" s="84" t="str">
        <f>IF(E1922=0,"N/A",IF(IF(E1922&gt;"",COUNTIF(E:E,E1922),0)&gt;1,"Yes","No"))</f>
        <v>No</v>
      </c>
      <c r="G1922" s="87" t="s">
        <v>5816</v>
      </c>
      <c r="H1922" s="87" t="s">
        <v>644</v>
      </c>
      <c r="I1922" s="87" t="s">
        <v>435</v>
      </c>
      <c r="J1922" s="87" t="s">
        <v>436</v>
      </c>
      <c r="K1922" s="87">
        <v>38.55008333</v>
      </c>
      <c r="L1922" s="87">
        <v>-91.001149999999996</v>
      </c>
      <c r="M1922" s="87" t="s">
        <v>668</v>
      </c>
      <c r="N1922" s="87" t="s">
        <v>5817</v>
      </c>
      <c r="O1922" s="94">
        <v>506</v>
      </c>
      <c r="P1922" s="87" t="s">
        <v>1562</v>
      </c>
      <c r="Q1922" s="89"/>
    </row>
    <row r="1923" spans="1:17" x14ac:dyDescent="0.25">
      <c r="A1923" s="143"/>
      <c r="B1923" s="143" t="str">
        <f>IF(A1923&gt;"",IF(A1923=E1923,"No",(IF(IFERROR(VLOOKUP(A1923,E:E,1,FALSE)=A1923,FALSE),"Duplicate",IF(E1923&gt;"","Mismatch","IT Only")))),"No")</f>
        <v>No</v>
      </c>
      <c r="C1923" s="86" t="s">
        <v>430</v>
      </c>
      <c r="D1923" s="143" t="s">
        <v>431</v>
      </c>
      <c r="E1923" s="143" t="s">
        <v>3645</v>
      </c>
      <c r="F1923" s="143" t="str">
        <f>IF(E1923=0,"N/A",IF(IF(E1923&gt;"",COUNTIF(E:E,E1923),0)&gt;1,"Yes","No"))</f>
        <v>No</v>
      </c>
      <c r="G1923" s="87" t="s">
        <v>3646</v>
      </c>
      <c r="H1923" s="87" t="s">
        <v>516</v>
      </c>
      <c r="I1923" s="87" t="s">
        <v>445</v>
      </c>
      <c r="J1923" s="87" t="s">
        <v>436</v>
      </c>
      <c r="K1923" s="87"/>
      <c r="L1923" s="87"/>
      <c r="M1923" s="87"/>
      <c r="N1923" s="87" t="s">
        <v>3647</v>
      </c>
      <c r="O1923" s="87" t="s">
        <v>3648</v>
      </c>
      <c r="P1923" s="87" t="s">
        <v>518</v>
      </c>
      <c r="Q1923" s="87" t="s">
        <v>519</v>
      </c>
    </row>
    <row r="1924" spans="1:17" x14ac:dyDescent="0.25">
      <c r="A1924" s="143"/>
      <c r="B1924" s="143"/>
      <c r="C1924" s="86" t="s">
        <v>430</v>
      </c>
      <c r="D1924" s="143" t="s">
        <v>431</v>
      </c>
      <c r="E1924" s="84" t="s">
        <v>10748</v>
      </c>
      <c r="F1924" s="84" t="s">
        <v>10076</v>
      </c>
      <c r="G1924" s="110" t="s">
        <v>10702</v>
      </c>
      <c r="H1924" s="110"/>
      <c r="I1924" s="110" t="s">
        <v>445</v>
      </c>
      <c r="J1924" s="110" t="s">
        <v>10517</v>
      </c>
      <c r="K1924" s="110">
        <v>38.268000000000001</v>
      </c>
      <c r="L1924" s="110">
        <v>-90.215100000000007</v>
      </c>
      <c r="M1924" s="110" t="s">
        <v>10794</v>
      </c>
      <c r="N1924" s="110"/>
      <c r="O1924" s="110"/>
      <c r="P1924" s="110"/>
      <c r="Q1924" s="110"/>
    </row>
    <row r="1925" spans="1:17" x14ac:dyDescent="0.25">
      <c r="A1925" s="143"/>
      <c r="B1925" s="143" t="str">
        <f>IF(A1925&gt;"",IF(A1925=E1925,"No",(IF(IFERROR(VLOOKUP(A1925,E:E,1,FALSE)=A1925,FALSE),"Duplicate",IF(E1925&gt;"","Mismatch","IT Only")))),"No")</f>
        <v>No</v>
      </c>
      <c r="C1925" s="86" t="s">
        <v>430</v>
      </c>
      <c r="D1925" s="143" t="s">
        <v>431</v>
      </c>
      <c r="E1925" s="84" t="s">
        <v>5823</v>
      </c>
      <c r="F1925" s="84" t="str">
        <f>IF(E1925=0,"N/A",IF(IF(E1925&gt;"",COUNTIF(E:E,E1925),0)&gt;1,"Yes","No"))</f>
        <v>No</v>
      </c>
      <c r="G1925" s="87" t="s">
        <v>5824</v>
      </c>
      <c r="H1925" s="87" t="s">
        <v>440</v>
      </c>
      <c r="I1925" s="87" t="s">
        <v>435</v>
      </c>
      <c r="J1925" s="87" t="s">
        <v>436</v>
      </c>
      <c r="K1925" s="87">
        <v>38.603499999999997</v>
      </c>
      <c r="L1925" s="87">
        <v>-90.228271000000007</v>
      </c>
      <c r="M1925" s="87"/>
      <c r="N1925" s="87" t="s">
        <v>5825</v>
      </c>
      <c r="O1925" s="94">
        <v>116</v>
      </c>
      <c r="P1925" s="87" t="s">
        <v>441</v>
      </c>
      <c r="Q1925" s="89"/>
    </row>
    <row r="1926" spans="1:17" x14ac:dyDescent="0.25">
      <c r="A1926" s="143"/>
      <c r="B1926" s="143" t="str">
        <f>IF(A1926&gt;"",IF(A1926=E1926,"No",(IF(IFERROR(VLOOKUP(A1926,E:E,1,FALSE)=A1926,FALSE),"Duplicate",IF(E1926&gt;"","Mismatch","IT Only")))),"No")</f>
        <v>No</v>
      </c>
      <c r="C1926" s="86" t="s">
        <v>430</v>
      </c>
      <c r="D1926" s="143" t="s">
        <v>431</v>
      </c>
      <c r="E1926" s="143" t="s">
        <v>5830</v>
      </c>
      <c r="F1926" s="84" t="str">
        <f>IF(E1926=0,"N/A",IF(IF(E1926&gt;"",COUNTIF(E:E,E1926),0)&gt;1,"Yes","No"))</f>
        <v>No</v>
      </c>
      <c r="G1926" s="87" t="s">
        <v>5831</v>
      </c>
      <c r="H1926" s="87" t="s">
        <v>672</v>
      </c>
      <c r="I1926" s="87" t="s">
        <v>445</v>
      </c>
      <c r="J1926" s="87" t="s">
        <v>436</v>
      </c>
      <c r="K1926" s="87">
        <v>40.251787</v>
      </c>
      <c r="L1926" s="87">
        <v>-88.395377999999994</v>
      </c>
      <c r="M1926" s="87" t="s">
        <v>5832</v>
      </c>
      <c r="N1926" s="87" t="s">
        <v>5830</v>
      </c>
      <c r="O1926" s="87" t="s">
        <v>5833</v>
      </c>
      <c r="P1926" s="87" t="s">
        <v>675</v>
      </c>
      <c r="Q1926" s="87" t="s">
        <v>676</v>
      </c>
    </row>
    <row r="1927" spans="1:17" x14ac:dyDescent="0.25">
      <c r="A1927" s="143"/>
      <c r="B1927" s="203" t="s">
        <v>10076</v>
      </c>
      <c r="C1927" s="203" t="s">
        <v>430</v>
      </c>
      <c r="D1927" s="203" t="s">
        <v>431</v>
      </c>
      <c r="E1927" s="143" t="s">
        <v>10133</v>
      </c>
      <c r="F1927" s="84" t="str">
        <f>IF(E1927=0,"N/A",IF(IF(E1927&gt;"",COUNTIF(E:E,E1927),0)&gt;1,"Yes","No"))</f>
        <v>No</v>
      </c>
      <c r="G1927" s="87" t="s">
        <v>10132</v>
      </c>
      <c r="H1927" s="130" t="s">
        <v>10083</v>
      </c>
      <c r="I1927" s="130" t="s">
        <v>445</v>
      </c>
      <c r="J1927" s="130" t="s">
        <v>536</v>
      </c>
      <c r="K1927" s="87">
        <v>40.208300000000001</v>
      </c>
      <c r="L1927" s="87">
        <v>-88.412400000000005</v>
      </c>
      <c r="M1927" s="87"/>
      <c r="N1927" s="87"/>
      <c r="O1927" s="87"/>
      <c r="P1927" s="87"/>
      <c r="Q1927" s="87"/>
    </row>
    <row r="1928" spans="1:17" x14ac:dyDescent="0.25">
      <c r="A1928" s="143" t="s">
        <v>5826</v>
      </c>
      <c r="B1928" s="143" t="str">
        <f>IF(A1928&gt;"",IF(A1928=E1928,"No",(IF(IFERROR(VLOOKUP(A1928,E:E,1,FALSE)=A1928,FALSE),"Duplicate",IF(E1928&gt;"","Mismatch","IT Only")))),"No")</f>
        <v>No</v>
      </c>
      <c r="C1928" s="86" t="s">
        <v>430</v>
      </c>
      <c r="D1928" s="143" t="s">
        <v>472</v>
      </c>
      <c r="E1928" s="143" t="s">
        <v>5827</v>
      </c>
      <c r="F1928" s="84" t="str">
        <f>IF(E1928=0,"N/A",IF(IF(E1928&gt;"",COUNTIF(E:E,E1928),0)&gt;1,"Yes","No"))</f>
        <v>No</v>
      </c>
      <c r="G1928" s="87" t="s">
        <v>5828</v>
      </c>
      <c r="H1928" s="87" t="s">
        <v>672</v>
      </c>
      <c r="I1928" s="87" t="s">
        <v>445</v>
      </c>
      <c r="J1928" s="87" t="s">
        <v>552</v>
      </c>
      <c r="K1928" s="87">
        <v>40.196566670000003</v>
      </c>
      <c r="L1928" s="87">
        <v>-88.355983330000001</v>
      </c>
      <c r="M1928" s="87"/>
      <c r="N1928" s="87" t="s">
        <v>5827</v>
      </c>
      <c r="O1928" s="87" t="s">
        <v>5829</v>
      </c>
      <c r="P1928" s="87" t="s">
        <v>675</v>
      </c>
      <c r="Q1928" s="87" t="s">
        <v>676</v>
      </c>
    </row>
    <row r="1929" spans="1:17" x14ac:dyDescent="0.25">
      <c r="A1929" s="143" t="s">
        <v>5836</v>
      </c>
      <c r="B1929" s="84" t="str">
        <f>IF(A1929&gt;"",IF(A1929=E1929,"No",(IF(IFERROR(VLOOKUP(A1929,E:E,1,FALSE)=A1929,FALSE),"Duplicate",IF(E1929&gt;"","Mismatch","IT Only")))),"No")</f>
        <v>No</v>
      </c>
      <c r="C1929" s="86" t="s">
        <v>430</v>
      </c>
      <c r="D1929" s="84" t="s">
        <v>472</v>
      </c>
      <c r="E1929" s="143" t="s">
        <v>5837</v>
      </c>
      <c r="F1929" s="84" t="str">
        <f>IF(E1929=0,"N/A",IF(IF(E1929&gt;"",COUNTIF(E:E,E1929),0)&gt;1,"Yes","No"))</f>
        <v>No</v>
      </c>
      <c r="G1929" s="87" t="s">
        <v>5838</v>
      </c>
      <c r="H1929" s="87" t="s">
        <v>680</v>
      </c>
      <c r="I1929" s="87" t="s">
        <v>445</v>
      </c>
      <c r="J1929" s="87" t="s">
        <v>552</v>
      </c>
      <c r="K1929" s="87">
        <v>37.657833330000003</v>
      </c>
      <c r="L1929" s="87">
        <v>-89.205550000000002</v>
      </c>
      <c r="M1929" s="87"/>
      <c r="N1929" s="87" t="s">
        <v>5837</v>
      </c>
      <c r="O1929" s="87" t="s">
        <v>5839</v>
      </c>
      <c r="P1929" s="87" t="s">
        <v>684</v>
      </c>
      <c r="Q1929" s="87" t="s">
        <v>685</v>
      </c>
    </row>
    <row r="1930" spans="1:17" x14ac:dyDescent="0.25">
      <c r="A1930" s="143"/>
      <c r="E1930" s="203" t="s">
        <v>10452</v>
      </c>
      <c r="G1930" s="141" t="s">
        <v>10463</v>
      </c>
      <c r="H1930" s="110"/>
      <c r="I1930" s="141"/>
      <c r="J1930" s="141" t="s">
        <v>436</v>
      </c>
      <c r="K1930" s="144">
        <v>38.468782605922897</v>
      </c>
      <c r="L1930" s="144">
        <v>-89.806598359718507</v>
      </c>
      <c r="M1930" s="110"/>
      <c r="N1930" s="110"/>
      <c r="O1930" s="110"/>
      <c r="P1930" s="110"/>
      <c r="Q1930" s="110"/>
    </row>
    <row r="1931" spans="1:17" x14ac:dyDescent="0.25">
      <c r="A1931" s="143" t="s">
        <v>9945</v>
      </c>
      <c r="B1931" s="84" t="str">
        <f>IF(A1931&gt;"",IF(A1931=E1931,"No",(IF(IFERROR(VLOOKUP(A1931,E:E,1,FALSE)=A1931,FALSE),"Duplicate",IF(E1931&gt;"","Mismatch","IT Only")))),"No")</f>
        <v>No</v>
      </c>
      <c r="C1931" s="86" t="s">
        <v>430</v>
      </c>
      <c r="D1931" s="143" t="s">
        <v>431</v>
      </c>
      <c r="E1931" s="143" t="s">
        <v>9945</v>
      </c>
      <c r="F1931" s="84" t="str">
        <f>IF(E1931=0,"N/A",IF(IF(E1931&gt;"",COUNTIF(E:E,E1931),0)&gt;1,"Yes","No"))</f>
        <v>No</v>
      </c>
      <c r="G1931" s="87" t="s">
        <v>9946</v>
      </c>
      <c r="H1931" s="87" t="s">
        <v>444</v>
      </c>
      <c r="I1931" s="87" t="s">
        <v>445</v>
      </c>
      <c r="J1931" s="87" t="s">
        <v>536</v>
      </c>
      <c r="K1931" s="87">
        <v>41.456288000000001</v>
      </c>
      <c r="L1931" s="87">
        <v>-89.668834000000004</v>
      </c>
      <c r="M1931" s="87"/>
      <c r="N1931" s="87"/>
      <c r="O1931" s="94"/>
      <c r="P1931" s="87"/>
      <c r="Q1931" s="89"/>
    </row>
    <row r="1932" spans="1:17" x14ac:dyDescent="0.25">
      <c r="A1932" s="143"/>
      <c r="B1932" s="84" t="str">
        <f>IF(A1932&gt;"",IF(A1932=E1932,"No",(IF(IFERROR(VLOOKUP(A1932,E:E,1,FALSE)=A1932,FALSE),"Duplicate",IF(E1932&gt;"","Mismatch","IT Only")))),"No")</f>
        <v>No</v>
      </c>
      <c r="C1932" s="86" t="s">
        <v>430</v>
      </c>
      <c r="D1932" s="84" t="s">
        <v>431</v>
      </c>
      <c r="E1932" s="84" t="s">
        <v>5849</v>
      </c>
      <c r="F1932" s="84" t="str">
        <f>IF(E1932=0,"N/A",IF(IF(E1932&gt;"",COUNTIF(E:E,E1932),0)&gt;1,"Yes","No"))</f>
        <v>No</v>
      </c>
      <c r="G1932" s="87" t="s">
        <v>5850</v>
      </c>
      <c r="H1932" s="87" t="s">
        <v>593</v>
      </c>
      <c r="I1932" s="87" t="s">
        <v>435</v>
      </c>
      <c r="J1932" s="87" t="s">
        <v>436</v>
      </c>
      <c r="K1932" s="87">
        <v>38.771233330000001</v>
      </c>
      <c r="L1932" s="87">
        <v>-90.259249999999994</v>
      </c>
      <c r="M1932" s="87"/>
      <c r="N1932" s="87" t="s">
        <v>5849</v>
      </c>
      <c r="O1932" s="94">
        <v>114</v>
      </c>
      <c r="P1932" s="87" t="s">
        <v>1232</v>
      </c>
      <c r="Q1932" s="89"/>
    </row>
    <row r="1933" spans="1:17" x14ac:dyDescent="0.25">
      <c r="A1933" s="143"/>
      <c r="B1933" s="84" t="str">
        <f>IF(A1933&gt;"",IF(A1933=E1933,"No",(IF(IFERROR(VLOOKUP(A1933,E:E,1,FALSE)=A1933,FALSE),"Duplicate",IF(E1933&gt;"","Mismatch","IT Only")))),"No")</f>
        <v>No</v>
      </c>
      <c r="C1933" s="86" t="s">
        <v>430</v>
      </c>
      <c r="D1933" s="84" t="s">
        <v>431</v>
      </c>
      <c r="E1933" s="84" t="s">
        <v>5857</v>
      </c>
      <c r="F1933" s="84" t="str">
        <f>IF(E1933=0,"N/A",IF(IF(E1933&gt;"",COUNTIF(E:E,E1933),0)&gt;1,"Yes","No"))</f>
        <v>No</v>
      </c>
      <c r="G1933" s="87" t="s">
        <v>5858</v>
      </c>
      <c r="H1933" s="87" t="s">
        <v>644</v>
      </c>
      <c r="I1933" s="87" t="s">
        <v>435</v>
      </c>
      <c r="J1933" s="87" t="s">
        <v>436</v>
      </c>
      <c r="K1933" s="87"/>
      <c r="L1933" s="87"/>
      <c r="M1933" s="87"/>
      <c r="N1933" s="87" t="s">
        <v>5857</v>
      </c>
      <c r="O1933" s="94">
        <v>397</v>
      </c>
      <c r="P1933" s="87" t="s">
        <v>645</v>
      </c>
      <c r="Q1933" s="89"/>
    </row>
    <row r="1934" spans="1:17" s="143" customFormat="1" x14ac:dyDescent="0.25">
      <c r="B1934" s="143" t="str">
        <f>IF(A1934&gt;"",IF(A1934=E1934,"No",(IF(IFERROR(VLOOKUP(A1934,E:E,1,FALSE)=A1934,FALSE),"Duplicate",IF(E1934&gt;"","Mismatch","IT Only")))),"No")</f>
        <v>No</v>
      </c>
      <c r="C1934" s="86" t="s">
        <v>430</v>
      </c>
      <c r="D1934" s="143" t="s">
        <v>431</v>
      </c>
      <c r="E1934" s="143" t="s">
        <v>5863</v>
      </c>
      <c r="F1934" s="143" t="str">
        <f>IF(E1934=0,"N/A",IF(IF(E1934&gt;"",COUNTIF(E:E,E1934),0)&gt;1,"Yes","No"))</f>
        <v>No</v>
      </c>
      <c r="G1934" s="106" t="s">
        <v>5864</v>
      </c>
      <c r="H1934" s="106" t="s">
        <v>440</v>
      </c>
      <c r="I1934" s="106" t="s">
        <v>435</v>
      </c>
      <c r="J1934" s="106" t="s">
        <v>436</v>
      </c>
      <c r="K1934" s="106">
        <v>38.604733330000002</v>
      </c>
      <c r="L1934" s="106">
        <v>-90.327166669999997</v>
      </c>
      <c r="M1934" s="106"/>
      <c r="N1934" s="106" t="s">
        <v>5863</v>
      </c>
      <c r="O1934" s="133">
        <v>196</v>
      </c>
      <c r="P1934" s="106" t="s">
        <v>513</v>
      </c>
      <c r="Q1934" s="86"/>
    </row>
    <row r="1935" spans="1:17" x14ac:dyDescent="0.25">
      <c r="A1935" s="143" t="s">
        <v>5865</v>
      </c>
      <c r="B1935" s="84" t="str">
        <f>IF(A1935&gt;"",IF(A1935=E1935,"No",(IF(IFERROR(VLOOKUP(A1935,E:E,1,FALSE)=A1935,FALSE),"Duplicate",IF(E1935&gt;"","Mismatch","IT Only")))),"No")</f>
        <v>No</v>
      </c>
      <c r="C1935" s="86" t="s">
        <v>430</v>
      </c>
      <c r="D1935" s="143" t="s">
        <v>431</v>
      </c>
      <c r="E1935" s="84" t="s">
        <v>5865</v>
      </c>
      <c r="F1935" s="84" t="str">
        <f>IF(E1935=0,"N/A",IF(IF(E1935&gt;"",COUNTIF(E:E,E1935),0)&gt;1,"Yes","No"))</f>
        <v>No</v>
      </c>
      <c r="G1935" s="87" t="s">
        <v>5866</v>
      </c>
      <c r="H1935" s="106" t="s">
        <v>2587</v>
      </c>
      <c r="I1935" s="106" t="s">
        <v>445</v>
      </c>
      <c r="J1935" s="106" t="s">
        <v>536</v>
      </c>
      <c r="K1935" s="87">
        <v>40.7988</v>
      </c>
      <c r="L1935" s="87">
        <v>-90.164199999999994</v>
      </c>
      <c r="M1935" s="87"/>
      <c r="N1935" s="87"/>
      <c r="O1935" s="94"/>
      <c r="P1935" s="87"/>
      <c r="Q1935" s="89"/>
    </row>
    <row r="1936" spans="1:17" x14ac:dyDescent="0.25">
      <c r="A1936" s="143"/>
      <c r="B1936" s="143" t="str">
        <f>IF(A1936&gt;"",IF(A1936=E1936,"No",(IF(IFERROR(VLOOKUP(A1936,E:E,1,FALSE)=A1936,FALSE),"Duplicate",IF(E1936&gt;"","Mismatch","IT Only")))),"No")</f>
        <v>No</v>
      </c>
      <c r="C1936" s="86" t="s">
        <v>541</v>
      </c>
      <c r="D1936" s="143" t="s">
        <v>464</v>
      </c>
      <c r="E1936" s="84" t="s">
        <v>5909</v>
      </c>
      <c r="F1936" s="84" t="str">
        <f>IF(E1936=0,"N/A",IF(IF(E1936&gt;"",COUNTIF(E:E,E1936),0)&gt;1,"Yes","No"))</f>
        <v>No</v>
      </c>
      <c r="G1936" s="87" t="s">
        <v>5910</v>
      </c>
      <c r="H1936" s="87" t="s">
        <v>680</v>
      </c>
      <c r="I1936" s="87" t="s">
        <v>445</v>
      </c>
      <c r="J1936" s="87" t="s">
        <v>436</v>
      </c>
      <c r="K1936" s="87">
        <v>37.716333329999998</v>
      </c>
      <c r="L1936" s="87">
        <v>-88.9328</v>
      </c>
      <c r="M1936" s="87"/>
      <c r="N1936" s="87" t="s">
        <v>5909</v>
      </c>
      <c r="O1936" s="87" t="s">
        <v>5911</v>
      </c>
      <c r="P1936" s="87" t="s">
        <v>684</v>
      </c>
      <c r="Q1936" s="87" t="s">
        <v>685</v>
      </c>
    </row>
    <row r="1937" spans="1:17" x14ac:dyDescent="0.25">
      <c r="A1937" s="93" t="s">
        <v>5859</v>
      </c>
      <c r="B1937" s="143" t="str">
        <f>IF(A1937&gt;"",IF(A1937=E1937,"No",(IF(IFERROR(VLOOKUP(A1937,E:E,1,FALSE)=A1937,FALSE),"Duplicate",IF(E1937&gt;"","Mismatch","IT Only")))),"No")</f>
        <v>Mismatch</v>
      </c>
      <c r="C1937" s="86" t="s">
        <v>541</v>
      </c>
      <c r="D1937" s="143" t="s">
        <v>549</v>
      </c>
      <c r="E1937" s="143" t="s">
        <v>5860</v>
      </c>
      <c r="F1937" s="143" t="str">
        <f>IF(E1937=0,"N/A",IF(IF(E1937&gt;"",COUNTIF(E:E,E1937),0)&gt;1,"Yes","No"))</f>
        <v>No</v>
      </c>
      <c r="G1937" s="87" t="s">
        <v>5861</v>
      </c>
      <c r="H1937" s="87" t="s">
        <v>444</v>
      </c>
      <c r="I1937" s="87" t="s">
        <v>445</v>
      </c>
      <c r="J1937" s="87" t="s">
        <v>500</v>
      </c>
      <c r="K1937" s="87">
        <v>40.59498</v>
      </c>
      <c r="L1937" s="87">
        <v>-89.761864000000003</v>
      </c>
      <c r="M1937" s="87"/>
      <c r="N1937" s="87" t="s">
        <v>5860</v>
      </c>
      <c r="O1937" s="87" t="s">
        <v>5862</v>
      </c>
      <c r="P1937" s="87" t="s">
        <v>447</v>
      </c>
      <c r="Q1937" s="87" t="s">
        <v>448</v>
      </c>
    </row>
    <row r="1938" spans="1:17" x14ac:dyDescent="0.25">
      <c r="A1938" s="143"/>
      <c r="B1938" s="143" t="str">
        <f>IF(A1938&gt;"",IF(A1938=E1938,"No",(IF(IFERROR(VLOOKUP(A1938,E:E,1,FALSE)=A1938,FALSE),"Duplicate",IF(E1938&gt;"","Mismatch","IT Only")))),"No")</f>
        <v>No</v>
      </c>
      <c r="C1938" s="86" t="s">
        <v>541</v>
      </c>
      <c r="D1938" s="143" t="s">
        <v>464</v>
      </c>
      <c r="E1938" s="84" t="s">
        <v>5881</v>
      </c>
      <c r="F1938" s="84" t="str">
        <f>IF(E1938=0,"N/A",IF(IF(E1938&gt;"",COUNTIF(E:E,E1938),0)&gt;1,"Yes","No"))</f>
        <v>No</v>
      </c>
      <c r="G1938" s="87" t="s">
        <v>5882</v>
      </c>
      <c r="H1938" s="87" t="s">
        <v>489</v>
      </c>
      <c r="I1938" s="87" t="s">
        <v>435</v>
      </c>
      <c r="J1938" s="87" t="s">
        <v>436</v>
      </c>
      <c r="K1938" s="87">
        <v>39.34375</v>
      </c>
      <c r="L1938" s="87">
        <v>-94.224033329999997</v>
      </c>
      <c r="M1938" s="87"/>
      <c r="N1938" s="87" t="s">
        <v>5881</v>
      </c>
      <c r="O1938" s="94">
        <v>710</v>
      </c>
      <c r="P1938" s="87" t="s">
        <v>657</v>
      </c>
      <c r="Q1938" s="89"/>
    </row>
    <row r="1939" spans="1:17" x14ac:dyDescent="0.25">
      <c r="A1939" s="143"/>
      <c r="B1939" s="143" t="str">
        <f>IF(A1939&gt;"",IF(A1939=E1939,"No",(IF(IFERROR(VLOOKUP(A1939,E:E,1,FALSE)=A1939,FALSE),"Duplicate",IF(E1939&gt;"","Mismatch","IT Only")))),"No")</f>
        <v>No</v>
      </c>
      <c r="C1939" s="86" t="s">
        <v>430</v>
      </c>
      <c r="D1939" s="143" t="s">
        <v>431</v>
      </c>
      <c r="E1939" s="143" t="s">
        <v>6031</v>
      </c>
      <c r="F1939" s="84" t="str">
        <f>IF(E1939=0,"N/A",IF(IF(E1939&gt;"",COUNTIF(E:E,E1939),0)&gt;1,"Yes","No"))</f>
        <v>No</v>
      </c>
      <c r="G1939" s="87" t="s">
        <v>6032</v>
      </c>
      <c r="H1939" s="87" t="s">
        <v>444</v>
      </c>
      <c r="I1939" s="87" t="s">
        <v>445</v>
      </c>
      <c r="J1939" s="87" t="s">
        <v>436</v>
      </c>
      <c r="K1939" s="87">
        <v>41.133699999999997</v>
      </c>
      <c r="L1939" s="87">
        <v>-89.345067</v>
      </c>
      <c r="M1939" s="87"/>
      <c r="N1939" s="87" t="s">
        <v>6031</v>
      </c>
      <c r="O1939" s="87" t="s">
        <v>6033</v>
      </c>
      <c r="P1939" s="87" t="s">
        <v>447</v>
      </c>
      <c r="Q1939" s="87" t="s">
        <v>448</v>
      </c>
    </row>
    <row r="1940" spans="1:17" x14ac:dyDescent="0.25">
      <c r="A1940" s="143"/>
      <c r="B1940" s="84" t="str">
        <f>IF(A1940&gt;"",IF(A1940=E1940,"No",(IF(IFERROR(VLOOKUP(A1940,E:E,1,FALSE)=A1940,FALSE),"Duplicate",IF(E1940&gt;"","Mismatch","IT Only")))),"No")</f>
        <v>No</v>
      </c>
      <c r="C1940" s="86" t="s">
        <v>541</v>
      </c>
      <c r="D1940" s="84" t="s">
        <v>464</v>
      </c>
      <c r="E1940" s="143" t="s">
        <v>5915</v>
      </c>
      <c r="F1940" s="84" t="str">
        <f>IF(E1940=0,"N/A",IF(IF(E1940&gt;"",COUNTIF(E:E,E1940),0)&gt;1,"Yes","No"))</f>
        <v>No</v>
      </c>
      <c r="G1940" s="87" t="s">
        <v>5916</v>
      </c>
      <c r="H1940" s="87" t="s">
        <v>680</v>
      </c>
      <c r="I1940" s="87" t="s">
        <v>445</v>
      </c>
      <c r="J1940" s="87" t="s">
        <v>436</v>
      </c>
      <c r="K1940" s="87">
        <v>37.746666670000003</v>
      </c>
      <c r="L1940" s="87">
        <v>-88.981566670000007</v>
      </c>
      <c r="M1940" s="87"/>
      <c r="N1940" s="87" t="s">
        <v>5915</v>
      </c>
      <c r="O1940" s="87" t="s">
        <v>5917</v>
      </c>
      <c r="P1940" s="87" t="s">
        <v>684</v>
      </c>
      <c r="Q1940" s="87" t="s">
        <v>685</v>
      </c>
    </row>
    <row r="1941" spans="1:17" x14ac:dyDescent="0.25">
      <c r="A1941" s="143"/>
      <c r="B1941" s="84" t="str">
        <f>IF(A1941&gt;"",IF(A1941=E1941,"No",(IF(IFERROR(VLOOKUP(A1941,E:E,1,FALSE)=A1941,FALSE),"Duplicate",IF(E1941&gt;"","Mismatch","IT Only")))),"No")</f>
        <v>No</v>
      </c>
      <c r="C1941" s="86" t="s">
        <v>541</v>
      </c>
      <c r="D1941" s="84" t="s">
        <v>464</v>
      </c>
      <c r="E1941" s="143" t="s">
        <v>5924</v>
      </c>
      <c r="F1941" s="84" t="str">
        <f>IF(E1941=0,"N/A",IF(IF(E1941&gt;"",COUNTIF(E:E,E1941),0)&gt;1,"Yes","No"))</f>
        <v>No</v>
      </c>
      <c r="G1941" s="87" t="s">
        <v>5925</v>
      </c>
      <c r="H1941" s="87" t="s">
        <v>680</v>
      </c>
      <c r="I1941" s="87" t="s">
        <v>445</v>
      </c>
      <c r="J1941" s="87" t="s">
        <v>436</v>
      </c>
      <c r="K1941" s="87">
        <v>37.755333329999999</v>
      </c>
      <c r="L1941" s="87">
        <v>-88.927449999999993</v>
      </c>
      <c r="M1941" s="87"/>
      <c r="N1941" s="87" t="s">
        <v>5924</v>
      </c>
      <c r="O1941" s="87" t="s">
        <v>5926</v>
      </c>
      <c r="P1941" s="87" t="s">
        <v>684</v>
      </c>
      <c r="Q1941" s="87" t="s">
        <v>685</v>
      </c>
    </row>
    <row r="1942" spans="1:17" x14ac:dyDescent="0.25">
      <c r="A1942" s="143"/>
      <c r="B1942" s="84" t="str">
        <f>IF(A1942&gt;"",IF(A1942=E1942,"No",(IF(IFERROR(VLOOKUP(A1942,E:E,1,FALSE)=A1942,FALSE),"Duplicate",IF(E1942&gt;"","Mismatch","IT Only")))),"No")</f>
        <v>No</v>
      </c>
      <c r="C1942" s="86" t="s">
        <v>430</v>
      </c>
      <c r="D1942" s="143" t="s">
        <v>431</v>
      </c>
      <c r="E1942" s="84" t="s">
        <v>5967</v>
      </c>
      <c r="F1942" s="84" t="str">
        <f>IF(E1942=0,"N/A",IF(IF(E1942&gt;"",COUNTIF(E:E,E1942),0)&gt;1,"Yes","No"))</f>
        <v>No</v>
      </c>
      <c r="G1942" s="87" t="s">
        <v>5968</v>
      </c>
      <c r="H1942" s="87" t="s">
        <v>493</v>
      </c>
      <c r="I1942" s="87" t="s">
        <v>445</v>
      </c>
      <c r="J1942" s="87" t="s">
        <v>436</v>
      </c>
      <c r="K1942" s="87">
        <v>40.039616670000001</v>
      </c>
      <c r="L1942" s="87">
        <v>-88.953649999999996</v>
      </c>
      <c r="M1942" s="87"/>
      <c r="N1942" s="87" t="s">
        <v>5969</v>
      </c>
      <c r="O1942" s="87" t="s">
        <v>5970</v>
      </c>
      <c r="P1942" s="87" t="s">
        <v>496</v>
      </c>
      <c r="Q1942" s="87" t="s">
        <v>497</v>
      </c>
    </row>
    <row r="1943" spans="1:17" x14ac:dyDescent="0.25">
      <c r="A1943" s="143"/>
      <c r="B1943" s="143" t="str">
        <f>IF(A1943&gt;"",IF(A1943=E1943,"No",(IF(IFERROR(VLOOKUP(A1943,E:E,1,FALSE)=A1943,FALSE),"Duplicate",IF(E1943&gt;"","Mismatch","IT Only")))),"No")</f>
        <v>No</v>
      </c>
      <c r="C1943" s="86" t="s">
        <v>430</v>
      </c>
      <c r="D1943" s="143" t="s">
        <v>431</v>
      </c>
      <c r="E1943" s="84" t="s">
        <v>5912</v>
      </c>
      <c r="F1943" s="84" t="str">
        <f>IF(E1943=0,"N/A",IF(IF(E1943&gt;"",COUNTIF(E:E,E1943),0)&gt;1,"Yes","No"))</f>
        <v>No</v>
      </c>
      <c r="G1943" s="87" t="s">
        <v>5913</v>
      </c>
      <c r="H1943" s="87" t="s">
        <v>680</v>
      </c>
      <c r="I1943" s="87" t="s">
        <v>445</v>
      </c>
      <c r="J1943" s="87" t="s">
        <v>436</v>
      </c>
      <c r="K1943" s="87">
        <v>37.662500000000001</v>
      </c>
      <c r="L1943" s="87">
        <v>-88.987316669999998</v>
      </c>
      <c r="M1943" s="87"/>
      <c r="N1943" s="87" t="s">
        <v>5912</v>
      </c>
      <c r="O1943" s="87" t="s">
        <v>5914</v>
      </c>
      <c r="P1943" s="87" t="s">
        <v>684</v>
      </c>
      <c r="Q1943" s="87" t="s">
        <v>685</v>
      </c>
    </row>
    <row r="1944" spans="1:17" x14ac:dyDescent="0.25">
      <c r="A1944" s="93" t="s">
        <v>5930</v>
      </c>
      <c r="B1944" s="143" t="str">
        <f>IF(A1944&gt;"",IF(A1944=E1944,"No",(IF(IFERROR(VLOOKUP(A1944,E:E,1,FALSE)=A1944,FALSE),"Duplicate",IF(E1944&gt;"","Mismatch","IT Only")))),"No")</f>
        <v>Mismatch</v>
      </c>
      <c r="C1944" s="86" t="s">
        <v>541</v>
      </c>
      <c r="D1944" s="143" t="s">
        <v>549</v>
      </c>
      <c r="E1944" s="84" t="s">
        <v>5931</v>
      </c>
      <c r="F1944" s="84" t="str">
        <f>IF(E1944=0,"N/A",IF(IF(E1944&gt;"",COUNTIF(E:E,E1944),0)&gt;1,"Yes","No"))</f>
        <v>No</v>
      </c>
      <c r="G1944" s="87" t="s">
        <v>5932</v>
      </c>
      <c r="H1944" s="87" t="s">
        <v>680</v>
      </c>
      <c r="I1944" s="87" t="s">
        <v>445</v>
      </c>
      <c r="J1944" s="87" t="s">
        <v>1956</v>
      </c>
      <c r="K1944" s="87">
        <v>37.654666669999997</v>
      </c>
      <c r="L1944" s="87">
        <v>-88.958733330000001</v>
      </c>
      <c r="M1944" s="87"/>
      <c r="N1944" s="87" t="s">
        <v>5931</v>
      </c>
      <c r="O1944" s="87" t="s">
        <v>5933</v>
      </c>
      <c r="P1944" s="87" t="s">
        <v>684</v>
      </c>
      <c r="Q1944" s="87" t="s">
        <v>685</v>
      </c>
    </row>
    <row r="1945" spans="1:17" ht="30" x14ac:dyDescent="0.25">
      <c r="A1945" s="93" t="s">
        <v>5934</v>
      </c>
      <c r="B1945" s="84" t="str">
        <f>IF(A1945&gt;"",IF(A1945=E1945,"No",(IF(IFERROR(VLOOKUP(A1945,E:E,1,FALSE)=A1945,FALSE),"Duplicate",IF(E1945&gt;"","Mismatch","IT Only")))),"No")</f>
        <v>Duplicate</v>
      </c>
      <c r="C1945" s="86" t="s">
        <v>463</v>
      </c>
      <c r="D1945" s="84" t="s">
        <v>464</v>
      </c>
      <c r="E1945" s="84" t="s">
        <v>5935</v>
      </c>
      <c r="F1945" s="84" t="str">
        <f>IF(E1945=0,"N/A",IF(IF(E1945&gt;"",COUNTIF(E:E,E1945),0)&gt;1,"Yes","No"))</f>
        <v>Yes</v>
      </c>
      <c r="G1945" s="87" t="s">
        <v>5936</v>
      </c>
      <c r="H1945" s="87" t="s">
        <v>680</v>
      </c>
      <c r="I1945" s="87" t="s">
        <v>445</v>
      </c>
      <c r="J1945" s="87" t="s">
        <v>830</v>
      </c>
      <c r="K1945" s="87">
        <v>37.732333330000003</v>
      </c>
      <c r="L1945" s="87">
        <v>-88.948499999999996</v>
      </c>
      <c r="M1945" s="87" t="s">
        <v>5895</v>
      </c>
      <c r="N1945" s="87" t="s">
        <v>5935</v>
      </c>
      <c r="O1945" s="87" t="s">
        <v>5937</v>
      </c>
      <c r="P1945" s="87" t="s">
        <v>684</v>
      </c>
      <c r="Q1945" s="87" t="s">
        <v>685</v>
      </c>
    </row>
    <row r="1946" spans="1:17" ht="30" x14ac:dyDescent="0.25">
      <c r="A1946" s="93" t="s">
        <v>5890</v>
      </c>
      <c r="B1946" s="84" t="str">
        <f>IF(A1946&gt;"",IF(A1946=E1946,"No",(IF(IFERROR(VLOOKUP(A1946,E:E,1,FALSE)=A1946,FALSE),"Duplicate",IF(E1946&gt;"","Mismatch","IT Only")))),"No")</f>
        <v>Duplicate</v>
      </c>
      <c r="C1946" s="86" t="s">
        <v>463</v>
      </c>
      <c r="D1946" s="84" t="s">
        <v>464</v>
      </c>
      <c r="E1946" s="143" t="s">
        <v>5891</v>
      </c>
      <c r="F1946" s="84" t="str">
        <f>IF(E1946=0,"N/A",IF(IF(E1946&gt;"",COUNTIF(E:E,E1946),0)&gt;1,"Yes","No"))</f>
        <v>Yes</v>
      </c>
      <c r="G1946" s="87" t="s">
        <v>5892</v>
      </c>
      <c r="H1946" s="87" t="s">
        <v>5893</v>
      </c>
      <c r="I1946" s="87" t="s">
        <v>5894</v>
      </c>
      <c r="J1946" s="87" t="s">
        <v>580</v>
      </c>
      <c r="K1946" s="87">
        <v>37.730970999999997</v>
      </c>
      <c r="L1946" s="87">
        <v>-88.947199999999995</v>
      </c>
      <c r="M1946" s="87" t="s">
        <v>5895</v>
      </c>
      <c r="N1946" s="87"/>
      <c r="O1946" s="87"/>
      <c r="P1946" s="87"/>
      <c r="Q1946" s="87"/>
    </row>
    <row r="1947" spans="1:17" ht="30" x14ac:dyDescent="0.25">
      <c r="A1947" s="93" t="s">
        <v>5896</v>
      </c>
      <c r="B1947" s="84" t="str">
        <f>IF(A1947&gt;"",IF(A1947=E1947,"No",(IF(IFERROR(VLOOKUP(A1947,E:E,1,FALSE)=A1947,FALSE),"Duplicate",IF(E1947&gt;"","Mismatch","IT Only")))),"No")</f>
        <v>Mismatch</v>
      </c>
      <c r="C1947" s="86" t="s">
        <v>463</v>
      </c>
      <c r="D1947" s="84" t="s">
        <v>464</v>
      </c>
      <c r="E1947" s="143" t="s">
        <v>5891</v>
      </c>
      <c r="F1947" s="84" t="str">
        <f>IF(E1947=0,"N/A",IF(IF(E1947&gt;"",COUNTIF(E:E,E1947),0)&gt;1,"Yes","No"))</f>
        <v>Yes</v>
      </c>
      <c r="G1947" s="87" t="s">
        <v>5897</v>
      </c>
      <c r="H1947" s="87" t="s">
        <v>5893</v>
      </c>
      <c r="I1947" s="87" t="s">
        <v>5894</v>
      </c>
      <c r="J1947" s="87" t="s">
        <v>580</v>
      </c>
      <c r="K1947" s="87">
        <v>37.730970999999997</v>
      </c>
      <c r="L1947" s="87">
        <v>-88.947199999999995</v>
      </c>
      <c r="M1947" s="87" t="s">
        <v>5895</v>
      </c>
      <c r="N1947" s="87"/>
      <c r="O1947" s="87"/>
      <c r="P1947" s="87"/>
      <c r="Q1947" s="87"/>
    </row>
    <row r="1948" spans="1:17" ht="30" x14ac:dyDescent="0.25">
      <c r="A1948" s="93" t="s">
        <v>5900</v>
      </c>
      <c r="B1948" s="143" t="str">
        <f>IF(A1948&gt;"",IF(A1948=E1948,"No",(IF(IFERROR(VLOOKUP(A1948,E:E,1,FALSE)=A1948,FALSE),"Duplicate",IF(E1948&gt;"","Mismatch","IT Only")))),"No")</f>
        <v>Duplicate</v>
      </c>
      <c r="C1948" s="86" t="s">
        <v>463</v>
      </c>
      <c r="D1948" s="143" t="s">
        <v>549</v>
      </c>
      <c r="E1948" s="84" t="s">
        <v>5891</v>
      </c>
      <c r="F1948" s="84" t="str">
        <f>IF(E1948=0,"N/A",IF(IF(E1948&gt;"",COUNTIF(E:E,E1948),0)&gt;1,"Yes","No"))</f>
        <v>Yes</v>
      </c>
      <c r="G1948" s="87" t="s">
        <v>5901</v>
      </c>
      <c r="H1948" s="87" t="s">
        <v>5893</v>
      </c>
      <c r="I1948" s="87" t="s">
        <v>5894</v>
      </c>
      <c r="J1948" s="87" t="s">
        <v>580</v>
      </c>
      <c r="K1948" s="87">
        <v>37.730970999999997</v>
      </c>
      <c r="L1948" s="87">
        <v>-88.947199999999995</v>
      </c>
      <c r="M1948" s="87" t="s">
        <v>5895</v>
      </c>
      <c r="N1948" s="87"/>
      <c r="O1948" s="87"/>
      <c r="P1948" s="87"/>
      <c r="Q1948" s="87"/>
    </row>
    <row r="1949" spans="1:17" s="143" customFormat="1" ht="30" x14ac:dyDescent="0.25">
      <c r="A1949" s="93" t="s">
        <v>5904</v>
      </c>
      <c r="B1949" s="143" t="str">
        <f>IF(A1949&gt;"",IF(A1949=E1949,"No",(IF(IFERROR(VLOOKUP(A1949,E:E,1,FALSE)=A1949,FALSE),"Duplicate",IF(E1949&gt;"","Mismatch","IT Only")))),"No")</f>
        <v>Mismatch</v>
      </c>
      <c r="C1949" s="86" t="s">
        <v>463</v>
      </c>
      <c r="D1949" s="143" t="s">
        <v>464</v>
      </c>
      <c r="E1949" s="143" t="s">
        <v>5891</v>
      </c>
      <c r="F1949" s="143" t="str">
        <f>IF(E1949=0,"N/A",IF(IF(E1949&gt;"",COUNTIF(E:E,E1949),0)&gt;1,"Yes","No"))</f>
        <v>Yes</v>
      </c>
      <c r="G1949" s="106" t="s">
        <v>5905</v>
      </c>
      <c r="H1949" s="106" t="s">
        <v>5893</v>
      </c>
      <c r="I1949" s="106" t="s">
        <v>5894</v>
      </c>
      <c r="J1949" s="106" t="s">
        <v>580</v>
      </c>
      <c r="K1949" s="106">
        <v>37.730970999999997</v>
      </c>
      <c r="L1949" s="106">
        <v>-88.947199999999995</v>
      </c>
      <c r="M1949" s="106" t="s">
        <v>5895</v>
      </c>
      <c r="N1949" s="106"/>
      <c r="O1949" s="106"/>
      <c r="P1949" s="106"/>
      <c r="Q1949" s="106"/>
    </row>
    <row r="1950" spans="1:17" x14ac:dyDescent="0.25">
      <c r="A1950" s="93" t="s">
        <v>5898</v>
      </c>
      <c r="B1950" s="143" t="str">
        <f>IF(A1950&gt;"",IF(A1950=E1950,"No",(IF(IFERROR(VLOOKUP(A1950,E:E,1,FALSE)=A1950,FALSE),"Duplicate",IF(E1950&gt;"","Mismatch","IT Only")))),"No")</f>
        <v>Duplicate</v>
      </c>
      <c r="C1950" s="86" t="s">
        <v>463</v>
      </c>
      <c r="D1950" s="143" t="s">
        <v>464</v>
      </c>
      <c r="E1950" s="143" t="s">
        <v>5891</v>
      </c>
      <c r="F1950" s="143" t="str">
        <f>IF(E1950=0,"N/A",IF(IF(E1950&gt;"",COUNTIF(E:E,E1950),0)&gt;1,"Yes","No"))</f>
        <v>Yes</v>
      </c>
      <c r="G1950" s="87" t="s">
        <v>5899</v>
      </c>
      <c r="H1950" s="87" t="s">
        <v>5893</v>
      </c>
      <c r="I1950" s="87" t="s">
        <v>5894</v>
      </c>
      <c r="J1950" s="87" t="s">
        <v>580</v>
      </c>
      <c r="K1950" s="87">
        <v>37.732333330000003</v>
      </c>
      <c r="L1950" s="87">
        <v>-88.948499999999996</v>
      </c>
      <c r="M1950" s="87"/>
      <c r="N1950" s="87"/>
      <c r="O1950" s="87"/>
      <c r="P1950" s="87"/>
      <c r="Q1950" s="87"/>
    </row>
    <row r="1951" spans="1:17" x14ac:dyDescent="0.25">
      <c r="A1951" s="93" t="s">
        <v>5938</v>
      </c>
      <c r="B1951" s="143" t="str">
        <f>IF(A1951&gt;"",IF(A1951=E1951,"No",(IF(IFERROR(VLOOKUP(A1951,E:E,1,FALSE)=A1951,FALSE),"Duplicate",IF(E1951&gt;"","Mismatch","IT Only")))),"No")</f>
        <v>Duplicate</v>
      </c>
      <c r="C1951" s="86" t="s">
        <v>463</v>
      </c>
      <c r="D1951" s="143" t="s">
        <v>464</v>
      </c>
      <c r="E1951" s="84" t="s">
        <v>5939</v>
      </c>
      <c r="F1951" s="84" t="str">
        <f>IF(E1951=0,"N/A",IF(IF(E1951&gt;"",COUNTIF(E:E,E1951),0)&gt;1,"Yes","No"))</f>
        <v>No</v>
      </c>
      <c r="G1951" s="87" t="s">
        <v>5940</v>
      </c>
      <c r="H1951" s="87" t="s">
        <v>680</v>
      </c>
      <c r="I1951" s="87" t="s">
        <v>445</v>
      </c>
      <c r="J1951" s="87" t="s">
        <v>467</v>
      </c>
      <c r="K1951" s="87">
        <v>37.736499999999999</v>
      </c>
      <c r="L1951" s="87">
        <v>-88.925166669999996</v>
      </c>
      <c r="M1951" s="87"/>
      <c r="N1951" s="87" t="s">
        <v>5941</v>
      </c>
      <c r="O1951" s="87" t="s">
        <v>5942</v>
      </c>
      <c r="P1951" s="87" t="s">
        <v>684</v>
      </c>
      <c r="Q1951" s="87" t="s">
        <v>685</v>
      </c>
    </row>
    <row r="1952" spans="1:17" x14ac:dyDescent="0.25">
      <c r="A1952" s="143"/>
      <c r="B1952" s="143" t="str">
        <f>IF(A1952&gt;"",IF(A1952=E1952,"No",(IF(IFERROR(VLOOKUP(A1952,E:E,1,FALSE)=A1952,FALSE),"Duplicate",IF(E1952&gt;"","Mismatch","IT Only")))),"No")</f>
        <v>No</v>
      </c>
      <c r="C1952" s="86" t="s">
        <v>430</v>
      </c>
      <c r="D1952" s="143" t="s">
        <v>431</v>
      </c>
      <c r="E1952" s="143" t="s">
        <v>6063</v>
      </c>
      <c r="F1952" s="84" t="str">
        <f>IF(E1952=0,"N/A",IF(IF(E1952&gt;"",COUNTIF(E:E,E1952),0)&gt;1,"Yes","No"))</f>
        <v>No</v>
      </c>
      <c r="G1952" s="87" t="s">
        <v>6064</v>
      </c>
      <c r="H1952" s="87" t="s">
        <v>644</v>
      </c>
      <c r="I1952" s="87" t="s">
        <v>435</v>
      </c>
      <c r="J1952" s="87" t="s">
        <v>436</v>
      </c>
      <c r="K1952" s="87">
        <v>38.650783330000003</v>
      </c>
      <c r="L1952" s="87">
        <v>-90.510216670000005</v>
      </c>
      <c r="M1952" s="87"/>
      <c r="N1952" s="87" t="s">
        <v>6063</v>
      </c>
      <c r="O1952" s="94">
        <v>279</v>
      </c>
      <c r="P1952" s="87" t="s">
        <v>881</v>
      </c>
      <c r="Q1952" s="89"/>
    </row>
    <row r="1953" spans="1:17" x14ac:dyDescent="0.25">
      <c r="A1953" s="93" t="s">
        <v>6081</v>
      </c>
      <c r="B1953" s="143" t="str">
        <f>IF(A1953&gt;"",IF(A1953=E1953,"No",(IF(IFERROR(VLOOKUP(A1953,E:E,1,FALSE)=A1953,FALSE),"Duplicate",IF(E1953&gt;"","Mismatch","IT Only")))),"No")</f>
        <v>Mismatch</v>
      </c>
      <c r="C1953" s="86" t="s">
        <v>463</v>
      </c>
      <c r="D1953" s="143" t="s">
        <v>464</v>
      </c>
      <c r="E1953" s="84" t="s">
        <v>6082</v>
      </c>
      <c r="F1953" s="84" t="str">
        <f>IF(E1953=0,"N/A",IF(IF(E1953&gt;"",COUNTIF(E:E,E1953),0)&gt;1,"Yes","No"))</f>
        <v>No</v>
      </c>
      <c r="G1953" s="87" t="s">
        <v>6083</v>
      </c>
      <c r="H1953" s="87" t="s">
        <v>479</v>
      </c>
      <c r="I1953" s="87" t="s">
        <v>445</v>
      </c>
      <c r="J1953" s="87" t="s">
        <v>467</v>
      </c>
      <c r="K1953" s="87">
        <v>40.200612</v>
      </c>
      <c r="L1953" s="87">
        <v>-89.695161999999996</v>
      </c>
      <c r="M1953" s="87"/>
      <c r="N1953" s="87" t="s">
        <v>6082</v>
      </c>
      <c r="O1953" s="87" t="s">
        <v>6084</v>
      </c>
      <c r="P1953" s="87" t="s">
        <v>482</v>
      </c>
      <c r="Q1953" s="87" t="s">
        <v>483</v>
      </c>
    </row>
    <row r="1954" spans="1:17" x14ac:dyDescent="0.25">
      <c r="A1954" s="143" t="s">
        <v>5902</v>
      </c>
      <c r="B1954" s="84" t="str">
        <f>IF(A1954&gt;"",IF(A1954=E1954,"No",(IF(IFERROR(VLOOKUP(A1954,E:E,1,FALSE)=A1954,FALSE),"Duplicate",IF(E1954&gt;"","Mismatch","IT Only")))),"No")</f>
        <v>No</v>
      </c>
      <c r="C1954" s="86" t="s">
        <v>430</v>
      </c>
      <c r="D1954" s="84" t="s">
        <v>431</v>
      </c>
      <c r="E1954" s="143" t="s">
        <v>5902</v>
      </c>
      <c r="F1954" s="84" t="str">
        <f>IF(E1954=0,"N/A",IF(IF(E1954&gt;"",COUNTIF(E:E,E1954),0)&gt;1,"Yes","No"))</f>
        <v>No</v>
      </c>
      <c r="G1954" s="87" t="s">
        <v>5903</v>
      </c>
      <c r="H1954" s="87" t="s">
        <v>5893</v>
      </c>
      <c r="I1954" s="87" t="s">
        <v>5894</v>
      </c>
      <c r="J1954" s="87" t="s">
        <v>580</v>
      </c>
      <c r="K1954" s="87"/>
      <c r="L1954" s="87"/>
      <c r="M1954" s="87"/>
      <c r="N1954" s="87"/>
      <c r="O1954" s="87"/>
      <c r="P1954" s="87"/>
      <c r="Q1954" s="87"/>
    </row>
    <row r="1955" spans="1:17" x14ac:dyDescent="0.25">
      <c r="A1955" s="93" t="s">
        <v>6089</v>
      </c>
      <c r="B1955" s="84" t="str">
        <f>IF(A1955&gt;"",IF(A1955=E1955,"No",(IF(IFERROR(VLOOKUP(A1955,E:E,1,FALSE)=A1955,FALSE),"Duplicate",IF(E1955&gt;"","Mismatch","IT Only")))),"No")</f>
        <v>Mismatch</v>
      </c>
      <c r="C1955" s="86" t="s">
        <v>463</v>
      </c>
      <c r="D1955" s="84" t="s">
        <v>464</v>
      </c>
      <c r="E1955" s="143" t="s">
        <v>6090</v>
      </c>
      <c r="F1955" s="84" t="str">
        <f>IF(E1955=0,"N/A",IF(IF(E1955&gt;"",COUNTIF(E:E,E1955),0)&gt;1,"Yes","No"))</f>
        <v>No</v>
      </c>
      <c r="G1955" s="87" t="s">
        <v>6091</v>
      </c>
      <c r="H1955" s="87" t="s">
        <v>528</v>
      </c>
      <c r="I1955" s="87" t="s">
        <v>445</v>
      </c>
      <c r="J1955" s="87" t="s">
        <v>467</v>
      </c>
      <c r="K1955" s="87">
        <v>38.958291940000002</v>
      </c>
      <c r="L1955" s="87">
        <v>-88.539762499999995</v>
      </c>
      <c r="M1955" s="87"/>
      <c r="N1955" s="87" t="s">
        <v>6090</v>
      </c>
      <c r="O1955" s="87" t="s">
        <v>6092</v>
      </c>
      <c r="P1955" s="87" t="s">
        <v>530</v>
      </c>
      <c r="Q1955" s="87" t="s">
        <v>531</v>
      </c>
    </row>
    <row r="1956" spans="1:17" x14ac:dyDescent="0.25">
      <c r="A1956" s="143" t="s">
        <v>6093</v>
      </c>
      <c r="B1956" s="84" t="str">
        <f>IF(A1956&gt;"",IF(A1956=E1956,"No",(IF(IFERROR(VLOOKUP(A1956,E:E,1,FALSE)=A1956,FALSE),"Duplicate",IF(E1956&gt;"","Mismatch","IT Only")))),"No")</f>
        <v>No</v>
      </c>
      <c r="C1956" s="86" t="s">
        <v>430</v>
      </c>
      <c r="D1956" s="143" t="s">
        <v>472</v>
      </c>
      <c r="E1956" s="143" t="s">
        <v>6094</v>
      </c>
      <c r="F1956" s="84" t="str">
        <f>IF(E1956=0,"N/A",IF(IF(E1956&gt;"",COUNTIF(E:E,E1956),0)&gt;1,"Yes","No"))</f>
        <v>No</v>
      </c>
      <c r="G1956" s="87" t="s">
        <v>6095</v>
      </c>
      <c r="H1956" s="87" t="s">
        <v>593</v>
      </c>
      <c r="I1956" s="87" t="s">
        <v>435</v>
      </c>
      <c r="J1956" s="87" t="s">
        <v>552</v>
      </c>
      <c r="K1956" s="87">
        <v>38.68647</v>
      </c>
      <c r="L1956" s="87">
        <v>-90.473990000000001</v>
      </c>
      <c r="M1956" s="87"/>
      <c r="N1956" s="87" t="s">
        <v>6094</v>
      </c>
      <c r="O1956" s="104" t="s">
        <v>6096</v>
      </c>
      <c r="P1956" s="87" t="s">
        <v>1919</v>
      </c>
      <c r="Q1956" s="89"/>
    </row>
    <row r="1957" spans="1:17" x14ac:dyDescent="0.25">
      <c r="A1957" s="143"/>
      <c r="B1957" s="84" t="str">
        <f>IF(A1957&gt;"",IF(A1957=E1957,"No",(IF(IFERROR(VLOOKUP(A1957,E:E,1,FALSE)=A1957,FALSE),"Duplicate",IF(E1957&gt;"","Mismatch","IT Only")))),"No")</f>
        <v>No</v>
      </c>
      <c r="C1957" s="86" t="s">
        <v>430</v>
      </c>
      <c r="D1957" s="84" t="s">
        <v>431</v>
      </c>
      <c r="E1957" s="84" t="s">
        <v>6097</v>
      </c>
      <c r="F1957" s="84" t="str">
        <f>IF(E1957=0,"N/A",IF(IF(E1957&gt;"",COUNTIF(E:E,E1957),0)&gt;1,"Yes","No"))</f>
        <v>No</v>
      </c>
      <c r="G1957" s="87" t="s">
        <v>6098</v>
      </c>
      <c r="H1957" s="87" t="s">
        <v>493</v>
      </c>
      <c r="I1957" s="87" t="s">
        <v>445</v>
      </c>
      <c r="J1957" s="87" t="s">
        <v>552</v>
      </c>
      <c r="K1957" s="87">
        <v>40.305100000000003</v>
      </c>
      <c r="L1957" s="87">
        <v>-89.611817000000002</v>
      </c>
      <c r="M1957" s="87"/>
      <c r="N1957" s="87" t="s">
        <v>6097</v>
      </c>
      <c r="O1957" s="87" t="s">
        <v>6099</v>
      </c>
      <c r="P1957" s="87" t="s">
        <v>806</v>
      </c>
      <c r="Q1957" s="87" t="s">
        <v>807</v>
      </c>
    </row>
    <row r="1958" spans="1:17" x14ac:dyDescent="0.25">
      <c r="A1958" s="143" t="s">
        <v>5834</v>
      </c>
      <c r="B1958" s="84" t="str">
        <f>IF(A1958&gt;"",IF(A1958=E1958,"No",(IF(IFERROR(VLOOKUP(A1958,E:E,1,FALSE)=A1958,FALSE),"Duplicate",IF(E1958&gt;"","Mismatch","IT Only")))),"No")</f>
        <v>No</v>
      </c>
      <c r="C1958" s="86" t="s">
        <v>430</v>
      </c>
      <c r="D1958" s="84" t="s">
        <v>431</v>
      </c>
      <c r="E1958" s="84" t="s">
        <v>5834</v>
      </c>
      <c r="F1958" s="84" t="str">
        <f>IF(E1958=0,"N/A",IF(IF(E1958&gt;"",COUNTIF(E:E,E1958),0)&gt;1,"Yes","No"))</f>
        <v>No</v>
      </c>
      <c r="G1958" s="87" t="s">
        <v>5835</v>
      </c>
      <c r="H1958" s="87" t="s">
        <v>1813</v>
      </c>
      <c r="I1958" s="87" t="s">
        <v>445</v>
      </c>
      <c r="J1958" s="87" t="s">
        <v>536</v>
      </c>
      <c r="K1958" s="87">
        <v>40.031003890000001</v>
      </c>
      <c r="L1958" s="87">
        <v>-90.959158059999993</v>
      </c>
      <c r="M1958" s="87"/>
      <c r="N1958" s="87"/>
      <c r="O1958" s="87"/>
      <c r="P1958" s="87"/>
      <c r="Q1958" s="87"/>
    </row>
    <row r="1959" spans="1:17" x14ac:dyDescent="0.25">
      <c r="A1959" s="143"/>
      <c r="B1959" s="143" t="str">
        <f>IF(A1959&gt;"",IF(A1959=E1959,"No",(IF(IFERROR(VLOOKUP(A1959,E:E,1,FALSE)=A1959,FALSE),"Duplicate",IF(E1959&gt;"","Mismatch","IT Only")))),"No")</f>
        <v>No</v>
      </c>
      <c r="C1959" s="86" t="s">
        <v>430</v>
      </c>
      <c r="D1959" s="143" t="s">
        <v>431</v>
      </c>
      <c r="E1959" s="143" t="s">
        <v>6127</v>
      </c>
      <c r="F1959" s="143" t="str">
        <f>IF(E1959=0,"N/A",IF(IF(E1959&gt;"",COUNTIF(E:E,E1959),0)&gt;1,"Yes","No"))</f>
        <v>No</v>
      </c>
      <c r="G1959" s="87" t="s">
        <v>6128</v>
      </c>
      <c r="H1959" s="87" t="s">
        <v>528</v>
      </c>
      <c r="I1959" s="87" t="s">
        <v>445</v>
      </c>
      <c r="J1959" s="87" t="s">
        <v>436</v>
      </c>
      <c r="K1959" s="87">
        <v>39.487666670000003</v>
      </c>
      <c r="L1959" s="87">
        <v>-88.340833329999995</v>
      </c>
      <c r="M1959" s="87"/>
      <c r="N1959" s="87" t="s">
        <v>6127</v>
      </c>
      <c r="O1959" s="87" t="s">
        <v>6129</v>
      </c>
      <c r="P1959" s="87" t="s">
        <v>714</v>
      </c>
      <c r="Q1959" s="87" t="s">
        <v>715</v>
      </c>
    </row>
    <row r="1960" spans="1:17" x14ac:dyDescent="0.25">
      <c r="A1960" s="143"/>
      <c r="B1960" s="84" t="str">
        <f>IF(A1960&gt;"",IF(A1960=E1960,"No",(IF(IFERROR(VLOOKUP(A1960,E:E,1,FALSE)=A1960,FALSE),"Duplicate",IF(E1960&gt;"","Mismatch","IT Only")))),"No")</f>
        <v>No</v>
      </c>
      <c r="C1960" s="86" t="s">
        <v>430</v>
      </c>
      <c r="D1960" s="143" t="s">
        <v>431</v>
      </c>
      <c r="E1960" s="84" t="s">
        <v>2161</v>
      </c>
      <c r="F1960" s="84" t="str">
        <f>IF(E1960=0,"N/A",IF(IF(E1960&gt;"",COUNTIF(E:E,E1960),0)&gt;1,"Yes","No"))</f>
        <v>No</v>
      </c>
      <c r="G1960" s="87" t="s">
        <v>2162</v>
      </c>
      <c r="H1960" s="87" t="s">
        <v>672</v>
      </c>
      <c r="I1960" s="87" t="s">
        <v>445</v>
      </c>
      <c r="J1960" s="87" t="s">
        <v>436</v>
      </c>
      <c r="K1960" s="87">
        <v>40.135033329999999</v>
      </c>
      <c r="L1960" s="87">
        <v>-88.277050000000003</v>
      </c>
      <c r="M1960" s="87"/>
      <c r="N1960" s="87" t="s">
        <v>2161</v>
      </c>
      <c r="O1960" s="87" t="s">
        <v>2163</v>
      </c>
      <c r="P1960" s="87" t="s">
        <v>675</v>
      </c>
      <c r="Q1960" s="87" t="s">
        <v>676</v>
      </c>
    </row>
    <row r="1961" spans="1:17" x14ac:dyDescent="0.25">
      <c r="A1961" s="143"/>
      <c r="B1961" s="84" t="str">
        <f>IF(A1961&gt;"",IF(A1961=E1961,"No",(IF(IFERROR(VLOOKUP(A1961,E:E,1,FALSE)=A1961,FALSE),"Duplicate",IF(E1961&gt;"","Mismatch","IT Only")))),"No")</f>
        <v>No</v>
      </c>
      <c r="C1961" s="86" t="s">
        <v>541</v>
      </c>
      <c r="D1961" s="143" t="s">
        <v>464</v>
      </c>
      <c r="E1961" s="84" t="s">
        <v>6134</v>
      </c>
      <c r="F1961" s="84" t="str">
        <f>IF(E1961=0,"N/A",IF(IF(E1961&gt;"",COUNTIF(E:E,E1961),0)&gt;1,"Yes","No"))</f>
        <v>No</v>
      </c>
      <c r="G1961" s="87" t="s">
        <v>6135</v>
      </c>
      <c r="H1961" s="87" t="s">
        <v>528</v>
      </c>
      <c r="I1961" s="87" t="s">
        <v>445</v>
      </c>
      <c r="J1961" s="87" t="s">
        <v>436</v>
      </c>
      <c r="K1961" s="87">
        <v>39.487166670000001</v>
      </c>
      <c r="L1961" s="87">
        <v>-88.360333330000003</v>
      </c>
      <c r="M1961" s="87"/>
      <c r="N1961" s="87" t="s">
        <v>6134</v>
      </c>
      <c r="O1961" s="87" t="s">
        <v>6136</v>
      </c>
      <c r="P1961" s="87" t="s">
        <v>714</v>
      </c>
      <c r="Q1961" s="87" t="s">
        <v>715</v>
      </c>
    </row>
    <row r="1962" spans="1:17" ht="30" x14ac:dyDescent="0.25">
      <c r="A1962" s="143"/>
      <c r="B1962" s="84" t="str">
        <f>IF(A1962&gt;"",IF(A1962=E1962,"No",(IF(IFERROR(VLOOKUP(A1962,E:E,1,FALSE)=A1962,FALSE),"Duplicate",IF(E1962&gt;"","Mismatch","IT Only")))),"No")</f>
        <v>No</v>
      </c>
      <c r="C1962" s="91" t="s">
        <v>1007</v>
      </c>
      <c r="D1962" s="84" t="s">
        <v>464</v>
      </c>
      <c r="E1962" s="84" t="s">
        <v>6103</v>
      </c>
      <c r="F1962" s="84" t="str">
        <f>IF(E1962=0,"N/A",IF(IF(E1962&gt;"",COUNTIF(E:E,E1962),0)&gt;1,"Yes","No"))</f>
        <v>Yes</v>
      </c>
      <c r="G1962" s="87" t="s">
        <v>6104</v>
      </c>
      <c r="H1962" s="87" t="s">
        <v>493</v>
      </c>
      <c r="I1962" s="87" t="s">
        <v>445</v>
      </c>
      <c r="J1962" s="87" t="s">
        <v>436</v>
      </c>
      <c r="K1962" s="87"/>
      <c r="L1962" s="87"/>
      <c r="M1962" s="87"/>
      <c r="N1962" s="87" t="s">
        <v>6103</v>
      </c>
      <c r="O1962" s="87" t="s">
        <v>6105</v>
      </c>
      <c r="P1962" s="87" t="s">
        <v>806</v>
      </c>
      <c r="Q1962" s="87" t="s">
        <v>807</v>
      </c>
    </row>
    <row r="1963" spans="1:17" x14ac:dyDescent="0.25">
      <c r="A1963" s="143"/>
      <c r="B1963" s="84" t="str">
        <f>IF(A1963&gt;"",IF(A1963=E1963,"No",(IF(IFERROR(VLOOKUP(A1963,E:E,1,FALSE)=A1963,FALSE),"Duplicate",IF(E1963&gt;"","Mismatch","IT Only")))),"No")</f>
        <v>No</v>
      </c>
      <c r="C1963" s="91" t="s">
        <v>6140</v>
      </c>
      <c r="D1963" s="84" t="s">
        <v>464</v>
      </c>
      <c r="E1963" s="84" t="s">
        <v>6103</v>
      </c>
      <c r="F1963" s="84" t="str">
        <f>IF(E1963=0,"N/A",IF(IF(E1963&gt;"",COUNTIF(E:E,E1963),0)&gt;1,"Yes","No"))</f>
        <v>Yes</v>
      </c>
      <c r="G1963" s="87" t="s">
        <v>6141</v>
      </c>
      <c r="H1963" s="87" t="s">
        <v>528</v>
      </c>
      <c r="I1963" s="87" t="s">
        <v>445</v>
      </c>
      <c r="J1963" s="87" t="s">
        <v>436</v>
      </c>
      <c r="K1963" s="87">
        <v>39.468499999999999</v>
      </c>
      <c r="L1963" s="87">
        <v>-88.382499999999993</v>
      </c>
      <c r="M1963" s="87"/>
      <c r="N1963" s="87" t="s">
        <v>6103</v>
      </c>
      <c r="O1963" s="87" t="s">
        <v>6142</v>
      </c>
      <c r="P1963" s="87" t="s">
        <v>714</v>
      </c>
      <c r="Q1963" s="87" t="s">
        <v>715</v>
      </c>
    </row>
    <row r="1964" spans="1:17" x14ac:dyDescent="0.25">
      <c r="A1964" s="143"/>
      <c r="B1964" s="84" t="str">
        <f>IF(A1964&gt;"",IF(A1964=E1964,"No",(IF(IFERROR(VLOOKUP(A1964,E:E,1,FALSE)=A1964,FALSE),"Duplicate",IF(E1964&gt;"","Mismatch","IT Only")))),"No")</f>
        <v>No</v>
      </c>
      <c r="C1964" s="86" t="s">
        <v>541</v>
      </c>
      <c r="D1964" s="84" t="s">
        <v>464</v>
      </c>
      <c r="E1964" s="84" t="s">
        <v>6106</v>
      </c>
      <c r="F1964" s="84" t="str">
        <f>IF(E1964=0,"N/A",IF(IF(E1964&gt;"",COUNTIF(E:E,E1964),0)&gt;1,"Yes","No"))</f>
        <v>No</v>
      </c>
      <c r="G1964" s="87" t="s">
        <v>6107</v>
      </c>
      <c r="H1964" s="87" t="s">
        <v>692</v>
      </c>
      <c r="I1964" s="87" t="s">
        <v>435</v>
      </c>
      <c r="J1964" s="87" t="s">
        <v>436</v>
      </c>
      <c r="K1964" s="87">
        <v>36.76</v>
      </c>
      <c r="L1964" s="87">
        <v>-89.593483329999998</v>
      </c>
      <c r="M1964" s="87"/>
      <c r="N1964" s="87" t="s">
        <v>6106</v>
      </c>
      <c r="O1964" s="94">
        <v>685</v>
      </c>
      <c r="P1964" s="87" t="s">
        <v>693</v>
      </c>
      <c r="Q1964" s="89"/>
    </row>
    <row r="1965" spans="1:17" s="90" customFormat="1" ht="30" x14ac:dyDescent="0.25">
      <c r="A1965" s="143" t="s">
        <v>6143</v>
      </c>
      <c r="B1965" s="143" t="str">
        <f>IF(A1965&gt;"",IF(A1965=E1965,"No",(IF(IFERROR(VLOOKUP(A1965,E:E,1,FALSE)=A1965,FALSE),"Duplicate",IF(E1965&gt;"","Mismatch","IT Only")))),"No")</f>
        <v>No</v>
      </c>
      <c r="C1965" s="86" t="s">
        <v>430</v>
      </c>
      <c r="D1965" s="143" t="s">
        <v>472</v>
      </c>
      <c r="E1965" s="84" t="s">
        <v>6144</v>
      </c>
      <c r="F1965" s="84" t="str">
        <f>IF(E1965=0,"N/A",IF(IF(E1965&gt;"",COUNTIF(E:E,E1965),0)&gt;1,"Yes","No"))</f>
        <v>No</v>
      </c>
      <c r="G1965" s="87" t="s">
        <v>6145</v>
      </c>
      <c r="H1965" s="87" t="s">
        <v>528</v>
      </c>
      <c r="I1965" s="87" t="s">
        <v>445</v>
      </c>
      <c r="J1965" s="87" t="s">
        <v>552</v>
      </c>
      <c r="K1965" s="87">
        <v>39.47366667</v>
      </c>
      <c r="L1965" s="87">
        <v>-88.424499999999995</v>
      </c>
      <c r="M1965" s="87"/>
      <c r="N1965" s="87" t="s">
        <v>6144</v>
      </c>
      <c r="O1965" s="87" t="s">
        <v>6146</v>
      </c>
      <c r="P1965" s="87" t="s">
        <v>714</v>
      </c>
      <c r="Q1965" s="87" t="s">
        <v>715</v>
      </c>
    </row>
    <row r="1966" spans="1:17" x14ac:dyDescent="0.25">
      <c r="A1966" s="93" t="s">
        <v>6119</v>
      </c>
      <c r="B1966" s="84" t="str">
        <f>IF(A1966&gt;"",IF(A1966=E1966,"No",(IF(IFERROR(VLOOKUP(A1966,E:E,1,FALSE)=A1966,FALSE),"Duplicate",IF(E1966&gt;"","Mismatch","IT Only")))),"No")</f>
        <v>Duplicate</v>
      </c>
      <c r="C1966" s="86" t="s">
        <v>463</v>
      </c>
      <c r="D1966" s="84" t="s">
        <v>464</v>
      </c>
      <c r="E1966" s="84" t="s">
        <v>6120</v>
      </c>
      <c r="F1966" s="84" t="str">
        <f>IF(E1966=0,"N/A",IF(IF(E1966&gt;"",COUNTIF(E:E,E1966),0)&gt;1,"Yes","No"))</f>
        <v>Yes</v>
      </c>
      <c r="G1966" s="87" t="s">
        <v>6121</v>
      </c>
      <c r="H1966" s="87" t="s">
        <v>528</v>
      </c>
      <c r="I1966" s="87" t="s">
        <v>445</v>
      </c>
      <c r="J1966" s="87" t="s">
        <v>830</v>
      </c>
      <c r="K1966" s="87">
        <v>39.475405000000002</v>
      </c>
      <c r="L1966" s="87">
        <v>-88.364626000000001</v>
      </c>
      <c r="M1966" s="87"/>
      <c r="N1966" s="87" t="s">
        <v>6122</v>
      </c>
      <c r="O1966" s="87" t="s">
        <v>6123</v>
      </c>
      <c r="P1966" s="87" t="s">
        <v>714</v>
      </c>
      <c r="Q1966" s="87" t="s">
        <v>715</v>
      </c>
    </row>
    <row r="1967" spans="1:17" x14ac:dyDescent="0.25">
      <c r="A1967" s="93" t="s">
        <v>6108</v>
      </c>
      <c r="B1967" s="84" t="str">
        <f>IF(A1967&gt;"",IF(A1967=E1967,"No",(IF(IFERROR(VLOOKUP(A1967,E:E,1,FALSE)=A1967,FALSE),"Duplicate",IF(E1967&gt;"","Mismatch","IT Only")))),"No")</f>
        <v>Mismatch</v>
      </c>
      <c r="C1967" s="86" t="s">
        <v>463</v>
      </c>
      <c r="D1967" s="84" t="s">
        <v>464</v>
      </c>
      <c r="E1967" s="84" t="s">
        <v>6109</v>
      </c>
      <c r="F1967" s="84" t="str">
        <f>IF(E1967=0,"N/A",IF(IF(E1967&gt;"",COUNTIF(E:E,E1967),0)&gt;1,"Yes","No"))</f>
        <v>Yes</v>
      </c>
      <c r="G1967" s="87" t="s">
        <v>6110</v>
      </c>
      <c r="H1967" s="87" t="s">
        <v>2419</v>
      </c>
      <c r="I1967" s="87" t="s">
        <v>445</v>
      </c>
      <c r="J1967" s="87" t="s">
        <v>580</v>
      </c>
      <c r="K1967" s="87">
        <v>39.475405000000002</v>
      </c>
      <c r="L1967" s="87">
        <v>-88.364626000000001</v>
      </c>
      <c r="M1967" s="87"/>
      <c r="N1967" s="87"/>
      <c r="O1967" s="94"/>
      <c r="P1967" s="87"/>
      <c r="Q1967" s="89"/>
    </row>
    <row r="1968" spans="1:17" x14ac:dyDescent="0.25">
      <c r="A1968" s="93" t="s">
        <v>6111</v>
      </c>
      <c r="B1968" s="84" t="str">
        <f>IF(A1968&gt;"",IF(A1968=E1968,"No",(IF(IFERROR(VLOOKUP(A1968,E:E,1,FALSE)=A1968,FALSE),"Duplicate",IF(E1968&gt;"","Mismatch","IT Only")))),"No")</f>
        <v>Mismatch</v>
      </c>
      <c r="C1968" s="86" t="s">
        <v>463</v>
      </c>
      <c r="D1968" s="84" t="s">
        <v>464</v>
      </c>
      <c r="E1968" s="143" t="s">
        <v>6109</v>
      </c>
      <c r="F1968" s="84" t="str">
        <f>IF(E1968=0,"N/A",IF(IF(E1968&gt;"",COUNTIF(E:E,E1968),0)&gt;1,"Yes","No"))</f>
        <v>Yes</v>
      </c>
      <c r="G1968" s="87" t="s">
        <v>6112</v>
      </c>
      <c r="H1968" s="87" t="s">
        <v>2419</v>
      </c>
      <c r="I1968" s="87" t="s">
        <v>445</v>
      </c>
      <c r="J1968" s="87" t="s">
        <v>580</v>
      </c>
      <c r="K1968" s="87">
        <v>39.475405000000002</v>
      </c>
      <c r="L1968" s="87">
        <v>-88.364626000000001</v>
      </c>
      <c r="M1968" s="87"/>
      <c r="N1968" s="87"/>
      <c r="O1968" s="94"/>
      <c r="P1968" s="87"/>
      <c r="Q1968" s="89"/>
    </row>
    <row r="1969" spans="1:17" x14ac:dyDescent="0.25">
      <c r="A1969" s="93" t="s">
        <v>6115</v>
      </c>
      <c r="B1969" s="84" t="str">
        <f>IF(A1969&gt;"",IF(A1969=E1969,"No",(IF(IFERROR(VLOOKUP(A1969,E:E,1,FALSE)=A1969,FALSE),"Duplicate",IF(E1969&gt;"","Mismatch","IT Only")))),"No")</f>
        <v>Mismatch</v>
      </c>
      <c r="C1969" s="86" t="s">
        <v>463</v>
      </c>
      <c r="D1969" s="84" t="s">
        <v>464</v>
      </c>
      <c r="E1969" s="84" t="s">
        <v>6109</v>
      </c>
      <c r="F1969" s="84" t="str">
        <f>IF(E1969=0,"N/A",IF(IF(E1969&gt;"",COUNTIF(E:E,E1969),0)&gt;1,"Yes","No"))</f>
        <v>Yes</v>
      </c>
      <c r="G1969" s="87" t="s">
        <v>6116</v>
      </c>
      <c r="H1969" s="87" t="s">
        <v>2419</v>
      </c>
      <c r="I1969" s="87" t="s">
        <v>445</v>
      </c>
      <c r="J1969" s="87" t="s">
        <v>580</v>
      </c>
      <c r="K1969" s="87">
        <v>39.475405000000002</v>
      </c>
      <c r="L1969" s="87">
        <v>-88.364626000000001</v>
      </c>
      <c r="M1969" s="87"/>
      <c r="N1969" s="87"/>
      <c r="O1969" s="94"/>
      <c r="P1969" s="87"/>
      <c r="Q1969" s="89"/>
    </row>
    <row r="1970" spans="1:17" x14ac:dyDescent="0.25">
      <c r="A1970" s="93" t="s">
        <v>6117</v>
      </c>
      <c r="B1970" s="84" t="str">
        <f>IF(A1970&gt;"",IF(A1970=E1970,"No",(IF(IFERROR(VLOOKUP(A1970,E:E,1,FALSE)=A1970,FALSE),"Duplicate",IF(E1970&gt;"","Mismatch","IT Only")))),"No")</f>
        <v>Duplicate</v>
      </c>
      <c r="C1970" s="86" t="s">
        <v>463</v>
      </c>
      <c r="D1970" s="84" t="s">
        <v>464</v>
      </c>
      <c r="E1970" s="143" t="s">
        <v>6109</v>
      </c>
      <c r="F1970" s="84" t="str">
        <f>IF(E1970=0,"N/A",IF(IF(E1970&gt;"",COUNTIF(E:E,E1970),0)&gt;1,"Yes","No"))</f>
        <v>Yes</v>
      </c>
      <c r="G1970" s="87" t="s">
        <v>6118</v>
      </c>
      <c r="H1970" s="87" t="s">
        <v>2419</v>
      </c>
      <c r="I1970" s="87" t="s">
        <v>445</v>
      </c>
      <c r="J1970" s="87" t="s">
        <v>580</v>
      </c>
      <c r="K1970" s="87">
        <v>39.475405000000002</v>
      </c>
      <c r="L1970" s="87">
        <v>-88.364626000000001</v>
      </c>
      <c r="M1970" s="87"/>
      <c r="N1970" s="87"/>
      <c r="O1970" s="94"/>
      <c r="P1970" s="87"/>
      <c r="Q1970" s="89"/>
    </row>
    <row r="1971" spans="1:17" x14ac:dyDescent="0.25">
      <c r="A1971" s="93" t="s">
        <v>6113</v>
      </c>
      <c r="B1971" s="84" t="str">
        <f>IF(A1971&gt;"",IF(A1971=E1971,"No",(IF(IFERROR(VLOOKUP(A1971,E:E,1,FALSE)=A1971,FALSE),"Duplicate",IF(E1971&gt;"","Mismatch","IT Only")))),"No")</f>
        <v>Mismatch</v>
      </c>
      <c r="C1971" s="86" t="s">
        <v>463</v>
      </c>
      <c r="D1971" s="84" t="s">
        <v>464</v>
      </c>
      <c r="E1971" s="143" t="s">
        <v>6109</v>
      </c>
      <c r="F1971" s="84" t="str">
        <f>IF(E1971=0,"N/A",IF(IF(E1971&gt;"",COUNTIF(E:E,E1971),0)&gt;1,"Yes","No"))</f>
        <v>Yes</v>
      </c>
      <c r="G1971" s="87" t="s">
        <v>6114</v>
      </c>
      <c r="H1971" s="87" t="s">
        <v>2419</v>
      </c>
      <c r="I1971" s="87" t="s">
        <v>445</v>
      </c>
      <c r="J1971" s="87" t="s">
        <v>580</v>
      </c>
      <c r="K1971" s="87">
        <v>39.475405000000002</v>
      </c>
      <c r="L1971" s="87">
        <v>-88.364626000000001</v>
      </c>
      <c r="M1971" s="87"/>
      <c r="N1971" s="87"/>
      <c r="O1971" s="94"/>
      <c r="P1971" s="87"/>
      <c r="Q1971" s="89"/>
    </row>
    <row r="1972" spans="1:17" x14ac:dyDescent="0.25">
      <c r="A1972" s="143"/>
      <c r="B1972" s="143" t="str">
        <f>IF(A1972&gt;"",IF(A1972=E1972,"No",(IF(IFERROR(VLOOKUP(A1972,E:E,1,FALSE)=A1972,FALSE),"Duplicate",IF(E1972&gt;"","Mismatch","IT Only")))),"No")</f>
        <v>No</v>
      </c>
      <c r="C1972" s="86" t="s">
        <v>430</v>
      </c>
      <c r="D1972" s="143" t="s">
        <v>431</v>
      </c>
      <c r="E1972" s="143" t="s">
        <v>6544</v>
      </c>
      <c r="F1972" s="84" t="str">
        <f>IF(E1972=0,"N/A",IF(IF(E1972&gt;"",COUNTIF(E:E,E1972),0)&gt;1,"Yes","No"))</f>
        <v>No</v>
      </c>
      <c r="G1972" s="87" t="s">
        <v>6545</v>
      </c>
      <c r="H1972" s="87" t="s">
        <v>692</v>
      </c>
      <c r="I1972" s="87" t="s">
        <v>435</v>
      </c>
      <c r="J1972" s="87" t="s">
        <v>436</v>
      </c>
      <c r="K1972" s="87">
        <v>37.307966669999999</v>
      </c>
      <c r="L1972" s="87">
        <v>-89.573499999999996</v>
      </c>
      <c r="M1972" s="87"/>
      <c r="N1972" s="87" t="s">
        <v>6544</v>
      </c>
      <c r="O1972" s="94">
        <v>811</v>
      </c>
      <c r="P1972" s="87" t="s">
        <v>693</v>
      </c>
      <c r="Q1972" s="89"/>
    </row>
    <row r="1973" spans="1:17" x14ac:dyDescent="0.25">
      <c r="A1973" s="143" t="s">
        <v>6147</v>
      </c>
      <c r="B1973" s="84" t="str">
        <f>IF(A1973&gt;"",IF(A1973=E1973,"No",(IF(IFERROR(VLOOKUP(A1973,E:E,1,FALSE)=A1973,FALSE),"Duplicate",IF(E1973&gt;"","Mismatch","IT Only")))),"No")</f>
        <v>No</v>
      </c>
      <c r="C1973" s="86" t="s">
        <v>430</v>
      </c>
      <c r="D1973" s="84" t="s">
        <v>472</v>
      </c>
      <c r="E1973" s="143" t="s">
        <v>6148</v>
      </c>
      <c r="F1973" s="84" t="str">
        <f>IF(E1973=0,"N/A",IF(IF(E1973&gt;"",COUNTIF(E:E,E1973),0)&gt;1,"Yes","No"))</f>
        <v>No</v>
      </c>
      <c r="G1973" s="87" t="s">
        <v>6149</v>
      </c>
      <c r="H1973" s="87" t="s">
        <v>489</v>
      </c>
      <c r="I1973" s="87" t="s">
        <v>435</v>
      </c>
      <c r="J1973" s="87" t="s">
        <v>436</v>
      </c>
      <c r="K1973" s="87">
        <v>39.331583330000001</v>
      </c>
      <c r="L1973" s="87">
        <v>-94.225616669999994</v>
      </c>
      <c r="M1973" s="87"/>
      <c r="N1973" s="87" t="s">
        <v>6148</v>
      </c>
      <c r="O1973" s="94">
        <v>816</v>
      </c>
      <c r="P1973" s="87" t="s">
        <v>657</v>
      </c>
      <c r="Q1973" s="89"/>
    </row>
    <row r="1974" spans="1:17" x14ac:dyDescent="0.25">
      <c r="A1974" s="143"/>
      <c r="B1974" s="84" t="str">
        <f>IF(A1974&gt;"",IF(A1974=E1974,"No",(IF(IFERROR(VLOOKUP(A1974,E:E,1,FALSE)=A1974,FALSE),"Duplicate",IF(E1974&gt;"","Mismatch","IT Only")))),"No")</f>
        <v>No</v>
      </c>
      <c r="C1974" s="86" t="s">
        <v>430</v>
      </c>
      <c r="D1974" s="84" t="s">
        <v>431</v>
      </c>
      <c r="E1974" s="203" t="s">
        <v>11157</v>
      </c>
      <c r="F1974" s="84" t="s">
        <v>10076</v>
      </c>
      <c r="G1974" s="130" t="s">
        <v>11177</v>
      </c>
      <c r="H1974" s="87" t="s">
        <v>558</v>
      </c>
      <c r="I1974" s="87" t="s">
        <v>445</v>
      </c>
      <c r="J1974" s="87" t="s">
        <v>10517</v>
      </c>
      <c r="K1974" s="196">
        <v>-90.203109999999995</v>
      </c>
      <c r="L1974" s="196">
        <v>38.922305999999999</v>
      </c>
      <c r="M1974" s="199" t="s">
        <v>11167</v>
      </c>
      <c r="N1974" s="87"/>
      <c r="O1974" s="88"/>
      <c r="P1974" s="87"/>
      <c r="Q1974" s="87"/>
    </row>
    <row r="1975" spans="1:17" x14ac:dyDescent="0.25">
      <c r="A1975" s="143"/>
      <c r="B1975" s="84" t="str">
        <f>IF(A1975&gt;"",IF(A1975=E1975,"No",(IF(IFERROR(VLOOKUP(A1975,E:E,1,FALSE)=A1975,FALSE),"Duplicate",IF(E1975&gt;"","Mismatch","IT Only")))),"No")</f>
        <v>No</v>
      </c>
      <c r="C1975" s="86" t="s">
        <v>430</v>
      </c>
      <c r="D1975" s="84" t="s">
        <v>431</v>
      </c>
      <c r="E1975" s="143" t="s">
        <v>6150</v>
      </c>
      <c r="F1975" s="84" t="str">
        <f>IF(E1975=0,"N/A",IF(IF(E1975&gt;"",COUNTIF(E:E,E1975),0)&gt;1,"Yes","No"))</f>
        <v>No</v>
      </c>
      <c r="G1975" s="87" t="s">
        <v>6151</v>
      </c>
      <c r="H1975" s="87" t="s">
        <v>644</v>
      </c>
      <c r="I1975" s="87" t="s">
        <v>435</v>
      </c>
      <c r="J1975" s="87" t="s">
        <v>436</v>
      </c>
      <c r="K1975" s="87">
        <v>38.43665</v>
      </c>
      <c r="L1975" s="87">
        <v>-90.39148333</v>
      </c>
      <c r="M1975" s="87"/>
      <c r="N1975" s="87" t="s">
        <v>6152</v>
      </c>
      <c r="O1975" s="94">
        <v>191</v>
      </c>
      <c r="P1975" s="87" t="s">
        <v>645</v>
      </c>
      <c r="Q1975" s="89"/>
    </row>
    <row r="1976" spans="1:17" x14ac:dyDescent="0.25">
      <c r="A1976" s="143"/>
      <c r="B1976" s="143" t="str">
        <f>IF(A1976&gt;"",IF(A1976=E1976,"No",(IF(IFERROR(VLOOKUP(A1976,E:E,1,FALSE)=A1976,FALSE),"Duplicate",IF(E1976&gt;"","Mismatch","IT Only")))),"No")</f>
        <v>No</v>
      </c>
      <c r="C1976" s="86" t="s">
        <v>430</v>
      </c>
      <c r="D1976" s="143" t="s">
        <v>431</v>
      </c>
      <c r="E1976" s="84" t="s">
        <v>6156</v>
      </c>
      <c r="F1976" s="84" t="str">
        <f>IF(E1976=0,"N/A",IF(IF(E1976&gt;"",COUNTIF(E:E,E1976),0)&gt;1,"Yes","No"))</f>
        <v>No</v>
      </c>
      <c r="G1976" s="87" t="s">
        <v>6157</v>
      </c>
      <c r="H1976" s="87" t="s">
        <v>489</v>
      </c>
      <c r="I1976" s="87" t="s">
        <v>435</v>
      </c>
      <c r="J1976" s="87" t="s">
        <v>436</v>
      </c>
      <c r="K1976" s="87">
        <v>39.888083330000001</v>
      </c>
      <c r="L1976" s="87">
        <v>-94.352666670000005</v>
      </c>
      <c r="M1976" s="87"/>
      <c r="N1976" s="87" t="s">
        <v>6156</v>
      </c>
      <c r="O1976" s="94">
        <v>980</v>
      </c>
      <c r="P1976" s="87" t="s">
        <v>657</v>
      </c>
      <c r="Q1976" s="89"/>
    </row>
    <row r="1977" spans="1:17" x14ac:dyDescent="0.25">
      <c r="A1977" s="143"/>
      <c r="B1977" s="143" t="str">
        <f>IF(A1977&gt;"",IF(A1977=E1977,"No",(IF(IFERROR(VLOOKUP(A1977,E:E,1,FALSE)=A1977,FALSE),"Duplicate",IF(E1977&gt;"","Mismatch","IT Only")))),"No")</f>
        <v>No</v>
      </c>
      <c r="C1977" s="86" t="s">
        <v>430</v>
      </c>
      <c r="D1977" s="143" t="s">
        <v>431</v>
      </c>
      <c r="E1977" s="84" t="s">
        <v>6153</v>
      </c>
      <c r="F1977" s="84" t="str">
        <f>IF(E1977=0,"N/A",IF(IF(E1977&gt;"",COUNTIF(E:E,E1977),0)&gt;1,"Yes","No"))</f>
        <v>No</v>
      </c>
      <c r="G1977" s="87" t="s">
        <v>6154</v>
      </c>
      <c r="H1977" s="87" t="s">
        <v>434</v>
      </c>
      <c r="I1977" s="87" t="s">
        <v>435</v>
      </c>
      <c r="J1977" s="87" t="s">
        <v>436</v>
      </c>
      <c r="K1977" s="87">
        <v>38.80926667</v>
      </c>
      <c r="L1977" s="87">
        <v>-90.883366670000001</v>
      </c>
      <c r="M1977" s="87"/>
      <c r="N1977" s="87" t="s">
        <v>6155</v>
      </c>
      <c r="O1977" s="94">
        <v>648</v>
      </c>
      <c r="P1977" s="87" t="s">
        <v>699</v>
      </c>
      <c r="Q1977" s="89"/>
    </row>
    <row r="1978" spans="1:17" x14ac:dyDescent="0.25">
      <c r="A1978" s="143"/>
      <c r="B1978" s="84" t="str">
        <f>IF(A1978&gt;"",IF(A1978=E1978,"No",(IF(IFERROR(VLOOKUP(A1978,E:E,1,FALSE)=A1978,FALSE),"Duplicate",IF(E1978&gt;"","Mismatch","IT Only")))),"No")</f>
        <v>No</v>
      </c>
      <c r="C1978" s="86" t="s">
        <v>430</v>
      </c>
      <c r="D1978" s="84" t="s">
        <v>431</v>
      </c>
      <c r="E1978" s="84" t="s">
        <v>6161</v>
      </c>
      <c r="F1978" s="84" t="str">
        <f>IF(E1978=0,"N/A",IF(IF(E1978&gt;"",COUNTIF(E:E,E1978),0)&gt;1,"Yes","No"))</f>
        <v>No</v>
      </c>
      <c r="G1978" s="87" t="s">
        <v>6162</v>
      </c>
      <c r="H1978" s="87" t="s">
        <v>440</v>
      </c>
      <c r="I1978" s="87" t="s">
        <v>435</v>
      </c>
      <c r="J1978" s="87" t="s">
        <v>436</v>
      </c>
      <c r="K1978" s="87">
        <v>38.631916670000003</v>
      </c>
      <c r="L1978" s="87">
        <v>-90.304516669999998</v>
      </c>
      <c r="M1978" s="87"/>
      <c r="N1978" s="87" t="s">
        <v>6161</v>
      </c>
      <c r="O1978" s="94">
        <v>202</v>
      </c>
      <c r="P1978" s="87" t="s">
        <v>513</v>
      </c>
      <c r="Q1978" s="89"/>
    </row>
    <row r="1979" spans="1:17" x14ac:dyDescent="0.25">
      <c r="A1979" s="143"/>
      <c r="B1979" s="84" t="str">
        <f>IF(A1979&gt;"",IF(A1979=E1979,"No",(IF(IFERROR(VLOOKUP(A1979,E:E,1,FALSE)=A1979,FALSE),"Duplicate",IF(E1979&gt;"","Mismatch","IT Only")))),"No")</f>
        <v>No</v>
      </c>
      <c r="C1979" s="86" t="s">
        <v>430</v>
      </c>
      <c r="D1979" s="84" t="s">
        <v>431</v>
      </c>
      <c r="E1979" s="143" t="s">
        <v>5759</v>
      </c>
      <c r="F1979" s="84" t="str">
        <f>IF(E1979=0,"N/A",IF(IF(E1979&gt;"",COUNTIF(E:E,E1979),0)&gt;1,"Yes","No"))</f>
        <v>No</v>
      </c>
      <c r="G1979" s="87" t="s">
        <v>5760</v>
      </c>
      <c r="H1979" s="87" t="s">
        <v>479</v>
      </c>
      <c r="I1979" s="87" t="s">
        <v>445</v>
      </c>
      <c r="J1979" s="87" t="s">
        <v>436</v>
      </c>
      <c r="K1979" s="87">
        <v>40.467833329999998</v>
      </c>
      <c r="L1979" s="87">
        <v>-90.638050000000007</v>
      </c>
      <c r="M1979" s="87"/>
      <c r="N1979" s="87" t="s">
        <v>5759</v>
      </c>
      <c r="O1979" s="87" t="s">
        <v>5761</v>
      </c>
      <c r="P1979" s="87" t="s">
        <v>482</v>
      </c>
      <c r="Q1979" s="87" t="s">
        <v>483</v>
      </c>
    </row>
    <row r="1980" spans="1:17" x14ac:dyDescent="0.25">
      <c r="A1980" s="143"/>
      <c r="B1980" s="84" t="str">
        <f>IF(A1980&gt;"",IF(A1980=E1980,"No",(IF(IFERROR(VLOOKUP(A1980,E:E,1,FALSE)=A1980,FALSE),"Duplicate",IF(E1980&gt;"","Mismatch","IT Only")))),"No")</f>
        <v>No</v>
      </c>
      <c r="C1980" s="86" t="s">
        <v>430</v>
      </c>
      <c r="D1980" s="84" t="s">
        <v>431</v>
      </c>
      <c r="E1980" s="143" t="s">
        <v>5762</v>
      </c>
      <c r="F1980" s="84" t="str">
        <f>IF(E1980=0,"N/A",IF(IF(E1980&gt;"",COUNTIF(E:E,E1980),0)&gt;1,"Yes","No"))</f>
        <v>No</v>
      </c>
      <c r="G1980" s="87" t="s">
        <v>5763</v>
      </c>
      <c r="H1980" s="87" t="s">
        <v>479</v>
      </c>
      <c r="I1980" s="87" t="s">
        <v>445</v>
      </c>
      <c r="J1980" s="87" t="s">
        <v>436</v>
      </c>
      <c r="K1980" s="87">
        <v>40.46833333</v>
      </c>
      <c r="L1980" s="87">
        <v>-90.670066669999997</v>
      </c>
      <c r="M1980" s="87"/>
      <c r="N1980" s="87" t="s">
        <v>5762</v>
      </c>
      <c r="O1980" s="87" t="s">
        <v>5764</v>
      </c>
      <c r="P1980" s="87" t="s">
        <v>482</v>
      </c>
      <c r="Q1980" s="87" t="s">
        <v>483</v>
      </c>
    </row>
    <row r="1981" spans="1:17" x14ac:dyDescent="0.25">
      <c r="A1981" s="93" t="s">
        <v>5769</v>
      </c>
      <c r="B1981" s="84" t="str">
        <f>IF(A1981&gt;"",IF(A1981=E1981,"No",(IF(IFERROR(VLOOKUP(A1981,E:E,1,FALSE)=A1981,FALSE),"Duplicate",IF(E1981&gt;"","Mismatch","IT Only")))),"No")</f>
        <v>Mismatch</v>
      </c>
      <c r="C1981" s="86" t="s">
        <v>463</v>
      </c>
      <c r="D1981" s="84" t="s">
        <v>464</v>
      </c>
      <c r="E1981" s="84" t="s">
        <v>5770</v>
      </c>
      <c r="F1981" s="84" t="str">
        <f>IF(E1981=0,"N/A",IF(IF(E1981&gt;"",COUNTIF(E:E,E1981),0)&gt;1,"Yes","No"))</f>
        <v>No</v>
      </c>
      <c r="G1981" s="87" t="s">
        <v>5771</v>
      </c>
      <c r="H1981" s="87" t="s">
        <v>479</v>
      </c>
      <c r="I1981" s="87" t="s">
        <v>445</v>
      </c>
      <c r="J1981" s="87" t="s">
        <v>467</v>
      </c>
      <c r="K1981" s="87">
        <v>40.444499999999998</v>
      </c>
      <c r="L1981" s="87">
        <v>-90.670233330000002</v>
      </c>
      <c r="M1981" s="87"/>
      <c r="N1981" s="87" t="s">
        <v>5770</v>
      </c>
      <c r="O1981" s="87" t="s">
        <v>5772</v>
      </c>
      <c r="P1981" s="87" t="s">
        <v>482</v>
      </c>
      <c r="Q1981" s="87" t="s">
        <v>483</v>
      </c>
    </row>
    <row r="1982" spans="1:17" x14ac:dyDescent="0.25">
      <c r="A1982" s="93" t="s">
        <v>5780</v>
      </c>
      <c r="B1982" s="84" t="str">
        <f>IF(A1982&gt;"",IF(A1982=E1982,"No",(IF(IFERROR(VLOOKUP(A1982,E:E,1,FALSE)=A1982,FALSE),"Duplicate",IF(E1982&gt;"","Mismatch","IT Only")))),"No")</f>
        <v>Mismatch</v>
      </c>
      <c r="C1982" s="86" t="s">
        <v>463</v>
      </c>
      <c r="D1982" s="84" t="s">
        <v>464</v>
      </c>
      <c r="E1982" s="84" t="s">
        <v>5781</v>
      </c>
      <c r="F1982" s="84" t="str">
        <f>IF(E1982=0,"N/A",IF(IF(E1982&gt;"",COUNTIF(E:E,E1982),0)&gt;1,"Yes","No"))</f>
        <v>No</v>
      </c>
      <c r="G1982" s="87" t="s">
        <v>5782</v>
      </c>
      <c r="H1982" s="87" t="s">
        <v>479</v>
      </c>
      <c r="I1982" s="87" t="s">
        <v>445</v>
      </c>
      <c r="J1982" s="87" t="s">
        <v>467</v>
      </c>
      <c r="K1982" s="87">
        <v>40.46983333</v>
      </c>
      <c r="L1982" s="87">
        <v>-90.687833330000004</v>
      </c>
      <c r="M1982" s="87"/>
      <c r="N1982" s="87" t="s">
        <v>5781</v>
      </c>
      <c r="O1982" s="87" t="s">
        <v>5783</v>
      </c>
      <c r="P1982" s="87" t="s">
        <v>482</v>
      </c>
      <c r="Q1982" s="87" t="s">
        <v>483</v>
      </c>
    </row>
    <row r="1983" spans="1:17" ht="30" x14ac:dyDescent="0.25">
      <c r="A1983" s="93" t="s">
        <v>5776</v>
      </c>
      <c r="B1983" s="84" t="str">
        <f>IF(A1983&gt;"",IF(A1983=E1983,"No",(IF(IFERROR(VLOOKUP(A1983,E:E,1,FALSE)=A1983,FALSE),"Duplicate",IF(E1983&gt;"","Mismatch","IT Only")))),"No")</f>
        <v>Mismatch</v>
      </c>
      <c r="C1983" s="86" t="s">
        <v>463</v>
      </c>
      <c r="D1983" s="84" t="s">
        <v>464</v>
      </c>
      <c r="E1983" s="84" t="s">
        <v>5777</v>
      </c>
      <c r="F1983" s="84" t="str">
        <f>IF(E1983=0,"N/A",IF(IF(E1983&gt;"",COUNTIF(E:E,E1983),0)&gt;1,"Yes","No"))</f>
        <v>Yes</v>
      </c>
      <c r="G1983" s="87" t="s">
        <v>5778</v>
      </c>
      <c r="H1983" s="87" t="s">
        <v>479</v>
      </c>
      <c r="I1983" s="87" t="s">
        <v>445</v>
      </c>
      <c r="J1983" s="87" t="s">
        <v>5507</v>
      </c>
      <c r="K1983" s="87">
        <v>40.454000000000001</v>
      </c>
      <c r="L1983" s="87">
        <v>-90.692066670000003</v>
      </c>
      <c r="M1983" s="87"/>
      <c r="N1983" s="87" t="s">
        <v>5777</v>
      </c>
      <c r="O1983" s="87" t="s">
        <v>5779</v>
      </c>
      <c r="P1983" s="87" t="s">
        <v>482</v>
      </c>
      <c r="Q1983" s="87" t="s">
        <v>483</v>
      </c>
    </row>
    <row r="1984" spans="1:17" x14ac:dyDescent="0.25">
      <c r="A1984" s="93" t="s">
        <v>5773</v>
      </c>
      <c r="B1984" s="84" t="str">
        <f>IF(A1984&gt;"",IF(A1984=E1984,"No",(IF(IFERROR(VLOOKUP(A1984,E:E,1,FALSE)=A1984,FALSE),"Duplicate",IF(E1984&gt;"","Mismatch","IT Only")))),"No")</f>
        <v>Mismatch</v>
      </c>
      <c r="C1984" s="86" t="s">
        <v>463</v>
      </c>
      <c r="D1984" s="84" t="s">
        <v>464</v>
      </c>
      <c r="E1984" s="84" t="s">
        <v>5774</v>
      </c>
      <c r="F1984" s="84" t="str">
        <f>IF(E1984=0,"N/A",IF(IF(E1984&gt;"",COUNTIF(E:E,E1984),0)&gt;1,"Yes","No"))</f>
        <v>Yes</v>
      </c>
      <c r="G1984" s="87" t="s">
        <v>5775</v>
      </c>
      <c r="H1984" s="87" t="s">
        <v>1813</v>
      </c>
      <c r="I1984" s="87" t="s">
        <v>445</v>
      </c>
      <c r="J1984" s="87" t="s">
        <v>536</v>
      </c>
      <c r="K1984" s="87">
        <v>40.454085999999997</v>
      </c>
      <c r="L1984" s="87">
        <v>-90.692464999999999</v>
      </c>
      <c r="M1984" s="87"/>
      <c r="N1984" s="87"/>
      <c r="O1984" s="87"/>
      <c r="P1984" s="87"/>
      <c r="Q1984" s="87"/>
    </row>
    <row r="1985" spans="1:17" x14ac:dyDescent="0.25">
      <c r="A1985" s="143"/>
      <c r="B1985" s="84" t="str">
        <f>IF(A1985&gt;"",IF(A1985=E1985,"No",(IF(IFERROR(VLOOKUP(A1985,E:E,1,FALSE)=A1985,FALSE),"Duplicate",IF(E1985&gt;"","Mismatch","IT Only")))),"No")</f>
        <v>No</v>
      </c>
      <c r="C1985" s="86" t="s">
        <v>430</v>
      </c>
      <c r="D1985" s="84" t="s">
        <v>431</v>
      </c>
      <c r="E1985" s="84" t="s">
        <v>6169</v>
      </c>
      <c r="F1985" s="84" t="str">
        <f>IF(E1985=0,"N/A",IF(IF(E1985&gt;"",COUNTIF(E:E,E1985),0)&gt;1,"Yes","No"))</f>
        <v>No</v>
      </c>
      <c r="G1985" s="87" t="s">
        <v>6170</v>
      </c>
      <c r="H1985" s="87" t="s">
        <v>680</v>
      </c>
      <c r="I1985" s="87" t="s">
        <v>445</v>
      </c>
      <c r="J1985" s="87" t="s">
        <v>436</v>
      </c>
      <c r="K1985" s="87">
        <v>37.320999999999998</v>
      </c>
      <c r="L1985" s="87">
        <v>-89.417683330000003</v>
      </c>
      <c r="M1985" s="87"/>
      <c r="N1985" s="87" t="s">
        <v>6169</v>
      </c>
      <c r="O1985" s="87" t="s">
        <v>6171</v>
      </c>
      <c r="P1985" s="87" t="s">
        <v>684</v>
      </c>
      <c r="Q1985" s="87" t="s">
        <v>685</v>
      </c>
    </row>
    <row r="1986" spans="1:17" x14ac:dyDescent="0.25">
      <c r="A1986" s="143"/>
      <c r="B1986" s="84" t="s">
        <v>10076</v>
      </c>
      <c r="C1986" s="86" t="s">
        <v>430</v>
      </c>
      <c r="D1986" s="84" t="s">
        <v>431</v>
      </c>
      <c r="E1986" s="84" t="s">
        <v>11123</v>
      </c>
      <c r="F1986" s="84" t="s">
        <v>10076</v>
      </c>
      <c r="G1986" s="87" t="str">
        <f>UPPER("First United Methodist Church East Alton")</f>
        <v>FIRST UNITED METHODIST CHURCH EAST ALTON</v>
      </c>
      <c r="H1986" s="87" t="s">
        <v>558</v>
      </c>
      <c r="I1986" s="87" t="s">
        <v>445</v>
      </c>
      <c r="J1986" s="87" t="s">
        <v>10517</v>
      </c>
      <c r="K1986" s="87">
        <v>-90.096648999999999</v>
      </c>
      <c r="L1986" s="87">
        <v>38.879128000000001</v>
      </c>
      <c r="M1986" s="87"/>
      <c r="N1986" s="87"/>
      <c r="O1986" s="87"/>
      <c r="P1986" s="87"/>
      <c r="Q1986" s="87"/>
    </row>
    <row r="1987" spans="1:17" x14ac:dyDescent="0.25">
      <c r="A1987" s="143"/>
      <c r="B1987" s="84" t="str">
        <f>IF(A1987&gt;"",IF(A1987=E1987,"No",(IF(IFERROR(VLOOKUP(A1987,E:E,1,FALSE)=A1987,FALSE),"Duplicate",IF(E1987&gt;"","Mismatch","IT Only")))),"No")</f>
        <v>No</v>
      </c>
      <c r="C1987" s="86" t="s">
        <v>430</v>
      </c>
      <c r="D1987" s="84" t="s">
        <v>431</v>
      </c>
      <c r="E1987" s="84" t="s">
        <v>6192</v>
      </c>
      <c r="F1987" s="84" t="str">
        <f>IF(E1987=0,"N/A",IF(IF(E1987&gt;"",COUNTIF(E:E,E1987),0)&gt;1,"Yes","No"))</f>
        <v>No</v>
      </c>
      <c r="G1987" s="87" t="s">
        <v>6193</v>
      </c>
      <c r="H1987" s="87" t="s">
        <v>493</v>
      </c>
      <c r="I1987" s="87" t="s">
        <v>445</v>
      </c>
      <c r="J1987" s="87" t="s">
        <v>436</v>
      </c>
      <c r="K1987" s="87">
        <v>40.164833000000002</v>
      </c>
      <c r="L1987" s="87">
        <v>-89.353717000000003</v>
      </c>
      <c r="M1987" s="87"/>
      <c r="N1987" s="87" t="s">
        <v>6192</v>
      </c>
      <c r="O1987" s="87" t="s">
        <v>6194</v>
      </c>
      <c r="P1987" s="87" t="s">
        <v>806</v>
      </c>
      <c r="Q1987" s="87" t="s">
        <v>807</v>
      </c>
    </row>
    <row r="1988" spans="1:17" x14ac:dyDescent="0.25">
      <c r="A1988" s="143"/>
      <c r="C1988" s="86" t="s">
        <v>430</v>
      </c>
      <c r="D1988" s="84" t="s">
        <v>464</v>
      </c>
      <c r="E1988" s="84" t="s">
        <v>10298</v>
      </c>
      <c r="F1988" s="84" t="s">
        <v>32</v>
      </c>
      <c r="G1988" s="110" t="s">
        <v>10299</v>
      </c>
      <c r="H1988" s="110" t="s">
        <v>493</v>
      </c>
      <c r="I1988" s="110" t="s">
        <v>445</v>
      </c>
      <c r="J1988" s="110"/>
      <c r="K1988" s="110">
        <v>40.465000000000003</v>
      </c>
      <c r="L1988" s="110">
        <v>-88.972099999999998</v>
      </c>
      <c r="M1988" s="110" t="s">
        <v>10300</v>
      </c>
      <c r="N1988" s="110"/>
      <c r="O1988" s="110"/>
      <c r="P1988" s="110"/>
      <c r="Q1988" s="110"/>
    </row>
    <row r="1989" spans="1:17" s="143" customFormat="1" x14ac:dyDescent="0.25">
      <c r="B1989" s="143" t="str">
        <f>IF(A1989&gt;"",IF(A1989=E1989,"No",(IF(IFERROR(VLOOKUP(A1989,E:E,1,FALSE)=A1989,FALSE),"Duplicate",IF(E1989&gt;"","Mismatch","IT Only")))),"No")</f>
        <v>No</v>
      </c>
      <c r="C1989" s="86" t="s">
        <v>430</v>
      </c>
      <c r="D1989" s="143" t="s">
        <v>431</v>
      </c>
      <c r="E1989" s="143" t="s">
        <v>6201</v>
      </c>
      <c r="F1989" s="143" t="str">
        <f>IF(E1989=0,"N/A",IF(IF(E1989&gt;"",COUNTIF(E:E,E1989),0)&gt;1,"Yes","No"))</f>
        <v>No</v>
      </c>
      <c r="G1989" s="106" t="s">
        <v>6202</v>
      </c>
      <c r="H1989" s="106" t="s">
        <v>434</v>
      </c>
      <c r="I1989" s="106" t="s">
        <v>435</v>
      </c>
      <c r="J1989" s="106" t="s">
        <v>436</v>
      </c>
      <c r="K1989" s="106">
        <v>38.817900000000002</v>
      </c>
      <c r="L1989" s="106">
        <v>-91.138249999999999</v>
      </c>
      <c r="M1989" s="106"/>
      <c r="N1989" s="106" t="s">
        <v>6201</v>
      </c>
      <c r="O1989" s="133">
        <v>638</v>
      </c>
      <c r="P1989" s="106" t="s">
        <v>699</v>
      </c>
      <c r="Q1989" s="86"/>
    </row>
    <row r="1990" spans="1:17" x14ac:dyDescent="0.25">
      <c r="A1990" s="143"/>
      <c r="B1990" s="84" t="str">
        <f>IF(A1990&gt;"",IF(A1990=E1990,"No",(IF(IFERROR(VLOOKUP(A1990,E:E,1,FALSE)=A1990,FALSE),"Duplicate",IF(E1990&gt;"","Mismatch","IT Only")))),"No")</f>
        <v>No</v>
      </c>
      <c r="C1990" s="86" t="s">
        <v>430</v>
      </c>
      <c r="D1990" s="84" t="s">
        <v>431</v>
      </c>
      <c r="E1990" s="84" t="s">
        <v>6203</v>
      </c>
      <c r="F1990" s="84" t="str">
        <f>IF(E1990=0,"N/A",IF(IF(E1990&gt;"",COUNTIF(E:E,E1990),0)&gt;1,"Yes","No"))</f>
        <v>No</v>
      </c>
      <c r="G1990" s="87" t="s">
        <v>6204</v>
      </c>
      <c r="H1990" s="87" t="s">
        <v>440</v>
      </c>
      <c r="I1990" s="87" t="s">
        <v>435</v>
      </c>
      <c r="J1990" s="87" t="s">
        <v>436</v>
      </c>
      <c r="K1990" s="87">
        <v>38.651566670000001</v>
      </c>
      <c r="L1990" s="87">
        <v>-90.350266669999996</v>
      </c>
      <c r="M1990" s="87"/>
      <c r="N1990" s="87" t="s">
        <v>6205</v>
      </c>
      <c r="O1990" s="88">
        <v>44</v>
      </c>
      <c r="P1990" s="87" t="s">
        <v>513</v>
      </c>
      <c r="Q1990" s="89"/>
    </row>
    <row r="1991" spans="1:17" x14ac:dyDescent="0.25">
      <c r="A1991" s="143" t="s">
        <v>6209</v>
      </c>
      <c r="B1991" s="143" t="str">
        <f>IF(A1991&gt;"",IF(A1991=E1991,"No",(IF(IFERROR(VLOOKUP(A1991,E:E,1,FALSE)=A1991,FALSE),"Duplicate",IF(E1991&gt;"","Mismatch","IT Only")))),"No")</f>
        <v>No</v>
      </c>
      <c r="C1991" s="86" t="s">
        <v>430</v>
      </c>
      <c r="D1991" s="143" t="s">
        <v>472</v>
      </c>
      <c r="E1991" s="143" t="s">
        <v>6210</v>
      </c>
      <c r="F1991" s="143" t="str">
        <f>IF(E1991=0,"N/A",IF(IF(E1991&gt;"",COUNTIF(E:E,E1991),0)&gt;1,"Yes","No"))</f>
        <v>No</v>
      </c>
      <c r="G1991" s="87" t="s">
        <v>6211</v>
      </c>
      <c r="H1991" s="87" t="s">
        <v>493</v>
      </c>
      <c r="I1991" s="87" t="s">
        <v>445</v>
      </c>
      <c r="J1991" s="87" t="s">
        <v>500</v>
      </c>
      <c r="K1991" s="87">
        <v>40.589855999999997</v>
      </c>
      <c r="L1991" s="87">
        <v>-89.047105999999999</v>
      </c>
      <c r="M1991" s="87"/>
      <c r="N1991" s="87" t="s">
        <v>6210</v>
      </c>
      <c r="O1991" s="87" t="s">
        <v>6212</v>
      </c>
      <c r="P1991" s="87" t="s">
        <v>1321</v>
      </c>
      <c r="Q1991" s="87" t="s">
        <v>1322</v>
      </c>
    </row>
    <row r="1992" spans="1:17" x14ac:dyDescent="0.25">
      <c r="A1992" s="143"/>
      <c r="B1992" s="84" t="str">
        <f>IF(A1992&gt;"",IF(A1992=E1992,"No",(IF(IFERROR(VLOOKUP(A1992,E:E,1,FALSE)=A1992,FALSE),"Duplicate",IF(E1992&gt;"","Mismatch","IT Only")))),"No")</f>
        <v>No</v>
      </c>
      <c r="C1992" s="86" t="s">
        <v>430</v>
      </c>
      <c r="D1992" s="84" t="s">
        <v>431</v>
      </c>
      <c r="E1992" s="143" t="s">
        <v>5786</v>
      </c>
      <c r="F1992" s="84" t="str">
        <f>IF(E1992=0,"N/A",IF(IF(E1992&gt;"",COUNTIF(E:E,E1992),0)&gt;1,"Yes","No"))</f>
        <v>No</v>
      </c>
      <c r="G1992" s="87" t="s">
        <v>5787</v>
      </c>
      <c r="H1992" s="87" t="s">
        <v>493</v>
      </c>
      <c r="I1992" s="87" t="s">
        <v>445</v>
      </c>
      <c r="J1992" s="87" t="s">
        <v>436</v>
      </c>
      <c r="K1992" s="87"/>
      <c r="L1992" s="87"/>
      <c r="M1992" s="87"/>
      <c r="N1992" s="87" t="s">
        <v>5788</v>
      </c>
      <c r="O1992" s="87" t="s">
        <v>5789</v>
      </c>
      <c r="P1992" s="87" t="s">
        <v>496</v>
      </c>
      <c r="Q1992" s="87" t="s">
        <v>497</v>
      </c>
    </row>
    <row r="1993" spans="1:17" x14ac:dyDescent="0.25">
      <c r="A1993" s="143"/>
      <c r="B1993" s="143" t="str">
        <f>IF(A1993&gt;"",IF(A1993=E1993,"No",(IF(IFERROR(VLOOKUP(A1993,E:E,1,FALSE)=A1993,FALSE),"Duplicate",IF(E1993&gt;"","Mismatch","IT Only")))),"No")</f>
        <v>No</v>
      </c>
      <c r="C1993" s="86" t="s">
        <v>430</v>
      </c>
      <c r="D1993" s="143" t="s">
        <v>431</v>
      </c>
      <c r="E1993" s="143" t="s">
        <v>6206</v>
      </c>
      <c r="F1993" s="143" t="str">
        <f>IF(E1993=0,"N/A",IF(IF(E1993&gt;"",COUNTIF(E:E,E1993),0)&gt;1,"Yes","No"))</f>
        <v>No</v>
      </c>
      <c r="G1993" s="87" t="s">
        <v>6207</v>
      </c>
      <c r="H1993" s="87" t="s">
        <v>493</v>
      </c>
      <c r="I1993" s="87" t="s">
        <v>445</v>
      </c>
      <c r="J1993" s="87" t="s">
        <v>436</v>
      </c>
      <c r="K1993" s="87">
        <v>40.311467</v>
      </c>
      <c r="L1993" s="87">
        <v>-89.149483000000004</v>
      </c>
      <c r="M1993" s="87"/>
      <c r="N1993" s="87" t="s">
        <v>6206</v>
      </c>
      <c r="O1993" s="87" t="s">
        <v>6208</v>
      </c>
      <c r="P1993" s="87" t="s">
        <v>806</v>
      </c>
      <c r="Q1993" s="87" t="s">
        <v>807</v>
      </c>
    </row>
    <row r="1994" spans="1:17" x14ac:dyDescent="0.25">
      <c r="A1994" s="143"/>
      <c r="B1994" s="84" t="str">
        <f>IF(A1994&gt;"",IF(A1994=E1994,"No",(IF(IFERROR(VLOOKUP(A1994,E:E,1,FALSE)=A1994,FALSE),"Duplicate",IF(E1994&gt;"","Mismatch","IT Only")))),"No")</f>
        <v>No</v>
      </c>
      <c r="C1994" s="86" t="s">
        <v>430</v>
      </c>
      <c r="D1994" s="84" t="s">
        <v>431</v>
      </c>
      <c r="E1994" s="84" t="s">
        <v>6166</v>
      </c>
      <c r="F1994" s="84" t="str">
        <f>IF(E1994=0,"N/A",IF(IF(E1994&gt;"",COUNTIF(E:E,E1994),0)&gt;1,"Yes","No"))</f>
        <v>No</v>
      </c>
      <c r="G1994" s="87" t="s">
        <v>6167</v>
      </c>
      <c r="H1994" s="87" t="s">
        <v>489</v>
      </c>
      <c r="I1994" s="87" t="s">
        <v>435</v>
      </c>
      <c r="J1994" s="87" t="s">
        <v>436</v>
      </c>
      <c r="K1994" s="87">
        <v>39.346299999999999</v>
      </c>
      <c r="L1994" s="87">
        <v>-94.263366669999996</v>
      </c>
      <c r="M1994" s="87"/>
      <c r="N1994" s="87" t="s">
        <v>6166</v>
      </c>
      <c r="O1994" s="100" t="s">
        <v>6168</v>
      </c>
      <c r="P1994" s="87" t="s">
        <v>657</v>
      </c>
      <c r="Q1994" s="89"/>
    </row>
    <row r="1995" spans="1:17" x14ac:dyDescent="0.25">
      <c r="A1995" s="143"/>
      <c r="B1995" s="84" t="str">
        <f>IF(A1995&gt;"",IF(A1995=E1995,"No",(IF(IFERROR(VLOOKUP(A1995,E:E,1,FALSE)=A1995,FALSE),"Duplicate",IF(E1995&gt;"","Mismatch","IT Only")))),"No")</f>
        <v>No</v>
      </c>
      <c r="C1995" s="86" t="s">
        <v>430</v>
      </c>
      <c r="D1995" s="84" t="s">
        <v>431</v>
      </c>
      <c r="E1995" s="84" t="s">
        <v>6172</v>
      </c>
      <c r="F1995" s="84" t="str">
        <f>IF(E1995=0,"N/A",IF(IF(E1995&gt;"",COUNTIF(E:E,E1995),0)&gt;1,"Yes","No"))</f>
        <v>No</v>
      </c>
      <c r="G1995" s="87" t="s">
        <v>6173</v>
      </c>
      <c r="H1995" s="87" t="s">
        <v>434</v>
      </c>
      <c r="I1995" s="87" t="s">
        <v>435</v>
      </c>
      <c r="J1995" s="87" t="s">
        <v>436</v>
      </c>
      <c r="K1995" s="87">
        <v>38.754483329999999</v>
      </c>
      <c r="L1995" s="87">
        <v>-90.697100000000006</v>
      </c>
      <c r="M1995" s="87"/>
      <c r="N1995" s="87" t="s">
        <v>6172</v>
      </c>
      <c r="O1995" s="94">
        <v>687</v>
      </c>
      <c r="P1995" s="87" t="s">
        <v>699</v>
      </c>
      <c r="Q1995" s="89"/>
    </row>
    <row r="1996" spans="1:17" x14ac:dyDescent="0.25">
      <c r="A1996" s="143" t="s">
        <v>6163</v>
      </c>
      <c r="B1996" s="84" t="str">
        <f>IF(A1996&gt;"",IF(A1996=E1996,"No",(IF(IFERROR(VLOOKUP(A1996,E:E,1,FALSE)=A1996,FALSE),"Duplicate",IF(E1996&gt;"","Mismatch","IT Only")))),"No")</f>
        <v>No</v>
      </c>
      <c r="C1996" s="86" t="s">
        <v>430</v>
      </c>
      <c r="D1996" s="84" t="s">
        <v>472</v>
      </c>
      <c r="E1996" s="84" t="s">
        <v>6164</v>
      </c>
      <c r="F1996" s="84" t="str">
        <f>IF(E1996=0,"N/A",IF(IF(E1996&gt;"",COUNTIF(E:E,E1996),0)&gt;1,"Yes","No"))</f>
        <v>No</v>
      </c>
      <c r="G1996" s="87" t="s">
        <v>6165</v>
      </c>
      <c r="H1996" s="87" t="s">
        <v>593</v>
      </c>
      <c r="I1996" s="87" t="s">
        <v>435</v>
      </c>
      <c r="J1996" s="87" t="s">
        <v>436</v>
      </c>
      <c r="K1996" s="87">
        <v>38.756816669999999</v>
      </c>
      <c r="L1996" s="87">
        <v>-90.593766669999994</v>
      </c>
      <c r="M1996" s="87"/>
      <c r="N1996" s="87" t="s">
        <v>6164</v>
      </c>
      <c r="O1996" s="88">
        <v>67</v>
      </c>
      <c r="P1996" s="87" t="s">
        <v>1054</v>
      </c>
      <c r="Q1996" s="89"/>
    </row>
    <row r="1997" spans="1:17" x14ac:dyDescent="0.25">
      <c r="A1997" s="143" t="s">
        <v>5754</v>
      </c>
      <c r="B1997" s="84" t="str">
        <f>IF(A1997&gt;"",IF(A1997=E1997,"No",(IF(IFERROR(VLOOKUP(A1997,E:E,1,FALSE)=A1997,FALSE),"Duplicate",IF(E1997&gt;"","Mismatch","IT Only")))),"No")</f>
        <v>No</v>
      </c>
      <c r="C1997" s="86" t="s">
        <v>430</v>
      </c>
      <c r="D1997" s="84" t="s">
        <v>431</v>
      </c>
      <c r="E1997" s="84" t="s">
        <v>5754</v>
      </c>
      <c r="F1997" s="84" t="str">
        <f>IF(E1997=0,"N/A",IF(IF(E1997&gt;"",COUNTIF(E:E,E1997),0)&gt;1,"Yes","No"))</f>
        <v>No</v>
      </c>
      <c r="G1997" s="87" t="s">
        <v>5755</v>
      </c>
      <c r="H1997" s="87" t="s">
        <v>479</v>
      </c>
      <c r="I1997" s="87" t="s">
        <v>445</v>
      </c>
      <c r="J1997" s="87" t="s">
        <v>580</v>
      </c>
      <c r="K1997" s="147" t="s">
        <v>10477</v>
      </c>
      <c r="L1997" s="147"/>
      <c r="M1997" s="141" t="s">
        <v>10478</v>
      </c>
      <c r="N1997" s="87"/>
      <c r="O1997" s="94"/>
      <c r="P1997" s="87"/>
      <c r="Q1997" s="89"/>
    </row>
    <row r="1998" spans="1:17" x14ac:dyDescent="0.25">
      <c r="A1998" s="143" t="s">
        <v>5765</v>
      </c>
      <c r="B1998" s="84" t="str">
        <f>IF(A1998&gt;"",IF(A1998=E1998,"No",(IF(IFERROR(VLOOKUP(A1998,E:E,1,FALSE)=A1998,FALSE),"Duplicate",IF(E1998&gt;"","Mismatch","IT Only")))),"No")</f>
        <v>No</v>
      </c>
      <c r="C1998" s="86" t="s">
        <v>430</v>
      </c>
      <c r="D1998" s="84" t="s">
        <v>472</v>
      </c>
      <c r="E1998" s="84" t="s">
        <v>5766</v>
      </c>
      <c r="F1998" s="84" t="str">
        <f>IF(E1998=0,"N/A",IF(IF(E1998&gt;"",COUNTIF(E:E,E1998),0)&gt;1,"Yes","No"))</f>
        <v>No</v>
      </c>
      <c r="G1998" s="87" t="s">
        <v>5767</v>
      </c>
      <c r="H1998" s="87" t="s">
        <v>479</v>
      </c>
      <c r="I1998" s="87" t="s">
        <v>445</v>
      </c>
      <c r="J1998" s="87" t="s">
        <v>552</v>
      </c>
      <c r="K1998" s="87">
        <v>40.468666669999998</v>
      </c>
      <c r="L1998" s="87">
        <v>-90.647566670000003</v>
      </c>
      <c r="M1998" s="87"/>
      <c r="N1998" s="87" t="s">
        <v>5766</v>
      </c>
      <c r="O1998" s="87" t="s">
        <v>5768</v>
      </c>
      <c r="P1998" s="87" t="s">
        <v>482</v>
      </c>
      <c r="Q1998" s="87" t="s">
        <v>483</v>
      </c>
    </row>
    <row r="1999" spans="1:17" x14ac:dyDescent="0.25">
      <c r="A1999" s="143"/>
      <c r="B1999" s="84" t="str">
        <f>IF(A1999&gt;"",IF(A1999=E1999,"No",(IF(IFERROR(VLOOKUP(A1999,E:E,1,FALSE)=A1999,FALSE),"Duplicate",IF(E1999&gt;"","Mismatch","IT Only")))),"No")</f>
        <v>No</v>
      </c>
      <c r="C1999" s="86" t="s">
        <v>430</v>
      </c>
      <c r="D1999" s="84" t="s">
        <v>431</v>
      </c>
      <c r="E1999" s="84" t="s">
        <v>6493</v>
      </c>
      <c r="F1999" s="84" t="str">
        <f>IF(E1999=0,"N/A",IF(IF(E1999&gt;"",COUNTIF(E:E,E1999),0)&gt;1,"Yes","No"))</f>
        <v>No</v>
      </c>
      <c r="G1999" s="87" t="s">
        <v>6494</v>
      </c>
      <c r="H1999" s="87" t="s">
        <v>680</v>
      </c>
      <c r="I1999" s="87" t="s">
        <v>445</v>
      </c>
      <c r="J1999" s="87" t="s">
        <v>436</v>
      </c>
      <c r="K1999" s="87"/>
      <c r="L1999" s="87"/>
      <c r="M1999" s="87"/>
      <c r="N1999" s="87" t="s">
        <v>6493</v>
      </c>
      <c r="O1999" s="87" t="s">
        <v>6495</v>
      </c>
      <c r="P1999" s="87" t="s">
        <v>684</v>
      </c>
      <c r="Q1999" s="87" t="s">
        <v>685</v>
      </c>
    </row>
    <row r="2000" spans="1:17" x14ac:dyDescent="0.25">
      <c r="A2000" s="143"/>
      <c r="B2000" s="84" t="str">
        <f>IF(A2000&gt;"",IF(A2000=E2000,"No",(IF(IFERROR(VLOOKUP(A2000,E:E,1,FALSE)=A2000,FALSE),"Duplicate",IF(E2000&gt;"","Mismatch","IT Only")))),"No")</f>
        <v>No</v>
      </c>
      <c r="C2000" s="86" t="s">
        <v>430</v>
      </c>
      <c r="D2000" s="84" t="s">
        <v>431</v>
      </c>
      <c r="E2000" s="84" t="s">
        <v>6213</v>
      </c>
      <c r="F2000" s="84" t="str">
        <f>IF(E2000=0,"N/A",IF(IF(E2000&gt;"",COUNTIF(E:E,E2000),0)&gt;1,"Yes","No"))</f>
        <v>No</v>
      </c>
      <c r="G2000" s="87" t="s">
        <v>6214</v>
      </c>
      <c r="H2000" s="87" t="s">
        <v>440</v>
      </c>
      <c r="I2000" s="87" t="s">
        <v>435</v>
      </c>
      <c r="J2000" s="87" t="s">
        <v>436</v>
      </c>
      <c r="K2000" s="87">
        <v>38.648733329999999</v>
      </c>
      <c r="L2000" s="87">
        <v>-90.261266669999998</v>
      </c>
      <c r="M2000" s="87"/>
      <c r="N2000" s="87" t="s">
        <v>6213</v>
      </c>
      <c r="O2000" s="94">
        <v>219</v>
      </c>
      <c r="P2000" s="87" t="s">
        <v>564</v>
      </c>
      <c r="Q2000" s="89"/>
    </row>
    <row r="2001" spans="1:17" x14ac:dyDescent="0.25">
      <c r="A2001" s="143"/>
      <c r="B2001" s="84" t="str">
        <f>IF(A2001&gt;"",IF(A2001=E2001,"No",(IF(IFERROR(VLOOKUP(A2001,E:E,1,FALSE)=A2001,FALSE),"Duplicate",IF(E2001&gt;"","Mismatch","IT Only")))),"No")</f>
        <v>No</v>
      </c>
      <c r="C2001" s="86" t="s">
        <v>430</v>
      </c>
      <c r="D2001" s="84" t="s">
        <v>431</v>
      </c>
      <c r="E2001" s="84" t="s">
        <v>6496</v>
      </c>
      <c r="F2001" s="84" t="str">
        <f>IF(E2001=0,"N/A",IF(IF(E2001&gt;"",COUNTIF(E:E,E2001),0)&gt;1,"Yes","No"))</f>
        <v>No</v>
      </c>
      <c r="G2001" s="87" t="s">
        <v>6497</v>
      </c>
      <c r="H2001" s="87" t="s">
        <v>680</v>
      </c>
      <c r="I2001" s="87" t="s">
        <v>445</v>
      </c>
      <c r="J2001" s="87" t="s">
        <v>436</v>
      </c>
      <c r="K2001" s="87"/>
      <c r="L2001" s="87"/>
      <c r="M2001" s="87"/>
      <c r="N2001" s="87" t="s">
        <v>6496</v>
      </c>
      <c r="O2001" s="87" t="s">
        <v>6498</v>
      </c>
      <c r="P2001" s="87" t="s">
        <v>684</v>
      </c>
      <c r="Q2001" s="87" t="s">
        <v>685</v>
      </c>
    </row>
    <row r="2002" spans="1:17" x14ac:dyDescent="0.25">
      <c r="A2002" s="143"/>
      <c r="B2002" s="84" t="str">
        <f>IF(A2002&gt;"",IF(A2002=E2002,"No",(IF(IFERROR(VLOOKUP(A2002,E:E,1,FALSE)=A2002,FALSE),"Duplicate",IF(E2002&gt;"","Mismatch","IT Only")))),"No")</f>
        <v>No</v>
      </c>
      <c r="C2002" s="86" t="s">
        <v>430</v>
      </c>
      <c r="D2002" s="84" t="s">
        <v>431</v>
      </c>
      <c r="E2002" s="84" t="s">
        <v>5796</v>
      </c>
      <c r="F2002" s="84" t="str">
        <f>IF(E2002=0,"N/A",IF(IF(E2002&gt;"",COUNTIF(E:E,E2002),0)&gt;1,"Yes","No"))</f>
        <v>No</v>
      </c>
      <c r="G2002" s="87" t="s">
        <v>5797</v>
      </c>
      <c r="H2002" s="87" t="s">
        <v>558</v>
      </c>
      <c r="I2002" s="87" t="s">
        <v>445</v>
      </c>
      <c r="J2002" s="87" t="s">
        <v>436</v>
      </c>
      <c r="K2002" s="87">
        <v>38.685791999999999</v>
      </c>
      <c r="L2002" s="87">
        <v>-90.136599000000004</v>
      </c>
      <c r="M2002" s="87"/>
      <c r="N2002" s="87" t="s">
        <v>5796</v>
      </c>
      <c r="O2002" s="87" t="s">
        <v>5798</v>
      </c>
      <c r="P2002" s="87" t="s">
        <v>653</v>
      </c>
      <c r="Q2002" s="87" t="s">
        <v>654</v>
      </c>
    </row>
    <row r="2003" spans="1:17" x14ac:dyDescent="0.25">
      <c r="A2003" s="143"/>
      <c r="B2003" s="84" t="str">
        <f>IF(A2003&gt;"",IF(A2003=E2003,"No",(IF(IFERROR(VLOOKUP(A2003,E:E,1,FALSE)=A2003,FALSE),"Duplicate",IF(E2003&gt;"","Mismatch","IT Only")))),"No")</f>
        <v>No</v>
      </c>
      <c r="C2003" s="86" t="s">
        <v>430</v>
      </c>
      <c r="D2003" s="84" t="s">
        <v>431</v>
      </c>
      <c r="E2003" s="84" t="s">
        <v>5793</v>
      </c>
      <c r="F2003" s="84" t="str">
        <f>IF(E2003=0,"N/A",IF(IF(E2003&gt;"",COUNTIF(E:E,E2003),0)&gt;1,"Yes","No"))</f>
        <v>No</v>
      </c>
      <c r="G2003" s="87" t="s">
        <v>5794</v>
      </c>
      <c r="H2003" s="87" t="s">
        <v>558</v>
      </c>
      <c r="I2003" s="87" t="s">
        <v>445</v>
      </c>
      <c r="J2003" s="87" t="s">
        <v>436</v>
      </c>
      <c r="K2003" s="87">
        <v>38.686089000000003</v>
      </c>
      <c r="L2003" s="87">
        <v>-90.138773</v>
      </c>
      <c r="M2003" s="87"/>
      <c r="N2003" s="87" t="s">
        <v>5793</v>
      </c>
      <c r="O2003" s="87" t="s">
        <v>5795</v>
      </c>
      <c r="P2003" s="87" t="s">
        <v>653</v>
      </c>
      <c r="Q2003" s="87" t="s">
        <v>654</v>
      </c>
    </row>
    <row r="2004" spans="1:17" x14ac:dyDescent="0.25">
      <c r="A2004" s="143"/>
      <c r="B2004" s="84" t="str">
        <f>IF(A2004&gt;"",IF(A2004=E2004,"No",(IF(IFERROR(VLOOKUP(A2004,E:E,1,FALSE)=A2004,FALSE),"Duplicate",IF(E2004&gt;"","Mismatch","IT Only")))),"No")</f>
        <v>No</v>
      </c>
      <c r="C2004" s="86" t="s">
        <v>430</v>
      </c>
      <c r="D2004" s="84" t="s">
        <v>431</v>
      </c>
      <c r="E2004" s="84" t="s">
        <v>5812</v>
      </c>
      <c r="F2004" s="84" t="str">
        <f>IF(E2004=0,"N/A",IF(IF(E2004&gt;"",COUNTIF(E:E,E2004),0)&gt;1,"Yes","No"))</f>
        <v>No</v>
      </c>
      <c r="G2004" s="87" t="s">
        <v>5813</v>
      </c>
      <c r="H2004" s="87" t="s">
        <v>558</v>
      </c>
      <c r="I2004" s="87" t="s">
        <v>445</v>
      </c>
      <c r="J2004" s="87" t="s">
        <v>436</v>
      </c>
      <c r="K2004" s="87">
        <v>38.685986999999997</v>
      </c>
      <c r="L2004" s="87">
        <v>-90.133936000000006</v>
      </c>
      <c r="M2004" s="87"/>
      <c r="N2004" s="87" t="s">
        <v>5812</v>
      </c>
      <c r="O2004" s="87" t="s">
        <v>5814</v>
      </c>
      <c r="P2004" s="87" t="s">
        <v>653</v>
      </c>
      <c r="Q2004" s="87" t="s">
        <v>654</v>
      </c>
    </row>
    <row r="2005" spans="1:17" x14ac:dyDescent="0.25">
      <c r="A2005" s="143"/>
      <c r="B2005" s="84" t="str">
        <f>IF(A2005&gt;"",IF(A2005=E2005,"No",(IF(IFERROR(VLOOKUP(A2005,E:E,1,FALSE)=A2005,FALSE),"Duplicate",IF(E2005&gt;"","Mismatch","IT Only")))),"No")</f>
        <v>No</v>
      </c>
      <c r="C2005" s="86" t="s">
        <v>430</v>
      </c>
      <c r="D2005" s="84" t="s">
        <v>431</v>
      </c>
      <c r="E2005" s="84" t="s">
        <v>5809</v>
      </c>
      <c r="F2005" s="84" t="str">
        <f>IF(E2005=0,"N/A",IF(IF(E2005&gt;"",COUNTIF(E:E,E2005),0)&gt;1,"Yes","No"))</f>
        <v>No</v>
      </c>
      <c r="G2005" s="87" t="s">
        <v>5810</v>
      </c>
      <c r="H2005" s="87" t="s">
        <v>558</v>
      </c>
      <c r="I2005" s="87" t="s">
        <v>445</v>
      </c>
      <c r="J2005" s="87" t="s">
        <v>436</v>
      </c>
      <c r="K2005" s="87">
        <v>38.687154999999997</v>
      </c>
      <c r="L2005" s="87">
        <v>-90.134862999999996</v>
      </c>
      <c r="M2005" s="87"/>
      <c r="N2005" s="87" t="s">
        <v>5809</v>
      </c>
      <c r="O2005" s="87" t="s">
        <v>5811</v>
      </c>
      <c r="P2005" s="87" t="s">
        <v>653</v>
      </c>
      <c r="Q2005" s="87" t="s">
        <v>654</v>
      </c>
    </row>
    <row r="2006" spans="1:17" x14ac:dyDescent="0.25">
      <c r="A2006" s="143"/>
      <c r="B2006" s="84" t="str">
        <f>IF(A2006&gt;"",IF(A2006=E2006,"No",(IF(IFERROR(VLOOKUP(A2006,E:E,1,FALSE)=A2006,FALSE),"Duplicate",IF(E2006&gt;"","Mismatch","IT Only")))),"No")</f>
        <v>No</v>
      </c>
      <c r="C2006" s="86" t="s">
        <v>430</v>
      </c>
      <c r="D2006" s="84" t="s">
        <v>431</v>
      </c>
      <c r="E2006" s="84" t="s">
        <v>5790</v>
      </c>
      <c r="F2006" s="84" t="str">
        <f>IF(E2006=0,"N/A",IF(IF(E2006&gt;"",COUNTIF(E:E,E2006),0)&gt;1,"Yes","No"))</f>
        <v>No</v>
      </c>
      <c r="G2006" s="87" t="s">
        <v>5791</v>
      </c>
      <c r="H2006" s="87" t="s">
        <v>558</v>
      </c>
      <c r="I2006" s="87" t="s">
        <v>445</v>
      </c>
      <c r="J2006" s="87" t="s">
        <v>436</v>
      </c>
      <c r="K2006" s="87"/>
      <c r="L2006" s="87"/>
      <c r="M2006" s="87"/>
      <c r="N2006" s="87" t="s">
        <v>5790</v>
      </c>
      <c r="O2006" s="87" t="s">
        <v>5792</v>
      </c>
      <c r="P2006" s="87" t="s">
        <v>653</v>
      </c>
      <c r="Q2006" s="87" t="s">
        <v>654</v>
      </c>
    </row>
    <row r="2007" spans="1:17" x14ac:dyDescent="0.25">
      <c r="A2007" s="143"/>
      <c r="B2007" s="84" t="str">
        <f>IF(A2007&gt;"",IF(A2007=E2007,"No",(IF(IFERROR(VLOOKUP(A2007,E:E,1,FALSE)=A2007,FALSE),"Duplicate",IF(E2007&gt;"","Mismatch","IT Only")))),"No")</f>
        <v>No</v>
      </c>
      <c r="C2007" s="86" t="s">
        <v>430</v>
      </c>
      <c r="D2007" s="84" t="s">
        <v>431</v>
      </c>
      <c r="E2007" s="84" t="s">
        <v>9282</v>
      </c>
      <c r="F2007" s="84" t="str">
        <f>IF(E2007=0,"N/A",IF(IF(E2007&gt;"",COUNTIF(E:E,E2007),0)&gt;1,"Yes","No"))</f>
        <v>No</v>
      </c>
      <c r="G2007" s="87" t="s">
        <v>9283</v>
      </c>
      <c r="H2007" s="87" t="s">
        <v>558</v>
      </c>
      <c r="I2007" s="87" t="s">
        <v>445</v>
      </c>
      <c r="J2007" s="87" t="s">
        <v>436</v>
      </c>
      <c r="K2007" s="87"/>
      <c r="L2007" s="87"/>
      <c r="M2007" s="87"/>
      <c r="N2007" s="87" t="s">
        <v>9282</v>
      </c>
      <c r="O2007" s="87" t="s">
        <v>9284</v>
      </c>
      <c r="P2007" s="87" t="s">
        <v>1961</v>
      </c>
      <c r="Q2007" s="87" t="s">
        <v>1962</v>
      </c>
    </row>
    <row r="2008" spans="1:17" x14ac:dyDescent="0.25">
      <c r="A2008" s="143"/>
      <c r="B2008" s="84" t="str">
        <f>IF(A2008&gt;"",IF(A2008=E2008,"No",(IF(IFERROR(VLOOKUP(A2008,E:E,1,FALSE)=A2008,FALSE),"Duplicate",IF(E2008&gt;"","Mismatch","IT Only")))),"No")</f>
        <v>No</v>
      </c>
      <c r="C2008" s="86" t="s">
        <v>541</v>
      </c>
      <c r="D2008" s="84" t="s">
        <v>925</v>
      </c>
      <c r="E2008" s="84" t="s">
        <v>6239</v>
      </c>
      <c r="F2008" s="84" t="str">
        <f>IF(E2008=0,"N/A",IF(IF(E2008&gt;"",COUNTIF(E:E,E2008),0)&gt;1,"Yes","No"))</f>
        <v>No</v>
      </c>
      <c r="G2008" s="87" t="s">
        <v>10193</v>
      </c>
      <c r="H2008" s="87" t="s">
        <v>479</v>
      </c>
      <c r="I2008" s="87" t="s">
        <v>851</v>
      </c>
      <c r="J2008" s="87" t="s">
        <v>500</v>
      </c>
      <c r="K2008" s="87">
        <v>39.820231999999997</v>
      </c>
      <c r="L2008" s="87">
        <v>-90.563192000000001</v>
      </c>
      <c r="M2008" s="87"/>
      <c r="N2008" s="87" t="s">
        <v>6239</v>
      </c>
      <c r="O2008" s="87" t="s">
        <v>6240</v>
      </c>
      <c r="P2008" s="87" t="s">
        <v>482</v>
      </c>
      <c r="Q2008" s="87" t="s">
        <v>483</v>
      </c>
    </row>
    <row r="2009" spans="1:17" x14ac:dyDescent="0.25">
      <c r="A2009" s="143" t="s">
        <v>6307</v>
      </c>
      <c r="B2009" s="84" t="str">
        <f>IF(A2009&gt;"",IF(A2009=E2009,"No",(IF(IFERROR(VLOOKUP(A2009,E:E,1,FALSE)=A2009,FALSE),"Duplicate",IF(E2009&gt;"","Mismatch","IT Only")))),"No")</f>
        <v>No</v>
      </c>
      <c r="C2009" s="86" t="s">
        <v>430</v>
      </c>
      <c r="D2009" s="84" t="s">
        <v>472</v>
      </c>
      <c r="E2009" s="84" t="s">
        <v>6308</v>
      </c>
      <c r="F2009" s="84" t="str">
        <f>IF(E2009=0,"N/A",IF(IF(E2009&gt;"",COUNTIF(E:E,E2009),0)&gt;1,"Yes","No"))</f>
        <v>No</v>
      </c>
      <c r="G2009" s="87" t="s">
        <v>6309</v>
      </c>
      <c r="H2009" s="87" t="s">
        <v>593</v>
      </c>
      <c r="I2009" s="87" t="s">
        <v>435</v>
      </c>
      <c r="J2009" s="87" t="s">
        <v>436</v>
      </c>
      <c r="K2009" s="87">
        <v>38.756166669999999</v>
      </c>
      <c r="L2009" s="87">
        <v>-90.636516670000006</v>
      </c>
      <c r="M2009" s="87"/>
      <c r="N2009" s="87" t="s">
        <v>6308</v>
      </c>
      <c r="O2009" s="94">
        <v>729</v>
      </c>
      <c r="P2009" s="87" t="s">
        <v>1054</v>
      </c>
      <c r="Q2009" s="89"/>
    </row>
    <row r="2010" spans="1:17" s="143" customFormat="1" x14ac:dyDescent="0.25">
      <c r="B2010" s="143" t="str">
        <f>IF(A2010&gt;"",IF(A2010=E2010,"No",(IF(IFERROR(VLOOKUP(A2010,E:E,1,FALSE)=A2010,FALSE),"Duplicate",IF(E2010&gt;"","Mismatch","IT Only")))),"No")</f>
        <v>No</v>
      </c>
      <c r="C2010" s="86" t="s">
        <v>430</v>
      </c>
      <c r="D2010" s="143" t="s">
        <v>431</v>
      </c>
      <c r="E2010" s="143" t="s">
        <v>5820</v>
      </c>
      <c r="F2010" s="143" t="str">
        <f>IF(E2010=0,"N/A",IF(IF(E2010&gt;"",COUNTIF(E:E,E2010),0)&gt;1,"Yes","No"))</f>
        <v>No</v>
      </c>
      <c r="G2010" s="106" t="s">
        <v>5821</v>
      </c>
      <c r="H2010" s="106" t="s">
        <v>558</v>
      </c>
      <c r="I2010" s="106" t="s">
        <v>445</v>
      </c>
      <c r="J2010" s="106" t="s">
        <v>436</v>
      </c>
      <c r="K2010" s="106">
        <v>38.676741999999997</v>
      </c>
      <c r="L2010" s="106">
        <v>-90.160595999999998</v>
      </c>
      <c r="M2010" s="106"/>
      <c r="N2010" s="106" t="s">
        <v>5820</v>
      </c>
      <c r="O2010" s="106" t="s">
        <v>5822</v>
      </c>
      <c r="P2010" s="106" t="s">
        <v>653</v>
      </c>
      <c r="Q2010" s="106" t="s">
        <v>654</v>
      </c>
    </row>
    <row r="2011" spans="1:17" x14ac:dyDescent="0.25">
      <c r="A2011" s="143"/>
      <c r="B2011" s="84" t="str">
        <f>IF(A2011&gt;"",IF(A2011=E2011,"No",(IF(IFERROR(VLOOKUP(A2011,E:E,1,FALSE)=A2011,FALSE),"Duplicate",IF(E2011&gt;"","Mismatch","IT Only")))),"No")</f>
        <v>No</v>
      </c>
      <c r="C2011" s="86" t="s">
        <v>430</v>
      </c>
      <c r="D2011" s="84" t="s">
        <v>431</v>
      </c>
      <c r="E2011" s="84" t="s">
        <v>6342</v>
      </c>
      <c r="F2011" s="84" t="str">
        <f>IF(E2011=0,"N/A",IF(IF(E2011&gt;"",COUNTIF(E:E,E2011),0)&gt;1,"Yes","No"))</f>
        <v>No</v>
      </c>
      <c r="G2011" s="87" t="s">
        <v>6343</v>
      </c>
      <c r="H2011" s="87" t="s">
        <v>516</v>
      </c>
      <c r="I2011" s="87" t="s">
        <v>445</v>
      </c>
      <c r="J2011" s="87" t="s">
        <v>436</v>
      </c>
      <c r="K2011" s="87">
        <v>38.460923000000001</v>
      </c>
      <c r="L2011" s="87">
        <v>-90.089053000000007</v>
      </c>
      <c r="M2011" s="87"/>
      <c r="N2011" s="87" t="s">
        <v>6344</v>
      </c>
      <c r="O2011" s="87" t="s">
        <v>6345</v>
      </c>
      <c r="P2011" s="87" t="s">
        <v>524</v>
      </c>
      <c r="Q2011" s="87" t="s">
        <v>525</v>
      </c>
    </row>
    <row r="2012" spans="1:17" x14ac:dyDescent="0.25">
      <c r="A2012" s="143" t="s">
        <v>6317</v>
      </c>
      <c r="B2012" s="84" t="str">
        <f>IF(A2012&gt;"",IF(A2012=E2012,"No",(IF(IFERROR(VLOOKUP(A2012,E:E,1,FALSE)=A2012,FALSE),"Duplicate",IF(E2012&gt;"","Mismatch","IT Only")))),"No")</f>
        <v>No</v>
      </c>
      <c r="C2012" s="86" t="s">
        <v>430</v>
      </c>
      <c r="D2012" s="84" t="s">
        <v>472</v>
      </c>
      <c r="E2012" s="84" t="s">
        <v>6318</v>
      </c>
      <c r="F2012" s="84" t="str">
        <f>IF(E2012=0,"N/A",IF(IF(E2012&gt;"",COUNTIF(E:E,E2012),0)&gt;1,"Yes","No"))</f>
        <v>No</v>
      </c>
      <c r="G2012" s="87" t="s">
        <v>6319</v>
      </c>
      <c r="H2012" s="87" t="s">
        <v>558</v>
      </c>
      <c r="I2012" s="87" t="s">
        <v>445</v>
      </c>
      <c r="J2012" s="87" t="s">
        <v>552</v>
      </c>
      <c r="K2012" s="87">
        <v>39.041216669999997</v>
      </c>
      <c r="L2012" s="87">
        <v>-89.474466669999998</v>
      </c>
      <c r="M2012" s="87"/>
      <c r="N2012" s="87" t="s">
        <v>6320</v>
      </c>
      <c r="O2012" s="87" t="s">
        <v>6321</v>
      </c>
      <c r="P2012" s="87" t="s">
        <v>1196</v>
      </c>
      <c r="Q2012" s="87" t="s">
        <v>1197</v>
      </c>
    </row>
    <row r="2013" spans="1:17" x14ac:dyDescent="0.25">
      <c r="A2013" s="143"/>
      <c r="B2013" s="84" t="str">
        <f>IF(A2013&gt;"",IF(A2013=E2013,"No",(IF(IFERROR(VLOOKUP(A2013,E:E,1,FALSE)=A2013,FALSE),"Duplicate",IF(E2013&gt;"","Mismatch","IT Only")))),"No")</f>
        <v>No</v>
      </c>
      <c r="C2013" s="86" t="s">
        <v>430</v>
      </c>
      <c r="D2013" s="84" t="s">
        <v>431</v>
      </c>
      <c r="E2013" s="84" t="s">
        <v>6218</v>
      </c>
      <c r="F2013" s="84" t="str">
        <f>IF(E2013=0,"N/A",IF(IF(E2013&gt;"",COUNTIF(E:E,E2013),0)&gt;1,"Yes","No"))</f>
        <v>No</v>
      </c>
      <c r="G2013" s="87" t="s">
        <v>6219</v>
      </c>
      <c r="H2013" s="87" t="s">
        <v>434</v>
      </c>
      <c r="I2013" s="87" t="s">
        <v>435</v>
      </c>
      <c r="J2013" s="87" t="s">
        <v>436</v>
      </c>
      <c r="K2013" s="87"/>
      <c r="L2013" s="87"/>
      <c r="M2013" s="87"/>
      <c r="N2013" s="87" t="s">
        <v>6218</v>
      </c>
      <c r="O2013" s="94">
        <v>752</v>
      </c>
      <c r="P2013" s="87" t="s">
        <v>475</v>
      </c>
      <c r="Q2013" s="89"/>
    </row>
    <row r="2014" spans="1:17" x14ac:dyDescent="0.25">
      <c r="A2014" s="143"/>
      <c r="B2014" s="84" t="str">
        <f>IF(A2014&gt;"",IF(A2014=E2014,"No",(IF(IFERROR(VLOOKUP(A2014,E:E,1,FALSE)=A2014,FALSE),"Duplicate",IF(E2014&gt;"","Mismatch","IT Only")))),"No")</f>
        <v>No</v>
      </c>
      <c r="C2014" s="86" t="s">
        <v>430</v>
      </c>
      <c r="D2014" s="84" t="s">
        <v>431</v>
      </c>
      <c r="E2014" s="84" t="s">
        <v>6215</v>
      </c>
      <c r="F2014" s="84" t="str">
        <f>IF(E2014=0,"N/A",IF(IF(E2014&gt;"",COUNTIF(E:E,E2014),0)&gt;1,"Yes","No"))</f>
        <v>No</v>
      </c>
      <c r="G2014" s="87" t="s">
        <v>6216</v>
      </c>
      <c r="H2014" s="87" t="s">
        <v>493</v>
      </c>
      <c r="I2014" s="87" t="s">
        <v>445</v>
      </c>
      <c r="J2014" s="87" t="s">
        <v>436</v>
      </c>
      <c r="K2014" s="87"/>
      <c r="L2014" s="87"/>
      <c r="M2014" s="87"/>
      <c r="N2014" s="87" t="s">
        <v>6215</v>
      </c>
      <c r="O2014" s="87" t="s">
        <v>6217</v>
      </c>
      <c r="P2014" s="87" t="s">
        <v>1321</v>
      </c>
      <c r="Q2014" s="87" t="s">
        <v>1322</v>
      </c>
    </row>
    <row r="2015" spans="1:17" s="143" customFormat="1" x14ac:dyDescent="0.25">
      <c r="B2015" s="143" t="str">
        <f>IF(A2015&gt;"",IF(A2015=E2015,"No",(IF(IFERROR(VLOOKUP(A2015,E:E,1,FALSE)=A2015,FALSE),"Duplicate",IF(E2015&gt;"","Mismatch","IT Only")))),"No")</f>
        <v>No</v>
      </c>
      <c r="C2015" s="86" t="s">
        <v>430</v>
      </c>
      <c r="D2015" s="143" t="s">
        <v>431</v>
      </c>
      <c r="E2015" s="143" t="s">
        <v>6220</v>
      </c>
      <c r="F2015" s="143" t="str">
        <f>IF(E2015=0,"N/A",IF(IF(E2015&gt;"",COUNTIF(E:E,E2015),0)&gt;1,"Yes","No"))</f>
        <v>No</v>
      </c>
      <c r="G2015" s="106" t="s">
        <v>6221</v>
      </c>
      <c r="H2015" s="106" t="s">
        <v>440</v>
      </c>
      <c r="I2015" s="106" t="s">
        <v>435</v>
      </c>
      <c r="J2015" s="106" t="s">
        <v>436</v>
      </c>
      <c r="K2015" s="106"/>
      <c r="L2015" s="106"/>
      <c r="M2015" s="106"/>
      <c r="N2015" s="106" t="s">
        <v>6222</v>
      </c>
      <c r="O2015" s="136">
        <v>3</v>
      </c>
      <c r="P2015" s="106" t="s">
        <v>881</v>
      </c>
      <c r="Q2015" s="86"/>
    </row>
    <row r="2016" spans="1:17" x14ac:dyDescent="0.25">
      <c r="A2016" s="93" t="s">
        <v>6226</v>
      </c>
      <c r="B2016" s="84" t="str">
        <f>IF(A2016&gt;"",IF(A2016=E2016,"No",(IF(IFERROR(VLOOKUP(A2016,E:E,1,FALSE)=A2016,FALSE),"Duplicate",IF(E2016&gt;"","Mismatch","IT Only")))),"No")</f>
        <v>Mismatch</v>
      </c>
      <c r="C2016" s="86" t="s">
        <v>463</v>
      </c>
      <c r="D2016" s="84" t="s">
        <v>549</v>
      </c>
      <c r="E2016" s="84" t="s">
        <v>6227</v>
      </c>
      <c r="F2016" s="84" t="str">
        <f>IF(E2016=0,"N/A",IF(IF(E2016&gt;"",COUNTIF(E:E,E2016),0)&gt;1,"Yes","No"))</f>
        <v>No</v>
      </c>
      <c r="G2016" s="87" t="s">
        <v>6228</v>
      </c>
      <c r="H2016" s="87" t="s">
        <v>479</v>
      </c>
      <c r="I2016" s="87" t="s">
        <v>445</v>
      </c>
      <c r="J2016" s="87" t="s">
        <v>5507</v>
      </c>
      <c r="K2016" s="87">
        <v>39.022500000000001</v>
      </c>
      <c r="L2016" s="87">
        <v>-90.605883329999997</v>
      </c>
      <c r="M2016" s="87"/>
      <c r="N2016" s="87" t="s">
        <v>6227</v>
      </c>
      <c r="O2016" s="87" t="s">
        <v>6229</v>
      </c>
      <c r="P2016" s="87" t="s">
        <v>482</v>
      </c>
      <c r="Q2016" s="87" t="s">
        <v>483</v>
      </c>
    </row>
    <row r="2017" spans="1:17" x14ac:dyDescent="0.25">
      <c r="A2017" s="93" t="s">
        <v>6241</v>
      </c>
      <c r="B2017" s="84" t="str">
        <f>IF(A2017&gt;"",IF(A2017=E2017,"No",(IF(IFERROR(VLOOKUP(A2017,E:E,1,FALSE)=A2017,FALSE),"Duplicate",IF(E2017&gt;"","Mismatch","IT Only")))),"No")</f>
        <v>Mismatch</v>
      </c>
      <c r="C2017" s="86" t="s">
        <v>463</v>
      </c>
      <c r="D2017" s="84" t="s">
        <v>464</v>
      </c>
      <c r="E2017" s="84" t="s">
        <v>6242</v>
      </c>
      <c r="F2017" s="84" t="str">
        <f>IF(E2017=0,"N/A",IF(IF(E2017&gt;"",COUNTIF(E:E,E2017),0)&gt;1,"Yes","No"))</f>
        <v>No</v>
      </c>
      <c r="G2017" s="87" t="s">
        <v>6243</v>
      </c>
      <c r="H2017" s="87" t="s">
        <v>479</v>
      </c>
      <c r="I2017" s="87" t="s">
        <v>445</v>
      </c>
      <c r="J2017" s="87" t="s">
        <v>436</v>
      </c>
      <c r="K2017" s="87">
        <v>39.830179000000001</v>
      </c>
      <c r="L2017" s="87">
        <v>-90.560907999999998</v>
      </c>
      <c r="M2017" s="87"/>
      <c r="N2017" s="87" t="s">
        <v>6242</v>
      </c>
      <c r="O2017" s="87" t="s">
        <v>6244</v>
      </c>
      <c r="P2017" s="87" t="s">
        <v>482</v>
      </c>
      <c r="Q2017" s="87" t="s">
        <v>483</v>
      </c>
    </row>
    <row r="2018" spans="1:17" x14ac:dyDescent="0.25">
      <c r="A2018" s="143" t="s">
        <v>6245</v>
      </c>
      <c r="B2018" s="84" t="str">
        <f>IF(A2018&gt;"",IF(A2018=E2018,"No",(IF(IFERROR(VLOOKUP(A2018,E:E,1,FALSE)=A2018,FALSE),"Duplicate",IF(E2018&gt;"","Mismatch","IT Only")))),"No")</f>
        <v>No</v>
      </c>
      <c r="C2018" s="86" t="s">
        <v>430</v>
      </c>
      <c r="D2018" s="84" t="s">
        <v>472</v>
      </c>
      <c r="E2018" s="84" t="s">
        <v>6246</v>
      </c>
      <c r="F2018" s="84" t="str">
        <f>IF(E2018=0,"N/A",IF(IF(E2018&gt;"",COUNTIF(E:E,E2018),0)&gt;1,"Yes","No"))</f>
        <v>No</v>
      </c>
      <c r="G2018" s="87" t="s">
        <v>6247</v>
      </c>
      <c r="H2018" s="87" t="s">
        <v>479</v>
      </c>
      <c r="I2018" s="87" t="s">
        <v>445</v>
      </c>
      <c r="J2018" s="87" t="s">
        <v>500</v>
      </c>
      <c r="K2018" s="87">
        <v>39.821666669999999</v>
      </c>
      <c r="L2018" s="87">
        <v>-90.564616670000007</v>
      </c>
      <c r="M2018" s="87"/>
      <c r="N2018" s="87" t="s">
        <v>6246</v>
      </c>
      <c r="O2018" s="87" t="s">
        <v>6248</v>
      </c>
      <c r="P2018" s="87" t="s">
        <v>482</v>
      </c>
      <c r="Q2018" s="87" t="s">
        <v>483</v>
      </c>
    </row>
    <row r="2019" spans="1:17" x14ac:dyDescent="0.25">
      <c r="A2019" s="143"/>
      <c r="B2019" s="84" t="str">
        <f>IF(A2019&gt;"",IF(A2019=E2019,"No",(IF(IFERROR(VLOOKUP(A2019,E:E,1,FALSE)=A2019,FALSE),"Duplicate",IF(E2019&gt;"","Mismatch","IT Only")))),"No")</f>
        <v>No</v>
      </c>
      <c r="C2019" s="86" t="s">
        <v>430</v>
      </c>
      <c r="D2019" s="84" t="s">
        <v>431</v>
      </c>
      <c r="E2019" s="84" t="s">
        <v>6249</v>
      </c>
      <c r="F2019" s="84" t="str">
        <f>IF(E2019=0,"N/A",IF(IF(E2019&gt;"",COUNTIF(E:E,E2019),0)&gt;1,"Yes","No"))</f>
        <v>No</v>
      </c>
      <c r="G2019" s="87" t="s">
        <v>6250</v>
      </c>
      <c r="H2019" s="87" t="s">
        <v>479</v>
      </c>
      <c r="I2019" s="87" t="s">
        <v>445</v>
      </c>
      <c r="J2019" s="87" t="s">
        <v>436</v>
      </c>
      <c r="K2019" s="87">
        <v>39.78983333</v>
      </c>
      <c r="L2019" s="87">
        <v>-90.561083330000002</v>
      </c>
      <c r="M2019" s="87"/>
      <c r="N2019" s="87" t="s">
        <v>6249</v>
      </c>
      <c r="O2019" s="87" t="s">
        <v>6251</v>
      </c>
      <c r="P2019" s="87" t="s">
        <v>482</v>
      </c>
      <c r="Q2019" s="87" t="s">
        <v>483</v>
      </c>
    </row>
    <row r="2020" spans="1:17" x14ac:dyDescent="0.25">
      <c r="A2020" s="143"/>
      <c r="B2020" s="84" t="str">
        <f>IF(A2020&gt;"",IF(A2020=E2020,"No",(IF(IFERROR(VLOOKUP(A2020,E:E,1,FALSE)=A2020,FALSE),"Duplicate",IF(E2020&gt;"","Mismatch","IT Only")))),"No")</f>
        <v>No</v>
      </c>
      <c r="C2020" s="86" t="s">
        <v>430</v>
      </c>
      <c r="D2020" s="84" t="s">
        <v>431</v>
      </c>
      <c r="E2020" s="84" t="s">
        <v>6258</v>
      </c>
      <c r="F2020" s="84" t="str">
        <f>IF(E2020=0,"N/A",IF(IF(E2020&gt;"",COUNTIF(E:E,E2020),0)&gt;1,"Yes","No"))</f>
        <v>No</v>
      </c>
      <c r="G2020" s="87" t="s">
        <v>6259</v>
      </c>
      <c r="H2020" s="87" t="s">
        <v>479</v>
      </c>
      <c r="I2020" s="87" t="s">
        <v>445</v>
      </c>
      <c r="J2020" s="87" t="s">
        <v>436</v>
      </c>
      <c r="K2020" s="87">
        <v>39.830500000000001</v>
      </c>
      <c r="L2020" s="87">
        <v>-90.571950000000001</v>
      </c>
      <c r="M2020" s="87"/>
      <c r="N2020" s="87" t="s">
        <v>6258</v>
      </c>
      <c r="O2020" s="87" t="s">
        <v>6260</v>
      </c>
      <c r="P2020" s="87" t="s">
        <v>482</v>
      </c>
      <c r="Q2020" s="87" t="s">
        <v>483</v>
      </c>
    </row>
    <row r="2021" spans="1:17" x14ac:dyDescent="0.25">
      <c r="A2021" s="93" t="s">
        <v>6230</v>
      </c>
      <c r="B2021" s="84" t="str">
        <f>IF(A2021&gt;"",IF(A2021=E2021,"No",(IF(IFERROR(VLOOKUP(A2021,E:E,1,FALSE)=A2021,FALSE),"Duplicate",IF(E2021&gt;"","Mismatch","IT Only")))),"No")</f>
        <v>Mismatch</v>
      </c>
      <c r="C2021" s="86" t="s">
        <v>463</v>
      </c>
      <c r="D2021" s="84" t="s">
        <v>464</v>
      </c>
      <c r="E2021" s="84" t="s">
        <v>6234</v>
      </c>
      <c r="F2021" s="84" t="str">
        <f>IF(E2021=0,"N/A",IF(IF(E2021&gt;"",COUNTIF(E:E,E2021),0)&gt;1,"Yes","No"))</f>
        <v>No</v>
      </c>
      <c r="G2021" s="87" t="s">
        <v>6231</v>
      </c>
      <c r="H2021" s="87" t="s">
        <v>440</v>
      </c>
      <c r="I2021" s="87" t="s">
        <v>435</v>
      </c>
      <c r="J2021" s="87" t="s">
        <v>838</v>
      </c>
      <c r="K2021" s="87">
        <v>38.403373000000002</v>
      </c>
      <c r="L2021" s="87">
        <v>-90.335386</v>
      </c>
      <c r="M2021" s="87" t="s">
        <v>6232</v>
      </c>
      <c r="N2021" s="87" t="s">
        <v>6233</v>
      </c>
      <c r="O2021" s="88">
        <v>10</v>
      </c>
      <c r="P2021" s="87" t="s">
        <v>441</v>
      </c>
      <c r="Q2021" s="89"/>
    </row>
    <row r="2022" spans="1:17" x14ac:dyDescent="0.25">
      <c r="A2022" s="93" t="s">
        <v>6254</v>
      </c>
      <c r="B2022" s="84" t="str">
        <f>IF(A2022&gt;"",IF(A2022=E2022,"No",(IF(IFERROR(VLOOKUP(A2022,E:E,1,FALSE)=A2022,FALSE),"Duplicate",IF(E2022&gt;"","Mismatch","IT Only")))),"No")</f>
        <v>Duplicate</v>
      </c>
      <c r="C2022" s="86" t="s">
        <v>463</v>
      </c>
      <c r="D2022" s="84" t="s">
        <v>925</v>
      </c>
      <c r="E2022" s="84" t="s">
        <v>6255</v>
      </c>
      <c r="F2022" s="84" t="str">
        <f>IF(E2022=0,"N/A",IF(IF(E2022&gt;"",COUNTIF(E:E,E2022),0)&gt;1,"Yes","No"))</f>
        <v>No</v>
      </c>
      <c r="G2022" s="87" t="s">
        <v>6256</v>
      </c>
      <c r="H2022" s="87" t="s">
        <v>479</v>
      </c>
      <c r="I2022" s="87" t="s">
        <v>445</v>
      </c>
      <c r="J2022" s="87" t="s">
        <v>2177</v>
      </c>
      <c r="K2022" s="87">
        <v>39.822754000000003</v>
      </c>
      <c r="L2022" s="87">
        <v>-90.566794000000002</v>
      </c>
      <c r="M2022" s="87"/>
      <c r="N2022" s="87" t="s">
        <v>6255</v>
      </c>
      <c r="O2022" s="87" t="s">
        <v>6257</v>
      </c>
      <c r="P2022" s="87" t="s">
        <v>482</v>
      </c>
      <c r="Q2022" s="87" t="s">
        <v>483</v>
      </c>
    </row>
    <row r="2023" spans="1:17" s="143" customFormat="1" x14ac:dyDescent="0.25">
      <c r="B2023" s="143" t="str">
        <f>IF(A2023&gt;"",IF(A2023=E2023,"No",(IF(IFERROR(VLOOKUP(A2023,E:E,1,FALSE)=A2023,FALSE),"Duplicate",IF(E2023&gt;"","Mismatch","IT Only")))),"No")</f>
        <v>No</v>
      </c>
      <c r="C2023" s="86" t="s">
        <v>430</v>
      </c>
      <c r="D2023" s="143" t="s">
        <v>431</v>
      </c>
      <c r="E2023" s="143" t="s">
        <v>6261</v>
      </c>
      <c r="F2023" s="143" t="str">
        <f>IF(E2023=0,"N/A",IF(IF(E2023&gt;"",COUNTIF(E:E,E2023),0)&gt;1,"Yes","No"))</f>
        <v>No</v>
      </c>
      <c r="G2023" s="106" t="s">
        <v>6261</v>
      </c>
      <c r="H2023" s="106" t="s">
        <v>489</v>
      </c>
      <c r="I2023" s="106" t="s">
        <v>435</v>
      </c>
      <c r="J2023" s="106" t="s">
        <v>436</v>
      </c>
      <c r="K2023" s="106">
        <v>38.333416669999998</v>
      </c>
      <c r="L2023" s="106">
        <v>-92.139616669999995</v>
      </c>
      <c r="M2023" s="106"/>
      <c r="N2023" s="106" t="s">
        <v>6261</v>
      </c>
      <c r="O2023" s="133">
        <v>844</v>
      </c>
      <c r="P2023" s="106" t="s">
        <v>490</v>
      </c>
      <c r="Q2023" s="86"/>
    </row>
    <row r="2024" spans="1:17" x14ac:dyDescent="0.25">
      <c r="A2024" s="143" t="s">
        <v>6272</v>
      </c>
      <c r="B2024" s="84" t="str">
        <f>IF(A2024&gt;"",IF(A2024=E2024,"No",(IF(IFERROR(VLOOKUP(A2024,E:E,1,FALSE)=A2024,FALSE),"Duplicate",IF(E2024&gt;"","Mismatch","IT Only")))),"No")</f>
        <v>No</v>
      </c>
      <c r="C2024" s="86" t="s">
        <v>430</v>
      </c>
      <c r="D2024" s="84" t="s">
        <v>431</v>
      </c>
      <c r="E2024" s="84" t="s">
        <v>6272</v>
      </c>
      <c r="F2024" s="84" t="str">
        <f>IF(E2024=0,"N/A",IF(IF(E2024&gt;"",COUNTIF(E:E,E2024),0)&gt;1,"Yes","No"))</f>
        <v>Yes</v>
      </c>
      <c r="G2024" s="87" t="s">
        <v>6273</v>
      </c>
      <c r="H2024" s="87" t="s">
        <v>624</v>
      </c>
      <c r="I2024" s="87" t="s">
        <v>445</v>
      </c>
      <c r="J2024" s="87" t="s">
        <v>580</v>
      </c>
      <c r="K2024" s="87">
        <v>38.474260000000001</v>
      </c>
      <c r="L2024" s="87">
        <v>-89.928955999999999</v>
      </c>
      <c r="M2024" s="87" t="s">
        <v>6274</v>
      </c>
      <c r="N2024" s="87"/>
      <c r="O2024" s="87"/>
      <c r="P2024" s="87"/>
      <c r="Q2024" s="87"/>
    </row>
    <row r="2025" spans="1:17" x14ac:dyDescent="0.25">
      <c r="A2025" s="93" t="s">
        <v>6275</v>
      </c>
      <c r="B2025" s="143" t="str">
        <f>IF(A2025&gt;"",IF(A2025=E2025,"No",(IF(IFERROR(VLOOKUP(A2025,E:E,1,FALSE)=A2025,FALSE),"Duplicate",IF(E2025&gt;"","Mismatch","IT Only")))),"No")</f>
        <v>Mismatch</v>
      </c>
      <c r="C2025" s="86" t="s">
        <v>463</v>
      </c>
      <c r="D2025" s="143" t="s">
        <v>464</v>
      </c>
      <c r="E2025" s="143" t="s">
        <v>6272</v>
      </c>
      <c r="F2025" s="143" t="str">
        <f>IF(E2025=0,"N/A",IF(IF(E2025&gt;"",COUNTIF(E:E,E2025),0)&gt;1,"Yes","No"))</f>
        <v>Yes</v>
      </c>
      <c r="G2025" s="87" t="s">
        <v>6276</v>
      </c>
      <c r="H2025" s="87" t="s">
        <v>624</v>
      </c>
      <c r="I2025" s="87" t="s">
        <v>445</v>
      </c>
      <c r="J2025" s="87" t="s">
        <v>580</v>
      </c>
      <c r="K2025" s="87">
        <v>38.474260000000001</v>
      </c>
      <c r="L2025" s="87">
        <v>-89.928955999999999</v>
      </c>
      <c r="M2025" s="87"/>
      <c r="N2025" s="87"/>
      <c r="O2025" s="87"/>
      <c r="P2025" s="87"/>
      <c r="Q2025" s="87"/>
    </row>
    <row r="2026" spans="1:17" x14ac:dyDescent="0.25">
      <c r="A2026" s="143"/>
      <c r="B2026" s="84" t="str">
        <f>IF(A2026&gt;"",IF(A2026=E2026,"No",(IF(IFERROR(VLOOKUP(A2026,E:E,1,FALSE)=A2026,FALSE),"Duplicate",IF(E2026&gt;"","Mismatch","IT Only")))),"No")</f>
        <v>No</v>
      </c>
      <c r="C2026" s="86" t="s">
        <v>430</v>
      </c>
      <c r="D2026" s="84" t="s">
        <v>431</v>
      </c>
      <c r="E2026" s="84" t="s">
        <v>6269</v>
      </c>
      <c r="F2026" s="84" t="str">
        <f>IF(E2026=0,"N/A",IF(IF(E2026&gt;"",COUNTIF(E:E,E2026),0)&gt;1,"Yes","No"))</f>
        <v>No</v>
      </c>
      <c r="G2026" s="87" t="s">
        <v>6270</v>
      </c>
      <c r="H2026" s="87" t="s">
        <v>444</v>
      </c>
      <c r="I2026" s="87" t="s">
        <v>445</v>
      </c>
      <c r="J2026" s="87" t="s">
        <v>436</v>
      </c>
      <c r="K2026" s="87"/>
      <c r="L2026" s="87"/>
      <c r="M2026" s="87"/>
      <c r="N2026" s="87" t="s">
        <v>6269</v>
      </c>
      <c r="O2026" s="87" t="s">
        <v>6271</v>
      </c>
      <c r="P2026" s="87" t="s">
        <v>447</v>
      </c>
      <c r="Q2026" s="87" t="s">
        <v>448</v>
      </c>
    </row>
    <row r="2027" spans="1:17" x14ac:dyDescent="0.25">
      <c r="A2027" s="143"/>
      <c r="B2027" s="84" t="str">
        <f>IF(A2027&gt;"",IF(A2027=E2027,"No",(IF(IFERROR(VLOOKUP(A2027,E:E,1,FALSE)=A2027,FALSE),"Duplicate",IF(E2027&gt;"","Mismatch","IT Only")))),"No")</f>
        <v>No</v>
      </c>
      <c r="C2027" s="86" t="s">
        <v>430</v>
      </c>
      <c r="D2027" s="84" t="s">
        <v>431</v>
      </c>
      <c r="E2027" s="84" t="s">
        <v>6287</v>
      </c>
      <c r="F2027" s="84" t="str">
        <f>IF(E2027=0,"N/A",IF(IF(E2027&gt;"",COUNTIF(E:E,E2027),0)&gt;1,"Yes","No"))</f>
        <v>No</v>
      </c>
      <c r="G2027" s="87" t="s">
        <v>6288</v>
      </c>
      <c r="H2027" s="87" t="s">
        <v>680</v>
      </c>
      <c r="I2027" s="87" t="s">
        <v>445</v>
      </c>
      <c r="J2027" s="87" t="s">
        <v>436</v>
      </c>
      <c r="K2027" s="87">
        <v>37.176000000000002</v>
      </c>
      <c r="L2027" s="87">
        <v>-88.720266670000001</v>
      </c>
      <c r="M2027" s="87"/>
      <c r="N2027" s="87" t="s">
        <v>6287</v>
      </c>
      <c r="O2027" s="87" t="s">
        <v>6289</v>
      </c>
      <c r="P2027" s="87" t="s">
        <v>684</v>
      </c>
      <c r="Q2027" s="87" t="s">
        <v>685</v>
      </c>
    </row>
    <row r="2028" spans="1:17" x14ac:dyDescent="0.25">
      <c r="A2028" s="143" t="s">
        <v>6290</v>
      </c>
      <c r="B2028" s="84" t="str">
        <f>IF(A2028&gt;"",IF(A2028=E2028,"No",(IF(IFERROR(VLOOKUP(A2028,E:E,1,FALSE)=A2028,FALSE),"Duplicate",IF(E2028&gt;"","Mismatch","IT Only")))),"No")</f>
        <v>No</v>
      </c>
      <c r="C2028" s="86" t="s">
        <v>430</v>
      </c>
      <c r="D2028" s="84" t="s">
        <v>431</v>
      </c>
      <c r="E2028" s="84" t="s">
        <v>6290</v>
      </c>
      <c r="F2028" s="84" t="str">
        <f>IF(E2028=0,"N/A",IF(IF(E2028&gt;"",COUNTIF(E:E,E2028),0)&gt;1,"Yes","No"))</f>
        <v>No</v>
      </c>
      <c r="G2028" s="87" t="s">
        <v>6291</v>
      </c>
      <c r="H2028" s="87" t="s">
        <v>434</v>
      </c>
      <c r="I2028" s="87" t="s">
        <v>435</v>
      </c>
      <c r="J2028" s="87" t="s">
        <v>580</v>
      </c>
      <c r="K2028" s="87">
        <v>39.170492000000003</v>
      </c>
      <c r="L2028" s="87">
        <v>-91.900199000000001</v>
      </c>
      <c r="M2028" s="87" t="s">
        <v>6292</v>
      </c>
      <c r="N2028" s="87"/>
      <c r="O2028" s="87"/>
      <c r="P2028" s="87"/>
      <c r="Q2028" s="87"/>
    </row>
    <row r="2029" spans="1:17" x14ac:dyDescent="0.25">
      <c r="A2029" s="93" t="s">
        <v>6293</v>
      </c>
      <c r="B2029" s="84" t="str">
        <f>IF(A2029&gt;"",IF(A2029=E2029,"No",(IF(IFERROR(VLOOKUP(A2029,E:E,1,FALSE)=A2029,FALSE),"Duplicate",IF(E2029&gt;"","Mismatch","IT Only")))),"No")</f>
        <v>Mismatch</v>
      </c>
      <c r="C2029" s="86" t="s">
        <v>463</v>
      </c>
      <c r="D2029" s="84" t="s">
        <v>464</v>
      </c>
      <c r="E2029" s="143" t="s">
        <v>6294</v>
      </c>
      <c r="F2029" s="84" t="str">
        <f>IF(E2029=0,"N/A",IF(IF(E2029&gt;"",COUNTIF(E:E,E2029),0)&gt;1,"Yes","No"))</f>
        <v>No</v>
      </c>
      <c r="G2029" s="87" t="s">
        <v>6295</v>
      </c>
      <c r="H2029" s="87" t="s">
        <v>434</v>
      </c>
      <c r="I2029" s="87" t="s">
        <v>435</v>
      </c>
      <c r="J2029" s="87" t="s">
        <v>3626</v>
      </c>
      <c r="K2029" s="87">
        <v>39.147533330000002</v>
      </c>
      <c r="L2029" s="87">
        <v>-91.830600000000004</v>
      </c>
      <c r="M2029" s="87"/>
      <c r="N2029" s="87" t="s">
        <v>6296</v>
      </c>
      <c r="O2029" s="94">
        <v>819</v>
      </c>
      <c r="P2029" s="87" t="s">
        <v>437</v>
      </c>
      <c r="Q2029" s="89"/>
    </row>
    <row r="2030" spans="1:17" x14ac:dyDescent="0.25">
      <c r="A2030" s="143"/>
      <c r="B2030" s="84" t="str">
        <f>IF(A2030&gt;"",IF(A2030=E2030,"No",(IF(IFERROR(VLOOKUP(A2030,E:E,1,FALSE)=A2030,FALSE),"Duplicate",IF(E2030&gt;"","Mismatch","IT Only")))),"No")</f>
        <v>No</v>
      </c>
      <c r="C2030" s="86" t="s">
        <v>430</v>
      </c>
      <c r="D2030" s="84" t="s">
        <v>431</v>
      </c>
      <c r="E2030" s="84" t="s">
        <v>6301</v>
      </c>
      <c r="F2030" s="84" t="str">
        <f>IF(E2030=0,"N/A",IF(IF(E2030&gt;"",COUNTIF(E:E,E2030),0)&gt;1,"Yes","No"))</f>
        <v>No</v>
      </c>
      <c r="G2030" s="87" t="s">
        <v>6302</v>
      </c>
      <c r="H2030" s="87" t="s">
        <v>444</v>
      </c>
      <c r="I2030" s="87" t="s">
        <v>445</v>
      </c>
      <c r="J2030" s="87" t="s">
        <v>436</v>
      </c>
      <c r="K2030" s="87">
        <v>40.681827715607</v>
      </c>
      <c r="L2030" s="87">
        <v>-89.606887489520105</v>
      </c>
      <c r="M2030" s="87"/>
      <c r="N2030" s="87" t="s">
        <v>6301</v>
      </c>
      <c r="O2030" s="87" t="s">
        <v>6303</v>
      </c>
      <c r="P2030" s="87" t="s">
        <v>447</v>
      </c>
      <c r="Q2030" s="87" t="s">
        <v>448</v>
      </c>
    </row>
    <row r="2031" spans="1:17" x14ac:dyDescent="0.25">
      <c r="A2031" s="143"/>
      <c r="B2031" s="143" t="str">
        <f>IF(A2031&gt;"",IF(A2031=E2031,"No",(IF(IFERROR(VLOOKUP(A2031,E:E,1,FALSE)=A2031,FALSE),"Duplicate",IF(E2031&gt;"","Mismatch","IT Only")))),"No")</f>
        <v>No</v>
      </c>
      <c r="C2031" s="86" t="s">
        <v>430</v>
      </c>
      <c r="D2031" s="143" t="s">
        <v>431</v>
      </c>
      <c r="E2031" s="143" t="s">
        <v>5854</v>
      </c>
      <c r="F2031" s="143" t="str">
        <f>IF(E2031=0,"N/A",IF(IF(E2031&gt;"",COUNTIF(E:E,E2031),0)&gt;1,"Yes","No"))</f>
        <v>No</v>
      </c>
      <c r="G2031" s="87" t="s">
        <v>5855</v>
      </c>
      <c r="H2031" s="87" t="s">
        <v>672</v>
      </c>
      <c r="I2031" s="87" t="s">
        <v>445</v>
      </c>
      <c r="J2031" s="87" t="s">
        <v>436</v>
      </c>
      <c r="K2031" s="87">
        <v>40.204000000000001</v>
      </c>
      <c r="L2031" s="87">
        <v>-88.463533330000004</v>
      </c>
      <c r="M2031" s="87"/>
      <c r="N2031" s="87" t="s">
        <v>5854</v>
      </c>
      <c r="O2031" s="87" t="s">
        <v>5856</v>
      </c>
      <c r="P2031" s="87" t="s">
        <v>675</v>
      </c>
      <c r="Q2031" s="87" t="s">
        <v>676</v>
      </c>
    </row>
    <row r="2032" spans="1:17" x14ac:dyDescent="0.25">
      <c r="A2032" s="143"/>
      <c r="B2032" s="84" t="str">
        <f>IF(A2032&gt;"",IF(A2032=E2032,"No",(IF(IFERROR(VLOOKUP(A2032,E:E,1,FALSE)=A2032,FALSE),"Duplicate",IF(E2032&gt;"","Mismatch","IT Only")))),"No")</f>
        <v>No</v>
      </c>
      <c r="C2032" s="86" t="s">
        <v>430</v>
      </c>
      <c r="D2032" s="84" t="s">
        <v>431</v>
      </c>
      <c r="E2032" s="84" t="s">
        <v>6679</v>
      </c>
      <c r="F2032" s="84" t="str">
        <f>IF(E2032=0,"N/A",IF(IF(E2032&gt;"",COUNTIF(E:E,E2032),0)&gt;1,"Yes","No"))</f>
        <v>No</v>
      </c>
      <c r="G2032" s="87" t="s">
        <v>6680</v>
      </c>
      <c r="H2032" s="87" t="s">
        <v>680</v>
      </c>
      <c r="I2032" s="87" t="s">
        <v>445</v>
      </c>
      <c r="J2032" s="87" t="s">
        <v>436</v>
      </c>
      <c r="K2032" s="87">
        <v>37.777999999999999</v>
      </c>
      <c r="L2032" s="87">
        <v>-89.346033329999997</v>
      </c>
      <c r="M2032" s="87"/>
      <c r="N2032" s="87" t="s">
        <v>6679</v>
      </c>
      <c r="O2032" s="87" t="s">
        <v>6681</v>
      </c>
      <c r="P2032" s="87" t="s">
        <v>684</v>
      </c>
      <c r="Q2032" s="87" t="s">
        <v>685</v>
      </c>
    </row>
    <row r="2033" spans="1:17" ht="30" x14ac:dyDescent="0.25">
      <c r="A2033" s="143"/>
      <c r="B2033" s="84" t="str">
        <f>IF(A2033&gt;"",IF(A2033=E2033,"No",(IF(IFERROR(VLOOKUP(A2033,E:E,1,FALSE)=A2033,FALSE),"Duplicate",IF(E2033&gt;"","Mismatch","IT Only")))),"No")</f>
        <v>No</v>
      </c>
      <c r="C2033" s="86" t="s">
        <v>430</v>
      </c>
      <c r="D2033" s="84" t="s">
        <v>431</v>
      </c>
      <c r="E2033" s="84" t="s">
        <v>6304</v>
      </c>
      <c r="F2033" s="84" t="str">
        <f>IF(E2033=0,"N/A",IF(IF(E2033&gt;"",COUNTIF(E:E,E2033),0)&gt;1,"Yes","No"))</f>
        <v>No</v>
      </c>
      <c r="G2033" s="87" t="s">
        <v>6305</v>
      </c>
      <c r="H2033" s="87" t="s">
        <v>444</v>
      </c>
      <c r="I2033" s="87" t="s">
        <v>445</v>
      </c>
      <c r="J2033" s="87" t="s">
        <v>436</v>
      </c>
      <c r="K2033" s="87">
        <v>40.569949999999999</v>
      </c>
      <c r="L2033" s="87">
        <v>-89.714232999999993</v>
      </c>
      <c r="M2033" s="87"/>
      <c r="N2033" s="87" t="s">
        <v>6304</v>
      </c>
      <c r="O2033" s="87" t="s">
        <v>6306</v>
      </c>
      <c r="P2033" s="87" t="s">
        <v>447</v>
      </c>
      <c r="Q2033" s="87" t="s">
        <v>448</v>
      </c>
    </row>
    <row r="2034" spans="1:17" s="90" customFormat="1" x14ac:dyDescent="0.25">
      <c r="A2034" s="143" t="s">
        <v>6375</v>
      </c>
      <c r="B2034" s="143" t="str">
        <f>IF(A2034&gt;"",IF(A2034=E2034,"No",(IF(IFERROR(VLOOKUP(A2034,E:E,1,FALSE)=A2034,FALSE),"Duplicate",IF(E2034&gt;"","Mismatch","IT Only")))),"No")</f>
        <v>No</v>
      </c>
      <c r="C2034" s="86" t="s">
        <v>430</v>
      </c>
      <c r="D2034" s="143" t="s">
        <v>431</v>
      </c>
      <c r="E2034" s="143" t="s">
        <v>6375</v>
      </c>
      <c r="F2034" s="143" t="str">
        <f>IF(E2034=0,"N/A",IF(IF(E2034&gt;"",COUNTIF(E:E,E2034),0)&gt;1,"Yes","No"))</f>
        <v>No</v>
      </c>
      <c r="G2034" s="87" t="s">
        <v>6376</v>
      </c>
      <c r="H2034" s="87" t="s">
        <v>758</v>
      </c>
      <c r="I2034" s="87" t="s">
        <v>435</v>
      </c>
      <c r="J2034" s="87" t="s">
        <v>580</v>
      </c>
      <c r="K2034" s="87">
        <v>38.516374999999996</v>
      </c>
      <c r="L2034" s="87">
        <v>-90.338397999999998</v>
      </c>
      <c r="M2034" s="87" t="s">
        <v>6377</v>
      </c>
      <c r="N2034" s="87"/>
      <c r="O2034" s="94"/>
      <c r="P2034" s="87"/>
      <c r="Q2034" s="89"/>
    </row>
    <row r="2035" spans="1:17" x14ac:dyDescent="0.25">
      <c r="A2035" s="143" t="s">
        <v>6060</v>
      </c>
      <c r="B2035" s="84" t="str">
        <f>IF(A2035&gt;"",IF(A2035=E2035,"No",(IF(IFERROR(VLOOKUP(A2035,E:E,1,FALSE)=A2035,FALSE),"Duplicate",IF(E2035&gt;"","Mismatch","IT Only")))),"No")</f>
        <v>No</v>
      </c>
      <c r="C2035" s="86" t="s">
        <v>430</v>
      </c>
      <c r="D2035" s="84" t="s">
        <v>431</v>
      </c>
      <c r="E2035" s="84" t="s">
        <v>6060</v>
      </c>
      <c r="F2035" s="84" t="str">
        <f>IF(E2035=0,"N/A",IF(IF(E2035&gt;"",COUNTIF(E:E,E2035),0)&gt;1,"Yes","No"))</f>
        <v>No</v>
      </c>
      <c r="G2035" s="87" t="s">
        <v>6061</v>
      </c>
      <c r="H2035" s="87" t="s">
        <v>758</v>
      </c>
      <c r="I2035" s="87" t="s">
        <v>435</v>
      </c>
      <c r="J2035" s="87" t="s">
        <v>4146</v>
      </c>
      <c r="K2035" s="87">
        <v>38.740814999999998</v>
      </c>
      <c r="L2035" s="87">
        <v>-90.456665999999998</v>
      </c>
      <c r="M2035" s="87" t="s">
        <v>6062</v>
      </c>
      <c r="N2035" s="87"/>
      <c r="O2035" s="94"/>
      <c r="P2035" s="87"/>
      <c r="Q2035" s="89"/>
    </row>
    <row r="2036" spans="1:17" x14ac:dyDescent="0.25">
      <c r="A2036" s="143" t="s">
        <v>5873</v>
      </c>
      <c r="B2036" s="143" t="str">
        <f>IF(A2036&gt;"",IF(A2036=E2036,"No",(IF(IFERROR(VLOOKUP(A2036,E:E,1,FALSE)=A2036,FALSE),"Duplicate",IF(E2036&gt;"","Mismatch","IT Only")))),"No")</f>
        <v>No</v>
      </c>
      <c r="C2036" s="86" t="s">
        <v>430</v>
      </c>
      <c r="D2036" s="143" t="s">
        <v>431</v>
      </c>
      <c r="E2036" s="143" t="s">
        <v>5873</v>
      </c>
      <c r="F2036" s="143" t="str">
        <f>IF(E2036=0,"N/A",IF(IF(E2036&gt;"",COUNTIF(E:E,E2036),0)&gt;1,"Yes","No"))</f>
        <v>No</v>
      </c>
      <c r="G2036" s="87" t="s">
        <v>5874</v>
      </c>
      <c r="H2036" s="87" t="s">
        <v>758</v>
      </c>
      <c r="I2036" s="87" t="s">
        <v>435</v>
      </c>
      <c r="J2036" s="87" t="s">
        <v>580</v>
      </c>
      <c r="K2036" s="87">
        <v>37.303060000000002</v>
      </c>
      <c r="L2036" s="87">
        <v>-89.946389999999994</v>
      </c>
      <c r="M2036" s="87"/>
      <c r="N2036" s="87"/>
      <c r="O2036" s="88"/>
      <c r="P2036" s="87"/>
      <c r="Q2036" s="87"/>
    </row>
    <row r="2037" spans="1:17" x14ac:dyDescent="0.25">
      <c r="A2037" s="143"/>
      <c r="B2037" s="143" t="str">
        <f>IF(A2037&gt;"",IF(A2037=E2037,"No",(IF(IFERROR(VLOOKUP(A2037,E:E,1,FALSE)=A2037,FALSE),"Duplicate",IF(E2037&gt;"","Mismatch","IT Only")))),"No")</f>
        <v>No</v>
      </c>
      <c r="C2037" s="86" t="s">
        <v>430</v>
      </c>
      <c r="D2037" s="143" t="s">
        <v>431</v>
      </c>
      <c r="E2037" s="143" t="s">
        <v>2912</v>
      </c>
      <c r="F2037" s="143" t="str">
        <f>IF(E2037=0,"N/A",IF(IF(E2037&gt;"",COUNTIF(E:E,E2037),0)&gt;1,"Yes","No"))</f>
        <v>No</v>
      </c>
      <c r="G2037" s="87" t="s">
        <v>2913</v>
      </c>
      <c r="H2037" s="87" t="s">
        <v>493</v>
      </c>
      <c r="I2037" s="87" t="s">
        <v>445</v>
      </c>
      <c r="J2037" s="87" t="s">
        <v>436</v>
      </c>
      <c r="K2037" s="106">
        <v>39.828150000000001</v>
      </c>
      <c r="L2037" s="106">
        <v>-88.929841999999994</v>
      </c>
      <c r="M2037" s="106"/>
      <c r="N2037" s="87" t="s">
        <v>2914</v>
      </c>
      <c r="O2037" s="87" t="s">
        <v>2915</v>
      </c>
      <c r="P2037" s="87" t="s">
        <v>496</v>
      </c>
      <c r="Q2037" s="87" t="s">
        <v>497</v>
      </c>
    </row>
    <row r="2038" spans="1:17" x14ac:dyDescent="0.25">
      <c r="A2038" s="143"/>
      <c r="B2038" s="143" t="str">
        <f>IF(A2038&gt;"",IF(A2038=E2038,"No",(IF(IFERROR(VLOOKUP(A2038,E:E,1,FALSE)=A2038,FALSE),"Duplicate",IF(E2038&gt;"","Mismatch","IT Only")))),"No")</f>
        <v>No</v>
      </c>
      <c r="C2038" s="86" t="s">
        <v>430</v>
      </c>
      <c r="D2038" s="143" t="s">
        <v>431</v>
      </c>
      <c r="E2038" s="143" t="s">
        <v>6315</v>
      </c>
      <c r="F2038" s="143" t="str">
        <f>IF(E2038=0,"N/A",IF(IF(E2038&gt;"",COUNTIF(E:E,E2038),0)&gt;1,"Yes","No"))</f>
        <v>No</v>
      </c>
      <c r="G2038" s="87" t="s">
        <v>6316</v>
      </c>
      <c r="H2038" s="87" t="s">
        <v>692</v>
      </c>
      <c r="I2038" s="87" t="s">
        <v>435</v>
      </c>
      <c r="J2038" s="87" t="s">
        <v>436</v>
      </c>
      <c r="K2038" s="87">
        <v>37.304184999999997</v>
      </c>
      <c r="L2038" s="87">
        <v>-89.537976999999998</v>
      </c>
      <c r="M2038" s="87"/>
      <c r="N2038" s="87" t="s">
        <v>6315</v>
      </c>
      <c r="O2038" s="94">
        <v>621</v>
      </c>
      <c r="P2038" s="87" t="s">
        <v>693</v>
      </c>
      <c r="Q2038" s="89"/>
    </row>
    <row r="2039" spans="1:17" x14ac:dyDescent="0.25">
      <c r="A2039" s="143"/>
      <c r="B2039" s="143" t="str">
        <f>IF(A2039&gt;"",IF(A2039=E2039,"No",(IF(IFERROR(VLOOKUP(A2039,E:E,1,FALSE)=A2039,FALSE),"Duplicate",IF(E2039&gt;"","Mismatch","IT Only")))),"No")</f>
        <v>No</v>
      </c>
      <c r="C2039" s="86" t="s">
        <v>430</v>
      </c>
      <c r="D2039" s="143" t="s">
        <v>431</v>
      </c>
      <c r="E2039" s="143" t="s">
        <v>6322</v>
      </c>
      <c r="F2039" s="143" t="str">
        <f>IF(E2039=0,"N/A",IF(IF(E2039&gt;"",COUNTIF(E:E,E2039),0)&gt;1,"Yes","No"))</f>
        <v>No</v>
      </c>
      <c r="G2039" s="87" t="s">
        <v>6323</v>
      </c>
      <c r="H2039" s="87" t="s">
        <v>444</v>
      </c>
      <c r="I2039" s="87" t="s">
        <v>445</v>
      </c>
      <c r="J2039" s="87" t="s">
        <v>436</v>
      </c>
      <c r="K2039" s="87">
        <v>40.555199999999999</v>
      </c>
      <c r="L2039" s="87">
        <v>-89.658117000000004</v>
      </c>
      <c r="M2039" s="87"/>
      <c r="N2039" s="87" t="s">
        <v>6322</v>
      </c>
      <c r="O2039" s="87" t="s">
        <v>6324</v>
      </c>
      <c r="P2039" s="87" t="s">
        <v>447</v>
      </c>
      <c r="Q2039" s="87" t="s">
        <v>448</v>
      </c>
    </row>
    <row r="2040" spans="1:17" x14ac:dyDescent="0.25">
      <c r="A2040" s="143"/>
      <c r="B2040" s="143" t="str">
        <f>IF(A2040&gt;"",IF(A2040=E2040,"No",(IF(IFERROR(VLOOKUP(A2040,E:E,1,FALSE)=A2040,FALSE),"Duplicate",IF(E2040&gt;"","Mismatch","IT Only")))),"No")</f>
        <v>No</v>
      </c>
      <c r="C2040" s="86" t="s">
        <v>430</v>
      </c>
      <c r="D2040" s="143" t="s">
        <v>431</v>
      </c>
      <c r="E2040" s="143" t="s">
        <v>6312</v>
      </c>
      <c r="F2040" s="143" t="str">
        <f>IF(E2040=0,"N/A",IF(IF(E2040&gt;"",COUNTIF(E:E,E2040),0)&gt;1,"Yes","No"))</f>
        <v>No</v>
      </c>
      <c r="G2040" s="87" t="s">
        <v>6313</v>
      </c>
      <c r="H2040" s="87" t="s">
        <v>593</v>
      </c>
      <c r="I2040" s="87" t="s">
        <v>435</v>
      </c>
      <c r="J2040" s="87" t="s">
        <v>436</v>
      </c>
      <c r="K2040" s="87">
        <v>38.704050000000002</v>
      </c>
      <c r="L2040" s="87">
        <v>-90.360883329999993</v>
      </c>
      <c r="M2040" s="87"/>
      <c r="N2040" s="87" t="s">
        <v>6314</v>
      </c>
      <c r="O2040" s="94">
        <v>152</v>
      </c>
      <c r="P2040" s="87" t="s">
        <v>594</v>
      </c>
      <c r="Q2040" s="89"/>
    </row>
    <row r="2041" spans="1:17" x14ac:dyDescent="0.25">
      <c r="A2041" s="90"/>
      <c r="B2041" s="90" t="str">
        <f>IF(A2041&gt;"",IF(A2041=E2041,"No",(IF(IFERROR(VLOOKUP(A2041,E:E,1,FALSE)=A2041,FALSE),"Duplicate",IF(E2041&gt;"","Mismatch","IT Only")))),"No")</f>
        <v>No</v>
      </c>
      <c r="C2041" s="91" t="s">
        <v>451</v>
      </c>
      <c r="D2041" s="90" t="s">
        <v>431</v>
      </c>
      <c r="E2041" s="90" t="s">
        <v>6328</v>
      </c>
      <c r="F2041" s="90" t="str">
        <f>IF(E2041=0,"N/A",IF(IF(E2041&gt;"",COUNTIF(E:E,E2041),0)&gt;1,"Yes","No"))</f>
        <v>No</v>
      </c>
      <c r="G2041" s="92" t="s">
        <v>6329</v>
      </c>
      <c r="H2041" s="92" t="s">
        <v>589</v>
      </c>
      <c r="I2041" s="92" t="s">
        <v>435</v>
      </c>
      <c r="J2041" s="92" t="s">
        <v>436</v>
      </c>
      <c r="K2041" s="92"/>
      <c r="L2041" s="92"/>
      <c r="M2041" s="92"/>
      <c r="N2041" s="92" t="s">
        <v>6328</v>
      </c>
      <c r="O2041" s="96">
        <v>928</v>
      </c>
      <c r="P2041" s="92" t="s">
        <v>657</v>
      </c>
      <c r="Q2041" s="97"/>
    </row>
    <row r="2042" spans="1:17" x14ac:dyDescent="0.25">
      <c r="A2042" s="143"/>
      <c r="B2042" s="84" t="str">
        <f>IF(A2042&gt;"",IF(A2042=E2042,"No",(IF(IFERROR(VLOOKUP(A2042,E:E,1,FALSE)=A2042,FALSE),"Duplicate",IF(E2042&gt;"","Mismatch","IT Only")))),"No")</f>
        <v>No</v>
      </c>
      <c r="C2042" s="86" t="s">
        <v>430</v>
      </c>
      <c r="D2042" s="84" t="s">
        <v>431</v>
      </c>
      <c r="E2042" s="143" t="s">
        <v>2164</v>
      </c>
      <c r="F2042" s="84" t="str">
        <f>IF(E2042=0,"N/A",IF(IF(E2042&gt;"",COUNTIF(E:E,E2042),0)&gt;1,"Yes","No"))</f>
        <v>No</v>
      </c>
      <c r="G2042" s="87" t="s">
        <v>2165</v>
      </c>
      <c r="H2042" s="87" t="s">
        <v>672</v>
      </c>
      <c r="I2042" s="87" t="s">
        <v>445</v>
      </c>
      <c r="J2042" s="87" t="s">
        <v>436</v>
      </c>
      <c r="K2042" s="87">
        <v>40.120616669999997</v>
      </c>
      <c r="L2042" s="87">
        <v>-88.273366670000001</v>
      </c>
      <c r="M2042" s="87"/>
      <c r="N2042" s="87" t="s">
        <v>2164</v>
      </c>
      <c r="O2042" s="87" t="s">
        <v>2166</v>
      </c>
      <c r="P2042" s="87" t="s">
        <v>675</v>
      </c>
      <c r="Q2042" s="87" t="s">
        <v>676</v>
      </c>
    </row>
    <row r="2043" spans="1:17" x14ac:dyDescent="0.25">
      <c r="A2043" s="143"/>
      <c r="B2043" s="84" t="str">
        <f>IF(A2043&gt;"",IF(A2043=E2043,"No",(IF(IFERROR(VLOOKUP(A2043,E:E,1,FALSE)=A2043,FALSE),"Duplicate",IF(E2043&gt;"","Mismatch","IT Only")))),"No")</f>
        <v>No</v>
      </c>
      <c r="C2043" s="86" t="s">
        <v>430</v>
      </c>
      <c r="D2043" s="84" t="s">
        <v>431</v>
      </c>
      <c r="E2043" s="143" t="s">
        <v>6364</v>
      </c>
      <c r="F2043" s="84" t="str">
        <f>IF(E2043=0,"N/A",IF(IF(E2043&gt;"",COUNTIF(E:E,E2043),0)&gt;1,"Yes","No"))</f>
        <v>No</v>
      </c>
      <c r="G2043" s="87" t="s">
        <v>6365</v>
      </c>
      <c r="H2043" s="87" t="s">
        <v>692</v>
      </c>
      <c r="I2043" s="87" t="s">
        <v>435</v>
      </c>
      <c r="J2043" s="87" t="s">
        <v>436</v>
      </c>
      <c r="K2043" s="87">
        <v>36.888950000000001</v>
      </c>
      <c r="L2043" s="87">
        <v>-89.543099999999995</v>
      </c>
      <c r="M2043" s="87"/>
      <c r="N2043" s="87" t="s">
        <v>6364</v>
      </c>
      <c r="O2043" s="94">
        <v>878</v>
      </c>
      <c r="P2043" s="87" t="s">
        <v>693</v>
      </c>
      <c r="Q2043" s="89"/>
    </row>
    <row r="2044" spans="1:17" x14ac:dyDescent="0.25">
      <c r="A2044" s="143"/>
      <c r="B2044" s="84" t="str">
        <f>IF(A2044&gt;"",IF(A2044=E2044,"No",(IF(IFERROR(VLOOKUP(A2044,E:E,1,FALSE)=A2044,FALSE),"Duplicate",IF(E2044&gt;"","Mismatch","IT Only")))),"No")</f>
        <v>No</v>
      </c>
      <c r="C2044" s="86" t="s">
        <v>430</v>
      </c>
      <c r="D2044" s="84" t="s">
        <v>431</v>
      </c>
      <c r="E2044" s="143" t="s">
        <v>6346</v>
      </c>
      <c r="F2044" s="84" t="str">
        <f>IF(E2044=0,"N/A",IF(IF(E2044&gt;"",COUNTIF(E:E,E2044),0)&gt;1,"Yes","No"))</f>
        <v>No</v>
      </c>
      <c r="G2044" s="87" t="s">
        <v>6347</v>
      </c>
      <c r="H2044" s="87" t="s">
        <v>444</v>
      </c>
      <c r="I2044" s="87" t="s">
        <v>445</v>
      </c>
      <c r="J2044" s="87" t="s">
        <v>10374</v>
      </c>
      <c r="K2044" s="87">
        <v>40.426316999999997</v>
      </c>
      <c r="L2044" s="87">
        <v>-89.370850000000004</v>
      </c>
      <c r="M2044" s="87"/>
      <c r="N2044" s="87" t="s">
        <v>6346</v>
      </c>
      <c r="O2044" s="87" t="s">
        <v>6348</v>
      </c>
      <c r="P2044" s="87" t="s">
        <v>447</v>
      </c>
      <c r="Q2044" s="87" t="s">
        <v>448</v>
      </c>
    </row>
    <row r="2045" spans="1:17" x14ac:dyDescent="0.25">
      <c r="A2045" s="143"/>
      <c r="E2045" s="203" t="s">
        <v>10453</v>
      </c>
      <c r="G2045" s="141" t="s">
        <v>10464</v>
      </c>
      <c r="H2045" s="110"/>
      <c r="I2045" s="141" t="s">
        <v>10475</v>
      </c>
      <c r="J2045" s="141" t="s">
        <v>500</v>
      </c>
      <c r="K2045" s="144">
        <v>40.9256197365806</v>
      </c>
      <c r="L2045" s="144">
        <v>-89.057491948434404</v>
      </c>
      <c r="M2045" s="110"/>
      <c r="N2045" s="110"/>
      <c r="O2045" s="110"/>
      <c r="P2045" s="110"/>
      <c r="Q2045" s="110"/>
    </row>
    <row r="2046" spans="1:17" x14ac:dyDescent="0.25">
      <c r="A2046" s="143" t="s">
        <v>6349</v>
      </c>
      <c r="B2046" s="84" t="str">
        <f>IF(A2046&gt;"",IF(A2046=E2046,"No",(IF(IFERROR(VLOOKUP(A2046,E:E,1,FALSE)=A2046,FALSE),"Duplicate",IF(E2046&gt;"","Mismatch","IT Only")))),"No")</f>
        <v>No</v>
      </c>
      <c r="C2046" s="86" t="s">
        <v>430</v>
      </c>
      <c r="D2046" s="84" t="s">
        <v>472</v>
      </c>
      <c r="E2046" s="143" t="s">
        <v>6350</v>
      </c>
      <c r="F2046" s="84" t="str">
        <f>IF(E2046=0,"N/A",IF(IF(E2046&gt;"",COUNTIF(E:E,E2046),0)&gt;1,"Yes","No"))</f>
        <v>No</v>
      </c>
      <c r="G2046" s="87" t="s">
        <v>6351</v>
      </c>
      <c r="H2046" s="87" t="s">
        <v>692</v>
      </c>
      <c r="I2046" s="87" t="s">
        <v>435</v>
      </c>
      <c r="J2046" s="87" t="s">
        <v>436</v>
      </c>
      <c r="K2046" s="87">
        <v>36.905133329999998</v>
      </c>
      <c r="L2046" s="87">
        <v>-89.522566670000003</v>
      </c>
      <c r="M2046" s="87" t="s">
        <v>6352</v>
      </c>
      <c r="N2046" s="87" t="s">
        <v>6350</v>
      </c>
      <c r="O2046" s="100" t="s">
        <v>6353</v>
      </c>
      <c r="P2046" s="87" t="s">
        <v>693</v>
      </c>
      <c r="Q2046" s="89"/>
    </row>
    <row r="2047" spans="1:17" x14ac:dyDescent="0.25">
      <c r="A2047" s="143" t="s">
        <v>6366</v>
      </c>
      <c r="B2047" s="84" t="str">
        <f>IF(A2047&gt;"",IF(A2047=E2047,"No",(IF(IFERROR(VLOOKUP(A2047,E:E,1,FALSE)=A2047,FALSE),"Duplicate",IF(E2047&gt;"","Mismatch","IT Only")))),"No")</f>
        <v>No</v>
      </c>
      <c r="C2047" s="86" t="s">
        <v>430</v>
      </c>
      <c r="D2047" s="84" t="s">
        <v>472</v>
      </c>
      <c r="E2047" s="143" t="s">
        <v>6367</v>
      </c>
      <c r="F2047" s="84" t="str">
        <f>IF(E2047=0,"N/A",IF(IF(E2047&gt;"",COUNTIF(E:E,E2047),0)&gt;1,"Yes","No"))</f>
        <v>No</v>
      </c>
      <c r="G2047" s="87" t="s">
        <v>6367</v>
      </c>
      <c r="H2047" s="87" t="s">
        <v>672</v>
      </c>
      <c r="I2047" s="87" t="s">
        <v>445</v>
      </c>
      <c r="J2047" s="87" t="s">
        <v>436</v>
      </c>
      <c r="K2047" s="87">
        <v>40.084183330000002</v>
      </c>
      <c r="L2047" s="87">
        <v>-88.164733330000004</v>
      </c>
      <c r="M2047" s="87"/>
      <c r="N2047" s="87" t="s">
        <v>6368</v>
      </c>
      <c r="O2047" s="87" t="s">
        <v>6369</v>
      </c>
      <c r="P2047" s="87" t="s">
        <v>675</v>
      </c>
      <c r="Q2047" s="87" t="s">
        <v>676</v>
      </c>
    </row>
    <row r="2048" spans="1:17" x14ac:dyDescent="0.25">
      <c r="A2048" s="143" t="s">
        <v>6370</v>
      </c>
      <c r="B2048" s="84" t="str">
        <f>IF(A2048&gt;"",IF(A2048=E2048,"No",(IF(IFERROR(VLOOKUP(A2048,E:E,1,FALSE)=A2048,FALSE),"Duplicate",IF(E2048&gt;"","Mismatch","IT Only")))),"No")</f>
        <v>No</v>
      </c>
      <c r="C2048" s="86" t="s">
        <v>430</v>
      </c>
      <c r="D2048" s="84" t="s">
        <v>472</v>
      </c>
      <c r="E2048" s="143" t="s">
        <v>6371</v>
      </c>
      <c r="F2048" s="84" t="str">
        <f>IF(E2048=0,"N/A",IF(IF(E2048&gt;"",COUNTIF(E:E,E2048),0)&gt;1,"Yes","No"))</f>
        <v>No</v>
      </c>
      <c r="G2048" s="87" t="s">
        <v>6372</v>
      </c>
      <c r="H2048" s="87" t="s">
        <v>558</v>
      </c>
      <c r="I2048" s="87" t="s">
        <v>445</v>
      </c>
      <c r="J2048" s="87" t="s">
        <v>552</v>
      </c>
      <c r="K2048" s="87">
        <v>38.868200000000002</v>
      </c>
      <c r="L2048" s="87">
        <v>-90.14063333</v>
      </c>
      <c r="M2048" s="87"/>
      <c r="N2048" s="87" t="s">
        <v>6371</v>
      </c>
      <c r="O2048" s="88">
        <v>1</v>
      </c>
      <c r="P2048" s="87" t="s">
        <v>559</v>
      </c>
      <c r="Q2048" s="87" t="s">
        <v>560</v>
      </c>
    </row>
    <row r="2049" spans="1:17" x14ac:dyDescent="0.25">
      <c r="A2049" s="143"/>
      <c r="B2049" s="143"/>
      <c r="D2049" s="143"/>
      <c r="E2049" s="203" t="s">
        <v>10454</v>
      </c>
      <c r="F2049" s="143"/>
      <c r="G2049" s="141" t="s">
        <v>10465</v>
      </c>
      <c r="H2049" s="110"/>
      <c r="I2049" s="141"/>
      <c r="J2049" s="141" t="s">
        <v>500</v>
      </c>
      <c r="K2049" s="144">
        <v>41.264772270634801</v>
      </c>
      <c r="L2049" s="144">
        <v>-89.3215052849215</v>
      </c>
      <c r="M2049" s="110"/>
      <c r="N2049" s="110"/>
      <c r="O2049" s="110"/>
      <c r="P2049" s="110"/>
      <c r="Q2049" s="110"/>
    </row>
    <row r="2050" spans="1:17" x14ac:dyDescent="0.25">
      <c r="A2050" s="143"/>
      <c r="B2050" s="84" t="str">
        <f>IF(A2050&gt;"",IF(A2050=E2050,"No",(IF(IFERROR(VLOOKUP(A2050,E:E,1,FALSE)=A2050,FALSE),"Duplicate",IF(E2050&gt;"","Mismatch","IT Only")))),"No")</f>
        <v>No</v>
      </c>
      <c r="C2050" s="86" t="s">
        <v>430</v>
      </c>
      <c r="D2050" s="84" t="s">
        <v>431</v>
      </c>
      <c r="E2050" s="84" t="s">
        <v>6378</v>
      </c>
      <c r="F2050" s="84" t="str">
        <f>IF(E2050=0,"N/A",IF(IF(E2050&gt;"",COUNTIF(E:E,E2050),0)&gt;1,"Yes","No"))</f>
        <v>No</v>
      </c>
      <c r="G2050" s="87" t="s">
        <v>6379</v>
      </c>
      <c r="H2050" s="87" t="s">
        <v>516</v>
      </c>
      <c r="I2050" s="87" t="s">
        <v>445</v>
      </c>
      <c r="J2050" s="87" t="s">
        <v>436</v>
      </c>
      <c r="K2050" s="87">
        <v>38.762335</v>
      </c>
      <c r="L2050" s="87">
        <v>-90.091068000000007</v>
      </c>
      <c r="M2050" s="87"/>
      <c r="N2050" s="87" t="s">
        <v>6378</v>
      </c>
      <c r="O2050" s="94">
        <v>301</v>
      </c>
      <c r="P2050" s="87" t="s">
        <v>518</v>
      </c>
      <c r="Q2050" s="87" t="s">
        <v>519</v>
      </c>
    </row>
    <row r="2051" spans="1:17" x14ac:dyDescent="0.25">
      <c r="A2051" s="143"/>
      <c r="B2051" s="84" t="str">
        <f>IF(A2051&gt;"",IF(A2051=E2051,"No",(IF(IFERROR(VLOOKUP(A2051,E:E,1,FALSE)=A2051,FALSE),"Duplicate",IF(E2051&gt;"","Mismatch","IT Only")))),"No")</f>
        <v>No</v>
      </c>
      <c r="C2051" s="86" t="s">
        <v>430</v>
      </c>
      <c r="D2051" s="84" t="s">
        <v>431</v>
      </c>
      <c r="E2051" s="84" t="s">
        <v>6380</v>
      </c>
      <c r="F2051" s="84" t="str">
        <f>IF(E2051=0,"N/A",IF(IF(E2051&gt;"",COUNTIF(E:E,E2051),0)&gt;1,"Yes","No"))</f>
        <v>No</v>
      </c>
      <c r="G2051" s="87" t="s">
        <v>6381</v>
      </c>
      <c r="H2051" s="87" t="s">
        <v>516</v>
      </c>
      <c r="I2051" s="87" t="s">
        <v>445</v>
      </c>
      <c r="J2051" s="87" t="s">
        <v>436</v>
      </c>
      <c r="K2051" s="87">
        <v>38.762188999999999</v>
      </c>
      <c r="L2051" s="87">
        <v>-90.091395000000006</v>
      </c>
      <c r="M2051" s="87"/>
      <c r="N2051" s="87" t="s">
        <v>6382</v>
      </c>
      <c r="O2051" s="94">
        <v>306</v>
      </c>
      <c r="P2051" s="87" t="s">
        <v>518</v>
      </c>
      <c r="Q2051" s="87" t="s">
        <v>519</v>
      </c>
    </row>
    <row r="2052" spans="1:17" x14ac:dyDescent="0.25">
      <c r="A2052" s="143"/>
      <c r="B2052" s="84" t="str">
        <f>IF(A2052&gt;"",IF(A2052=E2052,"No",(IF(IFERROR(VLOOKUP(A2052,E:E,1,FALSE)=A2052,FALSE),"Duplicate",IF(E2052&gt;"","Mismatch","IT Only")))),"No")</f>
        <v>No</v>
      </c>
      <c r="C2052" s="86" t="s">
        <v>430</v>
      </c>
      <c r="D2052" s="84" t="s">
        <v>431</v>
      </c>
      <c r="E2052" s="84" t="s">
        <v>6197</v>
      </c>
      <c r="F2052" s="84" t="str">
        <f>IF(E2052=0,"N/A",IF(IF(E2052&gt;"",COUNTIF(E:E,E2052),0)&gt;1,"Yes","No"))</f>
        <v>No</v>
      </c>
      <c r="G2052" s="87" t="s">
        <v>6198</v>
      </c>
      <c r="H2052" s="87" t="s">
        <v>593</v>
      </c>
      <c r="I2052" s="87" t="s">
        <v>435</v>
      </c>
      <c r="J2052" s="87" t="s">
        <v>436</v>
      </c>
      <c r="K2052" s="87">
        <v>38.702733330000001</v>
      </c>
      <c r="L2052" s="87">
        <v>-90.457116670000005</v>
      </c>
      <c r="M2052" s="87"/>
      <c r="N2052" s="87" t="s">
        <v>6197</v>
      </c>
      <c r="O2052" s="94">
        <v>283</v>
      </c>
      <c r="P2052" s="87" t="s">
        <v>1919</v>
      </c>
      <c r="Q2052" s="89"/>
    </row>
    <row r="2053" spans="1:17" x14ac:dyDescent="0.25">
      <c r="A2053" s="143"/>
      <c r="B2053" s="143" t="s">
        <v>10076</v>
      </c>
      <c r="C2053" s="86" t="s">
        <v>430</v>
      </c>
      <c r="D2053" s="143"/>
      <c r="E2053" s="143" t="s">
        <v>11209</v>
      </c>
      <c r="F2053" s="143" t="str">
        <f>IF(E2053=0,"N/A",IF(IF(E2053&gt;"",COUNTIF(E:E,E2053),0)&gt;1,"Yes","No"))</f>
        <v>No</v>
      </c>
      <c r="G2053" s="87" t="s">
        <v>11210</v>
      </c>
      <c r="H2053" s="87" t="s">
        <v>493</v>
      </c>
      <c r="I2053" s="87" t="s">
        <v>445</v>
      </c>
      <c r="J2053" s="87" t="s">
        <v>500</v>
      </c>
      <c r="K2053" s="87"/>
      <c r="L2053" s="87"/>
      <c r="M2053" s="87"/>
      <c r="N2053" s="87"/>
      <c r="O2053" s="87"/>
      <c r="P2053" s="87"/>
      <c r="Q2053" s="87"/>
    </row>
    <row r="2054" spans="1:17" x14ac:dyDescent="0.25">
      <c r="A2054" s="143"/>
      <c r="B2054" s="143" t="str">
        <f>IF(A2054&gt;"",IF(A2054=E2054,"No",(IF(IFERROR(VLOOKUP(A2054,E:E,1,FALSE)=A2054,FALSE),"Duplicate",IF(E2054&gt;"","Mismatch","IT Only")))),"No")</f>
        <v>No</v>
      </c>
      <c r="C2054" s="86" t="s">
        <v>430</v>
      </c>
      <c r="D2054" s="143" t="s">
        <v>431</v>
      </c>
      <c r="E2054" s="143" t="s">
        <v>5965</v>
      </c>
      <c r="F2054" s="143" t="str">
        <f>IF(E2054=0,"N/A",IF(IF(E2054&gt;"",COUNTIF(E:E,E2054),0)&gt;1,"Yes","No"))</f>
        <v>No</v>
      </c>
      <c r="G2054" s="87" t="s">
        <v>5966</v>
      </c>
      <c r="H2054" s="87" t="s">
        <v>593</v>
      </c>
      <c r="I2054" s="87" t="s">
        <v>435</v>
      </c>
      <c r="J2054" s="87" t="s">
        <v>436</v>
      </c>
      <c r="K2054" s="87">
        <v>38.790783329999996</v>
      </c>
      <c r="L2054" s="87">
        <v>-90.549216670000007</v>
      </c>
      <c r="M2054" s="87"/>
      <c r="N2054" s="87" t="s">
        <v>5965</v>
      </c>
      <c r="O2054" s="94">
        <v>204</v>
      </c>
      <c r="P2054" s="87" t="s">
        <v>1054</v>
      </c>
      <c r="Q2054" s="89"/>
    </row>
    <row r="2055" spans="1:17" x14ac:dyDescent="0.25">
      <c r="A2055" s="143"/>
      <c r="B2055" s="84" t="str">
        <f>IF(A2055&gt;"",IF(A2055=E2055,"No",(IF(IFERROR(VLOOKUP(A2055,E:E,1,FALSE)=A2055,FALSE),"Duplicate",IF(E2055&gt;"","Mismatch","IT Only")))),"No")</f>
        <v>No</v>
      </c>
      <c r="C2055" s="86" t="s">
        <v>430</v>
      </c>
      <c r="D2055" s="84" t="s">
        <v>431</v>
      </c>
      <c r="E2055" s="84" t="s">
        <v>6325</v>
      </c>
      <c r="F2055" s="84" t="str">
        <f>IF(E2055=0,"N/A",IF(IF(E2055&gt;"",COUNTIF(E:E,E2055),0)&gt;1,"Yes","No"))</f>
        <v>No</v>
      </c>
      <c r="G2055" s="87" t="s">
        <v>6326</v>
      </c>
      <c r="H2055" s="87" t="s">
        <v>672</v>
      </c>
      <c r="I2055" s="87" t="s">
        <v>445</v>
      </c>
      <c r="J2055" s="87" t="s">
        <v>467</v>
      </c>
      <c r="K2055" s="87">
        <v>40.629333330000001</v>
      </c>
      <c r="L2055" s="87">
        <v>-87.693833330000004</v>
      </c>
      <c r="M2055" s="87"/>
      <c r="N2055" s="87" t="s">
        <v>6325</v>
      </c>
      <c r="O2055" s="87" t="s">
        <v>6327</v>
      </c>
      <c r="P2055" s="87" t="s">
        <v>1026</v>
      </c>
      <c r="Q2055" s="87" t="s">
        <v>1027</v>
      </c>
    </row>
    <row r="2056" spans="1:17" x14ac:dyDescent="0.25">
      <c r="A2056" s="93" t="s">
        <v>6040</v>
      </c>
      <c r="B2056" s="143" t="str">
        <f>IF(A2056&gt;"",IF(A2056=E2056,"No",(IF(IFERROR(VLOOKUP(A2056,E:E,1,FALSE)=A2056,FALSE),"Duplicate",IF(E2056&gt;"","Mismatch","IT Only")))),"No")</f>
        <v>Mismatch</v>
      </c>
      <c r="C2056" s="86" t="s">
        <v>463</v>
      </c>
      <c r="D2056" s="143" t="s">
        <v>464</v>
      </c>
      <c r="E2056" s="143" t="s">
        <v>6041</v>
      </c>
      <c r="F2056" s="143" t="str">
        <f>IF(E2056=0,"N/A",IF(IF(E2056&gt;"",COUNTIF(E:E,E2056),0)&gt;1,"Yes","No"))</f>
        <v>No</v>
      </c>
      <c r="G2056" s="87" t="s">
        <v>6042</v>
      </c>
      <c r="H2056" s="87" t="s">
        <v>440</v>
      </c>
      <c r="I2056" s="87" t="s">
        <v>435</v>
      </c>
      <c r="J2056" s="87" t="s">
        <v>436</v>
      </c>
      <c r="K2056" s="87">
        <v>38.636735999999999</v>
      </c>
      <c r="L2056" s="87">
        <v>-90.205879999999993</v>
      </c>
      <c r="M2056" s="87"/>
      <c r="N2056" s="87" t="s">
        <v>6043</v>
      </c>
      <c r="O2056" s="94">
        <v>213</v>
      </c>
      <c r="P2056" s="87" t="s">
        <v>441</v>
      </c>
      <c r="Q2056" s="89"/>
    </row>
    <row r="2057" spans="1:17" x14ac:dyDescent="0.25">
      <c r="A2057" s="143"/>
      <c r="B2057" s="143" t="str">
        <f>IF(A2057&gt;"",IF(A2057=E2057,"No",(IF(IFERROR(VLOOKUP(A2057,E:E,1,FALSE)=A2057,FALSE),"Duplicate",IF(E2057&gt;"","Mismatch","IT Only")))),"No")</f>
        <v>No</v>
      </c>
      <c r="C2057" s="86" t="s">
        <v>430</v>
      </c>
      <c r="D2057" s="143" t="s">
        <v>431</v>
      </c>
      <c r="E2057" s="143" t="s">
        <v>6330</v>
      </c>
      <c r="F2057" s="143" t="str">
        <f>IF(E2057=0,"N/A",IF(IF(E2057&gt;"",COUNTIF(E:E,E2057),0)&gt;1,"Yes","No"))</f>
        <v>No</v>
      </c>
      <c r="G2057" s="87" t="s">
        <v>6331</v>
      </c>
      <c r="H2057" s="87" t="s">
        <v>489</v>
      </c>
      <c r="I2057" s="87" t="s">
        <v>435</v>
      </c>
      <c r="J2057" s="87" t="s">
        <v>436</v>
      </c>
      <c r="K2057" s="87">
        <v>38.296416669999999</v>
      </c>
      <c r="L2057" s="87">
        <v>-92.332250000000002</v>
      </c>
      <c r="M2057" s="87" t="s">
        <v>6332</v>
      </c>
      <c r="N2057" s="87" t="s">
        <v>6330</v>
      </c>
      <c r="O2057" s="100" t="s">
        <v>6333</v>
      </c>
      <c r="P2057" s="87" t="s">
        <v>490</v>
      </c>
      <c r="Q2057" s="89"/>
    </row>
    <row r="2058" spans="1:17" x14ac:dyDescent="0.25">
      <c r="A2058" s="143" t="s">
        <v>5840</v>
      </c>
      <c r="B2058" s="143" t="str">
        <f>IF(A2058&gt;"",IF(A2058=E2058,"No",(IF(IFERROR(VLOOKUP(A2058,E:E,1,FALSE)=A2058,FALSE),"Duplicate",IF(E2058&gt;"","Mismatch","IT Only")))),"No")</f>
        <v>No</v>
      </c>
      <c r="C2058" s="86" t="s">
        <v>430</v>
      </c>
      <c r="D2058" s="143" t="s">
        <v>472</v>
      </c>
      <c r="E2058" s="143" t="s">
        <v>5841</v>
      </c>
      <c r="F2058" s="84" t="str">
        <f>IF(E2058=0,"N/A",IF(IF(E2058&gt;"",COUNTIF(E:E,E2058),0)&gt;1,"Yes","No"))</f>
        <v>No</v>
      </c>
      <c r="G2058" s="87" t="s">
        <v>5842</v>
      </c>
      <c r="H2058" s="87" t="s">
        <v>440</v>
      </c>
      <c r="I2058" s="87" t="s">
        <v>435</v>
      </c>
      <c r="J2058" s="87" t="s">
        <v>436</v>
      </c>
      <c r="K2058" s="87">
        <v>38.737349999999999</v>
      </c>
      <c r="L2058" s="87">
        <v>-90.225099999999998</v>
      </c>
      <c r="M2058" s="87"/>
      <c r="N2058" s="87" t="s">
        <v>5841</v>
      </c>
      <c r="O2058" s="88">
        <v>63</v>
      </c>
      <c r="P2058" s="87" t="s">
        <v>1232</v>
      </c>
      <c r="Q2058" s="89"/>
    </row>
    <row r="2059" spans="1:17" x14ac:dyDescent="0.25">
      <c r="A2059" s="143" t="s">
        <v>9978</v>
      </c>
      <c r="B2059" s="143" t="str">
        <f>IF(A2059&gt;"",IF(A2059=E2059,"No",(IF(IFERROR(VLOOKUP(A2059,E:E,1,FALSE)=A2059,FALSE),"Duplicate",IF(E2059&gt;"","Mismatch","IT Only")))),"No")</f>
        <v>No</v>
      </c>
      <c r="C2059" s="86" t="s">
        <v>430</v>
      </c>
      <c r="D2059" s="143" t="s">
        <v>431</v>
      </c>
      <c r="E2059" s="84" t="s">
        <v>9977</v>
      </c>
      <c r="F2059" s="84" t="str">
        <f>IF(E2059=0,"N/A",IF(IF(E2059&gt;"",COUNTIF(E:E,E2059),0)&gt;1,"Yes","No"))</f>
        <v>No</v>
      </c>
      <c r="G2059" s="87" t="s">
        <v>9976</v>
      </c>
      <c r="H2059" s="87" t="s">
        <v>444</v>
      </c>
      <c r="I2059" s="87" t="s">
        <v>445</v>
      </c>
      <c r="J2059" s="87" t="s">
        <v>536</v>
      </c>
      <c r="K2059" s="87">
        <v>41.553123769999999</v>
      </c>
      <c r="L2059" s="87">
        <v>-88.593232869999994</v>
      </c>
      <c r="M2059" s="87"/>
      <c r="N2059" s="87"/>
      <c r="O2059" s="87"/>
      <c r="P2059" s="87"/>
      <c r="Q2059" s="87"/>
    </row>
    <row r="2060" spans="1:17" x14ac:dyDescent="0.25">
      <c r="A2060" s="143"/>
      <c r="B2060" s="143" t="str">
        <f>IF(A2060&gt;"",IF(A2060=E2060,"No",(IF(IFERROR(VLOOKUP(A2060,E:E,1,FALSE)=A2060,FALSE),"Duplicate",IF(E2060&gt;"","Mismatch","IT Only")))),"No")</f>
        <v>No</v>
      </c>
      <c r="C2060" s="86" t="s">
        <v>430</v>
      </c>
      <c r="D2060" s="143" t="s">
        <v>431</v>
      </c>
      <c r="E2060" s="143" t="s">
        <v>6338</v>
      </c>
      <c r="F2060" s="84" t="str">
        <f>IF(E2060=0,"N/A",IF(IF(E2060&gt;"",COUNTIF(E:E,E2060),0)&gt;1,"Yes","No"))</f>
        <v>No</v>
      </c>
      <c r="G2060" s="87" t="s">
        <v>6339</v>
      </c>
      <c r="H2060" s="87" t="s">
        <v>516</v>
      </c>
      <c r="I2060" s="87" t="s">
        <v>445</v>
      </c>
      <c r="J2060" s="87" t="s">
        <v>436</v>
      </c>
      <c r="K2060" s="87">
        <v>38.457016670000002</v>
      </c>
      <c r="L2060" s="87">
        <v>-90.090416669999996</v>
      </c>
      <c r="M2060" s="87"/>
      <c r="N2060" s="87" t="s">
        <v>6340</v>
      </c>
      <c r="O2060" s="87" t="s">
        <v>6341</v>
      </c>
      <c r="P2060" s="87" t="s">
        <v>524</v>
      </c>
      <c r="Q2060" s="87" t="s">
        <v>525</v>
      </c>
    </row>
    <row r="2061" spans="1:17" x14ac:dyDescent="0.25">
      <c r="A2061" s="143"/>
      <c r="B2061" s="203" t="s">
        <v>10076</v>
      </c>
      <c r="C2061" s="203" t="s">
        <v>430</v>
      </c>
      <c r="D2061" s="203" t="s">
        <v>431</v>
      </c>
      <c r="E2061" s="143" t="s">
        <v>10129</v>
      </c>
      <c r="F2061" s="84" t="str">
        <f>IF(E2061=0,"N/A",IF(IF(E2061&gt;"",COUNTIF(E:E,E2061),0)&gt;1,"Yes","No"))</f>
        <v>No</v>
      </c>
      <c r="G2061" s="87" t="s">
        <v>10128</v>
      </c>
      <c r="H2061" s="130" t="s">
        <v>10083</v>
      </c>
      <c r="I2061" s="130" t="s">
        <v>445</v>
      </c>
      <c r="J2061" s="130" t="s">
        <v>536</v>
      </c>
      <c r="K2061" s="87">
        <v>40.187199999999997</v>
      </c>
      <c r="L2061" s="87">
        <v>-88.396199999999993</v>
      </c>
      <c r="M2061" s="87"/>
      <c r="N2061" s="87"/>
      <c r="O2061" s="87"/>
      <c r="P2061" s="87"/>
      <c r="Q2061" s="87"/>
    </row>
    <row r="2062" spans="1:17" x14ac:dyDescent="0.25">
      <c r="A2062" s="143" t="s">
        <v>10007</v>
      </c>
      <c r="B2062" s="143" t="str">
        <f>IF(A2062&gt;"",IF(A2062=E2062,"No",(IF(IFERROR(VLOOKUP(A2062,E:E,1,FALSE)=A2062,FALSE),"Duplicate",IF(E2062&gt;"","Mismatch","IT Only")))),"No")</f>
        <v>No</v>
      </c>
      <c r="C2062" s="86" t="s">
        <v>430</v>
      </c>
      <c r="D2062" s="143" t="s">
        <v>431</v>
      </c>
      <c r="E2062" s="143" t="s">
        <v>10006</v>
      </c>
      <c r="F2062" s="143" t="str">
        <f>IF(E2062=0,"N/A",IF(IF(E2062&gt;"",COUNTIF(E:E,E2062),0)&gt;1,"Yes","No"))</f>
        <v>No</v>
      </c>
      <c r="G2062" s="87" t="s">
        <v>10005</v>
      </c>
      <c r="H2062" s="87" t="s">
        <v>444</v>
      </c>
      <c r="I2062" s="87" t="s">
        <v>445</v>
      </c>
      <c r="J2062" s="87" t="s">
        <v>536</v>
      </c>
      <c r="K2062" s="87">
        <v>41.191870999999999</v>
      </c>
      <c r="L2062" s="87">
        <v>-89.201634999999996</v>
      </c>
      <c r="M2062" s="87"/>
      <c r="N2062" s="87"/>
      <c r="O2062" s="87"/>
      <c r="P2062" s="87"/>
      <c r="Q2062" s="87"/>
    </row>
    <row r="2063" spans="1:17" x14ac:dyDescent="0.25">
      <c r="A2063" s="143"/>
      <c r="B2063" s="143" t="str">
        <f>IF(A2063&gt;"",IF(A2063=E2063,"No",(IF(IFERROR(VLOOKUP(A2063,E:E,1,FALSE)=A2063,FALSE),"Duplicate",IF(E2063&gt;"","Mismatch","IT Only")))),"No")</f>
        <v>No</v>
      </c>
      <c r="C2063" s="86" t="s">
        <v>430</v>
      </c>
      <c r="D2063" s="143" t="s">
        <v>431</v>
      </c>
      <c r="E2063" s="143" t="s">
        <v>5847</v>
      </c>
      <c r="F2063" s="143" t="str">
        <f>IF(E2063=0,"N/A",IF(IF(E2063&gt;"",COUNTIF(E:E,E2063),0)&gt;1,"Yes","No"))</f>
        <v>No</v>
      </c>
      <c r="G2063" s="87" t="s">
        <v>5848</v>
      </c>
      <c r="H2063" s="87" t="s">
        <v>593</v>
      </c>
      <c r="I2063" s="87" t="s">
        <v>435</v>
      </c>
      <c r="J2063" s="87" t="s">
        <v>436</v>
      </c>
      <c r="K2063" s="87">
        <v>38.59398333</v>
      </c>
      <c r="L2063" s="87">
        <v>-90.500666670000001</v>
      </c>
      <c r="M2063" s="87"/>
      <c r="N2063" s="87" t="s">
        <v>5847</v>
      </c>
      <c r="O2063" s="94">
        <v>178</v>
      </c>
      <c r="P2063" s="87" t="s">
        <v>881</v>
      </c>
      <c r="Q2063" s="89"/>
    </row>
    <row r="2064" spans="1:17" x14ac:dyDescent="0.25">
      <c r="A2064" s="143"/>
      <c r="B2064" s="143" t="str">
        <f>IF(A2064&gt;"",IF(A2064=E2064,"No",(IF(IFERROR(VLOOKUP(A2064,E:E,1,FALSE)=A2064,FALSE),"Duplicate",IF(E2064&gt;"","Mismatch","IT Only")))),"No")</f>
        <v>No</v>
      </c>
      <c r="C2064" s="86" t="s">
        <v>430</v>
      </c>
      <c r="D2064" s="143" t="s">
        <v>431</v>
      </c>
      <c r="E2064" s="143" t="s">
        <v>2916</v>
      </c>
      <c r="F2064" s="143" t="str">
        <f>IF(E2064=0,"N/A",IF(IF(E2064&gt;"",COUNTIF(E:E,E2064),0)&gt;1,"Yes","No"))</f>
        <v>No</v>
      </c>
      <c r="G2064" s="87" t="s">
        <v>2917</v>
      </c>
      <c r="H2064" s="87" t="s">
        <v>493</v>
      </c>
      <c r="I2064" s="87" t="s">
        <v>445</v>
      </c>
      <c r="J2064" s="87" t="s">
        <v>436</v>
      </c>
      <c r="K2064" s="87">
        <v>39.891383329999996</v>
      </c>
      <c r="L2064" s="87">
        <v>-88.947550000000007</v>
      </c>
      <c r="M2064" s="87"/>
      <c r="N2064" s="87" t="s">
        <v>2918</v>
      </c>
      <c r="O2064" s="87" t="s">
        <v>2919</v>
      </c>
      <c r="P2064" s="87" t="s">
        <v>496</v>
      </c>
      <c r="Q2064" s="87" t="s">
        <v>497</v>
      </c>
    </row>
    <row r="2065" spans="1:17" x14ac:dyDescent="0.25">
      <c r="A2065" s="93" t="s">
        <v>6504</v>
      </c>
      <c r="B2065" s="84" t="str">
        <f>IF(A2065&gt;"",IF(A2065=E2065,"No",(IF(IFERROR(VLOOKUP(A2065,E:E,1,FALSE)=A2065,FALSE),"Duplicate",IF(E2065&gt;"","Mismatch","IT Only")))),"No")</f>
        <v>Mismatch</v>
      </c>
      <c r="C2065" s="86" t="s">
        <v>463</v>
      </c>
      <c r="D2065" s="84" t="s">
        <v>464</v>
      </c>
      <c r="E2065" s="143" t="s">
        <v>6505</v>
      </c>
      <c r="F2065" s="84" t="str">
        <f>IF(E2065=0,"N/A",IF(IF(E2065&gt;"",COUNTIF(E:E,E2065),0)&gt;1,"Yes","No"))</f>
        <v>No</v>
      </c>
      <c r="G2065" s="87" t="s">
        <v>6506</v>
      </c>
      <c r="H2065" s="87" t="s">
        <v>680</v>
      </c>
      <c r="I2065" s="87" t="s">
        <v>445</v>
      </c>
      <c r="J2065" s="87" t="s">
        <v>467</v>
      </c>
      <c r="K2065" s="87">
        <v>37.120942999999997</v>
      </c>
      <c r="L2065" s="87">
        <v>-89.194098999999994</v>
      </c>
      <c r="M2065" s="87"/>
      <c r="N2065" s="87" t="s">
        <v>6507</v>
      </c>
      <c r="O2065" s="87" t="s">
        <v>6508</v>
      </c>
      <c r="P2065" s="87" t="s">
        <v>684</v>
      </c>
      <c r="Q2065" s="87" t="s">
        <v>685</v>
      </c>
    </row>
    <row r="2066" spans="1:17" x14ac:dyDescent="0.25">
      <c r="A2066" s="143"/>
      <c r="B2066" s="143" t="str">
        <f>IF(A2066&gt;"",IF(A2066=E2066,"No",(IF(IFERROR(VLOOKUP(A2066,E:E,1,FALSE)=A2066,FALSE),"Duplicate",IF(E2066&gt;"","Mismatch","IT Only")))),"No")</f>
        <v>No</v>
      </c>
      <c r="C2066" s="86" t="s">
        <v>430</v>
      </c>
      <c r="D2066" s="143" t="s">
        <v>431</v>
      </c>
      <c r="E2066" s="143" t="s">
        <v>6358</v>
      </c>
      <c r="F2066" s="143" t="str">
        <f>IF(E2066=0,"N/A",IF(IF(E2066&gt;"",COUNTIF(E:E,E2066),0)&gt;1,"Yes","No"))</f>
        <v>No</v>
      </c>
      <c r="G2066" s="87" t="s">
        <v>6359</v>
      </c>
      <c r="H2066" s="87" t="s">
        <v>692</v>
      </c>
      <c r="I2066" s="87" t="s">
        <v>435</v>
      </c>
      <c r="J2066" s="87" t="s">
        <v>436</v>
      </c>
      <c r="K2066" s="87">
        <v>37.946766670000002</v>
      </c>
      <c r="L2066" s="87">
        <v>-90.724666670000005</v>
      </c>
      <c r="M2066" s="87"/>
      <c r="N2066" s="87" t="s">
        <v>6358</v>
      </c>
      <c r="O2066" s="94">
        <v>478</v>
      </c>
      <c r="P2066" s="87" t="s">
        <v>1039</v>
      </c>
      <c r="Q2066" s="89"/>
    </row>
    <row r="2067" spans="1:17" x14ac:dyDescent="0.25">
      <c r="A2067" s="143"/>
      <c r="B2067" s="84" t="str">
        <f>IF(A2067&gt;"",IF(A2067=E2067,"No",(IF(IFERROR(VLOOKUP(A2067,E:E,1,FALSE)=A2067,FALSE),"Duplicate",IF(E2067&gt;"","Mismatch","IT Only")))),"No")</f>
        <v>No</v>
      </c>
      <c r="C2067" s="86" t="s">
        <v>430</v>
      </c>
      <c r="D2067" s="84" t="s">
        <v>431</v>
      </c>
      <c r="E2067" s="143" t="s">
        <v>6354</v>
      </c>
      <c r="F2067" s="84" t="str">
        <f>IF(E2067=0,"N/A",IF(IF(E2067&gt;"",COUNTIF(E:E,E2067),0)&gt;1,"Yes","No"))</f>
        <v>No</v>
      </c>
      <c r="G2067" s="87" t="s">
        <v>6355</v>
      </c>
      <c r="H2067" s="106" t="s">
        <v>444</v>
      </c>
      <c r="I2067" s="106" t="s">
        <v>445</v>
      </c>
      <c r="J2067" s="106" t="s">
        <v>436</v>
      </c>
      <c r="K2067" s="87">
        <v>41.364316670000001</v>
      </c>
      <c r="L2067" s="87">
        <v>-89.838233329999994</v>
      </c>
      <c r="M2067" s="87"/>
      <c r="N2067" s="87" t="s">
        <v>6356</v>
      </c>
      <c r="O2067" s="87" t="s">
        <v>6357</v>
      </c>
      <c r="P2067" s="87" t="s">
        <v>636</v>
      </c>
      <c r="Q2067" s="87" t="s">
        <v>637</v>
      </c>
    </row>
    <row r="2068" spans="1:17" x14ac:dyDescent="0.25">
      <c r="A2068" s="143"/>
      <c r="B2068" s="143" t="str">
        <f>IF(A2068&gt;"",IF(A2068=E2068,"No",(IF(IFERROR(VLOOKUP(A2068,E:E,1,FALSE)=A2068,FALSE),"Duplicate",IF(E2068&gt;"","Mismatch","IT Only")))),"No")</f>
        <v>No</v>
      </c>
      <c r="C2068" s="86" t="s">
        <v>430</v>
      </c>
      <c r="D2068" s="143" t="s">
        <v>431</v>
      </c>
      <c r="E2068" s="143" t="s">
        <v>5851</v>
      </c>
      <c r="F2068" s="84" t="str">
        <f>IF(E2068=0,"N/A",IF(IF(E2068&gt;"",COUNTIF(E:E,E2068),0)&gt;1,"Yes","No"))</f>
        <v>No</v>
      </c>
      <c r="G2068" s="87" t="s">
        <v>5852</v>
      </c>
      <c r="H2068" s="87" t="s">
        <v>493</v>
      </c>
      <c r="I2068" s="87" t="s">
        <v>445</v>
      </c>
      <c r="J2068" s="87" t="s">
        <v>436</v>
      </c>
      <c r="K2068" s="87">
        <v>39.781982999999997</v>
      </c>
      <c r="L2068" s="87">
        <v>-89.800133000000002</v>
      </c>
      <c r="M2068" s="87"/>
      <c r="N2068" s="87" t="s">
        <v>5851</v>
      </c>
      <c r="O2068" s="87" t="s">
        <v>5853</v>
      </c>
      <c r="P2068" s="87" t="s">
        <v>806</v>
      </c>
      <c r="Q2068" s="87" t="s">
        <v>807</v>
      </c>
    </row>
    <row r="2069" spans="1:17" x14ac:dyDescent="0.25">
      <c r="A2069" s="143"/>
      <c r="E2069" s="153" t="s">
        <v>10518</v>
      </c>
      <c r="G2069" s="141" t="s">
        <v>10519</v>
      </c>
      <c r="H2069" s="141" t="s">
        <v>10196</v>
      </c>
      <c r="I2069" s="141" t="s">
        <v>445</v>
      </c>
      <c r="J2069" s="141" t="s">
        <v>10517</v>
      </c>
      <c r="K2069" s="141">
        <v>39.613300000000002</v>
      </c>
      <c r="L2069" s="141">
        <v>-87.681700000000006</v>
      </c>
      <c r="M2069" s="155" t="s">
        <v>10520</v>
      </c>
      <c r="N2069" s="87"/>
      <c r="O2069" s="94"/>
      <c r="P2069" s="87"/>
      <c r="Q2069" s="130" t="s">
        <v>10521</v>
      </c>
    </row>
    <row r="2070" spans="1:17" x14ac:dyDescent="0.25">
      <c r="A2070" s="143"/>
      <c r="B2070" s="84" t="str">
        <f>IF(A2070&gt;"",IF(A2070=E2070,"No",(IF(IFERROR(VLOOKUP(A2070,E:E,1,FALSE)=A2070,FALSE),"Duplicate",IF(E2070&gt;"","Mismatch","IT Only")))),"No")</f>
        <v>No</v>
      </c>
      <c r="C2070" s="86" t="s">
        <v>430</v>
      </c>
      <c r="D2070" s="84" t="s">
        <v>431</v>
      </c>
      <c r="E2070" s="143" t="s">
        <v>6360</v>
      </c>
      <c r="F2070" s="84" t="str">
        <f>IF(E2070=0,"N/A",IF(IF(E2070&gt;"",COUNTIF(E:E,E2070),0)&gt;1,"Yes","No"))</f>
        <v>No</v>
      </c>
      <c r="G2070" s="87" t="s">
        <v>6361</v>
      </c>
      <c r="H2070" s="87" t="s">
        <v>444</v>
      </c>
      <c r="I2070" s="87" t="s">
        <v>445</v>
      </c>
      <c r="J2070" s="87" t="s">
        <v>436</v>
      </c>
      <c r="K2070" s="87">
        <v>41.364766670000002</v>
      </c>
      <c r="L2070" s="87">
        <v>-89.849266670000006</v>
      </c>
      <c r="M2070" s="87"/>
      <c r="N2070" s="87" t="s">
        <v>6362</v>
      </c>
      <c r="O2070" s="87" t="s">
        <v>6363</v>
      </c>
      <c r="P2070" s="87" t="s">
        <v>636</v>
      </c>
      <c r="Q2070" s="87" t="s">
        <v>637</v>
      </c>
    </row>
    <row r="2071" spans="1:17" x14ac:dyDescent="0.25">
      <c r="A2071" s="143"/>
      <c r="B2071" s="84" t="str">
        <f>IF(A2071&gt;"",IF(A2071=E2071,"No",(IF(IFERROR(VLOOKUP(A2071,E:E,1,FALSE)=A2071,FALSE),"Duplicate",IF(E2071&gt;"","Mismatch","IT Only")))),"No")</f>
        <v>No</v>
      </c>
      <c r="C2071" s="86" t="s">
        <v>430</v>
      </c>
      <c r="D2071" s="84" t="s">
        <v>431</v>
      </c>
      <c r="E2071" s="143" t="s">
        <v>6459</v>
      </c>
      <c r="F2071" s="84" t="str">
        <f>IF(E2071=0,"N/A",IF(IF(E2071&gt;"",COUNTIF(E:E,E2071),0)&gt;1,"Yes","No"))</f>
        <v>No</v>
      </c>
      <c r="G2071" s="87" t="s">
        <v>6460</v>
      </c>
      <c r="H2071" s="87" t="s">
        <v>672</v>
      </c>
      <c r="I2071" s="87" t="s">
        <v>445</v>
      </c>
      <c r="J2071" s="87" t="s">
        <v>436</v>
      </c>
      <c r="K2071" s="87">
        <v>40.01196667</v>
      </c>
      <c r="L2071" s="87">
        <v>-88.57511667</v>
      </c>
      <c r="M2071" s="87" t="s">
        <v>6461</v>
      </c>
      <c r="N2071" s="87" t="s">
        <v>6462</v>
      </c>
      <c r="O2071" s="87" t="s">
        <v>6463</v>
      </c>
      <c r="P2071" s="87" t="s">
        <v>675</v>
      </c>
      <c r="Q2071" s="87" t="s">
        <v>676</v>
      </c>
    </row>
    <row r="2072" spans="1:17" x14ac:dyDescent="0.25">
      <c r="A2072" s="143"/>
      <c r="B2072" s="143" t="str">
        <f>IF(A2072&gt;"",IF(A2072=E2072,"No",(IF(IFERROR(VLOOKUP(A2072,E:E,1,FALSE)=A2072,FALSE),"Duplicate",IF(E2072&gt;"","Mismatch","IT Only")))),"No")</f>
        <v>No</v>
      </c>
      <c r="C2072" s="86" t="s">
        <v>430</v>
      </c>
      <c r="D2072" s="143" t="s">
        <v>431</v>
      </c>
      <c r="E2072" s="143" t="s">
        <v>3267</v>
      </c>
      <c r="F2072" s="84" t="str">
        <f>IF(E2072=0,"N/A",IF(IF(E2072&gt;"",COUNTIF(E:E,E2072),0)&gt;1,"Yes","No"))</f>
        <v>No</v>
      </c>
      <c r="G2072" s="87" t="s">
        <v>3268</v>
      </c>
      <c r="H2072" s="87" t="s">
        <v>434</v>
      </c>
      <c r="I2072" s="87" t="s">
        <v>435</v>
      </c>
      <c r="J2072" s="87" t="s">
        <v>436</v>
      </c>
      <c r="K2072" s="87"/>
      <c r="L2072" s="87"/>
      <c r="M2072" s="87"/>
      <c r="N2072" s="87" t="s">
        <v>3267</v>
      </c>
      <c r="O2072" s="88">
        <v>48</v>
      </c>
      <c r="P2072" s="87" t="s">
        <v>1306</v>
      </c>
      <c r="Q2072" s="89"/>
    </row>
    <row r="2073" spans="1:17" x14ac:dyDescent="0.25">
      <c r="A2073" s="143"/>
      <c r="B2073" s="143" t="str">
        <f>IF(A2073&gt;"",IF(A2073=E2073,"No",(IF(IFERROR(VLOOKUP(A2073,E:E,1,FALSE)=A2073,FALSE),"Duplicate",IF(E2073&gt;"","Mismatch","IT Only")))),"No")</f>
        <v>No</v>
      </c>
      <c r="C2073" s="86" t="s">
        <v>430</v>
      </c>
      <c r="D2073" s="143" t="s">
        <v>431</v>
      </c>
      <c r="E2073" s="84" t="s">
        <v>5845</v>
      </c>
      <c r="F2073" s="84" t="str">
        <f>IF(E2073=0,"N/A",IF(IF(E2073&gt;"",COUNTIF(E:E,E2073),0)&gt;1,"Yes","No"))</f>
        <v>No</v>
      </c>
      <c r="G2073" s="87" t="s">
        <v>5846</v>
      </c>
      <c r="H2073" s="87" t="s">
        <v>434</v>
      </c>
      <c r="I2073" s="87" t="s">
        <v>435</v>
      </c>
      <c r="J2073" s="87" t="s">
        <v>436</v>
      </c>
      <c r="K2073" s="87"/>
      <c r="L2073" s="87"/>
      <c r="M2073" s="87"/>
      <c r="N2073" s="87" t="s">
        <v>5845</v>
      </c>
      <c r="O2073" s="88">
        <v>48</v>
      </c>
      <c r="P2073" s="87" t="s">
        <v>1306</v>
      </c>
      <c r="Q2073" s="89"/>
    </row>
    <row r="2074" spans="1:17" x14ac:dyDescent="0.25">
      <c r="A2074" s="143"/>
      <c r="B2074" s="143" t="str">
        <f>IF(A2074&gt;"",IF(A2074=E2074,"No",(IF(IFERROR(VLOOKUP(A2074,E:E,1,FALSE)=A2074,FALSE),"Duplicate",IF(E2074&gt;"","Mismatch","IT Only")))),"No")</f>
        <v>No</v>
      </c>
      <c r="C2074" s="86" t="s">
        <v>430</v>
      </c>
      <c r="D2074" s="143" t="s">
        <v>431</v>
      </c>
      <c r="E2074" s="143" t="s">
        <v>6391</v>
      </c>
      <c r="F2074" s="143" t="str">
        <f>IF(E2074=0,"N/A",IF(IF(E2074&gt;"",COUNTIF(E:E,E2074),0)&gt;1,"Yes","No"))</f>
        <v>No</v>
      </c>
      <c r="G2074" s="87" t="s">
        <v>6392</v>
      </c>
      <c r="H2074" s="87" t="s">
        <v>434</v>
      </c>
      <c r="I2074" s="87" t="s">
        <v>435</v>
      </c>
      <c r="J2074" s="87" t="s">
        <v>436</v>
      </c>
      <c r="K2074" s="87">
        <v>39.360183329999998</v>
      </c>
      <c r="L2074" s="87">
        <v>-92.444000000000003</v>
      </c>
      <c r="M2074" s="87"/>
      <c r="N2074" s="87" t="s">
        <v>6391</v>
      </c>
      <c r="O2074" s="88">
        <v>48</v>
      </c>
      <c r="P2074" s="87" t="s">
        <v>1306</v>
      </c>
      <c r="Q2074" s="89"/>
    </row>
    <row r="2075" spans="1:17" x14ac:dyDescent="0.25">
      <c r="A2075" s="143"/>
      <c r="B2075" s="143" t="str">
        <f>IF(A2075&gt;"",IF(A2075=E2075,"No",(IF(IFERROR(VLOOKUP(A2075,E:E,1,FALSE)=A2075,FALSE),"Duplicate",IF(E2075&gt;"","Mismatch","IT Only")))),"No")</f>
        <v>No</v>
      </c>
      <c r="C2075" s="86" t="s">
        <v>430</v>
      </c>
      <c r="D2075" s="143" t="s">
        <v>431</v>
      </c>
      <c r="E2075" s="84" t="s">
        <v>9126</v>
      </c>
      <c r="F2075" s="84" t="str">
        <f>IF(E2075=0,"N/A",IF(IF(E2075&gt;"",COUNTIF(E:E,E2075),0)&gt;1,"Yes","No"))</f>
        <v>No</v>
      </c>
      <c r="G2075" s="87" t="s">
        <v>9127</v>
      </c>
      <c r="H2075" s="87" t="s">
        <v>434</v>
      </c>
      <c r="I2075" s="87" t="s">
        <v>435</v>
      </c>
      <c r="J2075" s="87" t="s">
        <v>436</v>
      </c>
      <c r="K2075" s="87"/>
      <c r="L2075" s="87"/>
      <c r="M2075" s="87"/>
      <c r="N2075" s="87" t="s">
        <v>9126</v>
      </c>
      <c r="O2075" s="88">
        <v>48</v>
      </c>
      <c r="P2075" s="87" t="s">
        <v>1306</v>
      </c>
      <c r="Q2075" s="89"/>
    </row>
    <row r="2076" spans="1:17" x14ac:dyDescent="0.25">
      <c r="A2076" s="143"/>
      <c r="B2076" s="143" t="str">
        <f>IF(A2076&gt;"",IF(A2076=E2076,"No",(IF(IFERROR(VLOOKUP(A2076,E:E,1,FALSE)=A2076,FALSE),"Duplicate",IF(E2076&gt;"","Mismatch","IT Only")))),"No")</f>
        <v>No</v>
      </c>
      <c r="C2076" s="86" t="s">
        <v>430</v>
      </c>
      <c r="D2076" s="143" t="s">
        <v>431</v>
      </c>
      <c r="E2076" s="143" t="s">
        <v>9224</v>
      </c>
      <c r="F2076" s="84" t="str">
        <f>IF(E2076=0,"N/A",IF(IF(E2076&gt;"",COUNTIF(E:E,E2076),0)&gt;1,"Yes","No"))</f>
        <v>No</v>
      </c>
      <c r="G2076" s="87" t="s">
        <v>9225</v>
      </c>
      <c r="H2076" s="87" t="s">
        <v>434</v>
      </c>
      <c r="I2076" s="87" t="s">
        <v>435</v>
      </c>
      <c r="J2076" s="87" t="s">
        <v>436</v>
      </c>
      <c r="K2076" s="87"/>
      <c r="L2076" s="87"/>
      <c r="M2076" s="87"/>
      <c r="N2076" s="87" t="s">
        <v>9224</v>
      </c>
      <c r="O2076" s="88">
        <v>48</v>
      </c>
      <c r="P2076" s="87" t="s">
        <v>1306</v>
      </c>
      <c r="Q2076" s="89"/>
    </row>
    <row r="2077" spans="1:17" x14ac:dyDescent="0.25">
      <c r="A2077" s="143"/>
      <c r="B2077" s="84" t="str">
        <f>IF(A2077&gt;"",IF(A2077=E2077,"No",(IF(IFERROR(VLOOKUP(A2077,E:E,1,FALSE)=A2077,FALSE),"Duplicate",IF(E2077&gt;"","Mismatch","IT Only")))),"No")</f>
        <v>No</v>
      </c>
      <c r="C2077" s="86" t="s">
        <v>430</v>
      </c>
      <c r="D2077" s="84" t="s">
        <v>431</v>
      </c>
      <c r="E2077" s="84" t="s">
        <v>4512</v>
      </c>
      <c r="F2077" s="84" t="str">
        <f>IF(E2077=0,"N/A",IF(IF(E2077&gt;"",COUNTIF(E:E,E2077),0)&gt;1,"Yes","No"))</f>
        <v>No</v>
      </c>
      <c r="G2077" s="87" t="s">
        <v>4513</v>
      </c>
      <c r="H2077" s="87" t="s">
        <v>434</v>
      </c>
      <c r="I2077" s="87" t="s">
        <v>435</v>
      </c>
      <c r="J2077" s="87" t="s">
        <v>436</v>
      </c>
      <c r="K2077" s="87"/>
      <c r="L2077" s="87"/>
      <c r="M2077" s="87"/>
      <c r="N2077" s="87" t="s">
        <v>4512</v>
      </c>
      <c r="O2077" s="88">
        <v>48</v>
      </c>
      <c r="P2077" s="87" t="s">
        <v>1306</v>
      </c>
      <c r="Q2077" s="89"/>
    </row>
    <row r="2078" spans="1:17" x14ac:dyDescent="0.25">
      <c r="A2078" s="143"/>
      <c r="B2078" s="143" t="str">
        <f>IF(A2078&gt;"",IF(A2078=E2078,"No",(IF(IFERROR(VLOOKUP(A2078,E:E,1,FALSE)=A2078,FALSE),"Duplicate",IF(E2078&gt;"","Mismatch","IT Only")))),"No")</f>
        <v>No</v>
      </c>
      <c r="C2078" s="86" t="s">
        <v>430</v>
      </c>
      <c r="D2078" s="143" t="s">
        <v>431</v>
      </c>
      <c r="E2078" s="84" t="s">
        <v>6373</v>
      </c>
      <c r="F2078" s="84" t="str">
        <f>IF(E2078=0,"N/A",IF(IF(E2078&gt;"",COUNTIF(E:E,E2078),0)&gt;1,"Yes","No"))</f>
        <v>No</v>
      </c>
      <c r="G2078" s="87" t="s">
        <v>6374</v>
      </c>
      <c r="H2078" s="87" t="s">
        <v>692</v>
      </c>
      <c r="I2078" s="87" t="s">
        <v>435</v>
      </c>
      <c r="J2078" s="87" t="s">
        <v>436</v>
      </c>
      <c r="K2078" s="87">
        <v>37.297116670000001</v>
      </c>
      <c r="L2078" s="87">
        <v>-89.541300000000007</v>
      </c>
      <c r="M2078" s="87"/>
      <c r="N2078" s="87" t="s">
        <v>6373</v>
      </c>
      <c r="O2078" s="94">
        <v>825</v>
      </c>
      <c r="P2078" s="87" t="s">
        <v>693</v>
      </c>
      <c r="Q2078" s="89"/>
    </row>
    <row r="2079" spans="1:17" x14ac:dyDescent="0.25">
      <c r="A2079" s="143" t="s">
        <v>6394</v>
      </c>
      <c r="B2079" s="143" t="str">
        <f>IF(A2079&gt;"",IF(A2079=E2079,"No",(IF(IFERROR(VLOOKUP(A2079,E:E,1,FALSE)=A2079,FALSE),"Duplicate",IF(E2079&gt;"","Mismatch","IT Only")))),"No")</f>
        <v>No</v>
      </c>
      <c r="C2079" s="86" t="s">
        <v>430</v>
      </c>
      <c r="D2079" s="143" t="s">
        <v>431</v>
      </c>
      <c r="E2079" s="143" t="s">
        <v>6394</v>
      </c>
      <c r="F2079" s="84" t="str">
        <f>IF(E2079=0,"N/A",IF(IF(E2079&gt;"",COUNTIF(E:E,E2079),0)&gt;1,"Yes","No"))</f>
        <v>No</v>
      </c>
      <c r="G2079" s="87" t="s">
        <v>6395</v>
      </c>
      <c r="H2079" s="87" t="s">
        <v>801</v>
      </c>
      <c r="I2079" s="87" t="s">
        <v>435</v>
      </c>
      <c r="J2079" s="87" t="s">
        <v>580</v>
      </c>
      <c r="K2079" s="87">
        <v>39.442931000000002</v>
      </c>
      <c r="L2079" s="87">
        <v>-92.445699000000005</v>
      </c>
      <c r="M2079" s="87" t="s">
        <v>6396</v>
      </c>
      <c r="N2079" s="87"/>
      <c r="O2079" s="88"/>
      <c r="P2079" s="87"/>
      <c r="Q2079" s="89"/>
    </row>
    <row r="2080" spans="1:17" x14ac:dyDescent="0.25">
      <c r="A2080" s="93" t="s">
        <v>6400</v>
      </c>
      <c r="B2080" s="143" t="str">
        <f>IF(A2080&gt;"",IF(A2080=E2080,"No",(IF(IFERROR(VLOOKUP(A2080,E:E,1,FALSE)=A2080,FALSE),"Duplicate",IF(E2080&gt;"","Mismatch","IT Only")))),"No")</f>
        <v>Mismatch</v>
      </c>
      <c r="C2080" s="86" t="s">
        <v>463</v>
      </c>
      <c r="D2080" s="143" t="s">
        <v>549</v>
      </c>
      <c r="E2080" s="143" t="s">
        <v>6401</v>
      </c>
      <c r="F2080" s="84" t="str">
        <f>IF(E2080=0,"N/A",IF(IF(E2080&gt;"",COUNTIF(E:E,E2080),0)&gt;1,"Yes","No"))</f>
        <v>Yes</v>
      </c>
      <c r="G2080" s="87" t="s">
        <v>6402</v>
      </c>
      <c r="H2080" s="87" t="s">
        <v>434</v>
      </c>
      <c r="I2080" s="87" t="s">
        <v>435</v>
      </c>
      <c r="J2080" s="87" t="s">
        <v>6403</v>
      </c>
      <c r="K2080" s="87">
        <v>39.424316670000003</v>
      </c>
      <c r="L2080" s="87">
        <v>-92.482983329999996</v>
      </c>
      <c r="M2080" s="87" t="s">
        <v>6404</v>
      </c>
      <c r="N2080" s="87" t="s">
        <v>6405</v>
      </c>
      <c r="O2080" s="94">
        <v>865</v>
      </c>
      <c r="P2080" s="87" t="s">
        <v>1306</v>
      </c>
      <c r="Q2080" s="89"/>
    </row>
    <row r="2081" spans="1:17" x14ac:dyDescent="0.25">
      <c r="A2081" s="93" t="s">
        <v>6397</v>
      </c>
      <c r="B2081" s="143" t="str">
        <f>IF(A2081&gt;"",IF(A2081=E2081,"No",(IF(IFERROR(VLOOKUP(A2081,E:E,1,FALSE)=A2081,FALSE),"Duplicate",IF(E2081&gt;"","Mismatch","IT Only")))),"No")</f>
        <v>Mismatch</v>
      </c>
      <c r="C2081" s="86" t="s">
        <v>463</v>
      </c>
      <c r="D2081" s="143" t="s">
        <v>549</v>
      </c>
      <c r="E2081" s="143" t="s">
        <v>6398</v>
      </c>
      <c r="F2081" s="143" t="str">
        <f>IF(E2081=0,"N/A",IF(IF(E2081&gt;"",COUNTIF(E:E,E2081),0)&gt;1,"Yes","No"))</f>
        <v>Yes</v>
      </c>
      <c r="G2081" s="87" t="s">
        <v>6399</v>
      </c>
      <c r="H2081" s="87" t="s">
        <v>801</v>
      </c>
      <c r="I2081" s="87" t="s">
        <v>435</v>
      </c>
      <c r="J2081" s="87" t="s">
        <v>580</v>
      </c>
      <c r="K2081" s="87">
        <v>39.424316670000003</v>
      </c>
      <c r="L2081" s="87">
        <v>-92.482983329999996</v>
      </c>
      <c r="M2081" s="87"/>
      <c r="N2081" s="87"/>
      <c r="O2081" s="88"/>
      <c r="P2081" s="87"/>
      <c r="Q2081" s="89"/>
    </row>
    <row r="2082" spans="1:17" x14ac:dyDescent="0.25">
      <c r="A2082" s="93" t="s">
        <v>6499</v>
      </c>
      <c r="B2082" s="143" t="str">
        <f>IF(A2082&gt;"",IF(A2082=E2082,"No",(IF(IFERROR(VLOOKUP(A2082,E:E,1,FALSE)=A2082,FALSE),"Duplicate",IF(E2082&gt;"","Mismatch","IT Only")))),"No")</f>
        <v>Mismatch</v>
      </c>
      <c r="C2082" s="86" t="s">
        <v>463</v>
      </c>
      <c r="D2082" s="143" t="s">
        <v>464</v>
      </c>
      <c r="E2082" s="143" t="s">
        <v>6500</v>
      </c>
      <c r="F2082" s="84" t="str">
        <f>IF(E2082=0,"N/A",IF(IF(E2082&gt;"",COUNTIF(E:E,E2082),0)&gt;1,"Yes","No"))</f>
        <v>No</v>
      </c>
      <c r="G2082" s="87" t="s">
        <v>6501</v>
      </c>
      <c r="H2082" s="87" t="s">
        <v>680</v>
      </c>
      <c r="I2082" s="87" t="s">
        <v>445</v>
      </c>
      <c r="J2082" s="87" t="s">
        <v>6502</v>
      </c>
      <c r="K2082" s="87">
        <v>37.091700000000003</v>
      </c>
      <c r="L2082" s="87">
        <v>-89.174300000000002</v>
      </c>
      <c r="M2082" s="87"/>
      <c r="N2082" s="87" t="s">
        <v>6500</v>
      </c>
      <c r="O2082" s="87" t="s">
        <v>6503</v>
      </c>
      <c r="P2082" s="87" t="s">
        <v>684</v>
      </c>
      <c r="Q2082" s="87" t="s">
        <v>685</v>
      </c>
    </row>
    <row r="2083" spans="1:17" x14ac:dyDescent="0.25">
      <c r="A2083" s="143"/>
      <c r="B2083" s="203" t="s">
        <v>10076</v>
      </c>
      <c r="C2083" s="203" t="s">
        <v>430</v>
      </c>
      <c r="D2083" s="203" t="s">
        <v>431</v>
      </c>
      <c r="E2083" s="143" t="s">
        <v>10151</v>
      </c>
      <c r="F2083" s="84" t="str">
        <f>IF(E2083=0,"N/A",IF(IF(E2083&gt;"",COUNTIF(E:E,E2083),0)&gt;1,"Yes","No"))</f>
        <v>No</v>
      </c>
      <c r="G2083" s="87" t="s">
        <v>10150</v>
      </c>
      <c r="H2083" s="130" t="s">
        <v>10083</v>
      </c>
      <c r="I2083" s="130" t="s">
        <v>445</v>
      </c>
      <c r="J2083" s="130" t="s">
        <v>536</v>
      </c>
      <c r="K2083" s="87">
        <v>40.017499999999998</v>
      </c>
      <c r="L2083" s="87">
        <v>-88.571200000000005</v>
      </c>
      <c r="M2083" s="87"/>
      <c r="N2083" s="87"/>
      <c r="O2083" s="87"/>
      <c r="P2083" s="87"/>
      <c r="Q2083" s="87"/>
    </row>
    <row r="2084" spans="1:17" x14ac:dyDescent="0.25">
      <c r="A2084" s="143"/>
      <c r="E2084" s="203" t="s">
        <v>10455</v>
      </c>
      <c r="G2084" s="141" t="s">
        <v>10466</v>
      </c>
      <c r="H2084" s="110"/>
      <c r="I2084" s="141" t="s">
        <v>435</v>
      </c>
      <c r="J2084" s="141" t="s">
        <v>500</v>
      </c>
      <c r="K2084" s="144">
        <v>39.8682700001062</v>
      </c>
      <c r="L2084" s="144">
        <v>-89.290280000097198</v>
      </c>
      <c r="M2084" s="110"/>
      <c r="N2084" s="110"/>
      <c r="O2084" s="110"/>
      <c r="P2084" s="110"/>
      <c r="Q2084" s="110"/>
    </row>
    <row r="2085" spans="1:17" s="143" customFormat="1" x14ac:dyDescent="0.25">
      <c r="B2085" s="143" t="str">
        <f>IF(A2085&gt;"",IF(A2085=E2085,"No",(IF(IFERROR(VLOOKUP(A2085,E:E,1,FALSE)=A2085,FALSE),"Duplicate",IF(E2085&gt;"","Mismatch","IT Only")))),"No")</f>
        <v>No</v>
      </c>
      <c r="C2085" s="86" t="s">
        <v>430</v>
      </c>
      <c r="D2085" s="143" t="s">
        <v>431</v>
      </c>
      <c r="E2085" s="143" t="s">
        <v>6420</v>
      </c>
      <c r="F2085" s="143" t="str">
        <f>IF(E2085=0,"N/A",IF(IF(E2085&gt;"",COUNTIF(E:E,E2085),0)&gt;1,"Yes","No"))</f>
        <v>No</v>
      </c>
      <c r="G2085" s="106" t="s">
        <v>6421</v>
      </c>
      <c r="H2085" s="106" t="s">
        <v>444</v>
      </c>
      <c r="I2085" s="106" t="s">
        <v>445</v>
      </c>
      <c r="J2085" s="106" t="s">
        <v>436</v>
      </c>
      <c r="K2085" s="106">
        <v>40.92873333</v>
      </c>
      <c r="L2085" s="106">
        <v>-90.642250000000004</v>
      </c>
      <c r="M2085" s="106"/>
      <c r="N2085" s="106" t="s">
        <v>6422</v>
      </c>
      <c r="O2085" s="106" t="s">
        <v>6423</v>
      </c>
      <c r="P2085" s="106" t="s">
        <v>457</v>
      </c>
      <c r="Q2085" s="106" t="s">
        <v>470</v>
      </c>
    </row>
    <row r="2086" spans="1:17" x14ac:dyDescent="0.25">
      <c r="A2086" s="93" t="s">
        <v>6424</v>
      </c>
      <c r="B2086" s="143" t="str">
        <f>IF(A2086&gt;"",IF(A2086=E2086,"No",(IF(IFERROR(VLOOKUP(A2086,E:E,1,FALSE)=A2086,FALSE),"Duplicate",IF(E2086&gt;"","Mismatch","IT Only")))),"No")</f>
        <v>Mismatch</v>
      </c>
      <c r="C2086" s="86" t="s">
        <v>463</v>
      </c>
      <c r="D2086" s="143" t="s">
        <v>464</v>
      </c>
      <c r="E2086" s="143" t="s">
        <v>6425</v>
      </c>
      <c r="F2086" s="84" t="str">
        <f>IF(E2086=0,"N/A",IF(IF(E2086&gt;"",COUNTIF(E:E,E2086),0)&gt;1,"Yes","No"))</f>
        <v>No</v>
      </c>
      <c r="G2086" s="87" t="s">
        <v>6426</v>
      </c>
      <c r="H2086" s="87" t="s">
        <v>444</v>
      </c>
      <c r="I2086" s="87" t="s">
        <v>445</v>
      </c>
      <c r="J2086" s="87" t="s">
        <v>467</v>
      </c>
      <c r="K2086" s="87">
        <v>40.921250000000001</v>
      </c>
      <c r="L2086" s="87">
        <v>-90.652266670000003</v>
      </c>
      <c r="M2086" s="87"/>
      <c r="N2086" s="87" t="s">
        <v>6427</v>
      </c>
      <c r="O2086" s="87" t="s">
        <v>6428</v>
      </c>
      <c r="P2086" s="87" t="s">
        <v>457</v>
      </c>
      <c r="Q2086" s="87" t="s">
        <v>470</v>
      </c>
    </row>
    <row r="2087" spans="1:17" x14ac:dyDescent="0.25">
      <c r="A2087" s="143"/>
      <c r="B2087" s="143" t="str">
        <f>IF(A2087&gt;"",IF(A2087=E2087,"No",(IF(IFERROR(VLOOKUP(A2087,E:E,1,FALSE)=A2087,FALSE),"Duplicate",IF(E2087&gt;"","Mismatch","IT Only")))),"No")</f>
        <v>No</v>
      </c>
      <c r="C2087" s="86" t="s">
        <v>430</v>
      </c>
      <c r="D2087" s="143" t="s">
        <v>431</v>
      </c>
      <c r="E2087" s="143" t="s">
        <v>6410</v>
      </c>
      <c r="F2087" s="143" t="str">
        <f>IF(E2087=0,"N/A",IF(IF(E2087&gt;"",COUNTIF(E:E,E2087),0)&gt;1,"Yes","No"))</f>
        <v>No</v>
      </c>
      <c r="G2087" s="87" t="s">
        <v>6411</v>
      </c>
      <c r="H2087" s="87" t="s">
        <v>444</v>
      </c>
      <c r="I2087" s="87" t="s">
        <v>445</v>
      </c>
      <c r="J2087" s="87" t="s">
        <v>436</v>
      </c>
      <c r="K2087" s="87">
        <v>40.916482999999999</v>
      </c>
      <c r="L2087" s="87">
        <v>-89.813567000000006</v>
      </c>
      <c r="M2087" s="87"/>
      <c r="N2087" s="87" t="s">
        <v>6410</v>
      </c>
      <c r="O2087" s="87" t="s">
        <v>6412</v>
      </c>
      <c r="P2087" s="87" t="s">
        <v>447</v>
      </c>
      <c r="Q2087" s="87" t="s">
        <v>448</v>
      </c>
    </row>
    <row r="2088" spans="1:17" x14ac:dyDescent="0.25">
      <c r="A2088" s="93" t="s">
        <v>6415</v>
      </c>
      <c r="B2088" s="143" t="str">
        <f>IF(A2088&gt;"",IF(A2088=E2088,"No",(IF(IFERROR(VLOOKUP(A2088,E:E,1,FALSE)=A2088,FALSE),"Duplicate",IF(E2088&gt;"","Mismatch","IT Only")))),"No")</f>
        <v>Mismatch</v>
      </c>
      <c r="C2088" s="86" t="s">
        <v>463</v>
      </c>
      <c r="D2088" s="143" t="s">
        <v>464</v>
      </c>
      <c r="E2088" s="84" t="s">
        <v>6416</v>
      </c>
      <c r="F2088" s="84" t="str">
        <f>IF(E2088=0,"N/A",IF(IF(E2088&gt;"",COUNTIF(E:E,E2088),0)&gt;1,"Yes","No"))</f>
        <v>No</v>
      </c>
      <c r="G2088" s="87" t="s">
        <v>6417</v>
      </c>
      <c r="H2088" s="87" t="s">
        <v>444</v>
      </c>
      <c r="I2088" s="87" t="s">
        <v>445</v>
      </c>
      <c r="J2088" s="87" t="s">
        <v>467</v>
      </c>
      <c r="K2088" s="87">
        <v>40.906966670000003</v>
      </c>
      <c r="L2088" s="87">
        <v>-90.650233330000006</v>
      </c>
      <c r="M2088" s="87"/>
      <c r="N2088" s="87" t="s">
        <v>6418</v>
      </c>
      <c r="O2088" s="87" t="s">
        <v>6419</v>
      </c>
      <c r="P2088" s="87" t="s">
        <v>457</v>
      </c>
      <c r="Q2088" s="87" t="s">
        <v>470</v>
      </c>
    </row>
    <row r="2089" spans="1:17" x14ac:dyDescent="0.25">
      <c r="A2089" s="143"/>
      <c r="B2089" s="143" t="str">
        <f>IF(A2089&gt;"",IF(A2089=E2089,"No",(IF(IFERROR(VLOOKUP(A2089,E:E,1,FALSE)=A2089,FALSE),"Duplicate",IF(E2089&gt;"","Mismatch","IT Only")))),"No")</f>
        <v>No</v>
      </c>
      <c r="C2089" s="86" t="s">
        <v>430</v>
      </c>
      <c r="D2089" s="143" t="s">
        <v>431</v>
      </c>
      <c r="E2089" s="143" t="s">
        <v>6429</v>
      </c>
      <c r="F2089" s="143" t="str">
        <f>IF(E2089=0,"N/A",IF(IF(E2089&gt;"",COUNTIF(E:E,E2089),0)&gt;1,"Yes","No"))</f>
        <v>No</v>
      </c>
      <c r="G2089" s="87" t="s">
        <v>6430</v>
      </c>
      <c r="H2089" s="106" t="s">
        <v>444</v>
      </c>
      <c r="I2089" s="106" t="s">
        <v>445</v>
      </c>
      <c r="J2089" s="106" t="s">
        <v>436</v>
      </c>
      <c r="K2089" s="87">
        <v>40.892650000000003</v>
      </c>
      <c r="L2089" s="87">
        <v>-90.804766670000006</v>
      </c>
      <c r="M2089" s="87"/>
      <c r="N2089" s="87" t="s">
        <v>6431</v>
      </c>
      <c r="O2089" s="87" t="s">
        <v>6432</v>
      </c>
      <c r="P2089" s="87" t="s">
        <v>457</v>
      </c>
      <c r="Q2089" s="87" t="s">
        <v>470</v>
      </c>
    </row>
    <row r="2090" spans="1:17" x14ac:dyDescent="0.25">
      <c r="A2090" s="143"/>
      <c r="B2090" s="143" t="str">
        <f>IF(A2090&gt;"",IF(A2090=E2090,"No",(IF(IFERROR(VLOOKUP(A2090,E:E,1,FALSE)=A2090,FALSE),"Duplicate",IF(E2090&gt;"","Mismatch","IT Only")))),"No")</f>
        <v>No</v>
      </c>
      <c r="C2090" s="86" t="s">
        <v>541</v>
      </c>
      <c r="D2090" s="143" t="s">
        <v>464</v>
      </c>
      <c r="E2090" s="143" t="s">
        <v>6455</v>
      </c>
      <c r="F2090" s="84" t="str">
        <f>IF(E2090=0,"N/A",IF(IF(E2090&gt;"",COUNTIF(E:E,E2090),0)&gt;1,"Yes","No"))</f>
        <v>No</v>
      </c>
      <c r="G2090" s="87" t="s">
        <v>6456</v>
      </c>
      <c r="H2090" s="87" t="s">
        <v>672</v>
      </c>
      <c r="I2090" s="87" t="s">
        <v>445</v>
      </c>
      <c r="J2090" s="87" t="s">
        <v>436</v>
      </c>
      <c r="K2090" s="87">
        <v>40.030574000000001</v>
      </c>
      <c r="L2090" s="87">
        <v>-88.577074999999994</v>
      </c>
      <c r="M2090" s="87"/>
      <c r="N2090" s="87" t="s">
        <v>6457</v>
      </c>
      <c r="O2090" s="87" t="s">
        <v>6458</v>
      </c>
      <c r="P2090" s="87" t="s">
        <v>675</v>
      </c>
      <c r="Q2090" s="87" t="s">
        <v>676</v>
      </c>
    </row>
    <row r="2091" spans="1:17" x14ac:dyDescent="0.25">
      <c r="A2091" s="143"/>
      <c r="B2091" s="143" t="str">
        <f>IF(A2091&gt;"",IF(A2091=E2091,"No",(IF(IFERROR(VLOOKUP(A2091,E:E,1,FALSE)=A2091,FALSE),"Duplicate",IF(E2091&gt;"","Mismatch","IT Only")))),"No")</f>
        <v>No</v>
      </c>
      <c r="C2091" s="86" t="s">
        <v>430</v>
      </c>
      <c r="D2091" s="143" t="s">
        <v>431</v>
      </c>
      <c r="E2091" s="143" t="s">
        <v>6464</v>
      </c>
      <c r="F2091" s="143" t="str">
        <f>IF(E2091=0,"N/A",IF(IF(E2091&gt;"",COUNTIF(E:E,E2091),0)&gt;1,"Yes","No"))</f>
        <v>No</v>
      </c>
      <c r="G2091" s="87" t="s">
        <v>6465</v>
      </c>
      <c r="H2091" s="87" t="s">
        <v>479</v>
      </c>
      <c r="I2091" s="87" t="s">
        <v>445</v>
      </c>
      <c r="J2091" s="87" t="s">
        <v>500</v>
      </c>
      <c r="K2091" s="87">
        <v>39.955314999999999</v>
      </c>
      <c r="L2091" s="87">
        <v>-90.939743000000007</v>
      </c>
      <c r="M2091" s="87"/>
      <c r="N2091" s="87" t="s">
        <v>6464</v>
      </c>
      <c r="O2091" s="87" t="s">
        <v>6466</v>
      </c>
      <c r="P2091" s="87" t="s">
        <v>482</v>
      </c>
      <c r="Q2091" s="87" t="s">
        <v>483</v>
      </c>
    </row>
    <row r="2092" spans="1:17" x14ac:dyDescent="0.25">
      <c r="A2092" s="143"/>
      <c r="B2092" s="203" t="s">
        <v>10076</v>
      </c>
      <c r="C2092" s="203" t="s">
        <v>430</v>
      </c>
      <c r="D2092" s="203" t="s">
        <v>431</v>
      </c>
      <c r="E2092" s="143" t="s">
        <v>10147</v>
      </c>
      <c r="F2092" s="143" t="str">
        <f>IF(E2092=0,"N/A",IF(IF(E2092&gt;"",COUNTIF(E:E,E2092),0)&gt;1,"Yes","No"))</f>
        <v>No</v>
      </c>
      <c r="G2092" s="87" t="s">
        <v>10146</v>
      </c>
      <c r="H2092" s="130" t="s">
        <v>10083</v>
      </c>
      <c r="I2092" s="130" t="s">
        <v>445</v>
      </c>
      <c r="J2092" s="130" t="s">
        <v>536</v>
      </c>
      <c r="K2092" s="87">
        <v>40.039299999999997</v>
      </c>
      <c r="L2092" s="87">
        <v>-88.624099999999999</v>
      </c>
      <c r="M2092" s="87"/>
      <c r="N2092" s="87"/>
      <c r="O2092" s="87"/>
      <c r="P2092" s="87"/>
      <c r="Q2092" s="87"/>
    </row>
    <row r="2093" spans="1:17" s="90" customFormat="1" x14ac:dyDescent="0.25">
      <c r="A2093" s="143"/>
      <c r="B2093" s="143" t="str">
        <f>IF(A2093&gt;"",IF(A2093=E2093,"No",(IF(IFERROR(VLOOKUP(A2093,E:E,1,FALSE)=A2093,FALSE),"Duplicate",IF(E2093&gt;"","Mismatch","IT Only")))),"No")</f>
        <v>No</v>
      </c>
      <c r="C2093" s="86" t="s">
        <v>430</v>
      </c>
      <c r="D2093" s="143" t="s">
        <v>431</v>
      </c>
      <c r="E2093" s="143" t="s">
        <v>1416</v>
      </c>
      <c r="F2093" s="143" t="str">
        <f>IF(E2093=0,"N/A",IF(IF(E2093&gt;"",COUNTIF(E:E,E2093),0)&gt;1,"Yes","No"))</f>
        <v>No</v>
      </c>
      <c r="G2093" s="87" t="s">
        <v>1417</v>
      </c>
      <c r="H2093" s="87" t="s">
        <v>493</v>
      </c>
      <c r="I2093" s="87" t="s">
        <v>445</v>
      </c>
      <c r="J2093" s="87" t="s">
        <v>436</v>
      </c>
      <c r="K2093" s="87">
        <v>40.444266666666699</v>
      </c>
      <c r="L2093" s="87">
        <v>-89.007499999999993</v>
      </c>
      <c r="M2093" s="87"/>
      <c r="N2093" s="87" t="s">
        <v>1418</v>
      </c>
      <c r="O2093" s="87" t="s">
        <v>1419</v>
      </c>
      <c r="P2093" s="87" t="s">
        <v>1321</v>
      </c>
      <c r="Q2093" s="87" t="s">
        <v>1322</v>
      </c>
    </row>
    <row r="2094" spans="1:17" x14ac:dyDescent="0.25">
      <c r="A2094" s="143"/>
      <c r="B2094" s="143" t="str">
        <f>IF(A2094&gt;"",IF(A2094=E2094,"No",(IF(IFERROR(VLOOKUP(A2094,E:E,1,FALSE)=A2094,FALSE),"Duplicate",IF(E2094&gt;"","Mismatch","IT Only")))),"No")</f>
        <v>No</v>
      </c>
      <c r="C2094" s="86" t="s">
        <v>430</v>
      </c>
      <c r="D2094" s="143" t="s">
        <v>431</v>
      </c>
      <c r="E2094" s="143" t="s">
        <v>5918</v>
      </c>
      <c r="F2094" s="143" t="str">
        <f>IF(E2094=0,"N/A",IF(IF(E2094&gt;"",COUNTIF(E:E,E2094),0)&gt;1,"Yes","No"))</f>
        <v>No</v>
      </c>
      <c r="G2094" s="87" t="s">
        <v>5919</v>
      </c>
      <c r="H2094" s="87" t="s">
        <v>680</v>
      </c>
      <c r="I2094" s="87" t="s">
        <v>445</v>
      </c>
      <c r="J2094" s="87" t="s">
        <v>436</v>
      </c>
      <c r="K2094" s="87">
        <v>37.723833329999998</v>
      </c>
      <c r="L2094" s="87">
        <v>-89.042516669999998</v>
      </c>
      <c r="M2094" s="87"/>
      <c r="N2094" s="87" t="s">
        <v>5918</v>
      </c>
      <c r="O2094" s="87" t="s">
        <v>5920</v>
      </c>
      <c r="P2094" s="87" t="s">
        <v>684</v>
      </c>
      <c r="Q2094" s="87" t="s">
        <v>685</v>
      </c>
    </row>
    <row r="2095" spans="1:17" x14ac:dyDescent="0.25">
      <c r="A2095" s="143"/>
      <c r="B2095" s="143" t="str">
        <f>IF(A2095&gt;"",IF(A2095=E2095,"No",(IF(IFERROR(VLOOKUP(A2095,E:E,1,FALSE)=A2095,FALSE),"Duplicate",IF(E2095&gt;"","Mismatch","IT Only")))),"No")</f>
        <v>No</v>
      </c>
      <c r="C2095" s="86" t="s">
        <v>430</v>
      </c>
      <c r="D2095" s="143" t="s">
        <v>431</v>
      </c>
      <c r="E2095" s="84" t="s">
        <v>6478</v>
      </c>
      <c r="F2095" s="84" t="str">
        <f>IF(E2095=0,"N/A",IF(IF(E2095&gt;"",COUNTIF(E:E,E2095),0)&gt;1,"Yes","No"))</f>
        <v>No</v>
      </c>
      <c r="G2095" s="87" t="s">
        <v>6479</v>
      </c>
      <c r="H2095" s="87" t="s">
        <v>489</v>
      </c>
      <c r="I2095" s="87" t="s">
        <v>435</v>
      </c>
      <c r="J2095" s="87" t="s">
        <v>436</v>
      </c>
      <c r="K2095" s="87">
        <v>38.676650000000002</v>
      </c>
      <c r="L2095" s="87">
        <v>-91.634649999999993</v>
      </c>
      <c r="M2095" s="87"/>
      <c r="N2095" s="87" t="s">
        <v>6478</v>
      </c>
      <c r="O2095" s="94">
        <v>847</v>
      </c>
      <c r="P2095" s="87" t="s">
        <v>1042</v>
      </c>
      <c r="Q2095" s="89"/>
    </row>
    <row r="2096" spans="1:17" x14ac:dyDescent="0.25">
      <c r="A2096" s="143"/>
      <c r="B2096" s="143" t="str">
        <f>IF(A2096&gt;"",IF(A2096=E2096,"No",(IF(IFERROR(VLOOKUP(A2096,E:E,1,FALSE)=A2096,FALSE),"Duplicate",IF(E2096&gt;"","Mismatch","IT Only")))),"No")</f>
        <v>No</v>
      </c>
      <c r="C2096" s="86" t="s">
        <v>541</v>
      </c>
      <c r="D2096" s="143" t="s">
        <v>464</v>
      </c>
      <c r="E2096" s="143" t="s">
        <v>5921</v>
      </c>
      <c r="F2096" s="84" t="str">
        <f>IF(E2096=0,"N/A",IF(IF(E2096&gt;"",COUNTIF(E:E,E2096),0)&gt;1,"Yes","No"))</f>
        <v>No</v>
      </c>
      <c r="G2096" s="87" t="s">
        <v>5922</v>
      </c>
      <c r="H2096" s="87" t="s">
        <v>680</v>
      </c>
      <c r="I2096" s="87" t="s">
        <v>445</v>
      </c>
      <c r="J2096" s="87" t="s">
        <v>436</v>
      </c>
      <c r="K2096" s="87">
        <v>37.677166669999998</v>
      </c>
      <c r="L2096" s="87">
        <v>-89.019583330000003</v>
      </c>
      <c r="M2096" s="87"/>
      <c r="N2096" s="87" t="s">
        <v>5921</v>
      </c>
      <c r="O2096" s="87" t="s">
        <v>5923</v>
      </c>
      <c r="P2096" s="87" t="s">
        <v>684</v>
      </c>
      <c r="Q2096" s="87" t="s">
        <v>685</v>
      </c>
    </row>
    <row r="2097" spans="1:17" ht="30" x14ac:dyDescent="0.25">
      <c r="A2097" s="143"/>
      <c r="B2097" s="143" t="str">
        <f>IF(A2097&gt;"",IF(A2097=E2097,"No",(IF(IFERROR(VLOOKUP(A2097,E:E,1,FALSE)=A2097,FALSE),"Duplicate",IF(E2097&gt;"","Mismatch","IT Only")))),"No")</f>
        <v>No</v>
      </c>
      <c r="C2097" s="86" t="s">
        <v>430</v>
      </c>
      <c r="D2097" s="143" t="s">
        <v>431</v>
      </c>
      <c r="E2097" s="143" t="s">
        <v>6486</v>
      </c>
      <c r="F2097" s="84" t="str">
        <f>IF(E2097=0,"N/A",IF(IF(E2097&gt;"",COUNTIF(E:E,E2097),0)&gt;1,"Yes","No"))</f>
        <v>No</v>
      </c>
      <c r="G2097" s="87" t="s">
        <v>6487</v>
      </c>
      <c r="H2097" s="106" t="s">
        <v>444</v>
      </c>
      <c r="I2097" s="106" t="s">
        <v>445</v>
      </c>
      <c r="J2097" s="106" t="s">
        <v>436</v>
      </c>
      <c r="K2097" s="87">
        <v>40.617150000000002</v>
      </c>
      <c r="L2097" s="87">
        <v>-89.455950000000001</v>
      </c>
      <c r="M2097" s="87"/>
      <c r="N2097" s="87" t="s">
        <v>6486</v>
      </c>
      <c r="O2097" s="87" t="s">
        <v>6488</v>
      </c>
      <c r="P2097" s="87" t="s">
        <v>447</v>
      </c>
      <c r="Q2097" s="87" t="s">
        <v>448</v>
      </c>
    </row>
    <row r="2098" spans="1:17" x14ac:dyDescent="0.25">
      <c r="A2098" s="93" t="s">
        <v>6469</v>
      </c>
      <c r="B2098" s="84" t="str">
        <f>IF(A2098&gt;"",IF(A2098=E2098,"No",(IF(IFERROR(VLOOKUP(A2098,E:E,1,FALSE)=A2098,FALSE),"Duplicate",IF(E2098&gt;"","Mismatch","IT Only")))),"No")</f>
        <v>Mismatch</v>
      </c>
      <c r="C2098" s="86" t="s">
        <v>463</v>
      </c>
      <c r="D2098" s="84" t="s">
        <v>549</v>
      </c>
      <c r="E2098" s="143" t="s">
        <v>6470</v>
      </c>
      <c r="F2098" s="84" t="str">
        <f>IF(E2098=0,"N/A",IF(IF(E2098&gt;"",COUNTIF(E:E,E2098),0)&gt;1,"Yes","No"))</f>
        <v>No</v>
      </c>
      <c r="G2098" s="87" t="s">
        <v>6471</v>
      </c>
      <c r="H2098" s="87" t="s">
        <v>489</v>
      </c>
      <c r="I2098" s="87" t="s">
        <v>435</v>
      </c>
      <c r="J2098" s="87" t="s">
        <v>3626</v>
      </c>
      <c r="K2098" s="87">
        <v>38.555716670000002</v>
      </c>
      <c r="L2098" s="87">
        <v>-92.102733330000007</v>
      </c>
      <c r="M2098" s="87"/>
      <c r="N2098" s="87" t="s">
        <v>6470</v>
      </c>
      <c r="O2098" s="100" t="s">
        <v>6472</v>
      </c>
      <c r="P2098" s="87" t="s">
        <v>490</v>
      </c>
      <c r="Q2098" s="89"/>
    </row>
    <row r="2099" spans="1:17" x14ac:dyDescent="0.25">
      <c r="A2099" s="143" t="s">
        <v>2021</v>
      </c>
      <c r="B2099" s="143" t="str">
        <f>IF(A2099&gt;"",IF(A2099=E2099,"No",(IF(IFERROR(VLOOKUP(A2099,E:E,1,FALSE)=A2099,FALSE),"Duplicate",IF(E2099&gt;"","Mismatch","IT Only")))),"No")</f>
        <v>No</v>
      </c>
      <c r="C2099" s="86" t="s">
        <v>430</v>
      </c>
      <c r="D2099" s="143" t="s">
        <v>472</v>
      </c>
      <c r="E2099" s="143" t="s">
        <v>2022</v>
      </c>
      <c r="F2099" s="143" t="str">
        <f>IF(E2099=0,"N/A",IF(IF(E2099&gt;"",COUNTIF(E:E,E2099),0)&gt;1,"Yes","No"))</f>
        <v>No</v>
      </c>
      <c r="G2099" s="87" t="s">
        <v>2023</v>
      </c>
      <c r="H2099" s="87" t="s">
        <v>444</v>
      </c>
      <c r="I2099" s="87" t="s">
        <v>445</v>
      </c>
      <c r="J2099" s="87" t="s">
        <v>552</v>
      </c>
      <c r="K2099" s="87">
        <v>40.842950000000002</v>
      </c>
      <c r="L2099" s="87">
        <v>-89.556150000000002</v>
      </c>
      <c r="M2099" s="87"/>
      <c r="N2099" s="87" t="s">
        <v>2022</v>
      </c>
      <c r="O2099" s="87" t="s">
        <v>2024</v>
      </c>
      <c r="P2099" s="87" t="s">
        <v>447</v>
      </c>
      <c r="Q2099" s="87" t="s">
        <v>448</v>
      </c>
    </row>
    <row r="2100" spans="1:17" x14ac:dyDescent="0.25">
      <c r="A2100" s="143"/>
      <c r="B2100" s="143" t="str">
        <f>IF(A2100&gt;"",IF(A2100=E2100,"No",(IF(IFERROR(VLOOKUP(A2100,E:E,1,FALSE)=A2100,FALSE),"Duplicate",IF(E2100&gt;"","Mismatch","IT Only")))),"No")</f>
        <v>No</v>
      </c>
      <c r="C2100" s="86" t="s">
        <v>430</v>
      </c>
      <c r="D2100" s="143" t="s">
        <v>431</v>
      </c>
      <c r="E2100" s="143" t="s">
        <v>6519</v>
      </c>
      <c r="F2100" s="143" t="str">
        <f>IF(E2100=0,"N/A",IF(IF(E2100&gt;"",COUNTIF(E:E,E2100),0)&gt;1,"Yes","No"))</f>
        <v>No</v>
      </c>
      <c r="G2100" s="87" t="s">
        <v>6520</v>
      </c>
      <c r="H2100" s="87" t="s">
        <v>528</v>
      </c>
      <c r="I2100" s="87" t="s">
        <v>445</v>
      </c>
      <c r="J2100" s="87" t="s">
        <v>436</v>
      </c>
      <c r="K2100" s="87">
        <v>39.653166669999997</v>
      </c>
      <c r="L2100" s="87">
        <v>-88.934600000000003</v>
      </c>
      <c r="M2100" s="87"/>
      <c r="N2100" s="87" t="s">
        <v>6519</v>
      </c>
      <c r="O2100" s="87" t="s">
        <v>6521</v>
      </c>
      <c r="P2100" s="87" t="s">
        <v>714</v>
      </c>
      <c r="Q2100" s="87" t="s">
        <v>715</v>
      </c>
    </row>
    <row r="2101" spans="1:17" x14ac:dyDescent="0.25">
      <c r="A2101" s="93" t="s">
        <v>6522</v>
      </c>
      <c r="B2101" s="143" t="str">
        <f>IF(A2101&gt;"",IF(A2101=E2101,"No",(IF(IFERROR(VLOOKUP(A2101,E:E,1,FALSE)=A2101,FALSE),"Duplicate",IF(E2101&gt;"","Mismatch","IT Only")))),"No")</f>
        <v>Mismatch</v>
      </c>
      <c r="C2101" s="86" t="s">
        <v>430</v>
      </c>
      <c r="D2101" s="143" t="s">
        <v>431</v>
      </c>
      <c r="E2101" s="143" t="s">
        <v>6523</v>
      </c>
      <c r="F2101" s="143" t="str">
        <f>IF(E2101=0,"N/A",IF(IF(E2101&gt;"",COUNTIF(E:E,E2101),0)&gt;1,"Yes","No"))</f>
        <v>No</v>
      </c>
      <c r="G2101" s="87" t="s">
        <v>6524</v>
      </c>
      <c r="H2101" s="87" t="s">
        <v>528</v>
      </c>
      <c r="I2101" s="87" t="s">
        <v>445</v>
      </c>
      <c r="J2101" s="87" t="s">
        <v>467</v>
      </c>
      <c r="K2101" s="87">
        <v>39.65366667</v>
      </c>
      <c r="L2101" s="87">
        <v>-89.014933330000005</v>
      </c>
      <c r="M2101" s="87"/>
      <c r="N2101" s="87" t="s">
        <v>6523</v>
      </c>
      <c r="O2101" s="87" t="s">
        <v>6525</v>
      </c>
      <c r="P2101" s="87" t="s">
        <v>714</v>
      </c>
      <c r="Q2101" s="87" t="s">
        <v>715</v>
      </c>
    </row>
    <row r="2102" spans="1:17" x14ac:dyDescent="0.25">
      <c r="A2102" s="143"/>
      <c r="B2102" s="143" t="str">
        <f>IF(A2102&gt;"",IF(A2102=E2102,"No",(IF(IFERROR(VLOOKUP(A2102,E:E,1,FALSE)=A2102,FALSE),"Duplicate",IF(E2102&gt;"","Mismatch","IT Only")))),"No")</f>
        <v>No</v>
      </c>
      <c r="C2102" s="86" t="s">
        <v>430</v>
      </c>
      <c r="D2102" s="143" t="s">
        <v>431</v>
      </c>
      <c r="E2102" s="143" t="s">
        <v>6515</v>
      </c>
      <c r="F2102" s="143" t="str">
        <f>IF(E2102=0,"N/A",IF(IF(E2102&gt;"",COUNTIF(E:E,E2102),0)&gt;1,"Yes","No"))</f>
        <v>No</v>
      </c>
      <c r="G2102" s="87" t="s">
        <v>6516</v>
      </c>
      <c r="H2102" s="87" t="s">
        <v>528</v>
      </c>
      <c r="I2102" s="87" t="s">
        <v>445</v>
      </c>
      <c r="J2102" s="87" t="s">
        <v>436</v>
      </c>
      <c r="K2102" s="87">
        <v>39.654665000000001</v>
      </c>
      <c r="L2102" s="87">
        <v>-89.015074999999996</v>
      </c>
      <c r="M2102" s="87"/>
      <c r="N2102" s="87" t="s">
        <v>6517</v>
      </c>
      <c r="O2102" s="87" t="s">
        <v>6518</v>
      </c>
      <c r="P2102" s="87" t="s">
        <v>714</v>
      </c>
      <c r="Q2102" s="87" t="s">
        <v>715</v>
      </c>
    </row>
    <row r="2103" spans="1:17" x14ac:dyDescent="0.25">
      <c r="A2103" s="143" t="s">
        <v>6512</v>
      </c>
      <c r="B2103" s="143" t="str">
        <f>IF(A2103&gt;"",IF(A2103=E2103,"No",(IF(IFERROR(VLOOKUP(A2103,E:E,1,FALSE)=A2103,FALSE),"Duplicate",IF(E2103&gt;"","Mismatch","IT Only")))),"No")</f>
        <v>No</v>
      </c>
      <c r="C2103" s="86" t="s">
        <v>430</v>
      </c>
      <c r="D2103" s="143" t="s">
        <v>431</v>
      </c>
      <c r="E2103" s="143" t="s">
        <v>6512</v>
      </c>
      <c r="F2103" s="143" t="str">
        <f>IF(E2103=0,"N/A",IF(IF(E2103&gt;"",COUNTIF(E:E,E2103),0)&gt;1,"Yes","No"))</f>
        <v>No</v>
      </c>
      <c r="G2103" s="87" t="s">
        <v>6513</v>
      </c>
      <c r="H2103" s="87" t="s">
        <v>6514</v>
      </c>
      <c r="I2103" s="87" t="s">
        <v>435</v>
      </c>
      <c r="J2103" s="87" t="s">
        <v>580</v>
      </c>
      <c r="K2103" s="87"/>
      <c r="L2103" s="87"/>
      <c r="M2103" s="87"/>
      <c r="N2103" s="87"/>
      <c r="O2103" s="87"/>
      <c r="P2103" s="87"/>
      <c r="Q2103" s="87"/>
    </row>
    <row r="2104" spans="1:17" x14ac:dyDescent="0.25">
      <c r="A2104" s="90"/>
      <c r="B2104" s="90" t="str">
        <f>IF(A2104&gt;"",IF(A2104=E2104,"No",(IF(IFERROR(VLOOKUP(A2104,E:E,1,FALSE)=A2104,FALSE),"Duplicate",IF(E2104&gt;"","Mismatch","IT Only")))),"No")</f>
        <v>No</v>
      </c>
      <c r="C2104" s="91" t="s">
        <v>451</v>
      </c>
      <c r="D2104" s="90" t="s">
        <v>431</v>
      </c>
      <c r="E2104" s="90" t="s">
        <v>4571</v>
      </c>
      <c r="F2104" s="90" t="str">
        <f>IF(E2104=0,"N/A",IF(IF(E2104&gt;"",COUNTIF(E:E,E2104),0)&gt;1,"Yes","No"))</f>
        <v>No</v>
      </c>
      <c r="G2104" s="92" t="s">
        <v>4572</v>
      </c>
      <c r="H2104" s="92" t="s">
        <v>3911</v>
      </c>
      <c r="I2104" s="92" t="s">
        <v>3912</v>
      </c>
      <c r="J2104" s="92" t="s">
        <v>436</v>
      </c>
      <c r="K2104" s="92"/>
      <c r="L2104" s="92"/>
      <c r="M2104" s="92"/>
      <c r="N2104" s="92" t="s">
        <v>4571</v>
      </c>
      <c r="O2104" s="92" t="s">
        <v>4573</v>
      </c>
      <c r="P2104" s="92" t="s">
        <v>684</v>
      </c>
      <c r="Q2104" s="97"/>
    </row>
    <row r="2105" spans="1:17" x14ac:dyDescent="0.25">
      <c r="A2105" s="93" t="s">
        <v>5875</v>
      </c>
      <c r="B2105" s="143" t="str">
        <f>IF(A2105&gt;"",IF(A2105=E2105,"No",(IF(IFERROR(VLOOKUP(A2105,E:E,1,FALSE)=A2105,FALSE),"Duplicate",IF(E2105&gt;"","Mismatch","IT Only")))),"No")</f>
        <v>Mismatch</v>
      </c>
      <c r="C2105" s="86" t="s">
        <v>463</v>
      </c>
      <c r="D2105" s="143" t="s">
        <v>464</v>
      </c>
      <c r="E2105" s="143" t="s">
        <v>5876</v>
      </c>
      <c r="F2105" s="84" t="str">
        <f>IF(E2105=0,"N/A",IF(IF(E2105&gt;"",COUNTIF(E:E,E2105),0)&gt;1,"Yes","No"))</f>
        <v>No</v>
      </c>
      <c r="G2105" s="87" t="s">
        <v>5877</v>
      </c>
      <c r="H2105" s="87" t="s">
        <v>479</v>
      </c>
      <c r="I2105" s="87" t="s">
        <v>445</v>
      </c>
      <c r="J2105" s="87" t="s">
        <v>2177</v>
      </c>
      <c r="K2105" s="87">
        <v>39.8735</v>
      </c>
      <c r="L2105" s="87">
        <v>-91.396349999999998</v>
      </c>
      <c r="M2105" s="87"/>
      <c r="N2105" s="87" t="s">
        <v>5876</v>
      </c>
      <c r="O2105" s="87" t="s">
        <v>5878</v>
      </c>
      <c r="P2105" s="87" t="s">
        <v>482</v>
      </c>
      <c r="Q2105" s="87" t="s">
        <v>483</v>
      </c>
    </row>
    <row r="2106" spans="1:17" x14ac:dyDescent="0.25">
      <c r="A2106" s="93" t="s">
        <v>6235</v>
      </c>
      <c r="B2106" s="143" t="str">
        <f>IF(A2106&gt;"",IF(A2106=E2106,"No",(IF(IFERROR(VLOOKUP(A2106,E:E,1,FALSE)=A2106,FALSE),"Duplicate",IF(E2106&gt;"","Mismatch","IT Only")))),"No")</f>
        <v>Duplicate</v>
      </c>
      <c r="C2106" s="86" t="s">
        <v>463</v>
      </c>
      <c r="D2106" s="143" t="s">
        <v>464</v>
      </c>
      <c r="E2106" s="143" t="s">
        <v>6236</v>
      </c>
      <c r="F2106" s="84" t="str">
        <f>IF(E2106=0,"N/A",IF(IF(E2106&gt;"",COUNTIF(E:E,E2106),0)&gt;1,"Yes","No"))</f>
        <v>No</v>
      </c>
      <c r="G2106" s="87" t="s">
        <v>6237</v>
      </c>
      <c r="H2106" s="87" t="s">
        <v>444</v>
      </c>
      <c r="I2106" s="87" t="s">
        <v>445</v>
      </c>
      <c r="J2106" s="87" t="s">
        <v>552</v>
      </c>
      <c r="K2106" s="87">
        <v>41.204023999999997</v>
      </c>
      <c r="L2106" s="87">
        <v>-90.461669999999998</v>
      </c>
      <c r="M2106" s="87"/>
      <c r="N2106" s="87" t="s">
        <v>6236</v>
      </c>
      <c r="O2106" s="87" t="s">
        <v>6238</v>
      </c>
      <c r="P2106" s="87" t="s">
        <v>457</v>
      </c>
      <c r="Q2106" s="87" t="s">
        <v>470</v>
      </c>
    </row>
    <row r="2107" spans="1:17" x14ac:dyDescent="0.25">
      <c r="A2107" s="143"/>
      <c r="B2107" s="84" t="str">
        <f>IF(A2107&gt;"",IF(A2107=E2107,"No",(IF(IFERROR(VLOOKUP(A2107,E:E,1,FALSE)=A2107,FALSE),"Duplicate",IF(E2107&gt;"","Mismatch","IT Only")))),"No")</f>
        <v>No</v>
      </c>
      <c r="C2107" s="86" t="s">
        <v>430</v>
      </c>
      <c r="D2107" s="84" t="s">
        <v>431</v>
      </c>
      <c r="E2107" s="198" t="s">
        <v>11152</v>
      </c>
      <c r="F2107" s="84" t="s">
        <v>10076</v>
      </c>
      <c r="G2107" s="197" t="s">
        <v>11172</v>
      </c>
      <c r="H2107" s="87" t="s">
        <v>558</v>
      </c>
      <c r="I2107" s="87" t="s">
        <v>445</v>
      </c>
      <c r="J2107" s="87" t="s">
        <v>10517</v>
      </c>
      <c r="K2107" s="196">
        <v>-90.127099000000001</v>
      </c>
      <c r="L2107" s="196">
        <v>38.888483999999998</v>
      </c>
      <c r="M2107" s="199" t="s">
        <v>11162</v>
      </c>
      <c r="N2107" s="87"/>
      <c r="O2107" s="88"/>
      <c r="P2107" s="87"/>
      <c r="Q2107" s="87"/>
    </row>
    <row r="2108" spans="1:17" x14ac:dyDescent="0.25">
      <c r="A2108" s="143"/>
      <c r="B2108" s="143"/>
      <c r="D2108" s="143"/>
      <c r="E2108" s="84" t="s">
        <v>10450</v>
      </c>
      <c r="G2108" s="110" t="s">
        <v>10451</v>
      </c>
      <c r="H2108" s="110"/>
      <c r="I2108" s="110" t="s">
        <v>10443</v>
      </c>
      <c r="J2108" s="110" t="s">
        <v>500</v>
      </c>
      <c r="K2108" s="110">
        <v>38.029442000000003</v>
      </c>
      <c r="L2108" s="110">
        <v>-92.049008000000001</v>
      </c>
      <c r="M2108" s="110"/>
      <c r="N2108" s="110"/>
      <c r="O2108" s="110"/>
      <c r="P2108" s="110"/>
      <c r="Q2108" s="110"/>
    </row>
    <row r="2109" spans="1:17" x14ac:dyDescent="0.25">
      <c r="A2109" s="143"/>
      <c r="B2109" s="84" t="str">
        <f>IF(A2109&gt;"",IF(A2109=E2109,"No",(IF(IFERROR(VLOOKUP(A2109,E:E,1,FALSE)=A2109,FALSE),"Duplicate",IF(E2109&gt;"","Mismatch","IT Only")))),"No")</f>
        <v>No</v>
      </c>
      <c r="C2109" s="86" t="s">
        <v>430</v>
      </c>
      <c r="D2109" s="84" t="s">
        <v>431</v>
      </c>
      <c r="E2109" s="143" t="s">
        <v>6673</v>
      </c>
      <c r="F2109" s="84" t="str">
        <f>IF(E2109=0,"N/A",IF(IF(E2109&gt;"",COUNTIF(E:E,E2109),0)&gt;1,"Yes","No"))</f>
        <v>No</v>
      </c>
      <c r="G2109" s="87" t="s">
        <v>6674</v>
      </c>
      <c r="H2109" s="87" t="s">
        <v>680</v>
      </c>
      <c r="I2109" s="87" t="s">
        <v>445</v>
      </c>
      <c r="J2109" s="87" t="s">
        <v>436</v>
      </c>
      <c r="K2109" s="87"/>
      <c r="L2109" s="87"/>
      <c r="M2109" s="87"/>
      <c r="N2109" s="87" t="s">
        <v>6673</v>
      </c>
      <c r="O2109" s="87" t="s">
        <v>6675</v>
      </c>
      <c r="P2109" s="87" t="s">
        <v>684</v>
      </c>
      <c r="Q2109" s="87" t="s">
        <v>685</v>
      </c>
    </row>
    <row r="2110" spans="1:17" x14ac:dyDescent="0.25">
      <c r="A2110" s="143"/>
      <c r="B2110" s="84" t="str">
        <f>IF(A2110&gt;"",IF(A2110=E2110,"No",(IF(IFERROR(VLOOKUP(A2110,E:E,1,FALSE)=A2110,FALSE),"Duplicate",IF(E2110&gt;"","Mismatch","IT Only")))),"No")</f>
        <v>No</v>
      </c>
      <c r="C2110" s="86" t="s">
        <v>430</v>
      </c>
      <c r="D2110" s="84" t="s">
        <v>431</v>
      </c>
      <c r="E2110" s="84" t="s">
        <v>6676</v>
      </c>
      <c r="F2110" s="84" t="str">
        <f>IF(E2110=0,"N/A",IF(IF(E2110&gt;"",COUNTIF(E:E,E2110),0)&gt;1,"Yes","No"))</f>
        <v>No</v>
      </c>
      <c r="G2110" s="87" t="s">
        <v>6677</v>
      </c>
      <c r="H2110" s="87" t="s">
        <v>680</v>
      </c>
      <c r="I2110" s="87" t="s">
        <v>445</v>
      </c>
      <c r="J2110" s="87" t="s">
        <v>436</v>
      </c>
      <c r="K2110" s="87">
        <v>37.77716667</v>
      </c>
      <c r="L2110" s="87">
        <v>-89.328816669999995</v>
      </c>
      <c r="M2110" s="87"/>
      <c r="N2110" s="87" t="s">
        <v>6676</v>
      </c>
      <c r="O2110" s="87" t="s">
        <v>6678</v>
      </c>
      <c r="P2110" s="87" t="s">
        <v>684</v>
      </c>
      <c r="Q2110" s="87" t="s">
        <v>685</v>
      </c>
    </row>
    <row r="2111" spans="1:17" x14ac:dyDescent="0.25">
      <c r="A2111" s="143"/>
      <c r="B2111" s="143" t="str">
        <f>IF(A2111&gt;"",IF(A2111=E2111,"No",(IF(IFERROR(VLOOKUP(A2111,E:E,1,FALSE)=A2111,FALSE),"Duplicate",IF(E2111&gt;"","Mismatch","IT Only")))),"No")</f>
        <v>No</v>
      </c>
      <c r="C2111" s="86" t="s">
        <v>430</v>
      </c>
      <c r="D2111" s="143" t="s">
        <v>431</v>
      </c>
      <c r="E2111" s="143" t="s">
        <v>6682</v>
      </c>
      <c r="F2111" s="143" t="str">
        <f>IF(E2111=0,"N/A",IF(IF(E2111&gt;"",COUNTIF(E:E,E2111),0)&gt;1,"Yes","No"))</f>
        <v>No</v>
      </c>
      <c r="G2111" s="87" t="s">
        <v>6683</v>
      </c>
      <c r="H2111" s="87" t="s">
        <v>680</v>
      </c>
      <c r="I2111" s="87" t="s">
        <v>445</v>
      </c>
      <c r="J2111" s="87" t="s">
        <v>436</v>
      </c>
      <c r="K2111" s="87"/>
      <c r="L2111" s="87"/>
      <c r="M2111" s="87"/>
      <c r="N2111" s="87" t="s">
        <v>6682</v>
      </c>
      <c r="O2111" s="87" t="s">
        <v>6684</v>
      </c>
      <c r="P2111" s="87" t="s">
        <v>684</v>
      </c>
      <c r="Q2111" s="87" t="s">
        <v>685</v>
      </c>
    </row>
    <row r="2112" spans="1:17" x14ac:dyDescent="0.25">
      <c r="A2112" s="143"/>
      <c r="B2112" s="143" t="str">
        <f>IF(A2112&gt;"",IF(A2112=E2112,"No",(IF(IFERROR(VLOOKUP(A2112,E:E,1,FALSE)=A2112,FALSE),"Duplicate",IF(E2112&gt;"","Mismatch","IT Only")))),"No")</f>
        <v>No</v>
      </c>
      <c r="C2112" s="86" t="s">
        <v>430</v>
      </c>
      <c r="D2112" s="143" t="s">
        <v>431</v>
      </c>
      <c r="E2112" s="84" t="s">
        <v>6669</v>
      </c>
      <c r="F2112" s="84" t="str">
        <f>IF(E2112=0,"N/A",IF(IF(E2112&gt;"",COUNTIF(E:E,E2112),0)&gt;1,"Yes","No"))</f>
        <v>No</v>
      </c>
      <c r="G2112" s="87" t="s">
        <v>6670</v>
      </c>
      <c r="H2112" s="87" t="s">
        <v>680</v>
      </c>
      <c r="I2112" s="87" t="s">
        <v>445</v>
      </c>
      <c r="J2112" s="87" t="s">
        <v>436</v>
      </c>
      <c r="K2112" s="87">
        <v>37.763833329999997</v>
      </c>
      <c r="L2112" s="87">
        <v>-89.326099999999997</v>
      </c>
      <c r="M2112" s="87"/>
      <c r="N2112" s="87" t="s">
        <v>6671</v>
      </c>
      <c r="O2112" s="87" t="s">
        <v>6672</v>
      </c>
      <c r="P2112" s="87" t="s">
        <v>684</v>
      </c>
      <c r="Q2112" s="87" t="s">
        <v>685</v>
      </c>
    </row>
    <row r="2113" spans="1:17" x14ac:dyDescent="0.25">
      <c r="A2113" s="143"/>
      <c r="B2113" s="143" t="str">
        <f>IF(A2113&gt;"",IF(A2113=E2113,"No",(IF(IFERROR(VLOOKUP(A2113,E:E,1,FALSE)=A2113,FALSE),"Duplicate",IF(E2113&gt;"","Mismatch","IT Only")))),"No")</f>
        <v>No</v>
      </c>
      <c r="C2113" s="86" t="s">
        <v>430</v>
      </c>
      <c r="D2113" s="143" t="s">
        <v>431</v>
      </c>
      <c r="E2113" s="84" t="s">
        <v>5883</v>
      </c>
      <c r="F2113" s="84" t="str">
        <f>IF(E2113=0,"N/A",IF(IF(E2113&gt;"",COUNTIF(E:E,E2113),0)&gt;1,"Yes","No"))</f>
        <v>No</v>
      </c>
      <c r="G2113" s="87" t="s">
        <v>5884</v>
      </c>
      <c r="H2113" s="87" t="s">
        <v>516</v>
      </c>
      <c r="I2113" s="87" t="s">
        <v>445</v>
      </c>
      <c r="J2113" s="87" t="s">
        <v>436</v>
      </c>
      <c r="K2113" s="87"/>
      <c r="L2113" s="87"/>
      <c r="M2113" s="87"/>
      <c r="N2113" s="87" t="s">
        <v>5883</v>
      </c>
      <c r="O2113" s="87" t="s">
        <v>5885</v>
      </c>
      <c r="P2113" s="87" t="s">
        <v>898</v>
      </c>
      <c r="Q2113" s="87" t="s">
        <v>899</v>
      </c>
    </row>
    <row r="2114" spans="1:17" x14ac:dyDescent="0.25">
      <c r="A2114" s="143"/>
      <c r="B2114" s="143" t="str">
        <f>IF(A2114&gt;"",IF(A2114=E2114,"No",(IF(IFERROR(VLOOKUP(A2114,E:E,1,FALSE)=A2114,FALSE),"Duplicate",IF(E2114&gt;"","Mismatch","IT Only")))),"No")</f>
        <v>No</v>
      </c>
      <c r="C2114" s="86" t="s">
        <v>430</v>
      </c>
      <c r="D2114" s="143" t="s">
        <v>431</v>
      </c>
      <c r="E2114" s="84" t="s">
        <v>6475</v>
      </c>
      <c r="F2114" s="84" t="str">
        <f>IF(E2114=0,"N/A",IF(IF(E2114&gt;"",COUNTIF(E:E,E2114),0)&gt;1,"Yes","No"))</f>
        <v>No</v>
      </c>
      <c r="G2114" s="87" t="s">
        <v>6476</v>
      </c>
      <c r="H2114" s="87" t="s">
        <v>434</v>
      </c>
      <c r="I2114" s="87" t="s">
        <v>435</v>
      </c>
      <c r="J2114" s="87" t="s">
        <v>436</v>
      </c>
      <c r="K2114" s="87">
        <v>38.978633330000001</v>
      </c>
      <c r="L2114" s="87">
        <v>-92.72345</v>
      </c>
      <c r="M2114" s="87"/>
      <c r="N2114" s="87" t="s">
        <v>6475</v>
      </c>
      <c r="O2114" s="100" t="s">
        <v>6477</v>
      </c>
      <c r="P2114" s="87" t="s">
        <v>1297</v>
      </c>
      <c r="Q2114" s="89"/>
    </row>
    <row r="2115" spans="1:17" x14ac:dyDescent="0.25">
      <c r="A2115" s="143"/>
      <c r="B2115" s="84" t="str">
        <f>IF(A2115&gt;"",IF(A2115=E2115,"No",(IF(IFERROR(VLOOKUP(A2115,E:E,1,FALSE)=A2115,FALSE),"Duplicate",IF(E2115&gt;"","Mismatch","IT Only")))),"No")</f>
        <v>No</v>
      </c>
      <c r="C2115" s="86" t="s">
        <v>430</v>
      </c>
      <c r="D2115" s="84" t="s">
        <v>431</v>
      </c>
      <c r="E2115" s="84" t="s">
        <v>5993</v>
      </c>
      <c r="F2115" s="84" t="str">
        <f>IF(E2115=0,"N/A",IF(IF(E2115&gt;"",COUNTIF(E:E,E2115),0)&gt;1,"Yes","No"))</f>
        <v>No</v>
      </c>
      <c r="G2115" s="87" t="s">
        <v>5994</v>
      </c>
      <c r="H2115" s="87" t="s">
        <v>444</v>
      </c>
      <c r="I2115" s="87" t="s">
        <v>445</v>
      </c>
      <c r="J2115" s="87" t="s">
        <v>436</v>
      </c>
      <c r="K2115" s="87">
        <v>41.336233329999999</v>
      </c>
      <c r="L2115" s="87">
        <v>-88.773583329999994</v>
      </c>
      <c r="M2115" s="87"/>
      <c r="N2115" s="87" t="s">
        <v>5995</v>
      </c>
      <c r="O2115" s="87" t="s">
        <v>5996</v>
      </c>
      <c r="P2115" s="87" t="s">
        <v>2265</v>
      </c>
      <c r="Q2115" s="87" t="s">
        <v>2266</v>
      </c>
    </row>
    <row r="2116" spans="1:17" x14ac:dyDescent="0.25">
      <c r="A2116" s="143"/>
      <c r="B2116" s="143" t="str">
        <f>IF(A2116&gt;"",IF(A2116=E2116,"No",(IF(IFERROR(VLOOKUP(A2116,E:E,1,FALSE)=A2116,FALSE),"Duplicate",IF(E2116&gt;"","Mismatch","IT Only")))),"No")</f>
        <v>No</v>
      </c>
      <c r="C2116" s="86" t="s">
        <v>430</v>
      </c>
      <c r="D2116" s="143" t="s">
        <v>431</v>
      </c>
      <c r="E2116" s="143" t="s">
        <v>6473</v>
      </c>
      <c r="F2116" s="143" t="str">
        <f>IF(E2116=0,"N/A",IF(IF(E2116&gt;"",COUNTIF(E:E,E2116),0)&gt;1,"Yes","No"))</f>
        <v>No</v>
      </c>
      <c r="G2116" s="87" t="s">
        <v>6474</v>
      </c>
      <c r="H2116" s="87" t="s">
        <v>692</v>
      </c>
      <c r="I2116" s="87" t="s">
        <v>435</v>
      </c>
      <c r="J2116" s="87" t="s">
        <v>436</v>
      </c>
      <c r="K2116" s="87">
        <v>36.846406999999999</v>
      </c>
      <c r="L2116" s="87">
        <v>-89.692081999999999</v>
      </c>
      <c r="M2116" s="87"/>
      <c r="N2116" s="87" t="s">
        <v>6473</v>
      </c>
      <c r="O2116" s="94">
        <v>688</v>
      </c>
      <c r="P2116" s="87" t="s">
        <v>693</v>
      </c>
      <c r="Q2116" s="89"/>
    </row>
    <row r="2117" spans="1:17" x14ac:dyDescent="0.25">
      <c r="A2117" s="143"/>
      <c r="B2117" s="143" t="str">
        <f>IF(A2117&gt;"",IF(A2117=E2117,"No",(IF(IFERROR(VLOOKUP(A2117,E:E,1,FALSE)=A2117,FALSE),"Duplicate",IF(E2117&gt;"","Mismatch","IT Only")))),"No")</f>
        <v>No</v>
      </c>
      <c r="C2117" s="86" t="s">
        <v>430</v>
      </c>
      <c r="D2117" s="143" t="s">
        <v>431</v>
      </c>
      <c r="E2117" s="143" t="s">
        <v>5946</v>
      </c>
      <c r="F2117" s="143" t="str">
        <f>IF(E2117=0,"N/A",IF(IF(E2117&gt;"",COUNTIF(E:E,E2117),0)&gt;1,"Yes","No"))</f>
        <v>No</v>
      </c>
      <c r="G2117" s="87" t="s">
        <v>5947</v>
      </c>
      <c r="H2117" s="87" t="s">
        <v>516</v>
      </c>
      <c r="I2117" s="87" t="s">
        <v>445</v>
      </c>
      <c r="J2117" s="87" t="s">
        <v>436</v>
      </c>
      <c r="K2117" s="87">
        <v>38.242516670000001</v>
      </c>
      <c r="L2117" s="87">
        <v>-89.749133330000006</v>
      </c>
      <c r="M2117" s="87"/>
      <c r="N2117" s="87" t="s">
        <v>5946</v>
      </c>
      <c r="O2117" s="87" t="s">
        <v>5948</v>
      </c>
      <c r="P2117" s="87" t="s">
        <v>898</v>
      </c>
      <c r="Q2117" s="87" t="s">
        <v>899</v>
      </c>
    </row>
    <row r="2118" spans="1:17" x14ac:dyDescent="0.25">
      <c r="A2118" s="143"/>
      <c r="B2118" s="143" t="str">
        <f>IF(A2118&gt;"",IF(A2118=E2118,"No",(IF(IFERROR(VLOOKUP(A2118,E:E,1,FALSE)=A2118,FALSE),"Duplicate",IF(E2118&gt;"","Mismatch","IT Only")))),"No")</f>
        <v>No</v>
      </c>
      <c r="C2118" s="86" t="s">
        <v>430</v>
      </c>
      <c r="D2118" s="143" t="s">
        <v>431</v>
      </c>
      <c r="E2118" s="143" t="s">
        <v>5961</v>
      </c>
      <c r="F2118" s="143" t="str">
        <f>IF(E2118=0,"N/A",IF(IF(E2118&gt;"",COUNTIF(E:E,E2118),0)&gt;1,"Yes","No"))</f>
        <v>No</v>
      </c>
      <c r="G2118" s="87" t="s">
        <v>5962</v>
      </c>
      <c r="H2118" s="87" t="s">
        <v>444</v>
      </c>
      <c r="I2118" s="87" t="s">
        <v>445</v>
      </c>
      <c r="J2118" s="87" t="s">
        <v>436</v>
      </c>
      <c r="K2118" s="87">
        <v>41.258409</v>
      </c>
      <c r="L2118" s="87">
        <v>-89.261227000000005</v>
      </c>
      <c r="M2118" s="87"/>
      <c r="N2118" s="87" t="s">
        <v>5963</v>
      </c>
      <c r="O2118" s="87" t="s">
        <v>5964</v>
      </c>
      <c r="P2118" s="87" t="s">
        <v>2265</v>
      </c>
      <c r="Q2118" s="87" t="s">
        <v>2266</v>
      </c>
    </row>
    <row r="2119" spans="1:17" x14ac:dyDescent="0.25">
      <c r="A2119" s="143"/>
      <c r="B2119" s="84" t="str">
        <f>IF(A2119&gt;"",IF(A2119=E2119,"No",(IF(IFERROR(VLOOKUP(A2119,E:E,1,FALSE)=A2119,FALSE),"Duplicate",IF(E2119&gt;"","Mismatch","IT Only")))),"No")</f>
        <v>No</v>
      </c>
      <c r="C2119" s="86" t="s">
        <v>430</v>
      </c>
      <c r="D2119" s="84" t="s">
        <v>431</v>
      </c>
      <c r="E2119" s="84" t="s">
        <v>6058</v>
      </c>
      <c r="F2119" s="84" t="str">
        <f>IF(E2119=0,"N/A",IF(IF(E2119&gt;"",COUNTIF(E:E,E2119),0)&gt;1,"Yes","No"))</f>
        <v>No</v>
      </c>
      <c r="G2119" s="87" t="s">
        <v>6059</v>
      </c>
      <c r="H2119" s="87" t="s">
        <v>434</v>
      </c>
      <c r="I2119" s="87" t="s">
        <v>435</v>
      </c>
      <c r="J2119" s="87" t="s">
        <v>436</v>
      </c>
      <c r="K2119" s="87">
        <v>39.447666669999997</v>
      </c>
      <c r="L2119" s="87">
        <v>-91.046199999999999</v>
      </c>
      <c r="M2119" s="87"/>
      <c r="N2119" s="87" t="s">
        <v>6058</v>
      </c>
      <c r="O2119" s="94">
        <v>616</v>
      </c>
      <c r="P2119" s="87" t="s">
        <v>461</v>
      </c>
      <c r="Q2119" s="89"/>
    </row>
    <row r="2120" spans="1:17" x14ac:dyDescent="0.25">
      <c r="A2120" s="143" t="s">
        <v>9974</v>
      </c>
      <c r="B2120" s="143" t="str">
        <f>IF(A2120&gt;"",IF(A2120=E2120,"No",(IF(IFERROR(VLOOKUP(A2120,E:E,1,FALSE)=A2120,FALSE),"Duplicate",IF(E2120&gt;"","Mismatch","IT Only")))),"No")</f>
        <v>No</v>
      </c>
      <c r="C2120" s="86" t="s">
        <v>430</v>
      </c>
      <c r="D2120" s="143" t="s">
        <v>431</v>
      </c>
      <c r="E2120" s="143" t="s">
        <v>5973</v>
      </c>
      <c r="F2120" s="143" t="str">
        <f>IF(E2120=0,"N/A",IF(IF(E2120&gt;"",COUNTIF(E:E,E2120),0)&gt;1,"Yes","No"))</f>
        <v>No</v>
      </c>
      <c r="G2120" s="87" t="s">
        <v>5974</v>
      </c>
      <c r="H2120" s="87" t="s">
        <v>444</v>
      </c>
      <c r="I2120" s="87" t="s">
        <v>445</v>
      </c>
      <c r="J2120" s="87" t="s">
        <v>467</v>
      </c>
      <c r="K2120" s="87">
        <v>41.327399999999997</v>
      </c>
      <c r="L2120" s="87">
        <v>-88.715266670000005</v>
      </c>
      <c r="M2120" s="87"/>
      <c r="N2120" s="87" t="s">
        <v>5975</v>
      </c>
      <c r="O2120" s="87" t="s">
        <v>5976</v>
      </c>
      <c r="P2120" s="87" t="s">
        <v>2265</v>
      </c>
      <c r="Q2120" s="87" t="s">
        <v>2266</v>
      </c>
    </row>
    <row r="2121" spans="1:17" s="90" customFormat="1" x14ac:dyDescent="0.25">
      <c r="A2121" s="143"/>
      <c r="B2121" s="143"/>
      <c r="C2121" s="86"/>
      <c r="D2121" s="143"/>
      <c r="E2121" s="143" t="s">
        <v>10432</v>
      </c>
      <c r="F2121" s="84" t="str">
        <f>IF(E2121=0,"N/A",IF(IF(E2121&gt;"",COUNTIF(E:E,E2121),0)&gt;1,"Yes","No"))</f>
        <v>No</v>
      </c>
      <c r="G2121" s="87" t="s">
        <v>10433</v>
      </c>
      <c r="H2121" s="87"/>
      <c r="I2121" s="87" t="s">
        <v>435</v>
      </c>
      <c r="J2121" s="87" t="s">
        <v>500</v>
      </c>
      <c r="K2121" s="87">
        <v>37.050139325338499</v>
      </c>
      <c r="L2121" s="87">
        <v>-89.661939079544894</v>
      </c>
      <c r="M2121" s="87"/>
      <c r="N2121" s="87"/>
      <c r="O2121" s="87"/>
      <c r="P2121" s="87"/>
      <c r="Q2121" s="87"/>
    </row>
    <row r="2122" spans="1:17" x14ac:dyDescent="0.25">
      <c r="A2122" s="143"/>
      <c r="B2122" s="143" t="str">
        <f>IF(A2122&gt;"",IF(A2122=E2122,"No",(IF(IFERROR(VLOOKUP(A2122,E:E,1,FALSE)=A2122,FALSE),"Duplicate",IF(E2122&gt;"","Mismatch","IT Only")))),"No")</f>
        <v>No</v>
      </c>
      <c r="C2122" s="86" t="s">
        <v>430</v>
      </c>
      <c r="D2122" s="143" t="s">
        <v>431</v>
      </c>
      <c r="E2122" s="84" t="s">
        <v>6053</v>
      </c>
      <c r="F2122" s="84" t="str">
        <f>IF(E2122=0,"N/A",IF(IF(E2122&gt;"",COUNTIF(E:E,E2122),0)&gt;1,"Yes","No"))</f>
        <v>No</v>
      </c>
      <c r="G2122" s="87" t="s">
        <v>6054</v>
      </c>
      <c r="H2122" s="87" t="s">
        <v>528</v>
      </c>
      <c r="I2122" s="87" t="s">
        <v>445</v>
      </c>
      <c r="J2122" s="87" t="s">
        <v>436</v>
      </c>
      <c r="K2122" s="87">
        <v>39.327166669999997</v>
      </c>
      <c r="L2122" s="87">
        <v>-87.894683330000007</v>
      </c>
      <c r="M2122" s="87"/>
      <c r="N2122" s="87" t="s">
        <v>6053</v>
      </c>
      <c r="O2122" s="87" t="s">
        <v>6055</v>
      </c>
      <c r="P2122" s="87" t="s">
        <v>714</v>
      </c>
      <c r="Q2122" s="87" t="s">
        <v>715</v>
      </c>
    </row>
    <row r="2123" spans="1:17" s="143" customFormat="1" x14ac:dyDescent="0.25">
      <c r="B2123" s="143" t="str">
        <f>IF(A2123&gt;"",IF(A2123=E2123,"No",(IF(IFERROR(VLOOKUP(A2123,E:E,1,FALSE)=A2123,FALSE),"Duplicate",IF(E2123&gt;"","Mismatch","IT Only")))),"No")</f>
        <v>No</v>
      </c>
      <c r="C2123" s="86" t="s">
        <v>430</v>
      </c>
      <c r="D2123" s="143" t="s">
        <v>431</v>
      </c>
      <c r="E2123" s="143" t="s">
        <v>5886</v>
      </c>
      <c r="F2123" s="143" t="str">
        <f>IF(E2123=0,"N/A",IF(IF(E2123&gt;"",COUNTIF(E:E,E2123),0)&gt;1,"Yes","No"))</f>
        <v>No</v>
      </c>
      <c r="G2123" s="106" t="s">
        <v>5887</v>
      </c>
      <c r="H2123" s="106" t="s">
        <v>558</v>
      </c>
      <c r="I2123" s="106" t="s">
        <v>445</v>
      </c>
      <c r="J2123" s="106" t="s">
        <v>436</v>
      </c>
      <c r="K2123" s="106">
        <v>38.791449999999998</v>
      </c>
      <c r="L2123" s="106">
        <v>-89.801333330000006</v>
      </c>
      <c r="M2123" s="106"/>
      <c r="N2123" s="106" t="s">
        <v>5888</v>
      </c>
      <c r="O2123" s="106" t="s">
        <v>5889</v>
      </c>
      <c r="P2123" s="106" t="s">
        <v>1961</v>
      </c>
      <c r="Q2123" s="106" t="s">
        <v>1962</v>
      </c>
    </row>
    <row r="2124" spans="1:17" x14ac:dyDescent="0.25">
      <c r="A2124" s="143"/>
      <c r="B2124" s="143" t="str">
        <f>IF(A2124&gt;"",IF(A2124=E2124,"No",(IF(IFERROR(VLOOKUP(A2124,E:E,1,FALSE)=A2124,FALSE),"Duplicate",IF(E2124&gt;"","Mismatch","IT Only")))),"No")</f>
        <v>No</v>
      </c>
      <c r="C2124" s="86" t="s">
        <v>430</v>
      </c>
      <c r="D2124" s="143" t="s">
        <v>431</v>
      </c>
      <c r="E2124" s="143" t="s">
        <v>1125</v>
      </c>
      <c r="F2124" s="143" t="str">
        <f>IF(E2124=0,"N/A",IF(IF(E2124&gt;"",COUNTIF(E:E,E2124),0)&gt;1,"Yes","No"))</f>
        <v>No</v>
      </c>
      <c r="G2124" s="87" t="s">
        <v>1126</v>
      </c>
      <c r="H2124" s="87" t="s">
        <v>516</v>
      </c>
      <c r="I2124" s="87" t="s">
        <v>445</v>
      </c>
      <c r="J2124" s="87" t="s">
        <v>436</v>
      </c>
      <c r="K2124" s="87">
        <v>38.542850000000001</v>
      </c>
      <c r="L2124" s="87">
        <v>-90.001533333333327</v>
      </c>
      <c r="M2124" s="87"/>
      <c r="N2124" s="87" t="s">
        <v>1127</v>
      </c>
      <c r="O2124" s="87" t="s">
        <v>1128</v>
      </c>
      <c r="P2124" s="87" t="s">
        <v>524</v>
      </c>
      <c r="Q2124" s="87" t="s">
        <v>525</v>
      </c>
    </row>
    <row r="2125" spans="1:17" x14ac:dyDescent="0.25">
      <c r="A2125" s="143"/>
      <c r="B2125" s="143" t="str">
        <f>IF(A2125&gt;"",IF(A2125=E2125,"No",(IF(IFERROR(VLOOKUP(A2125,E:E,1,FALSE)=A2125,FALSE),"Duplicate",IF(E2125&gt;"","Mismatch","IT Only")))),"No")</f>
        <v>No</v>
      </c>
      <c r="C2125" s="86" t="s">
        <v>430</v>
      </c>
      <c r="D2125" s="143" t="s">
        <v>431</v>
      </c>
      <c r="E2125" s="143" t="s">
        <v>5927</v>
      </c>
      <c r="F2125" s="143" t="str">
        <f>IF(E2125=0,"N/A",IF(IF(E2125&gt;"",COUNTIF(E:E,E2125),0)&gt;1,"Yes","No"))</f>
        <v>No</v>
      </c>
      <c r="G2125" s="87" t="s">
        <v>5928</v>
      </c>
      <c r="H2125" s="87" t="s">
        <v>680</v>
      </c>
      <c r="I2125" s="87" t="s">
        <v>445</v>
      </c>
      <c r="J2125" s="87" t="s">
        <v>436</v>
      </c>
      <c r="K2125" s="87">
        <v>37.744333330000003</v>
      </c>
      <c r="L2125" s="87">
        <v>-88.960933330000003</v>
      </c>
      <c r="M2125" s="87"/>
      <c r="N2125" s="87" t="s">
        <v>5927</v>
      </c>
      <c r="O2125" s="87" t="s">
        <v>5929</v>
      </c>
      <c r="P2125" s="87" t="s">
        <v>684</v>
      </c>
      <c r="Q2125" s="87" t="s">
        <v>685</v>
      </c>
    </row>
    <row r="2126" spans="1:17" x14ac:dyDescent="0.25">
      <c r="A2126" s="143"/>
      <c r="B2126" s="143" t="str">
        <f>IF(A2126&gt;"",IF(A2126=E2126,"No",(IF(IFERROR(VLOOKUP(A2126,E:E,1,FALSE)=A2126,FALSE),"Duplicate",IF(E2126&gt;"","Mismatch","IT Only")))),"No")</f>
        <v>No</v>
      </c>
      <c r="C2126" s="86" t="s">
        <v>430</v>
      </c>
      <c r="D2126" s="143" t="s">
        <v>431</v>
      </c>
      <c r="E2126" s="143" t="s">
        <v>5906</v>
      </c>
      <c r="F2126" s="143" t="str">
        <f>IF(E2126=0,"N/A",IF(IF(E2126&gt;"",COUNTIF(E:E,E2126),0)&gt;1,"Yes","No"))</f>
        <v>No</v>
      </c>
      <c r="G2126" s="87" t="s">
        <v>5907</v>
      </c>
      <c r="H2126" s="87" t="s">
        <v>434</v>
      </c>
      <c r="I2126" s="87" t="s">
        <v>435</v>
      </c>
      <c r="J2126" s="87" t="s">
        <v>436</v>
      </c>
      <c r="K2126" s="87">
        <v>39.692833329999999</v>
      </c>
      <c r="L2126" s="87">
        <v>-91.331683330000004</v>
      </c>
      <c r="M2126" s="87"/>
      <c r="N2126" s="87" t="s">
        <v>5908</v>
      </c>
      <c r="O2126" s="88">
        <v>95</v>
      </c>
      <c r="P2126" s="87" t="s">
        <v>461</v>
      </c>
      <c r="Q2126" s="89"/>
    </row>
    <row r="2127" spans="1:17" x14ac:dyDescent="0.25">
      <c r="A2127" s="143" t="s">
        <v>6666</v>
      </c>
      <c r="B2127" s="84" t="str">
        <f>IF(A2127&gt;"",IF(A2127=E2127,"No",(IF(IFERROR(VLOOKUP(A2127,E:E,1,FALSE)=A2127,FALSE),"Duplicate",IF(E2127&gt;"","Mismatch","IT Only")))),"No")</f>
        <v>No</v>
      </c>
      <c r="C2127" s="86" t="s">
        <v>430</v>
      </c>
      <c r="D2127" s="84" t="s">
        <v>431</v>
      </c>
      <c r="E2127" s="84" t="s">
        <v>6666</v>
      </c>
      <c r="F2127" s="84" t="str">
        <f>IF(E2127=0,"N/A",IF(IF(E2127&gt;"",COUNTIF(E:E,E2127),0)&gt;1,"Yes","No"))</f>
        <v>No</v>
      </c>
      <c r="G2127" s="87" t="s">
        <v>6667</v>
      </c>
      <c r="H2127" s="87" t="s">
        <v>624</v>
      </c>
      <c r="I2127" s="87" t="s">
        <v>445</v>
      </c>
      <c r="J2127" s="87" t="s">
        <v>580</v>
      </c>
      <c r="K2127" s="87">
        <v>37.764378999999998</v>
      </c>
      <c r="L2127" s="87">
        <v>-89.330406999999994</v>
      </c>
      <c r="M2127" s="87" t="s">
        <v>6668</v>
      </c>
      <c r="N2127" s="87"/>
      <c r="O2127" s="87"/>
      <c r="P2127" s="87"/>
      <c r="Q2127" s="87"/>
    </row>
    <row r="2128" spans="1:17" x14ac:dyDescent="0.25">
      <c r="A2128" s="143"/>
      <c r="B2128" s="143" t="str">
        <f>IF(A2128&gt;"",IF(A2128=E2128,"No",(IF(IFERROR(VLOOKUP(A2128,E:E,1,FALSE)=A2128,FALSE),"Duplicate",IF(E2128&gt;"","Mismatch","IT Only")))),"No")</f>
        <v>No</v>
      </c>
      <c r="C2128" s="86" t="s">
        <v>430</v>
      </c>
      <c r="D2128" s="143" t="s">
        <v>431</v>
      </c>
      <c r="E2128" s="143" t="s">
        <v>5949</v>
      </c>
      <c r="F2128" s="143" t="str">
        <f>IF(E2128=0,"N/A",IF(IF(E2128&gt;"",COUNTIF(E:E,E2128),0)&gt;1,"Yes","No"))</f>
        <v>No</v>
      </c>
      <c r="G2128" s="87" t="s">
        <v>5950</v>
      </c>
      <c r="H2128" s="87" t="s">
        <v>516</v>
      </c>
      <c r="I2128" s="87" t="s">
        <v>445</v>
      </c>
      <c r="J2128" s="87" t="s">
        <v>436</v>
      </c>
      <c r="K2128" s="87">
        <v>38.2239</v>
      </c>
      <c r="L2128" s="87">
        <v>-89.757883329999999</v>
      </c>
      <c r="M2128" s="87"/>
      <c r="N2128" s="87" t="s">
        <v>5951</v>
      </c>
      <c r="O2128" s="87" t="s">
        <v>5952</v>
      </c>
      <c r="P2128" s="87" t="s">
        <v>898</v>
      </c>
      <c r="Q2128" s="87" t="s">
        <v>899</v>
      </c>
    </row>
    <row r="2129" spans="1:17" x14ac:dyDescent="0.25">
      <c r="A2129" s="143"/>
      <c r="B2129" s="143" t="str">
        <f>IF(A2129&gt;"",IF(A2129=E2129,"No",(IF(IFERROR(VLOOKUP(A2129,E:E,1,FALSE)=A2129,FALSE),"Duplicate",IF(E2129&gt;"","Mismatch","IT Only")))),"No")</f>
        <v>No</v>
      </c>
      <c r="C2129" s="86" t="s">
        <v>430</v>
      </c>
      <c r="D2129" s="143" t="s">
        <v>431</v>
      </c>
      <c r="E2129" s="143" t="s">
        <v>5953</v>
      </c>
      <c r="F2129" s="143" t="str">
        <f>IF(E2129=0,"N/A",IF(IF(E2129&gt;"",COUNTIF(E:E,E2129),0)&gt;1,"Yes","No"))</f>
        <v>No</v>
      </c>
      <c r="G2129" s="87" t="s">
        <v>5954</v>
      </c>
      <c r="H2129" s="87" t="s">
        <v>516</v>
      </c>
      <c r="I2129" s="87" t="s">
        <v>445</v>
      </c>
      <c r="J2129" s="87" t="s">
        <v>436</v>
      </c>
      <c r="K2129" s="87">
        <v>38.264276000000002</v>
      </c>
      <c r="L2129" s="87">
        <v>-89.816001</v>
      </c>
      <c r="M2129" s="87"/>
      <c r="N2129" s="87" t="s">
        <v>5955</v>
      </c>
      <c r="O2129" s="87" t="s">
        <v>5956</v>
      </c>
      <c r="P2129" s="87" t="s">
        <v>898</v>
      </c>
      <c r="Q2129" s="87" t="s">
        <v>899</v>
      </c>
    </row>
    <row r="2130" spans="1:17" x14ac:dyDescent="0.25">
      <c r="A2130" s="143"/>
      <c r="B2130" s="143" t="str">
        <f>IF(A2130&gt;"",IF(A2130=E2130,"No",(IF(IFERROR(VLOOKUP(A2130,E:E,1,FALSE)=A2130,FALSE),"Duplicate",IF(E2130&gt;"","Mismatch","IT Only")))),"No")</f>
        <v>No</v>
      </c>
      <c r="C2130" s="86" t="s">
        <v>430</v>
      </c>
      <c r="D2130" s="143" t="s">
        <v>431</v>
      </c>
      <c r="E2130" s="84" t="s">
        <v>5957</v>
      </c>
      <c r="F2130" s="84" t="str">
        <f>IF(E2130=0,"N/A",IF(IF(E2130&gt;"",COUNTIF(E:E,E2130),0)&gt;1,"Yes","No"))</f>
        <v>No</v>
      </c>
      <c r="G2130" s="87" t="s">
        <v>5958</v>
      </c>
      <c r="H2130" s="87" t="s">
        <v>516</v>
      </c>
      <c r="I2130" s="87" t="s">
        <v>445</v>
      </c>
      <c r="J2130" s="87" t="s">
        <v>436</v>
      </c>
      <c r="K2130" s="87">
        <v>38.263114999999999</v>
      </c>
      <c r="L2130" s="87">
        <v>-89.782891000000006</v>
      </c>
      <c r="M2130" s="87"/>
      <c r="N2130" s="87" t="s">
        <v>5959</v>
      </c>
      <c r="O2130" s="87" t="s">
        <v>5960</v>
      </c>
      <c r="P2130" s="87" t="s">
        <v>898</v>
      </c>
      <c r="Q2130" s="87" t="s">
        <v>899</v>
      </c>
    </row>
    <row r="2131" spans="1:17" x14ac:dyDescent="0.25">
      <c r="A2131" s="143" t="s">
        <v>5943</v>
      </c>
      <c r="B2131" s="84" t="str">
        <f>IF(A2131&gt;"",IF(A2131=E2131,"No",(IF(IFERROR(VLOOKUP(A2131,E:E,1,FALSE)=A2131,FALSE),"Duplicate",IF(E2131&gt;"","Mismatch","IT Only")))),"No")</f>
        <v>No</v>
      </c>
      <c r="C2131" s="86" t="s">
        <v>430</v>
      </c>
      <c r="D2131" s="84" t="s">
        <v>472</v>
      </c>
      <c r="E2131" s="143" t="s">
        <v>5944</v>
      </c>
      <c r="F2131" s="84" t="str">
        <f>IF(E2131=0,"N/A",IF(IF(E2131&gt;"",COUNTIF(E:E,E2131),0)&gt;1,"Yes","No"))</f>
        <v>No</v>
      </c>
      <c r="G2131" s="87" t="s">
        <v>5945</v>
      </c>
      <c r="H2131" s="87" t="s">
        <v>489</v>
      </c>
      <c r="I2131" s="87" t="s">
        <v>435</v>
      </c>
      <c r="J2131" s="87" t="s">
        <v>500</v>
      </c>
      <c r="K2131" s="87">
        <v>38.549613999999998</v>
      </c>
      <c r="L2131" s="87">
        <v>-92.036828</v>
      </c>
      <c r="M2131" s="87"/>
      <c r="N2131" s="87" t="s">
        <v>5944</v>
      </c>
      <c r="O2131" s="88">
        <v>85</v>
      </c>
      <c r="P2131" s="87" t="s">
        <v>490</v>
      </c>
      <c r="Q2131" s="89"/>
    </row>
    <row r="2132" spans="1:17" x14ac:dyDescent="0.25">
      <c r="A2132" s="143"/>
      <c r="B2132" s="143" t="str">
        <f>IF(A2132&gt;"",IF(A2132=E2132,"No",(IF(IFERROR(VLOOKUP(A2132,E:E,1,FALSE)=A2132,FALSE),"Duplicate",IF(E2132&gt;"","Mismatch","IT Only")))),"No")</f>
        <v>No</v>
      </c>
      <c r="C2132" s="86" t="s">
        <v>430</v>
      </c>
      <c r="D2132" s="143" t="s">
        <v>431</v>
      </c>
      <c r="E2132" s="84" t="s">
        <v>6034</v>
      </c>
      <c r="F2132" s="84" t="str">
        <f>IF(E2132=0,"N/A",IF(IF(E2132&gt;"",COUNTIF(E:E,E2132),0)&gt;1,"Yes","No"))</f>
        <v>No</v>
      </c>
      <c r="G2132" s="87" t="s">
        <v>6035</v>
      </c>
      <c r="H2132" s="87" t="s">
        <v>528</v>
      </c>
      <c r="I2132" s="87" t="s">
        <v>445</v>
      </c>
      <c r="J2132" s="87" t="s">
        <v>436</v>
      </c>
      <c r="K2132" s="87">
        <v>39.395166670000002</v>
      </c>
      <c r="L2132" s="87">
        <v>-87.686516670000003</v>
      </c>
      <c r="M2132" s="87"/>
      <c r="N2132" s="87" t="s">
        <v>6034</v>
      </c>
      <c r="O2132" s="87" t="s">
        <v>6036</v>
      </c>
      <c r="P2132" s="87" t="s">
        <v>714</v>
      </c>
      <c r="Q2132" s="87" t="s">
        <v>715</v>
      </c>
    </row>
    <row r="2133" spans="1:17" x14ac:dyDescent="0.25">
      <c r="A2133" s="143" t="s">
        <v>6028</v>
      </c>
      <c r="B2133" s="143" t="str">
        <f>IF(A2133&gt;"",IF(A2133=E2133,"No",(IF(IFERROR(VLOOKUP(A2133,E:E,1,FALSE)=A2133,FALSE),"Duplicate",IF(E2133&gt;"","Mismatch","IT Only")))),"No")</f>
        <v>No</v>
      </c>
      <c r="C2133" s="86" t="s">
        <v>430</v>
      </c>
      <c r="D2133" s="143" t="s">
        <v>472</v>
      </c>
      <c r="E2133" s="84" t="s">
        <v>6029</v>
      </c>
      <c r="F2133" s="84" t="str">
        <f>IF(E2133=0,"N/A",IF(IF(E2133&gt;"",COUNTIF(E:E,E2133),0)&gt;1,"Yes","No"))</f>
        <v>No</v>
      </c>
      <c r="G2133" s="87" t="s">
        <v>6030</v>
      </c>
      <c r="H2133" s="87" t="s">
        <v>593</v>
      </c>
      <c r="I2133" s="87" t="s">
        <v>435</v>
      </c>
      <c r="J2133" s="87" t="s">
        <v>436</v>
      </c>
      <c r="K2133" s="87">
        <v>38.563000000000002</v>
      </c>
      <c r="L2133" s="87">
        <v>-90.454783329999998</v>
      </c>
      <c r="M2133" s="87"/>
      <c r="N2133" s="87" t="s">
        <v>6029</v>
      </c>
      <c r="O2133" s="88">
        <v>45</v>
      </c>
      <c r="P2133" s="87" t="s">
        <v>881</v>
      </c>
      <c r="Q2133" s="89"/>
    </row>
    <row r="2134" spans="1:17" x14ac:dyDescent="0.25">
      <c r="A2134" s="143"/>
      <c r="B2134" s="143" t="str">
        <f>IF(A2134&gt;"",IF(A2134=E2134,"No",(IF(IFERROR(VLOOKUP(A2134,E:E,1,FALSE)=A2134,FALSE),"Duplicate",IF(E2134&gt;"","Mismatch","IT Only")))),"No")</f>
        <v>No</v>
      </c>
      <c r="C2134" s="86" t="s">
        <v>430</v>
      </c>
      <c r="D2134" s="143" t="s">
        <v>431</v>
      </c>
      <c r="E2134" s="143" t="s">
        <v>6484</v>
      </c>
      <c r="F2134" s="143" t="str">
        <f>IF(E2134=0,"N/A",IF(IF(E2134&gt;"",COUNTIF(E:E,E2134),0)&gt;1,"Yes","No"))</f>
        <v>No</v>
      </c>
      <c r="G2134" s="87" t="s">
        <v>6485</v>
      </c>
      <c r="H2134" s="87" t="s">
        <v>644</v>
      </c>
      <c r="I2134" s="87" t="s">
        <v>435</v>
      </c>
      <c r="J2134" s="87" t="s">
        <v>436</v>
      </c>
      <c r="K2134" s="87"/>
      <c r="L2134" s="87"/>
      <c r="M2134" s="87"/>
      <c r="N2134" s="87" t="s">
        <v>6484</v>
      </c>
      <c r="O2134" s="94">
        <v>387</v>
      </c>
      <c r="P2134" s="87" t="s">
        <v>645</v>
      </c>
      <c r="Q2134" s="89"/>
    </row>
    <row r="2135" spans="1:17" x14ac:dyDescent="0.25">
      <c r="A2135" s="93" t="s">
        <v>6480</v>
      </c>
      <c r="B2135" s="143" t="str">
        <f>IF(A2135&gt;"",IF(A2135=E2135,"No",(IF(IFERROR(VLOOKUP(A2135,E:E,1,FALSE)=A2135,FALSE),"Duplicate",IF(E2135&gt;"","Mismatch","IT Only")))),"No")</f>
        <v>Duplicate</v>
      </c>
      <c r="C2135" s="86" t="s">
        <v>463</v>
      </c>
      <c r="D2135" s="143" t="s">
        <v>464</v>
      </c>
      <c r="E2135" s="143" t="s">
        <v>6481</v>
      </c>
      <c r="F2135" s="84" t="str">
        <f>IF(E2135=0,"N/A",IF(IF(E2135&gt;"",COUNTIF(E:E,E2135),0)&gt;1,"Yes","No"))</f>
        <v>No</v>
      </c>
      <c r="G2135" s="87" t="s">
        <v>6482</v>
      </c>
      <c r="H2135" s="87" t="s">
        <v>558</v>
      </c>
      <c r="I2135" s="87" t="s">
        <v>445</v>
      </c>
      <c r="J2135" s="87" t="s">
        <v>467</v>
      </c>
      <c r="K2135" s="87">
        <v>39.38591667</v>
      </c>
      <c r="L2135" s="87">
        <v>-89.493616669999994</v>
      </c>
      <c r="M2135" s="87"/>
      <c r="N2135" s="87" t="s">
        <v>6481</v>
      </c>
      <c r="O2135" s="87" t="s">
        <v>6483</v>
      </c>
      <c r="P2135" s="87" t="s">
        <v>1196</v>
      </c>
      <c r="Q2135" s="87" t="s">
        <v>1197</v>
      </c>
    </row>
    <row r="2136" spans="1:17" s="143" customFormat="1" x14ac:dyDescent="0.25">
      <c r="A2136" s="93" t="s">
        <v>6037</v>
      </c>
      <c r="B2136" s="143" t="str">
        <f>IF(A2136&gt;"",IF(A2136=E2136,"No",(IF(IFERROR(VLOOKUP(A2136,E:E,1,FALSE)=A2136,FALSE),"Duplicate",IF(E2136&gt;"","Mismatch","IT Only")))),"No")</f>
        <v>Duplicate</v>
      </c>
      <c r="C2136" s="86" t="s">
        <v>463</v>
      </c>
      <c r="D2136" s="143" t="s">
        <v>464</v>
      </c>
      <c r="E2136" s="143" t="s">
        <v>6038</v>
      </c>
      <c r="F2136" s="143" t="str">
        <f>IF(E2136=0,"N/A",IF(IF(E2136&gt;"",COUNTIF(E:E,E2136),0)&gt;1,"Yes","No"))</f>
        <v>No</v>
      </c>
      <c r="G2136" s="106" t="s">
        <v>6039</v>
      </c>
      <c r="H2136" s="106" t="s">
        <v>893</v>
      </c>
      <c r="I2136" s="106" t="s">
        <v>435</v>
      </c>
      <c r="J2136" s="106" t="s">
        <v>580</v>
      </c>
      <c r="K2136" s="106">
        <v>36.498522000000001</v>
      </c>
      <c r="L2136" s="106">
        <v>-89.664747000000006</v>
      </c>
      <c r="M2136" s="106"/>
      <c r="N2136" s="106"/>
      <c r="O2136" s="106"/>
      <c r="P2136" s="106"/>
      <c r="Q2136" s="106"/>
    </row>
    <row r="2137" spans="1:17" x14ac:dyDescent="0.25">
      <c r="A2137" s="143"/>
      <c r="B2137" s="143" t="str">
        <f>IF(A2137&gt;"",IF(A2137=E2137,"No",(IF(IFERROR(VLOOKUP(A2137,E:E,1,FALSE)=A2137,FALSE),"Duplicate",IF(E2137&gt;"","Mismatch","IT Only")))),"No")</f>
        <v>No</v>
      </c>
      <c r="C2137" s="86" t="s">
        <v>430</v>
      </c>
      <c r="D2137" s="143" t="s">
        <v>431</v>
      </c>
      <c r="E2137" s="143" t="s">
        <v>6467</v>
      </c>
      <c r="F2137" s="84" t="str">
        <f>IF(E2137=0,"N/A",IF(IF(E2137&gt;"",COUNTIF(E:E,E2137),0)&gt;1,"Yes","No"))</f>
        <v>No</v>
      </c>
      <c r="G2137" s="87" t="s">
        <v>6468</v>
      </c>
      <c r="H2137" s="87" t="s">
        <v>489</v>
      </c>
      <c r="I2137" s="87" t="s">
        <v>435</v>
      </c>
      <c r="J2137" s="87" t="s">
        <v>436</v>
      </c>
      <c r="K2137" s="87">
        <v>39.743533329999998</v>
      </c>
      <c r="L2137" s="87">
        <v>-93.722416670000001</v>
      </c>
      <c r="M2137" s="87"/>
      <c r="N2137" s="87" t="s">
        <v>6467</v>
      </c>
      <c r="O2137" s="94">
        <v>883</v>
      </c>
      <c r="P2137" s="87" t="s">
        <v>657</v>
      </c>
      <c r="Q2137" s="89"/>
    </row>
    <row r="2138" spans="1:17" x14ac:dyDescent="0.25">
      <c r="A2138" s="143"/>
      <c r="B2138" s="143" t="str">
        <f>IF(A2138&gt;"",IF(A2138=E2138,"No",(IF(IFERROR(VLOOKUP(A2138,E:E,1,FALSE)=A2138,FALSE),"Duplicate",IF(E2138&gt;"","Mismatch","IT Only")))),"No")</f>
        <v>No</v>
      </c>
      <c r="C2138" s="86" t="s">
        <v>430</v>
      </c>
      <c r="D2138" s="143" t="s">
        <v>431</v>
      </c>
      <c r="E2138" s="143" t="s">
        <v>6044</v>
      </c>
      <c r="F2138" s="143" t="str">
        <f>IF(E2138=0,"N/A",IF(IF(E2138&gt;"",COUNTIF(E:E,E2138),0)&gt;1,"Yes","No"))</f>
        <v>No</v>
      </c>
      <c r="G2138" s="87" t="s">
        <v>6045</v>
      </c>
      <c r="H2138" s="87" t="s">
        <v>434</v>
      </c>
      <c r="I2138" s="87" t="s">
        <v>435</v>
      </c>
      <c r="J2138" s="87" t="s">
        <v>436</v>
      </c>
      <c r="K2138" s="87">
        <v>39.102449999999997</v>
      </c>
      <c r="L2138" s="87">
        <v>-91.652966669999998</v>
      </c>
      <c r="M2138" s="87"/>
      <c r="N2138" s="87" t="s">
        <v>6044</v>
      </c>
      <c r="O2138" s="94">
        <v>756</v>
      </c>
      <c r="P2138" s="87" t="s">
        <v>437</v>
      </c>
      <c r="Q2138" s="89"/>
    </row>
    <row r="2139" spans="1:17" x14ac:dyDescent="0.25">
      <c r="A2139" s="143"/>
      <c r="B2139" s="143" t="str">
        <f>IF(A2139&gt;"",IF(A2139=E2139,"No",(IF(IFERROR(VLOOKUP(A2139,E:E,1,FALSE)=A2139,FALSE),"Duplicate",IF(E2139&gt;"","Mismatch","IT Only")))),"No")</f>
        <v>No</v>
      </c>
      <c r="C2139" s="86" t="s">
        <v>430</v>
      </c>
      <c r="D2139" s="143" t="s">
        <v>431</v>
      </c>
      <c r="E2139" s="143" t="s">
        <v>6050</v>
      </c>
      <c r="F2139" s="143" t="str">
        <f>IF(E2139=0,"N/A",IF(IF(E2139&gt;"",COUNTIF(E:E,E2139),0)&gt;1,"Yes","No"))</f>
        <v>No</v>
      </c>
      <c r="G2139" s="87" t="s">
        <v>6051</v>
      </c>
      <c r="H2139" s="87" t="s">
        <v>528</v>
      </c>
      <c r="I2139" s="87" t="s">
        <v>445</v>
      </c>
      <c r="J2139" s="87" t="s">
        <v>436</v>
      </c>
      <c r="K2139" s="87">
        <v>39.323500000000003</v>
      </c>
      <c r="L2139" s="87">
        <v>-87.899016669999995</v>
      </c>
      <c r="M2139" s="87"/>
      <c r="N2139" s="87" t="s">
        <v>6050</v>
      </c>
      <c r="O2139" s="87" t="s">
        <v>6052</v>
      </c>
      <c r="P2139" s="87" t="s">
        <v>714</v>
      </c>
      <c r="Q2139" s="87" t="s">
        <v>715</v>
      </c>
    </row>
    <row r="2140" spans="1:17" x14ac:dyDescent="0.25">
      <c r="A2140" s="143"/>
      <c r="B2140" s="143" t="str">
        <f>IF(A2140&gt;"",IF(A2140=E2140,"No",(IF(IFERROR(VLOOKUP(A2140,E:E,1,FALSE)=A2140,FALSE),"Duplicate",IF(E2140&gt;"","Mismatch","IT Only")))),"No")</f>
        <v>No</v>
      </c>
      <c r="C2140" s="86" t="s">
        <v>430</v>
      </c>
      <c r="D2140" s="143" t="s">
        <v>431</v>
      </c>
      <c r="E2140" s="84" t="s">
        <v>6046</v>
      </c>
      <c r="F2140" s="84" t="str">
        <f>IF(E2140=0,"N/A",IF(IF(E2140&gt;"",COUNTIF(E:E,E2140),0)&gt;1,"Yes","No"))</f>
        <v>No</v>
      </c>
      <c r="G2140" s="87" t="s">
        <v>6047</v>
      </c>
      <c r="H2140" s="87" t="s">
        <v>528</v>
      </c>
      <c r="I2140" s="87" t="s">
        <v>445</v>
      </c>
      <c r="J2140" s="87" t="s">
        <v>436</v>
      </c>
      <c r="K2140" s="87">
        <v>39.328666669999997</v>
      </c>
      <c r="L2140" s="87">
        <v>-87.885216670000005</v>
      </c>
      <c r="M2140" s="87"/>
      <c r="N2140" s="87" t="s">
        <v>6048</v>
      </c>
      <c r="O2140" s="87" t="s">
        <v>6049</v>
      </c>
      <c r="P2140" s="87" t="s">
        <v>714</v>
      </c>
      <c r="Q2140" s="87" t="s">
        <v>715</v>
      </c>
    </row>
    <row r="2141" spans="1:17" s="143" customFormat="1" x14ac:dyDescent="0.25">
      <c r="B2141" s="143" t="str">
        <f>IF(A2141&gt;"",IF(A2141=E2141,"No",(IF(IFERROR(VLOOKUP(A2141,E:E,1,FALSE)=A2141,FALSE),"Duplicate",IF(E2141&gt;"","Mismatch","IT Only")))),"No")</f>
        <v>No</v>
      </c>
      <c r="C2141" s="86" t="s">
        <v>430</v>
      </c>
      <c r="D2141" s="143" t="s">
        <v>431</v>
      </c>
      <c r="E2141" s="143" t="s">
        <v>6056</v>
      </c>
      <c r="F2141" s="143" t="str">
        <f>IF(E2141=0,"N/A",IF(IF(E2141&gt;"",COUNTIF(E:E,E2141),0)&gt;1,"Yes","No"))</f>
        <v>No</v>
      </c>
      <c r="G2141" s="106" t="s">
        <v>6057</v>
      </c>
      <c r="H2141" s="106" t="s">
        <v>489</v>
      </c>
      <c r="I2141" s="106" t="s">
        <v>435</v>
      </c>
      <c r="J2141" s="106" t="s">
        <v>436</v>
      </c>
      <c r="K2141" s="106">
        <v>38.299750000000003</v>
      </c>
      <c r="L2141" s="106">
        <v>-91.632116670000002</v>
      </c>
      <c r="M2141" s="106"/>
      <c r="N2141" s="106" t="s">
        <v>6056</v>
      </c>
      <c r="O2141" s="133">
        <v>834</v>
      </c>
      <c r="P2141" s="106" t="s">
        <v>1042</v>
      </c>
      <c r="Q2141" s="86"/>
    </row>
    <row r="2142" spans="1:17" x14ac:dyDescent="0.25">
      <c r="A2142" s="143"/>
      <c r="B2142" s="84" t="str">
        <f>IF(A2142&gt;"",IF(A2142=E2142,"No",(IF(IFERROR(VLOOKUP(A2142,E:E,1,FALSE)=A2142,FALSE),"Duplicate",IF(E2142&gt;"","Mismatch","IT Only")))),"No")</f>
        <v>No</v>
      </c>
      <c r="C2142" s="86" t="s">
        <v>430</v>
      </c>
      <c r="D2142" s="84" t="s">
        <v>431</v>
      </c>
      <c r="E2142" s="84" t="s">
        <v>6685</v>
      </c>
      <c r="F2142" s="84" t="str">
        <f>IF(E2142=0,"N/A",IF(IF(E2142&gt;"",COUNTIF(E:E,E2142),0)&gt;1,"Yes","No"))</f>
        <v>No</v>
      </c>
      <c r="G2142" s="87" t="s">
        <v>6686</v>
      </c>
      <c r="H2142" s="87" t="s">
        <v>680</v>
      </c>
      <c r="I2142" s="87" t="s">
        <v>445</v>
      </c>
      <c r="J2142" s="87" t="s">
        <v>436</v>
      </c>
      <c r="K2142" s="87"/>
      <c r="L2142" s="87"/>
      <c r="M2142" s="87"/>
      <c r="N2142" s="87" t="s">
        <v>6685</v>
      </c>
      <c r="O2142" s="87" t="s">
        <v>6687</v>
      </c>
      <c r="P2142" s="87" t="s">
        <v>684</v>
      </c>
      <c r="Q2142" s="87" t="s">
        <v>685</v>
      </c>
    </row>
    <row r="2143" spans="1:17" x14ac:dyDescent="0.25">
      <c r="A2143" s="143"/>
      <c r="B2143" s="84" t="str">
        <f>IF(A2143&gt;"",IF(A2143=E2143,"No",(IF(IFERROR(VLOOKUP(A2143,E:E,1,FALSE)=A2143,FALSE),"Duplicate",IF(E2143&gt;"","Mismatch","IT Only")))),"No")</f>
        <v>No</v>
      </c>
      <c r="C2143" s="86" t="s">
        <v>430</v>
      </c>
      <c r="D2143" s="84" t="s">
        <v>431</v>
      </c>
      <c r="E2143" s="143" t="s">
        <v>6073</v>
      </c>
      <c r="F2143" s="84" t="str">
        <f>IF(E2143=0,"N/A",IF(IF(E2143&gt;"",COUNTIF(E:E,E2143),0)&gt;1,"Yes","No"))</f>
        <v>No</v>
      </c>
      <c r="G2143" s="87" t="s">
        <v>6074</v>
      </c>
      <c r="H2143" s="87" t="s">
        <v>558</v>
      </c>
      <c r="I2143" s="87" t="s">
        <v>445</v>
      </c>
      <c r="J2143" s="87" t="s">
        <v>436</v>
      </c>
      <c r="K2143" s="152">
        <v>38.735128389194998</v>
      </c>
      <c r="L2143" s="152">
        <v>-89.951555162334799</v>
      </c>
      <c r="M2143" s="87"/>
      <c r="N2143" s="87" t="s">
        <v>6075</v>
      </c>
      <c r="O2143" s="87" t="s">
        <v>6076</v>
      </c>
      <c r="P2143" s="87" t="s">
        <v>653</v>
      </c>
      <c r="Q2143" s="87" t="s">
        <v>654</v>
      </c>
    </row>
    <row r="2144" spans="1:17" x14ac:dyDescent="0.25">
      <c r="B2144" s="84" t="str">
        <f>IF(A2144&gt;"",IF(A2144=E2144,"No",(IF(IFERROR(VLOOKUP(A2144,E:E,1,FALSE)=A2144,FALSE),"Duplicate",IF(E2144&gt;"","Mismatch","IT Only")))),"No")</f>
        <v>No</v>
      </c>
      <c r="C2144" s="86" t="s">
        <v>430</v>
      </c>
      <c r="D2144" s="84" t="s">
        <v>431</v>
      </c>
      <c r="E2144" s="84" t="s">
        <v>8764</v>
      </c>
      <c r="F2144" s="84" t="str">
        <f>IF(E2144=0,"N/A",IF(IF(E2144&gt;"",COUNTIF(E:E,E2144),0)&gt;1,"Yes","No"))</f>
        <v>No</v>
      </c>
      <c r="G2144" s="87" t="s">
        <v>8765</v>
      </c>
      <c r="H2144" s="87" t="s">
        <v>558</v>
      </c>
      <c r="I2144" s="87" t="s">
        <v>445</v>
      </c>
      <c r="J2144" s="87" t="s">
        <v>436</v>
      </c>
      <c r="K2144" s="87">
        <v>38.692068999999996</v>
      </c>
      <c r="L2144" s="87">
        <v>-89.810221999999996</v>
      </c>
      <c r="M2144" s="87"/>
      <c r="N2144" s="87" t="s">
        <v>8764</v>
      </c>
      <c r="O2144" s="87" t="s">
        <v>8766</v>
      </c>
      <c r="P2144" s="87" t="s">
        <v>653</v>
      </c>
      <c r="Q2144" s="87" t="s">
        <v>654</v>
      </c>
    </row>
    <row r="2145" spans="1:17" s="143" customFormat="1" x14ac:dyDescent="0.25">
      <c r="A2145" s="143" t="s">
        <v>6071</v>
      </c>
      <c r="B2145" s="143" t="str">
        <f>IF(A2145&gt;"",IF(A2145=E2145,"No",(IF(IFERROR(VLOOKUP(A2145,E:E,1,FALSE)=A2145,FALSE),"Duplicate",IF(E2145&gt;"","Mismatch","IT Only")))),"No")</f>
        <v>No</v>
      </c>
      <c r="C2145" s="86" t="s">
        <v>430</v>
      </c>
      <c r="D2145" s="143" t="s">
        <v>431</v>
      </c>
      <c r="E2145" s="143" t="s">
        <v>6071</v>
      </c>
      <c r="F2145" s="143" t="str">
        <f>IF(E2145=0,"N/A",IF(IF(E2145&gt;"",COUNTIF(E:E,E2145),0)&gt;1,"Yes","No"))</f>
        <v>No</v>
      </c>
      <c r="G2145" s="106" t="s">
        <v>6072</v>
      </c>
      <c r="H2145" s="106" t="s">
        <v>624</v>
      </c>
      <c r="I2145" s="106" t="s">
        <v>445</v>
      </c>
      <c r="J2145" s="106" t="s">
        <v>580</v>
      </c>
      <c r="K2145" s="106">
        <v>38.734136999999997</v>
      </c>
      <c r="L2145" s="106">
        <v>-89.950536</v>
      </c>
      <c r="M2145" s="106"/>
      <c r="N2145" s="106"/>
      <c r="O2145" s="133"/>
      <c r="P2145" s="106"/>
      <c r="Q2145" s="86"/>
    </row>
    <row r="2146" spans="1:17" x14ac:dyDescent="0.25">
      <c r="A2146" s="84" t="s">
        <v>6068</v>
      </c>
      <c r="B2146" s="84" t="str">
        <f>IF(A2146&gt;"",IF(A2146=E2146,"No",(IF(IFERROR(VLOOKUP(A2146,E:E,1,FALSE)=A2146,FALSE),"Duplicate",IF(E2146&gt;"","Mismatch","IT Only")))),"No")</f>
        <v>No</v>
      </c>
      <c r="C2146" s="86" t="s">
        <v>430</v>
      </c>
      <c r="D2146" s="84" t="s">
        <v>431</v>
      </c>
      <c r="E2146" s="84" t="s">
        <v>6068</v>
      </c>
      <c r="F2146" s="84" t="str">
        <f>IF(E2146=0,"N/A",IF(IF(E2146&gt;"",COUNTIF(E:E,E2146),0)&gt;1,"Yes","No"))</f>
        <v>No</v>
      </c>
      <c r="G2146" s="87" t="s">
        <v>6069</v>
      </c>
      <c r="H2146" s="87" t="s">
        <v>558</v>
      </c>
      <c r="I2146" s="87" t="s">
        <v>445</v>
      </c>
      <c r="J2146" s="87" t="s">
        <v>580</v>
      </c>
      <c r="K2146" s="87">
        <v>38.729717999999998</v>
      </c>
      <c r="L2146" s="87">
        <v>-89.956225000000003</v>
      </c>
      <c r="M2146" s="87" t="s">
        <v>6070</v>
      </c>
      <c r="N2146" s="87"/>
      <c r="O2146" s="94"/>
      <c r="P2146" s="87"/>
      <c r="Q2146" s="89"/>
    </row>
    <row r="2147" spans="1:17" x14ac:dyDescent="0.25">
      <c r="A2147" s="143"/>
      <c r="B2147" s="143" t="str">
        <f>IF(A2147&gt;"",IF(A2147=E2147,"No",(IF(IFERROR(VLOOKUP(A2147,E:E,1,FALSE)=A2147,FALSE),"Duplicate",IF(E2147&gt;"","Mismatch","IT Only")))),"No")</f>
        <v>No</v>
      </c>
      <c r="C2147" s="86" t="s">
        <v>430</v>
      </c>
      <c r="D2147" s="143" t="s">
        <v>431</v>
      </c>
      <c r="E2147" s="143" t="s">
        <v>5997</v>
      </c>
      <c r="F2147" s="143" t="str">
        <f>IF(E2147=0,"N/A",IF(IF(E2147&gt;"",COUNTIF(E:E,E2147),0)&gt;1,"Yes","No"))</f>
        <v>No</v>
      </c>
      <c r="G2147" s="87" t="s">
        <v>5998</v>
      </c>
      <c r="H2147" s="87" t="s">
        <v>444</v>
      </c>
      <c r="I2147" s="87" t="s">
        <v>445</v>
      </c>
      <c r="J2147" s="87" t="s">
        <v>436</v>
      </c>
      <c r="K2147" s="87">
        <v>41.322425000000003</v>
      </c>
      <c r="L2147" s="87">
        <v>-88.690612999999999</v>
      </c>
      <c r="M2147" s="87"/>
      <c r="N2147" s="87" t="s">
        <v>5999</v>
      </c>
      <c r="O2147" s="87" t="s">
        <v>6000</v>
      </c>
      <c r="P2147" s="87" t="s">
        <v>2265</v>
      </c>
      <c r="Q2147" s="87" t="s">
        <v>2266</v>
      </c>
    </row>
    <row r="2148" spans="1:17" x14ac:dyDescent="0.25">
      <c r="A2148" s="143"/>
      <c r="B2148" s="143" t="str">
        <f>IF(A2148&gt;"",IF(A2148=E2148,"No",(IF(IFERROR(VLOOKUP(A2148,E:E,1,FALSE)=A2148,FALSE),"Duplicate",IF(E2148&gt;"","Mismatch","IT Only")))),"No")</f>
        <v>No</v>
      </c>
      <c r="C2148" s="86" t="s">
        <v>430</v>
      </c>
      <c r="D2148" s="143" t="s">
        <v>431</v>
      </c>
      <c r="E2148" s="143" t="s">
        <v>5981</v>
      </c>
      <c r="F2148" s="143" t="str">
        <f>IF(E2148=0,"N/A",IF(IF(E2148&gt;"",COUNTIF(E:E,E2148),0)&gt;1,"Yes","No"))</f>
        <v>No</v>
      </c>
      <c r="G2148" s="87" t="s">
        <v>5982</v>
      </c>
      <c r="H2148" s="87" t="s">
        <v>444</v>
      </c>
      <c r="I2148" s="87" t="s">
        <v>445</v>
      </c>
      <c r="J2148" s="87" t="s">
        <v>436</v>
      </c>
      <c r="K2148" s="87">
        <v>41.383633330000002</v>
      </c>
      <c r="L2148" s="87">
        <v>-88.74508333</v>
      </c>
      <c r="M2148" s="87"/>
      <c r="N2148" s="87" t="s">
        <v>5983</v>
      </c>
      <c r="O2148" s="87" t="s">
        <v>5984</v>
      </c>
      <c r="P2148" s="87" t="s">
        <v>2265</v>
      </c>
      <c r="Q2148" s="87" t="s">
        <v>2266</v>
      </c>
    </row>
    <row r="2149" spans="1:17" x14ac:dyDescent="0.25">
      <c r="A2149" s="143"/>
      <c r="B2149" s="143" t="str">
        <f>IF(A2149&gt;"",IF(A2149=E2149,"No",(IF(IFERROR(VLOOKUP(A2149,E:E,1,FALSE)=A2149,FALSE),"Duplicate",IF(E2149&gt;"","Mismatch","IT Only")))),"No")</f>
        <v>No</v>
      </c>
      <c r="C2149" s="86" t="s">
        <v>430</v>
      </c>
      <c r="D2149" s="143" t="s">
        <v>431</v>
      </c>
      <c r="E2149" s="143" t="s">
        <v>5977</v>
      </c>
      <c r="F2149" s="143" t="str">
        <f>IF(E2149=0,"N/A",IF(IF(E2149&gt;"",COUNTIF(E:E,E2149),0)&gt;1,"Yes","No"))</f>
        <v>No</v>
      </c>
      <c r="G2149" s="87" t="s">
        <v>5978</v>
      </c>
      <c r="H2149" s="87" t="s">
        <v>444</v>
      </c>
      <c r="I2149" s="87" t="s">
        <v>445</v>
      </c>
      <c r="J2149" s="87" t="s">
        <v>436</v>
      </c>
      <c r="K2149" s="87">
        <v>41.322384999999997</v>
      </c>
      <c r="L2149" s="87">
        <v>-88.686020999999997</v>
      </c>
      <c r="M2149" s="87"/>
      <c r="N2149" s="87" t="s">
        <v>5979</v>
      </c>
      <c r="O2149" s="87" t="s">
        <v>5980</v>
      </c>
      <c r="P2149" s="87" t="s">
        <v>2265</v>
      </c>
      <c r="Q2149" s="87" t="s">
        <v>2266</v>
      </c>
    </row>
    <row r="2150" spans="1:17" s="143" customFormat="1" x14ac:dyDescent="0.25">
      <c r="B2150" s="143" t="str">
        <f>IF(A2150&gt;"",IF(A2150=E2150,"No",(IF(IFERROR(VLOOKUP(A2150,E:E,1,FALSE)=A2150,FALSE),"Duplicate",IF(E2150&gt;"","Mismatch","IT Only")))),"No")</f>
        <v>No</v>
      </c>
      <c r="C2150" s="86" t="s">
        <v>430</v>
      </c>
      <c r="D2150" s="143" t="s">
        <v>431</v>
      </c>
      <c r="E2150" s="143" t="s">
        <v>6024</v>
      </c>
      <c r="F2150" s="143" t="str">
        <f>IF(E2150=0,"N/A",IF(IF(E2150&gt;"",COUNTIF(E:E,E2150),0)&gt;1,"Yes","No"))</f>
        <v>No</v>
      </c>
      <c r="G2150" s="106" t="s">
        <v>6025</v>
      </c>
      <c r="H2150" s="106" t="s">
        <v>444</v>
      </c>
      <c r="I2150" s="106" t="s">
        <v>445</v>
      </c>
      <c r="J2150" s="106" t="s">
        <v>436</v>
      </c>
      <c r="K2150" s="106"/>
      <c r="L2150" s="106"/>
      <c r="M2150" s="106"/>
      <c r="N2150" s="106" t="s">
        <v>6026</v>
      </c>
      <c r="O2150" s="106" t="s">
        <v>6027</v>
      </c>
      <c r="P2150" s="106" t="s">
        <v>2265</v>
      </c>
      <c r="Q2150" s="106" t="s">
        <v>2266</v>
      </c>
    </row>
    <row r="2151" spans="1:17" x14ac:dyDescent="0.25">
      <c r="A2151" s="143"/>
      <c r="B2151" s="143" t="str">
        <f>IF(A2151&gt;"",IF(A2151=E2151,"No",(IF(IFERROR(VLOOKUP(A2151,E:E,1,FALSE)=A2151,FALSE),"Duplicate",IF(E2151&gt;"","Mismatch","IT Only")))),"No")</f>
        <v>No</v>
      </c>
      <c r="C2151" s="86" t="s">
        <v>430</v>
      </c>
      <c r="D2151" s="143" t="s">
        <v>431</v>
      </c>
      <c r="E2151" s="143" t="s">
        <v>6001</v>
      </c>
      <c r="F2151" s="143" t="str">
        <f>IF(E2151=0,"N/A",IF(IF(E2151&gt;"",COUNTIF(E:E,E2151),0)&gt;1,"Yes","No"))</f>
        <v>No</v>
      </c>
      <c r="G2151" s="87" t="s">
        <v>6002</v>
      </c>
      <c r="H2151" s="87" t="s">
        <v>444</v>
      </c>
      <c r="I2151" s="87" t="s">
        <v>445</v>
      </c>
      <c r="J2151" s="87" t="s">
        <v>436</v>
      </c>
      <c r="K2151" s="87">
        <v>41.319206999999999</v>
      </c>
      <c r="L2151" s="87">
        <v>-88.685760999999999</v>
      </c>
      <c r="M2151" s="87"/>
      <c r="N2151" s="87" t="s">
        <v>6003</v>
      </c>
      <c r="O2151" s="87" t="s">
        <v>6004</v>
      </c>
      <c r="P2151" s="87" t="s">
        <v>2265</v>
      </c>
      <c r="Q2151" s="87" t="s">
        <v>2266</v>
      </c>
    </row>
    <row r="2152" spans="1:17" x14ac:dyDescent="0.25">
      <c r="A2152" s="143"/>
      <c r="B2152" s="143" t="str">
        <f>IF(A2152&gt;"",IF(A2152=E2152,"No",(IF(IFERROR(VLOOKUP(A2152,E:E,1,FALSE)=A2152,FALSE),"Duplicate",IF(E2152&gt;"","Mismatch","IT Only")))),"No")</f>
        <v>No</v>
      </c>
      <c r="C2152" s="86" t="s">
        <v>430</v>
      </c>
      <c r="D2152" s="143" t="s">
        <v>431</v>
      </c>
      <c r="E2152" s="143" t="s">
        <v>6077</v>
      </c>
      <c r="F2152" s="143" t="str">
        <f>IF(E2152=0,"N/A",IF(IF(E2152&gt;"",COUNTIF(E:E,E2152),0)&gt;1,"Yes","No"))</f>
        <v>No</v>
      </c>
      <c r="G2152" s="87" t="s">
        <v>6078</v>
      </c>
      <c r="H2152" s="87" t="s">
        <v>516</v>
      </c>
      <c r="I2152" s="87" t="s">
        <v>445</v>
      </c>
      <c r="J2152" s="87" t="s">
        <v>436</v>
      </c>
      <c r="K2152" s="87">
        <v>38.547199999999997</v>
      </c>
      <c r="L2152" s="87">
        <v>-89.80673333</v>
      </c>
      <c r="M2152" s="87"/>
      <c r="N2152" s="87" t="s">
        <v>6079</v>
      </c>
      <c r="O2152" s="87" t="s">
        <v>6080</v>
      </c>
      <c r="P2152" s="87" t="s">
        <v>524</v>
      </c>
      <c r="Q2152" s="87" t="s">
        <v>525</v>
      </c>
    </row>
    <row r="2153" spans="1:17" x14ac:dyDescent="0.25">
      <c r="A2153" s="143"/>
      <c r="B2153" s="84" t="str">
        <f>IF(A2153&gt;"",IF(A2153=E2153,"No",(IF(IFERROR(VLOOKUP(A2153,E:E,1,FALSE)=A2153,FALSE),"Duplicate",IF(E2153&gt;"","Mismatch","IT Only")))),"No")</f>
        <v>No</v>
      </c>
      <c r="C2153" s="86" t="s">
        <v>430</v>
      </c>
      <c r="D2153" s="84" t="s">
        <v>431</v>
      </c>
      <c r="E2153" s="84" t="s">
        <v>6489</v>
      </c>
      <c r="F2153" s="84" t="str">
        <f>IF(E2153=0,"N/A",IF(IF(E2153&gt;"",COUNTIF(E:E,E2153),0)&gt;1,"Yes","No"))</f>
        <v>No</v>
      </c>
      <c r="G2153" s="87" t="s">
        <v>6490</v>
      </c>
      <c r="H2153" s="87" t="s">
        <v>434</v>
      </c>
      <c r="I2153" s="87" t="s">
        <v>435</v>
      </c>
      <c r="J2153" s="87" t="s">
        <v>436</v>
      </c>
      <c r="K2153" s="87">
        <v>38.93643333</v>
      </c>
      <c r="L2153" s="87">
        <v>-90.926283330000004</v>
      </c>
      <c r="M2153" s="87"/>
      <c r="N2153" s="87" t="s">
        <v>6489</v>
      </c>
      <c r="O2153" s="94">
        <v>673</v>
      </c>
      <c r="P2153" s="87" t="s">
        <v>699</v>
      </c>
      <c r="Q2153" s="89"/>
    </row>
    <row r="2154" spans="1:17" x14ac:dyDescent="0.25">
      <c r="A2154" s="143" t="s">
        <v>6085</v>
      </c>
      <c r="B2154" s="84" t="str">
        <f>IF(A2154&gt;"",IF(A2154=E2154,"No",(IF(IFERROR(VLOOKUP(A2154,E:E,1,FALSE)=A2154,FALSE),"Duplicate",IF(E2154&gt;"","Mismatch","IT Only")))),"No")</f>
        <v>No</v>
      </c>
      <c r="C2154" s="86" t="s">
        <v>430</v>
      </c>
      <c r="D2154" s="84" t="s">
        <v>549</v>
      </c>
      <c r="E2154" s="84" t="s">
        <v>6086</v>
      </c>
      <c r="F2154" s="84" t="str">
        <f>IF(E2154=0,"N/A",IF(IF(E2154&gt;"",COUNTIF(E:E,E2154),0)&gt;1,"Yes","No"))</f>
        <v>No</v>
      </c>
      <c r="G2154" s="87" t="s">
        <v>6087</v>
      </c>
      <c r="H2154" s="87" t="s">
        <v>479</v>
      </c>
      <c r="I2154" s="87" t="s">
        <v>445</v>
      </c>
      <c r="J2154" s="87" t="s">
        <v>552</v>
      </c>
      <c r="K2154" s="87">
        <v>40.200833330000002</v>
      </c>
      <c r="L2154" s="87">
        <v>-89.716216669999994</v>
      </c>
      <c r="M2154" s="87"/>
      <c r="N2154" s="87" t="s">
        <v>6086</v>
      </c>
      <c r="O2154" s="87" t="s">
        <v>6088</v>
      </c>
      <c r="P2154" s="87" t="s">
        <v>482</v>
      </c>
      <c r="Q2154" s="87" t="s">
        <v>483</v>
      </c>
    </row>
    <row r="2155" spans="1:17" x14ac:dyDescent="0.25">
      <c r="A2155" s="143"/>
      <c r="B2155" s="143"/>
      <c r="C2155" s="86" t="s">
        <v>430</v>
      </c>
      <c r="D2155" s="143" t="s">
        <v>431</v>
      </c>
      <c r="E2155" s="143" t="s">
        <v>10782</v>
      </c>
      <c r="F2155" s="143" t="s">
        <v>10076</v>
      </c>
      <c r="G2155" s="110" t="s">
        <v>10736</v>
      </c>
      <c r="H2155" s="110"/>
      <c r="I2155" s="110" t="s">
        <v>445</v>
      </c>
      <c r="J2155" s="110" t="s">
        <v>10517</v>
      </c>
      <c r="K2155" s="110">
        <v>38.432899999999997</v>
      </c>
      <c r="L2155" s="110">
        <v>-90.075199999999995</v>
      </c>
      <c r="M2155" s="110" t="s">
        <v>10828</v>
      </c>
      <c r="N2155" s="110"/>
      <c r="O2155" s="110"/>
      <c r="P2155" s="110"/>
      <c r="Q2155" s="110"/>
    </row>
    <row r="2156" spans="1:17" x14ac:dyDescent="0.25">
      <c r="A2156" s="143"/>
      <c r="B2156" s="143" t="str">
        <f>IF(A2156&gt;"",IF(A2156=E2156,"No",(IF(IFERROR(VLOOKUP(A2156,E:E,1,FALSE)=A2156,FALSE),"Duplicate",IF(E2156&gt;"","Mismatch","IT Only")))),"No")</f>
        <v>No</v>
      </c>
      <c r="C2156" s="86" t="s">
        <v>430</v>
      </c>
      <c r="D2156" s="143" t="s">
        <v>431</v>
      </c>
      <c r="E2156" s="143" t="s">
        <v>6491</v>
      </c>
      <c r="F2156" s="143" t="str">
        <f>IF(E2156=0,"N/A",IF(IF(E2156&gt;"",COUNTIF(E:E,E2156),0)&gt;1,"Yes","No"))</f>
        <v>No</v>
      </c>
      <c r="G2156" s="87" t="s">
        <v>6492</v>
      </c>
      <c r="H2156" s="87" t="s">
        <v>644</v>
      </c>
      <c r="I2156" s="87" t="s">
        <v>435</v>
      </c>
      <c r="J2156" s="87" t="s">
        <v>436</v>
      </c>
      <c r="K2156" s="87">
        <v>38.355283329999999</v>
      </c>
      <c r="L2156" s="87">
        <v>-90.413116669999994</v>
      </c>
      <c r="M2156" s="87"/>
      <c r="N2156" s="87" t="s">
        <v>6491</v>
      </c>
      <c r="O2156" s="94">
        <v>572</v>
      </c>
      <c r="P2156" s="87" t="s">
        <v>645</v>
      </c>
      <c r="Q2156" s="89"/>
    </row>
    <row r="2157" spans="1:17" x14ac:dyDescent="0.25">
      <c r="A2157" s="143"/>
      <c r="B2157" s="143" t="str">
        <f>IF(A2157&gt;"",IF(A2157=E2157,"No",(IF(IFERROR(VLOOKUP(A2157,E:E,1,FALSE)=A2157,FALSE),"Duplicate",IF(E2157&gt;"","Mismatch","IT Only")))),"No")</f>
        <v>No</v>
      </c>
      <c r="C2157" s="86" t="s">
        <v>430</v>
      </c>
      <c r="D2157" s="143" t="s">
        <v>431</v>
      </c>
      <c r="E2157" s="143" t="s">
        <v>6014</v>
      </c>
      <c r="F2157" s="143" t="str">
        <f>IF(E2157=0,"N/A",IF(IF(E2157&gt;"",COUNTIF(E:E,E2157),0)&gt;1,"Yes","No"))</f>
        <v>No</v>
      </c>
      <c r="G2157" s="87" t="s">
        <v>6015</v>
      </c>
      <c r="H2157" s="87" t="s">
        <v>444</v>
      </c>
      <c r="I2157" s="87" t="s">
        <v>445</v>
      </c>
      <c r="J2157" s="87" t="s">
        <v>436</v>
      </c>
      <c r="K2157" s="87">
        <v>41.315783330000002</v>
      </c>
      <c r="L2157" s="87">
        <v>-88.654583329999994</v>
      </c>
      <c r="M2157" s="87" t="s">
        <v>6016</v>
      </c>
      <c r="N2157" s="87" t="s">
        <v>6017</v>
      </c>
      <c r="O2157" s="87" t="s">
        <v>6018</v>
      </c>
      <c r="P2157" s="87" t="s">
        <v>2265</v>
      </c>
      <c r="Q2157" s="87" t="s">
        <v>2266</v>
      </c>
    </row>
    <row r="2158" spans="1:17" x14ac:dyDescent="0.25">
      <c r="A2158" s="143"/>
      <c r="B2158" s="84" t="str">
        <f>IF(A2158&gt;"",IF(A2158=E2158,"No",(IF(IFERROR(VLOOKUP(A2158,E:E,1,FALSE)=A2158,FALSE),"Duplicate",IF(E2158&gt;"","Mismatch","IT Only")))),"No")</f>
        <v>No</v>
      </c>
      <c r="C2158" s="86" t="s">
        <v>430</v>
      </c>
      <c r="D2158" s="84" t="s">
        <v>431</v>
      </c>
      <c r="E2158" s="84" t="s">
        <v>6009</v>
      </c>
      <c r="F2158" s="84" t="str">
        <f>IF(E2158=0,"N/A",IF(IF(E2158&gt;"",COUNTIF(E:E,E2158),0)&gt;1,"Yes","No"))</f>
        <v>No</v>
      </c>
      <c r="G2158" s="87" t="s">
        <v>6010</v>
      </c>
      <c r="H2158" s="87" t="s">
        <v>444</v>
      </c>
      <c r="I2158" s="87" t="s">
        <v>445</v>
      </c>
      <c r="J2158" s="87" t="s">
        <v>436</v>
      </c>
      <c r="K2158" s="87">
        <v>41.316416670000002</v>
      </c>
      <c r="L2158" s="87">
        <v>-88.656683330000007</v>
      </c>
      <c r="M2158" s="87" t="s">
        <v>6011</v>
      </c>
      <c r="N2158" s="87" t="s">
        <v>6012</v>
      </c>
      <c r="O2158" s="87" t="s">
        <v>6013</v>
      </c>
      <c r="P2158" s="87" t="s">
        <v>2265</v>
      </c>
      <c r="Q2158" s="87" t="s">
        <v>2266</v>
      </c>
    </row>
    <row r="2159" spans="1:17" x14ac:dyDescent="0.25">
      <c r="A2159" s="143"/>
      <c r="B2159" s="84" t="str">
        <f>IF(A2159&gt;"",IF(A2159=E2159,"No",(IF(IFERROR(VLOOKUP(A2159,E:E,1,FALSE)=A2159,FALSE),"Duplicate",IF(E2159&gt;"","Mismatch","IT Only")))),"No")</f>
        <v>No</v>
      </c>
      <c r="C2159" s="86" t="s">
        <v>430</v>
      </c>
      <c r="D2159" s="84" t="s">
        <v>431</v>
      </c>
      <c r="E2159" s="84" t="s">
        <v>6005</v>
      </c>
      <c r="F2159" s="84" t="str">
        <f>IF(E2159=0,"N/A",IF(IF(E2159&gt;"",COUNTIF(E:E,E2159),0)&gt;1,"Yes","No"))</f>
        <v>No</v>
      </c>
      <c r="G2159" s="87" t="s">
        <v>6006</v>
      </c>
      <c r="H2159" s="87" t="s">
        <v>444</v>
      </c>
      <c r="I2159" s="87" t="s">
        <v>445</v>
      </c>
      <c r="J2159" s="87" t="s">
        <v>436</v>
      </c>
      <c r="K2159" s="87">
        <v>41.319130999999999</v>
      </c>
      <c r="L2159" s="87">
        <v>-88.681398000000002</v>
      </c>
      <c r="M2159" s="87"/>
      <c r="N2159" s="87" t="s">
        <v>6007</v>
      </c>
      <c r="O2159" s="87" t="s">
        <v>6008</v>
      </c>
      <c r="P2159" s="87" t="s">
        <v>2265</v>
      </c>
      <c r="Q2159" s="87" t="s">
        <v>2266</v>
      </c>
    </row>
    <row r="2160" spans="1:17" x14ac:dyDescent="0.25">
      <c r="A2160" s="143"/>
      <c r="B2160" s="143" t="str">
        <f>IF(A2160&gt;"",IF(A2160=E2160,"No",(IF(IFERROR(VLOOKUP(A2160,E:E,1,FALSE)=A2160,FALSE),"Duplicate",IF(E2160&gt;"","Mismatch","IT Only")))),"No")</f>
        <v>No</v>
      </c>
      <c r="C2160" s="86" t="s">
        <v>430</v>
      </c>
      <c r="D2160" s="143" t="s">
        <v>431</v>
      </c>
      <c r="E2160" s="143" t="s">
        <v>6019</v>
      </c>
      <c r="F2160" s="143" t="str">
        <f>IF(E2160=0,"N/A",IF(IF(E2160&gt;"",COUNTIF(E:E,E2160),0)&gt;1,"Yes","No"))</f>
        <v>No</v>
      </c>
      <c r="G2160" s="87" t="s">
        <v>6020</v>
      </c>
      <c r="H2160" s="87" t="s">
        <v>444</v>
      </c>
      <c r="I2160" s="87" t="s">
        <v>445</v>
      </c>
      <c r="J2160" s="87" t="s">
        <v>436</v>
      </c>
      <c r="K2160" s="87">
        <v>41.315399999999997</v>
      </c>
      <c r="L2160" s="87">
        <v>-88.656350000000003</v>
      </c>
      <c r="M2160" s="87" t="s">
        <v>6021</v>
      </c>
      <c r="N2160" s="87" t="s">
        <v>6022</v>
      </c>
      <c r="O2160" s="87" t="s">
        <v>6023</v>
      </c>
      <c r="P2160" s="87" t="s">
        <v>2265</v>
      </c>
      <c r="Q2160" s="87" t="s">
        <v>2266</v>
      </c>
    </row>
    <row r="2161" spans="1:17" x14ac:dyDescent="0.25">
      <c r="A2161" s="143"/>
      <c r="B2161" s="143" t="str">
        <f>IF(A2161&gt;"",IF(A2161=E2161,"No",(IF(IFERROR(VLOOKUP(A2161,E:E,1,FALSE)=A2161,FALSE),"Duplicate",IF(E2161&gt;"","Mismatch","IT Only")))),"No")</f>
        <v>No</v>
      </c>
      <c r="C2161" s="86" t="s">
        <v>430</v>
      </c>
      <c r="D2161" s="143" t="s">
        <v>431</v>
      </c>
      <c r="E2161" s="143" t="s">
        <v>5985</v>
      </c>
      <c r="F2161" s="143" t="str">
        <f>IF(E2161=0,"N/A",IF(IF(E2161&gt;"",COUNTIF(E:E,E2161),0)&gt;1,"Yes","No"))</f>
        <v>No</v>
      </c>
      <c r="G2161" s="87" t="s">
        <v>5986</v>
      </c>
      <c r="H2161" s="87" t="s">
        <v>444</v>
      </c>
      <c r="I2161" s="87" t="s">
        <v>445</v>
      </c>
      <c r="J2161" s="87" t="s">
        <v>436</v>
      </c>
      <c r="K2161" s="87">
        <v>41.315616669999997</v>
      </c>
      <c r="L2161" s="87">
        <v>-88.658100000000005</v>
      </c>
      <c r="M2161" s="87"/>
      <c r="N2161" s="87" t="s">
        <v>5987</v>
      </c>
      <c r="O2161" s="87" t="s">
        <v>5988</v>
      </c>
      <c r="P2161" s="87" t="s">
        <v>2265</v>
      </c>
      <c r="Q2161" s="87" t="s">
        <v>2266</v>
      </c>
    </row>
    <row r="2162" spans="1:17" x14ac:dyDescent="0.25">
      <c r="A2162" s="143"/>
      <c r="B2162" s="143" t="str">
        <f>IF(A2162&gt;"",IF(A2162=E2162,"No",(IF(IFERROR(VLOOKUP(A2162,E:E,1,FALSE)=A2162,FALSE),"Duplicate",IF(E2162&gt;"","Mismatch","IT Only")))),"No")</f>
        <v>No</v>
      </c>
      <c r="C2162" s="86" t="s">
        <v>430</v>
      </c>
      <c r="D2162" s="143" t="s">
        <v>431</v>
      </c>
      <c r="E2162" s="143" t="s">
        <v>5989</v>
      </c>
      <c r="F2162" s="143" t="str">
        <f>IF(E2162=0,"N/A",IF(IF(E2162&gt;"",COUNTIF(E:E,E2162),0)&gt;1,"Yes","No"))</f>
        <v>No</v>
      </c>
      <c r="G2162" s="87" t="s">
        <v>5990</v>
      </c>
      <c r="H2162" s="87" t="s">
        <v>444</v>
      </c>
      <c r="I2162" s="87" t="s">
        <v>445</v>
      </c>
      <c r="J2162" s="87" t="s">
        <v>436</v>
      </c>
      <c r="K2162" s="87">
        <v>41.336283330000001</v>
      </c>
      <c r="L2162" s="87">
        <v>-88.755300000000005</v>
      </c>
      <c r="M2162" s="87"/>
      <c r="N2162" s="87" t="s">
        <v>5991</v>
      </c>
      <c r="O2162" s="87" t="s">
        <v>5992</v>
      </c>
      <c r="P2162" s="87" t="s">
        <v>2265</v>
      </c>
      <c r="Q2162" s="87" t="s">
        <v>2266</v>
      </c>
    </row>
    <row r="2163" spans="1:17" x14ac:dyDescent="0.25">
      <c r="A2163" s="143"/>
      <c r="B2163" s="84" t="str">
        <f>IF(A2163&gt;"",IF(A2163=E2163,"No",(IF(IFERROR(VLOOKUP(A2163,E:E,1,FALSE)=A2163,FALSE),"Duplicate",IF(E2163&gt;"","Mismatch","IT Only")))),"No")</f>
        <v>No</v>
      </c>
      <c r="C2163" s="86" t="s">
        <v>430</v>
      </c>
      <c r="D2163" s="84" t="s">
        <v>431</v>
      </c>
      <c r="E2163" s="84" t="s">
        <v>6569</v>
      </c>
      <c r="F2163" s="84" t="str">
        <f>IF(E2163=0,"N/A",IF(IF(E2163&gt;"",COUNTIF(E:E,E2163),0)&gt;1,"Yes","No"))</f>
        <v>No</v>
      </c>
      <c r="G2163" s="87" t="s">
        <v>6570</v>
      </c>
      <c r="H2163" s="87" t="s">
        <v>479</v>
      </c>
      <c r="I2163" s="87" t="s">
        <v>445</v>
      </c>
      <c r="J2163" s="87" t="s">
        <v>436</v>
      </c>
      <c r="K2163" s="87">
        <v>39.978666670000003</v>
      </c>
      <c r="L2163" s="87">
        <v>-90.677233330000007</v>
      </c>
      <c r="M2163" s="87"/>
      <c r="N2163" s="87" t="s">
        <v>6569</v>
      </c>
      <c r="O2163" s="87" t="s">
        <v>6571</v>
      </c>
      <c r="P2163" s="87" t="s">
        <v>482</v>
      </c>
      <c r="Q2163" s="87" t="s">
        <v>483</v>
      </c>
    </row>
    <row r="2164" spans="1:17" x14ac:dyDescent="0.25">
      <c r="A2164" s="143"/>
      <c r="B2164" s="84" t="str">
        <f>IF(A2164&gt;"",IF(A2164=E2164,"No",(IF(IFERROR(VLOOKUP(A2164,E:E,1,FALSE)=A2164,FALSE),"Duplicate",IF(E2164&gt;"","Mismatch","IT Only")))),"No")</f>
        <v>No</v>
      </c>
      <c r="C2164" s="86" t="s">
        <v>430</v>
      </c>
      <c r="D2164" s="84" t="s">
        <v>431</v>
      </c>
      <c r="E2164" s="84" t="s">
        <v>6572</v>
      </c>
      <c r="F2164" s="84" t="str">
        <f>IF(E2164=0,"N/A",IF(IF(E2164&gt;"",COUNTIF(E:E,E2164),0)&gt;1,"Yes","No"))</f>
        <v>No</v>
      </c>
      <c r="G2164" s="87" t="s">
        <v>6573</v>
      </c>
      <c r="H2164" s="87" t="s">
        <v>479</v>
      </c>
      <c r="I2164" s="87" t="s">
        <v>445</v>
      </c>
      <c r="J2164" s="87" t="s">
        <v>436</v>
      </c>
      <c r="K2164" s="87">
        <v>39.97433333</v>
      </c>
      <c r="L2164" s="87">
        <v>-90.759283330000002</v>
      </c>
      <c r="M2164" s="87"/>
      <c r="N2164" s="87" t="s">
        <v>6572</v>
      </c>
      <c r="O2164" s="87" t="s">
        <v>6574</v>
      </c>
      <c r="P2164" s="87" t="s">
        <v>482</v>
      </c>
      <c r="Q2164" s="87" t="s">
        <v>483</v>
      </c>
    </row>
    <row r="2165" spans="1:17" x14ac:dyDescent="0.25">
      <c r="A2165" s="93" t="s">
        <v>6564</v>
      </c>
      <c r="B2165" s="84" t="str">
        <f>IF(A2165&gt;"",IF(A2165=E2165,"No",(IF(IFERROR(VLOOKUP(A2165,E:E,1,FALSE)=A2165,FALSE),"Duplicate",IF(E2165&gt;"","Mismatch","IT Only")))),"No")</f>
        <v>Duplicate</v>
      </c>
      <c r="C2165" s="86" t="s">
        <v>463</v>
      </c>
      <c r="D2165" s="84" t="s">
        <v>464</v>
      </c>
      <c r="E2165" s="84" t="s">
        <v>6565</v>
      </c>
      <c r="F2165" s="84" t="str">
        <f>IF(E2165=0,"N/A",IF(IF(E2165&gt;"",COUNTIF(E:E,E2165),0)&gt;1,"Yes","No"))</f>
        <v>No</v>
      </c>
      <c r="G2165" s="87" t="s">
        <v>6566</v>
      </c>
      <c r="H2165" s="87" t="s">
        <v>479</v>
      </c>
      <c r="I2165" s="87" t="s">
        <v>445</v>
      </c>
      <c r="J2165" s="87" t="s">
        <v>467</v>
      </c>
      <c r="K2165" s="87">
        <v>39.982166669999998</v>
      </c>
      <c r="L2165" s="87">
        <v>-90.769133330000003</v>
      </c>
      <c r="M2165" s="87"/>
      <c r="N2165" s="87" t="s">
        <v>6567</v>
      </c>
      <c r="O2165" s="87" t="s">
        <v>6568</v>
      </c>
      <c r="P2165" s="87" t="s">
        <v>482</v>
      </c>
      <c r="Q2165" s="87" t="s">
        <v>483</v>
      </c>
    </row>
    <row r="2166" spans="1:17" x14ac:dyDescent="0.25">
      <c r="C2166" s="86" t="s">
        <v>430</v>
      </c>
      <c r="D2166" s="84" t="s">
        <v>464</v>
      </c>
      <c r="E2166" s="84" t="s">
        <v>10333</v>
      </c>
      <c r="F2166" s="84" t="s">
        <v>32</v>
      </c>
      <c r="G2166" s="134" t="s">
        <v>10331</v>
      </c>
      <c r="H2166" s="110" t="s">
        <v>479</v>
      </c>
      <c r="I2166" s="110" t="s">
        <v>445</v>
      </c>
      <c r="J2166" s="110"/>
      <c r="K2166" s="134">
        <v>39.716431</v>
      </c>
      <c r="L2166" s="134">
        <v>-90.268135000000001</v>
      </c>
      <c r="M2166" s="134" t="s">
        <v>10332</v>
      </c>
      <c r="N2166" s="110"/>
      <c r="O2166" s="110"/>
      <c r="P2166" s="110"/>
      <c r="Q2166" s="110"/>
    </row>
    <row r="2167" spans="1:17" x14ac:dyDescent="0.25">
      <c r="A2167" s="143"/>
      <c r="B2167" s="143" t="str">
        <f>IF(A2167&gt;"",IF(A2167=E2167,"No",(IF(IFERROR(VLOOKUP(A2167,E:E,1,FALSE)=A2167,FALSE),"Duplicate",IF(E2167&gt;"","Mismatch","IT Only")))),"No")</f>
        <v>No</v>
      </c>
      <c r="C2167" s="86" t="s">
        <v>430</v>
      </c>
      <c r="D2167" s="143" t="s">
        <v>431</v>
      </c>
      <c r="E2167" s="143" t="s">
        <v>6124</v>
      </c>
      <c r="F2167" s="143" t="str">
        <f>IF(E2167=0,"N/A",IF(IF(E2167&gt;"",COUNTIF(E:E,E2167),0)&gt;1,"Yes","No"))</f>
        <v>No</v>
      </c>
      <c r="G2167" s="87" t="s">
        <v>6125</v>
      </c>
      <c r="H2167" s="87" t="s">
        <v>528</v>
      </c>
      <c r="I2167" s="87" t="s">
        <v>445</v>
      </c>
      <c r="J2167" s="87" t="s">
        <v>436</v>
      </c>
      <c r="K2167" s="87">
        <v>39.478499999999997</v>
      </c>
      <c r="L2167" s="87">
        <v>-88.388549999999995</v>
      </c>
      <c r="M2167" s="87"/>
      <c r="N2167" s="87" t="s">
        <v>6124</v>
      </c>
      <c r="O2167" s="87" t="s">
        <v>6126</v>
      </c>
      <c r="P2167" s="87" t="s">
        <v>714</v>
      </c>
      <c r="Q2167" s="87" t="s">
        <v>715</v>
      </c>
    </row>
    <row r="2168" spans="1:17" x14ac:dyDescent="0.25">
      <c r="A2168" s="143"/>
      <c r="B2168" s="84" t="str">
        <f>IF(A2168&gt;"",IF(A2168=E2168,"No",(IF(IFERROR(VLOOKUP(A2168,E:E,1,FALSE)=A2168,FALSE),"Duplicate",IF(E2168&gt;"","Mismatch","IT Only")))),"No")</f>
        <v>No</v>
      </c>
      <c r="C2168" s="86" t="s">
        <v>430</v>
      </c>
      <c r="D2168" s="84" t="s">
        <v>431</v>
      </c>
      <c r="E2168" s="84" t="s">
        <v>6546</v>
      </c>
      <c r="F2168" s="84" t="str">
        <f>IF(E2168=0,"N/A",IF(IF(E2168&gt;"",COUNTIF(E:E,E2168),0)&gt;1,"Yes","No"))</f>
        <v>No</v>
      </c>
      <c r="G2168" s="87" t="s">
        <v>6547</v>
      </c>
      <c r="H2168" s="87" t="s">
        <v>493</v>
      </c>
      <c r="I2168" s="87" t="s">
        <v>445</v>
      </c>
      <c r="J2168" s="87" t="s">
        <v>436</v>
      </c>
      <c r="K2168" s="87">
        <v>39.713099999999997</v>
      </c>
      <c r="L2168" s="87">
        <v>-89.250783330000004</v>
      </c>
      <c r="M2168" s="87"/>
      <c r="N2168" s="87" t="s">
        <v>6548</v>
      </c>
      <c r="O2168" s="87" t="s">
        <v>6549</v>
      </c>
      <c r="P2168" s="87" t="s">
        <v>496</v>
      </c>
      <c r="Q2168" s="87" t="s">
        <v>497</v>
      </c>
    </row>
    <row r="2169" spans="1:17" x14ac:dyDescent="0.25">
      <c r="A2169" s="143"/>
      <c r="B2169" s="84" t="str">
        <f>IF(A2169&gt;"",IF(A2169=E2169,"No",(IF(IFERROR(VLOOKUP(A2169,E:E,1,FALSE)=A2169,FALSE),"Duplicate",IF(E2169&gt;"","Mismatch","IT Only")))),"No")</f>
        <v>No</v>
      </c>
      <c r="C2169" s="86" t="s">
        <v>430</v>
      </c>
      <c r="D2169" s="84" t="s">
        <v>431</v>
      </c>
      <c r="E2169" s="84" t="s">
        <v>6284</v>
      </c>
      <c r="F2169" s="84" t="str">
        <f>IF(E2169=0,"N/A",IF(IF(E2169&gt;"",COUNTIF(E:E,E2169),0)&gt;1,"Yes","No"))</f>
        <v>No</v>
      </c>
      <c r="G2169" s="87" t="s">
        <v>6285</v>
      </c>
      <c r="H2169" s="87" t="s">
        <v>680</v>
      </c>
      <c r="I2169" s="87" t="s">
        <v>445</v>
      </c>
      <c r="J2169" s="87" t="s">
        <v>436</v>
      </c>
      <c r="K2169" s="87"/>
      <c r="L2169" s="87"/>
      <c r="M2169" s="87"/>
      <c r="N2169" s="87" t="s">
        <v>6284</v>
      </c>
      <c r="O2169" s="87" t="s">
        <v>6286</v>
      </c>
      <c r="P2169" s="87" t="s">
        <v>684</v>
      </c>
      <c r="Q2169" s="87" t="s">
        <v>685</v>
      </c>
    </row>
    <row r="2170" spans="1:17" x14ac:dyDescent="0.25">
      <c r="A2170" s="143"/>
      <c r="B2170" s="84" t="str">
        <f>IF(A2170&gt;"",IF(A2170=E2170,"No",(IF(IFERROR(VLOOKUP(A2170,E:E,1,FALSE)=A2170,FALSE),"Duplicate",IF(E2170&gt;"","Mismatch","IT Only")))),"No")</f>
        <v>No</v>
      </c>
      <c r="C2170" s="86" t="s">
        <v>430</v>
      </c>
      <c r="D2170" s="84" t="s">
        <v>431</v>
      </c>
      <c r="E2170" s="84" t="s">
        <v>6281</v>
      </c>
      <c r="F2170" s="84" t="str">
        <f>IF(E2170=0,"N/A",IF(IF(E2170&gt;"",COUNTIF(E:E,E2170),0)&gt;1,"Yes","No"))</f>
        <v>No</v>
      </c>
      <c r="G2170" s="87" t="s">
        <v>6282</v>
      </c>
      <c r="H2170" s="87" t="s">
        <v>680</v>
      </c>
      <c r="I2170" s="87" t="s">
        <v>445</v>
      </c>
      <c r="J2170" s="87" t="s">
        <v>436</v>
      </c>
      <c r="K2170" s="87">
        <v>37.1845</v>
      </c>
      <c r="L2170" s="87">
        <v>-88.772850000000005</v>
      </c>
      <c r="M2170" s="87"/>
      <c r="N2170" s="87" t="s">
        <v>6281</v>
      </c>
      <c r="O2170" s="87" t="s">
        <v>6283</v>
      </c>
      <c r="P2170" s="87" t="s">
        <v>684</v>
      </c>
      <c r="Q2170" s="87" t="s">
        <v>685</v>
      </c>
    </row>
    <row r="2171" spans="1:17" x14ac:dyDescent="0.25">
      <c r="A2171" s="143"/>
      <c r="B2171" s="143" t="str">
        <f>IF(A2171&gt;"",IF(A2171=E2171,"No",(IF(IFERROR(VLOOKUP(A2171,E:E,1,FALSE)=A2171,FALSE),"Duplicate",IF(E2171&gt;"","Mismatch","IT Only")))),"No")</f>
        <v>No</v>
      </c>
      <c r="C2171" s="86" t="s">
        <v>430</v>
      </c>
      <c r="D2171" s="143" t="s">
        <v>431</v>
      </c>
      <c r="E2171" s="84" t="s">
        <v>6550</v>
      </c>
      <c r="F2171" s="84" t="str">
        <f>IF(E2171=0,"N/A",IF(IF(E2171&gt;"",COUNTIF(E:E,E2171),0)&gt;1,"Yes","No"))</f>
        <v>No</v>
      </c>
      <c r="G2171" s="87" t="s">
        <v>6551</v>
      </c>
      <c r="H2171" s="87" t="s">
        <v>489</v>
      </c>
      <c r="I2171" s="87" t="s">
        <v>435</v>
      </c>
      <c r="J2171" s="87" t="s">
        <v>436</v>
      </c>
      <c r="K2171" s="87">
        <v>38.258049999999997</v>
      </c>
      <c r="L2171" s="87">
        <v>-92.587016669999997</v>
      </c>
      <c r="M2171" s="87"/>
      <c r="N2171" s="87" t="s">
        <v>6550</v>
      </c>
      <c r="O2171" s="94">
        <v>204</v>
      </c>
      <c r="P2171" s="87" t="s">
        <v>1505</v>
      </c>
      <c r="Q2171" s="89"/>
    </row>
    <row r="2172" spans="1:17" x14ac:dyDescent="0.25">
      <c r="A2172" s="143" t="s">
        <v>6509</v>
      </c>
      <c r="B2172" s="143" t="str">
        <f>IF(A2172&gt;"",IF(A2172=E2172,"No",(IF(IFERROR(VLOOKUP(A2172,E:E,1,FALSE)=A2172,FALSE),"Duplicate",IF(E2172&gt;"","Mismatch","IT Only")))),"No")</f>
        <v>No</v>
      </c>
      <c r="C2172" s="86" t="s">
        <v>430</v>
      </c>
      <c r="D2172" s="143" t="s">
        <v>431</v>
      </c>
      <c r="E2172" s="84" t="s">
        <v>6509</v>
      </c>
      <c r="F2172" s="84" t="str">
        <f>IF(E2172=0,"N/A",IF(IF(E2172&gt;"",COUNTIF(E:E,E2172),0)&gt;1,"Yes","No"))</f>
        <v>No</v>
      </c>
      <c r="G2172" s="87" t="s">
        <v>6510</v>
      </c>
      <c r="H2172" s="87" t="s">
        <v>624</v>
      </c>
      <c r="I2172" s="87" t="s">
        <v>445</v>
      </c>
      <c r="J2172" s="87" t="s">
        <v>580</v>
      </c>
      <c r="K2172" s="87">
        <v>39.096190999999997</v>
      </c>
      <c r="L2172" s="87">
        <v>-89.829616999999999</v>
      </c>
      <c r="M2172" s="87" t="s">
        <v>6511</v>
      </c>
      <c r="N2172" s="87"/>
      <c r="O2172" s="87"/>
      <c r="P2172" s="87"/>
      <c r="Q2172" s="87"/>
    </row>
    <row r="2173" spans="1:17" x14ac:dyDescent="0.25">
      <c r="A2173" s="93" t="s">
        <v>6130</v>
      </c>
      <c r="B2173" s="84" t="str">
        <f>IF(A2173&gt;"",IF(A2173=E2173,"No",(IF(IFERROR(VLOOKUP(A2173,E:E,1,FALSE)=A2173,FALSE),"Duplicate",IF(E2173&gt;"","Mismatch","IT Only")))),"No")</f>
        <v>Duplicate</v>
      </c>
      <c r="C2173" s="86" t="s">
        <v>463</v>
      </c>
      <c r="D2173" s="84" t="s">
        <v>549</v>
      </c>
      <c r="E2173" s="84" t="s">
        <v>6131</v>
      </c>
      <c r="F2173" s="84" t="str">
        <f>IF(E2173=0,"N/A",IF(IF(E2173&gt;"",COUNTIF(E:E,E2173),0)&gt;1,"Yes","No"))</f>
        <v>No</v>
      </c>
      <c r="G2173" s="87" t="s">
        <v>6132</v>
      </c>
      <c r="H2173" s="87" t="s">
        <v>528</v>
      </c>
      <c r="I2173" s="87" t="s">
        <v>445</v>
      </c>
      <c r="J2173" s="87" t="s">
        <v>552</v>
      </c>
      <c r="K2173" s="87">
        <v>39.490666670000003</v>
      </c>
      <c r="L2173" s="87">
        <v>-88.328333330000007</v>
      </c>
      <c r="M2173" s="87"/>
      <c r="N2173" s="87" t="s">
        <v>6131</v>
      </c>
      <c r="O2173" s="87" t="s">
        <v>6133</v>
      </c>
      <c r="P2173" s="87" t="s">
        <v>714</v>
      </c>
      <c r="Q2173" s="87" t="s">
        <v>715</v>
      </c>
    </row>
    <row r="2174" spans="1:17" x14ac:dyDescent="0.25">
      <c r="A2174" s="143" t="s">
        <v>6451</v>
      </c>
      <c r="B2174" s="143" t="str">
        <f>IF(A2174&gt;"",IF(A2174=E2174,"No",(IF(IFERROR(VLOOKUP(A2174,E:E,1,FALSE)=A2174,FALSE),"Duplicate",IF(E2174&gt;"","Mismatch","IT Only")))),"No")</f>
        <v>No</v>
      </c>
      <c r="C2174" s="86" t="s">
        <v>430</v>
      </c>
      <c r="D2174" s="143" t="s">
        <v>472</v>
      </c>
      <c r="E2174" s="143" t="s">
        <v>6452</v>
      </c>
      <c r="F2174" s="143" t="str">
        <f>IF(E2174=0,"N/A",IF(IF(E2174&gt;"",COUNTIF(E:E,E2174),0)&gt;1,"Yes","No"))</f>
        <v>No</v>
      </c>
      <c r="G2174" s="87" t="s">
        <v>6453</v>
      </c>
      <c r="H2174" s="87" t="s">
        <v>434</v>
      </c>
      <c r="I2174" s="87" t="s">
        <v>435</v>
      </c>
      <c r="J2174" s="87" t="s">
        <v>436</v>
      </c>
      <c r="K2174" s="87">
        <v>38.920650000000002</v>
      </c>
      <c r="L2174" s="87">
        <v>-91.460666669999995</v>
      </c>
      <c r="M2174" s="87" t="s">
        <v>6454</v>
      </c>
      <c r="N2174" s="87" t="s">
        <v>6452</v>
      </c>
      <c r="O2174" s="94">
        <v>950</v>
      </c>
      <c r="P2174" s="87" t="s">
        <v>437</v>
      </c>
      <c r="Q2174" s="89"/>
    </row>
    <row r="2175" spans="1:17" x14ac:dyDescent="0.25">
      <c r="A2175" s="93" t="s">
        <v>6447</v>
      </c>
      <c r="B2175" s="84" t="str">
        <f>IF(A2175&gt;"",IF(A2175=E2175,"No",(IF(IFERROR(VLOOKUP(A2175,E:E,1,FALSE)=A2175,FALSE),"Duplicate",IF(E2175&gt;"","Mismatch","IT Only")))),"No")</f>
        <v>Duplicate</v>
      </c>
      <c r="C2175" s="86" t="s">
        <v>463</v>
      </c>
      <c r="D2175" s="84" t="s">
        <v>925</v>
      </c>
      <c r="E2175" s="84" t="s">
        <v>6448</v>
      </c>
      <c r="F2175" s="84" t="str">
        <f>IF(E2175=0,"N/A",IF(IF(E2175&gt;"",COUNTIF(E:E,E2175),0)&gt;1,"Yes","No"))</f>
        <v>No</v>
      </c>
      <c r="G2175" s="87" t="s">
        <v>6449</v>
      </c>
      <c r="H2175" s="87" t="s">
        <v>434</v>
      </c>
      <c r="I2175" s="87" t="s">
        <v>435</v>
      </c>
      <c r="J2175" s="87" t="s">
        <v>1956</v>
      </c>
      <c r="K2175" s="87">
        <v>38.922449999999998</v>
      </c>
      <c r="L2175" s="87">
        <v>-91.460700000000003</v>
      </c>
      <c r="M2175" s="87" t="s">
        <v>6450</v>
      </c>
      <c r="N2175" s="87" t="s">
        <v>6448</v>
      </c>
      <c r="O2175" s="88">
        <v>50</v>
      </c>
      <c r="P2175" s="87" t="s">
        <v>437</v>
      </c>
      <c r="Q2175" s="89"/>
    </row>
    <row r="2176" spans="1:17" x14ac:dyDescent="0.25">
      <c r="A2176" s="143"/>
      <c r="B2176" s="143" t="str">
        <f>IF(A2176&gt;"",IF(A2176=E2176,"No",(IF(IFERROR(VLOOKUP(A2176,E:E,1,FALSE)=A2176,FALSE),"Duplicate",IF(E2176&gt;"","Mismatch","IT Only")))),"No")</f>
        <v>No</v>
      </c>
      <c r="C2176" s="86" t="s">
        <v>430</v>
      </c>
      <c r="D2176" s="143" t="s">
        <v>431</v>
      </c>
      <c r="E2176" s="143" t="s">
        <v>6266</v>
      </c>
      <c r="F2176" s="143" t="str">
        <f>IF(E2176=0,"N/A",IF(IF(E2176&gt;"",COUNTIF(E:E,E2176),0)&gt;1,"Yes","No"))</f>
        <v>No</v>
      </c>
      <c r="G2176" s="87" t="s">
        <v>6267</v>
      </c>
      <c r="H2176" s="87" t="s">
        <v>444</v>
      </c>
      <c r="I2176" s="87" t="s">
        <v>445</v>
      </c>
      <c r="J2176" s="87" t="s">
        <v>10374</v>
      </c>
      <c r="K2176" s="87">
        <v>40.78875</v>
      </c>
      <c r="L2176" s="87">
        <v>-89.360433</v>
      </c>
      <c r="M2176" s="87"/>
      <c r="N2176" s="87" t="s">
        <v>6266</v>
      </c>
      <c r="O2176" s="87" t="s">
        <v>6268</v>
      </c>
      <c r="P2176" s="87" t="s">
        <v>447</v>
      </c>
      <c r="Q2176" s="87" t="s">
        <v>448</v>
      </c>
    </row>
    <row r="2177" spans="1:17" x14ac:dyDescent="0.25">
      <c r="A2177" s="143"/>
      <c r="B2177" s="84" t="str">
        <f>IF(A2177&gt;"",IF(A2177=E2177,"No",(IF(IFERROR(VLOOKUP(A2177,E:E,1,FALSE)=A2177,FALSE),"Duplicate",IF(E2177&gt;"","Mismatch","IT Only")))),"No")</f>
        <v>No</v>
      </c>
      <c r="C2177" s="86" t="s">
        <v>430</v>
      </c>
      <c r="D2177" s="84" t="s">
        <v>431</v>
      </c>
      <c r="E2177" s="143" t="s">
        <v>6137</v>
      </c>
      <c r="F2177" s="84" t="str">
        <f>IF(E2177=0,"N/A",IF(IF(E2177&gt;"",COUNTIF(E:E,E2177),0)&gt;1,"Yes","No"))</f>
        <v>No</v>
      </c>
      <c r="G2177" s="87" t="s">
        <v>6138</v>
      </c>
      <c r="H2177" s="87" t="s">
        <v>528</v>
      </c>
      <c r="I2177" s="87" t="s">
        <v>445</v>
      </c>
      <c r="J2177" s="87" t="s">
        <v>436</v>
      </c>
      <c r="K2177" s="87">
        <v>39.497500000000002</v>
      </c>
      <c r="L2177" s="87">
        <v>-88.396333330000004</v>
      </c>
      <c r="M2177" s="87"/>
      <c r="N2177" s="87" t="s">
        <v>6137</v>
      </c>
      <c r="O2177" s="87" t="s">
        <v>6139</v>
      </c>
      <c r="P2177" s="87" t="s">
        <v>714</v>
      </c>
      <c r="Q2177" s="87" t="s">
        <v>715</v>
      </c>
    </row>
    <row r="2178" spans="1:17" x14ac:dyDescent="0.25">
      <c r="A2178" s="143"/>
      <c r="B2178" s="84" t="str">
        <f>IF(A2178&gt;"",IF(A2178=E2178,"No",(IF(IFERROR(VLOOKUP(A2178,E:E,1,FALSE)=A2178,FALSE),"Duplicate",IF(E2178&gt;"","Mismatch","IT Only")))),"No")</f>
        <v>No</v>
      </c>
      <c r="C2178" s="86" t="s">
        <v>430</v>
      </c>
      <c r="D2178" s="84" t="s">
        <v>431</v>
      </c>
      <c r="E2178" s="84" t="s">
        <v>6552</v>
      </c>
      <c r="F2178" s="84" t="str">
        <f>IF(E2178=0,"N/A",IF(IF(E2178&gt;"",COUNTIF(E:E,E2178),0)&gt;1,"Yes","No"))</f>
        <v>No</v>
      </c>
      <c r="G2178" s="87" t="s">
        <v>6553</v>
      </c>
      <c r="H2178" s="87" t="s">
        <v>558</v>
      </c>
      <c r="I2178" s="87" t="s">
        <v>445</v>
      </c>
      <c r="J2178" s="87" t="s">
        <v>436</v>
      </c>
      <c r="K2178" s="87">
        <v>39.063009999999998</v>
      </c>
      <c r="L2178" s="87">
        <v>-89.733772000000002</v>
      </c>
      <c r="M2178" s="87"/>
      <c r="N2178" s="87" t="s">
        <v>6554</v>
      </c>
      <c r="O2178" s="87" t="s">
        <v>6555</v>
      </c>
      <c r="P2178" s="87" t="s">
        <v>1196</v>
      </c>
      <c r="Q2178" s="87" t="s">
        <v>1197</v>
      </c>
    </row>
    <row r="2179" spans="1:17" x14ac:dyDescent="0.25">
      <c r="A2179" s="143"/>
      <c r="B2179" s="143" t="str">
        <f>IF(A2179&gt;"",IF(A2179=E2179,"No",(IF(IFERROR(VLOOKUP(A2179,E:E,1,FALSE)=A2179,FALSE),"Duplicate",IF(E2179&gt;"","Mismatch","IT Only")))),"No")</f>
        <v>No</v>
      </c>
      <c r="C2179" s="86" t="s">
        <v>430</v>
      </c>
      <c r="D2179" s="143" t="s">
        <v>431</v>
      </c>
      <c r="E2179" s="143" t="s">
        <v>6556</v>
      </c>
      <c r="F2179" s="143" t="str">
        <f>IF(E2179=0,"N/A",IF(IF(E2179&gt;"",COUNTIF(E:E,E2179),0)&gt;1,"Yes","No"))</f>
        <v>No</v>
      </c>
      <c r="G2179" s="87" t="s">
        <v>6557</v>
      </c>
      <c r="H2179" s="87" t="s">
        <v>493</v>
      </c>
      <c r="I2179" s="87" t="s">
        <v>445</v>
      </c>
      <c r="J2179" s="87" t="s">
        <v>436</v>
      </c>
      <c r="K2179" s="87">
        <v>40.004689999999997</v>
      </c>
      <c r="L2179" s="87">
        <v>-89.283891999999994</v>
      </c>
      <c r="M2179" s="87"/>
      <c r="N2179" s="87" t="s">
        <v>6556</v>
      </c>
      <c r="O2179" s="87" t="s">
        <v>6558</v>
      </c>
      <c r="P2179" s="87" t="s">
        <v>806</v>
      </c>
      <c r="Q2179" s="87" t="s">
        <v>807</v>
      </c>
    </row>
    <row r="2180" spans="1:17" x14ac:dyDescent="0.25">
      <c r="A2180" s="143"/>
      <c r="B2180" s="84" t="str">
        <f>IF(A2180&gt;"",IF(A2180=E2180,"No",(IF(IFERROR(VLOOKUP(A2180,E:E,1,FALSE)=A2180,FALSE),"Duplicate",IF(E2180&gt;"","Mismatch","IT Only")))),"No")</f>
        <v>No</v>
      </c>
      <c r="C2180" s="86" t="s">
        <v>430</v>
      </c>
      <c r="D2180" s="84" t="s">
        <v>431</v>
      </c>
      <c r="E2180" s="84" t="s">
        <v>6559</v>
      </c>
      <c r="F2180" s="84" t="str">
        <f>IF(E2180=0,"N/A",IF(IF(E2180&gt;"",COUNTIF(E:E,E2180),0)&gt;1,"Yes","No"))</f>
        <v>No</v>
      </c>
      <c r="G2180" s="87" t="s">
        <v>6560</v>
      </c>
      <c r="H2180" s="87" t="s">
        <v>493</v>
      </c>
      <c r="I2180" s="87" t="s">
        <v>445</v>
      </c>
      <c r="J2180" s="87" t="s">
        <v>436</v>
      </c>
      <c r="K2180" s="87">
        <v>40.143005000000002</v>
      </c>
      <c r="L2180" s="87">
        <v>-89.254118000000005</v>
      </c>
      <c r="M2180" s="87"/>
      <c r="N2180" s="87" t="s">
        <v>6559</v>
      </c>
      <c r="O2180" s="87" t="s">
        <v>6561</v>
      </c>
      <c r="P2180" s="87" t="s">
        <v>806</v>
      </c>
      <c r="Q2180" s="87" t="s">
        <v>807</v>
      </c>
    </row>
    <row r="2181" spans="1:17" s="90" customFormat="1" x14ac:dyDescent="0.25">
      <c r="A2181" s="143" t="s">
        <v>6564</v>
      </c>
      <c r="B2181" s="143" t="str">
        <f>IF(A2181&gt;"",IF(A2181=E2181,"No",(IF(IFERROR(VLOOKUP(A2181,E:E,1,FALSE)=A2181,FALSE),"Duplicate",IF(E2181&gt;"","Mismatch","IT Only")))),"No")</f>
        <v>No</v>
      </c>
      <c r="C2181" s="86" t="s">
        <v>430</v>
      </c>
      <c r="D2181" s="143" t="s">
        <v>431</v>
      </c>
      <c r="E2181" s="143" t="s">
        <v>6564</v>
      </c>
      <c r="F2181" s="143" t="str">
        <f>IF(E2181=0,"N/A",IF(IF(E2181&gt;"",COUNTIF(E:E,E2181),0)&gt;1,"Yes","No"))</f>
        <v>No</v>
      </c>
      <c r="G2181" s="87" t="s">
        <v>10038</v>
      </c>
      <c r="H2181" s="87" t="s">
        <v>479</v>
      </c>
      <c r="I2181" s="87" t="s">
        <v>445</v>
      </c>
      <c r="J2181" s="87" t="s">
        <v>580</v>
      </c>
      <c r="K2181" s="87">
        <v>39.981338999999998</v>
      </c>
      <c r="L2181" s="87">
        <v>-90.759731000000002</v>
      </c>
      <c r="M2181" s="87" t="s">
        <v>10039</v>
      </c>
      <c r="N2181" s="87"/>
      <c r="O2181" s="87"/>
      <c r="P2181" s="87"/>
      <c r="Q2181" s="87"/>
    </row>
    <row r="2182" spans="1:17" x14ac:dyDescent="0.25">
      <c r="A2182" s="143"/>
      <c r="B2182" s="143" t="str">
        <f>IF(A2182&gt;"",IF(A2182=E2182,"No",(IF(IFERROR(VLOOKUP(A2182,E:E,1,FALSE)=A2182,FALSE),"Duplicate",IF(E2182&gt;"","Mismatch","IT Only")))),"No")</f>
        <v>No</v>
      </c>
      <c r="C2182" s="86" t="s">
        <v>430</v>
      </c>
      <c r="D2182" s="143" t="s">
        <v>431</v>
      </c>
      <c r="E2182" s="143" t="s">
        <v>6600</v>
      </c>
      <c r="F2182" s="143" t="str">
        <f>IF(E2182=0,"N/A",IF(IF(E2182&gt;"",COUNTIF(E:E,E2182),0)&gt;1,"Yes","No"))</f>
        <v>No</v>
      </c>
      <c r="G2182" s="87" t="s">
        <v>6601</v>
      </c>
      <c r="H2182" s="87" t="s">
        <v>680</v>
      </c>
      <c r="I2182" s="87" t="s">
        <v>445</v>
      </c>
      <c r="J2182" s="87" t="s">
        <v>436</v>
      </c>
      <c r="K2182" s="87">
        <v>38.343147999999999</v>
      </c>
      <c r="L2182" s="87">
        <v>-88.835970000000003</v>
      </c>
      <c r="M2182" s="87" t="s">
        <v>6602</v>
      </c>
      <c r="N2182" s="87" t="s">
        <v>6600</v>
      </c>
      <c r="O2182" s="87" t="s">
        <v>6603</v>
      </c>
      <c r="P2182" s="87" t="s">
        <v>763</v>
      </c>
      <c r="Q2182" s="87" t="s">
        <v>764</v>
      </c>
    </row>
    <row r="2183" spans="1:17" x14ac:dyDescent="0.25">
      <c r="A2183" s="93" t="s">
        <v>6576</v>
      </c>
      <c r="B2183" s="84" t="str">
        <f>IF(A2183&gt;"",IF(A2183=E2183,"No",(IF(IFERROR(VLOOKUP(A2183,E:E,1,FALSE)=A2183,FALSE),"Duplicate",IF(E2183&gt;"","Mismatch","IT Only")))),"No")</f>
        <v>Mismatch</v>
      </c>
      <c r="C2183" s="86" t="s">
        <v>463</v>
      </c>
      <c r="D2183" s="84" t="s">
        <v>464</v>
      </c>
      <c r="E2183" s="84" t="s">
        <v>6577</v>
      </c>
      <c r="F2183" s="84" t="str">
        <f>IF(E2183=0,"N/A",IF(IF(E2183&gt;"",COUNTIF(E:E,E2183),0)&gt;1,"Yes","No"))</f>
        <v>No</v>
      </c>
      <c r="G2183" s="87" t="s">
        <v>6578</v>
      </c>
      <c r="H2183" s="87" t="s">
        <v>680</v>
      </c>
      <c r="I2183" s="87" t="s">
        <v>445</v>
      </c>
      <c r="J2183" s="87" t="s">
        <v>467</v>
      </c>
      <c r="K2183" s="87">
        <v>38.313683330000003</v>
      </c>
      <c r="L2183" s="87">
        <v>-88.904300000000006</v>
      </c>
      <c r="M2183" s="87"/>
      <c r="N2183" s="87" t="s">
        <v>6579</v>
      </c>
      <c r="O2183" s="87" t="s">
        <v>6580</v>
      </c>
      <c r="P2183" s="87" t="s">
        <v>763</v>
      </c>
      <c r="Q2183" s="87" t="s">
        <v>764</v>
      </c>
    </row>
    <row r="2184" spans="1:17" x14ac:dyDescent="0.25">
      <c r="A2184" s="143" t="s">
        <v>6587</v>
      </c>
      <c r="B2184" s="84" t="str">
        <f>IF(A2184&gt;"",IF(A2184=E2184,"No",(IF(IFERROR(VLOOKUP(A2184,E:E,1,FALSE)=A2184,FALSE),"Duplicate",IF(E2184&gt;"","Mismatch","IT Only")))),"No")</f>
        <v>No</v>
      </c>
      <c r="C2184" s="86" t="s">
        <v>430</v>
      </c>
      <c r="D2184" s="84" t="s">
        <v>472</v>
      </c>
      <c r="E2184" s="84" t="s">
        <v>6588</v>
      </c>
      <c r="F2184" s="84" t="str">
        <f>IF(E2184=0,"N/A",IF(IF(E2184&gt;"",COUNTIF(E:E,E2184),0)&gt;1,"Yes","No"))</f>
        <v>No</v>
      </c>
      <c r="G2184" s="87" t="s">
        <v>6589</v>
      </c>
      <c r="H2184" s="87" t="s">
        <v>680</v>
      </c>
      <c r="I2184" s="87" t="s">
        <v>445</v>
      </c>
      <c r="J2184" s="87" t="s">
        <v>552</v>
      </c>
      <c r="K2184" s="87">
        <v>38.298499999999997</v>
      </c>
      <c r="L2184" s="87">
        <v>-88.944166670000001</v>
      </c>
      <c r="M2184" s="87"/>
      <c r="N2184" s="87" t="s">
        <v>6590</v>
      </c>
      <c r="O2184" s="87" t="s">
        <v>6591</v>
      </c>
      <c r="P2184" s="87" t="s">
        <v>763</v>
      </c>
      <c r="Q2184" s="87" t="s">
        <v>764</v>
      </c>
    </row>
    <row r="2185" spans="1:17" x14ac:dyDescent="0.25">
      <c r="A2185" s="93" t="s">
        <v>6575</v>
      </c>
      <c r="B2185" s="84" t="str">
        <f>IF(A2185&gt;"",IF(A2185=E2185,"No",(IF(IFERROR(VLOOKUP(A2185,E:E,1,FALSE)=A2185,FALSE),"Duplicate",IF(E2185&gt;"","Mismatch","IT Only")))),"No")</f>
        <v>Mismatch</v>
      </c>
      <c r="C2185" s="86" t="s">
        <v>463</v>
      </c>
      <c r="D2185" s="84" t="s">
        <v>755</v>
      </c>
      <c r="E2185" s="84" t="s">
        <v>188</v>
      </c>
      <c r="F2185" s="84" t="str">
        <f>IF(E2185=0,"N/A",IF(IF(E2185&gt;"",COUNTIF(E:E,E2185),0)&gt;1,"Yes","No"))</f>
        <v>No</v>
      </c>
      <c r="G2185" s="87" t="s">
        <v>6624</v>
      </c>
      <c r="H2185" s="87" t="s">
        <v>680</v>
      </c>
      <c r="I2185" s="87" t="s">
        <v>445</v>
      </c>
      <c r="J2185" s="87" t="s">
        <v>2177</v>
      </c>
      <c r="K2185" s="87">
        <v>38.334683329999997</v>
      </c>
      <c r="L2185" s="87">
        <v>-88.969633329999994</v>
      </c>
      <c r="M2185" s="87"/>
      <c r="N2185" s="87" t="s">
        <v>6625</v>
      </c>
      <c r="O2185" s="87" t="s">
        <v>6626</v>
      </c>
      <c r="P2185" s="87" t="s">
        <v>763</v>
      </c>
      <c r="Q2185" s="87" t="s">
        <v>764</v>
      </c>
    </row>
    <row r="2186" spans="1:17" x14ac:dyDescent="0.25">
      <c r="A2186" s="143" t="s">
        <v>6636</v>
      </c>
      <c r="B2186" s="84" t="str">
        <f>IF(A2186&gt;"",IF(A2186=E2186,"No",(IF(IFERROR(VLOOKUP(A2186,E:E,1,FALSE)=A2186,FALSE),"Duplicate",IF(E2186&gt;"","Mismatch","IT Only")))),"No")</f>
        <v>No</v>
      </c>
      <c r="C2186" s="86" t="s">
        <v>430</v>
      </c>
      <c r="D2186" s="84" t="s">
        <v>472</v>
      </c>
      <c r="E2186" s="84" t="s">
        <v>6637</v>
      </c>
      <c r="F2186" s="84" t="str">
        <f>IF(E2186=0,"N/A",IF(IF(E2186&gt;"",COUNTIF(E:E,E2186),0)&gt;1,"Yes","No"))</f>
        <v>No</v>
      </c>
      <c r="G2186" s="87" t="s">
        <v>6638</v>
      </c>
      <c r="H2186" s="87" t="s">
        <v>493</v>
      </c>
      <c r="I2186" s="87" t="s">
        <v>445</v>
      </c>
      <c r="J2186" s="87" t="s">
        <v>552</v>
      </c>
      <c r="K2186" s="106">
        <v>39.79068333</v>
      </c>
      <c r="L2186" s="106">
        <v>-88.87393333</v>
      </c>
      <c r="M2186" s="87"/>
      <c r="N2186" s="87" t="s">
        <v>6639</v>
      </c>
      <c r="O2186" s="87" t="s">
        <v>6640</v>
      </c>
      <c r="P2186" s="87" t="s">
        <v>496</v>
      </c>
      <c r="Q2186" s="87" t="s">
        <v>497</v>
      </c>
    </row>
    <row r="2187" spans="1:17" x14ac:dyDescent="0.25">
      <c r="A2187" s="143"/>
      <c r="B2187" s="84" t="str">
        <f>IF(A2187&gt;"",IF(A2187=E2187,"No",(IF(IFERROR(VLOOKUP(A2187,E:E,1,FALSE)=A2187,FALSE),"Duplicate",IF(E2187&gt;"","Mismatch","IT Only")))),"No")</f>
        <v>No</v>
      </c>
      <c r="C2187" s="86" t="s">
        <v>430</v>
      </c>
      <c r="D2187" s="84" t="s">
        <v>431</v>
      </c>
      <c r="E2187" s="84" t="s">
        <v>6100</v>
      </c>
      <c r="F2187" s="84" t="str">
        <f>IF(E2187=0,"N/A",IF(IF(E2187&gt;"",COUNTIF(E:E,E2187),0)&gt;1,"Yes","No"))</f>
        <v>No</v>
      </c>
      <c r="G2187" s="87" t="s">
        <v>6101</v>
      </c>
      <c r="H2187" s="87" t="s">
        <v>479</v>
      </c>
      <c r="I2187" s="87" t="s">
        <v>445</v>
      </c>
      <c r="J2187" s="87" t="s">
        <v>436</v>
      </c>
      <c r="K2187" s="87">
        <v>40.239166670000003</v>
      </c>
      <c r="L2187" s="87">
        <v>-90.119249999999994</v>
      </c>
      <c r="M2187" s="87"/>
      <c r="N2187" s="87" t="s">
        <v>6100</v>
      </c>
      <c r="O2187" s="87" t="s">
        <v>6102</v>
      </c>
      <c r="P2187" s="87" t="s">
        <v>482</v>
      </c>
      <c r="Q2187" s="87" t="s">
        <v>483</v>
      </c>
    </row>
    <row r="2188" spans="1:17" x14ac:dyDescent="0.25">
      <c r="A2188" s="93" t="s">
        <v>6641</v>
      </c>
      <c r="B2188" s="84" t="str">
        <f>IF(A2188&gt;"",IF(A2188=E2188,"No",(IF(IFERROR(VLOOKUP(A2188,E:E,1,FALSE)=A2188,FALSE),"Duplicate",IF(E2188&gt;"","Mismatch","IT Only")))),"No")</f>
        <v>Mismatch</v>
      </c>
      <c r="C2188" s="86" t="s">
        <v>463</v>
      </c>
      <c r="D2188" s="84" t="s">
        <v>549</v>
      </c>
      <c r="E2188" s="84" t="s">
        <v>6642</v>
      </c>
      <c r="F2188" s="84" t="str">
        <f>IF(E2188=0,"N/A",IF(IF(E2188&gt;"",COUNTIF(E:E,E2188),0)&gt;1,"Yes","No"))</f>
        <v>No</v>
      </c>
      <c r="G2188" s="87" t="s">
        <v>6643</v>
      </c>
      <c r="H2188" s="87" t="s">
        <v>680</v>
      </c>
      <c r="I2188" s="87" t="s">
        <v>445</v>
      </c>
      <c r="J2188" s="87" t="s">
        <v>2177</v>
      </c>
      <c r="K2188" s="87">
        <v>37.766120000000001</v>
      </c>
      <c r="L2188" s="87">
        <v>-88.522510999999994</v>
      </c>
      <c r="M2188" s="87"/>
      <c r="N2188" s="87" t="s">
        <v>6642</v>
      </c>
      <c r="O2188" s="87" t="s">
        <v>6644</v>
      </c>
      <c r="P2188" s="87" t="s">
        <v>684</v>
      </c>
      <c r="Q2188" s="87" t="s">
        <v>685</v>
      </c>
    </row>
    <row r="2189" spans="1:17" x14ac:dyDescent="0.25">
      <c r="A2189" s="143" t="s">
        <v>6649</v>
      </c>
      <c r="B2189" s="84" t="str">
        <f>IF(A2189&gt;"",IF(A2189=E2189,"No",(IF(IFERROR(VLOOKUP(A2189,E:E,1,FALSE)=A2189,FALSE),"Duplicate",IF(E2189&gt;"","Mismatch","IT Only")))),"No")</f>
        <v>No</v>
      </c>
      <c r="C2189" s="86" t="s">
        <v>430</v>
      </c>
      <c r="D2189" s="84" t="s">
        <v>431</v>
      </c>
      <c r="E2189" s="84" t="s">
        <v>6650</v>
      </c>
      <c r="F2189" s="84" t="str">
        <f>IF(E2189=0,"N/A",IF(IF(E2189&gt;"",COUNTIF(E:E,E2189),0)&gt;1,"Yes","No"))</f>
        <v>No</v>
      </c>
      <c r="G2189" s="87" t="s">
        <v>6651</v>
      </c>
      <c r="H2189" s="87" t="s">
        <v>558</v>
      </c>
      <c r="I2189" s="87" t="s">
        <v>445</v>
      </c>
      <c r="J2189" s="87" t="s">
        <v>467</v>
      </c>
      <c r="K2189" s="87">
        <v>38.920816670000001</v>
      </c>
      <c r="L2189" s="87">
        <v>-89.275300000000001</v>
      </c>
      <c r="M2189" s="87"/>
      <c r="N2189" s="87" t="s">
        <v>6652</v>
      </c>
      <c r="O2189" s="87" t="s">
        <v>6653</v>
      </c>
      <c r="P2189" s="87" t="s">
        <v>1196</v>
      </c>
      <c r="Q2189" s="87" t="s">
        <v>1197</v>
      </c>
    </row>
    <row r="2190" spans="1:17" x14ac:dyDescent="0.25">
      <c r="A2190" s="143"/>
      <c r="B2190" s="84" t="str">
        <f>IF(A2190&gt;"",IF(A2190=E2190,"No",(IF(IFERROR(VLOOKUP(A2190,E:E,1,FALSE)=A2190,FALSE),"Duplicate",IF(E2190&gt;"","Mismatch","IT Only")))),"No")</f>
        <v>No</v>
      </c>
      <c r="C2190" s="86" t="s">
        <v>430</v>
      </c>
      <c r="D2190" s="84" t="s">
        <v>431</v>
      </c>
      <c r="E2190" s="84" t="s">
        <v>6654</v>
      </c>
      <c r="F2190" s="84" t="str">
        <f>IF(E2190=0,"N/A",IF(IF(E2190&gt;"",COUNTIF(E:E,E2190),0)&gt;1,"Yes","No"))</f>
        <v>No</v>
      </c>
      <c r="G2190" s="87" t="s">
        <v>6655</v>
      </c>
      <c r="H2190" s="87" t="s">
        <v>440</v>
      </c>
      <c r="I2190" s="87" t="s">
        <v>435</v>
      </c>
      <c r="J2190" s="87" t="s">
        <v>436</v>
      </c>
      <c r="K2190" s="87">
        <v>38.6417</v>
      </c>
      <c r="L2190" s="87">
        <v>-90.1892</v>
      </c>
      <c r="M2190" s="87"/>
      <c r="N2190" s="87" t="s">
        <v>6654</v>
      </c>
      <c r="O2190" s="94">
        <v>160</v>
      </c>
      <c r="P2190" s="87" t="s">
        <v>564</v>
      </c>
      <c r="Q2190" s="89"/>
    </row>
    <row r="2191" spans="1:17" x14ac:dyDescent="0.25">
      <c r="A2191" s="143"/>
      <c r="B2191" s="84" t="str">
        <f>IF(A2191&gt;"",IF(A2191=E2191,"No",(IF(IFERROR(VLOOKUP(A2191,E:E,1,FALSE)=A2191,FALSE),"Duplicate",IF(E2191&gt;"","Mismatch","IT Only")))),"No")</f>
        <v>No</v>
      </c>
      <c r="C2191" s="86" t="s">
        <v>430</v>
      </c>
      <c r="D2191" s="84" t="s">
        <v>431</v>
      </c>
      <c r="E2191" s="84" t="s">
        <v>6656</v>
      </c>
      <c r="F2191" s="84" t="str">
        <f>IF(E2191=0,"N/A",IF(IF(E2191&gt;"",COUNTIF(E:E,E2191),0)&gt;1,"Yes","No"))</f>
        <v>No</v>
      </c>
      <c r="G2191" s="87" t="s">
        <v>6657</v>
      </c>
      <c r="H2191" s="87" t="s">
        <v>672</v>
      </c>
      <c r="I2191" s="87" t="s">
        <v>445</v>
      </c>
      <c r="J2191" s="87" t="s">
        <v>436</v>
      </c>
      <c r="K2191" s="87">
        <v>40.128382999999999</v>
      </c>
      <c r="L2191" s="87">
        <v>-87.854600000000005</v>
      </c>
      <c r="M2191" s="87"/>
      <c r="N2191" s="87" t="s">
        <v>6656</v>
      </c>
      <c r="O2191" s="87" t="s">
        <v>6658</v>
      </c>
      <c r="P2191" s="87" t="s">
        <v>1704</v>
      </c>
      <c r="Q2191" s="87" t="s">
        <v>1705</v>
      </c>
    </row>
    <row r="2192" spans="1:17" x14ac:dyDescent="0.25">
      <c r="A2192" s="143" t="s">
        <v>6662</v>
      </c>
      <c r="B2192" s="84" t="str">
        <f>IF(A2192&gt;"",IF(A2192=E2192,"No",(IF(IFERROR(VLOOKUP(A2192,E:E,1,FALSE)=A2192,FALSE),"Duplicate",IF(E2192&gt;"","Mismatch","IT Only")))),"No")</f>
        <v>No</v>
      </c>
      <c r="C2192" s="86" t="s">
        <v>430</v>
      </c>
      <c r="D2192" s="84" t="s">
        <v>472</v>
      </c>
      <c r="E2192" s="84" t="s">
        <v>6663</v>
      </c>
      <c r="F2192" s="84" t="str">
        <f>IF(E2192=0,"N/A",IF(IF(E2192&gt;"",COUNTIF(E:E,E2192),0)&gt;1,"Yes","No"))</f>
        <v>No</v>
      </c>
      <c r="G2192" s="87" t="s">
        <v>6664</v>
      </c>
      <c r="H2192" s="87" t="s">
        <v>528</v>
      </c>
      <c r="I2192" s="87" t="s">
        <v>445</v>
      </c>
      <c r="J2192" s="87" t="s">
        <v>2177</v>
      </c>
      <c r="K2192" s="87">
        <v>39.799166669999998</v>
      </c>
      <c r="L2192" s="87">
        <v>-88.056849999999997</v>
      </c>
      <c r="M2192" s="87"/>
      <c r="N2192" s="87" t="s">
        <v>6663</v>
      </c>
      <c r="O2192" s="87" t="s">
        <v>6665</v>
      </c>
      <c r="P2192" s="87" t="s">
        <v>714</v>
      </c>
      <c r="Q2192" s="87" t="s">
        <v>715</v>
      </c>
    </row>
    <row r="2193" spans="1:17" x14ac:dyDescent="0.25">
      <c r="A2193" s="143"/>
      <c r="B2193" s="84" t="str">
        <f>IF(A2193&gt;"",IF(A2193=E2193,"No",(IF(IFERROR(VLOOKUP(A2193,E:E,1,FALSE)=A2193,FALSE),"Duplicate",IF(E2193&gt;"","Mismatch","IT Only")))),"No")</f>
        <v>No</v>
      </c>
      <c r="C2193" s="86" t="s">
        <v>430</v>
      </c>
      <c r="D2193" s="84" t="s">
        <v>431</v>
      </c>
      <c r="E2193" s="84" t="s">
        <v>6659</v>
      </c>
      <c r="F2193" s="84" t="str">
        <f>IF(E2193=0,"N/A",IF(IF(E2193&gt;"",COUNTIF(E:E,E2193),0)&gt;1,"Yes","No"))</f>
        <v>No</v>
      </c>
      <c r="G2193" s="87" t="s">
        <v>6660</v>
      </c>
      <c r="H2193" s="87" t="s">
        <v>593</v>
      </c>
      <c r="I2193" s="87" t="s">
        <v>435</v>
      </c>
      <c r="J2193" s="87" t="s">
        <v>436</v>
      </c>
      <c r="K2193" s="87">
        <v>38.764916669999998</v>
      </c>
      <c r="L2193" s="87">
        <v>-90.259799999999998</v>
      </c>
      <c r="M2193" s="87"/>
      <c r="N2193" s="87" t="s">
        <v>6661</v>
      </c>
      <c r="O2193" s="94">
        <v>181</v>
      </c>
      <c r="P2193" s="87" t="s">
        <v>1232</v>
      </c>
      <c r="Q2193" s="89"/>
    </row>
    <row r="2194" spans="1:17" x14ac:dyDescent="0.25">
      <c r="A2194" s="93" t="s">
        <v>6581</v>
      </c>
      <c r="B2194" s="84" t="str">
        <f>IF(A2194&gt;"",IF(A2194=E2194,"No",(IF(IFERROR(VLOOKUP(A2194,E:E,1,FALSE)=A2194,FALSE),"Duplicate",IF(E2194&gt;"","Mismatch","IT Only")))),"No")</f>
        <v>Mismatch</v>
      </c>
      <c r="C2194" s="86" t="s">
        <v>10018</v>
      </c>
      <c r="D2194" s="84" t="s">
        <v>464</v>
      </c>
      <c r="E2194" s="84" t="s">
        <v>6620</v>
      </c>
      <c r="F2194" s="84" t="str">
        <f>IF(E2194=0,"N/A",IF(IF(E2194&gt;"",COUNTIF(E:E,E2194),0)&gt;1,"Yes","No"))</f>
        <v>No</v>
      </c>
      <c r="G2194" s="87" t="s">
        <v>6621</v>
      </c>
      <c r="H2194" s="87" t="s">
        <v>680</v>
      </c>
      <c r="I2194" s="87" t="s">
        <v>445</v>
      </c>
      <c r="J2194" s="87" t="s">
        <v>436</v>
      </c>
      <c r="K2194" s="87">
        <v>38.316215999999997</v>
      </c>
      <c r="L2194" s="87">
        <v>-88.924031999999997</v>
      </c>
      <c r="M2194" s="87"/>
      <c r="N2194" s="87" t="s">
        <v>6622</v>
      </c>
      <c r="O2194" s="87" t="s">
        <v>6623</v>
      </c>
      <c r="P2194" s="87" t="s">
        <v>763</v>
      </c>
      <c r="Q2194" s="87" t="s">
        <v>764</v>
      </c>
    </row>
    <row r="2195" spans="1:17" x14ac:dyDescent="0.25">
      <c r="A2195" s="143"/>
      <c r="B2195" s="84" t="str">
        <f>IF(A2195&gt;"",IF(A2195=E2195,"No",(IF(IFERROR(VLOOKUP(A2195,E:E,1,FALSE)=A2195,FALSE),"Duplicate",IF(E2195&gt;"","Mismatch","IT Only")))),"No")</f>
        <v>No</v>
      </c>
      <c r="C2195" s="86" t="s">
        <v>430</v>
      </c>
      <c r="D2195" s="84" t="s">
        <v>431</v>
      </c>
      <c r="E2195" s="84" t="s">
        <v>6612</v>
      </c>
      <c r="F2195" s="84" t="str">
        <f>IF(E2195=0,"N/A",IF(IF(E2195&gt;"",COUNTIF(E:E,E2195),0)&gt;1,"Yes","No"))</f>
        <v>No</v>
      </c>
      <c r="G2195" s="87" t="s">
        <v>6613</v>
      </c>
      <c r="H2195" s="87" t="s">
        <v>680</v>
      </c>
      <c r="I2195" s="87" t="s">
        <v>445</v>
      </c>
      <c r="J2195" s="87" t="s">
        <v>436</v>
      </c>
      <c r="K2195" s="87">
        <v>38.298062000000002</v>
      </c>
      <c r="L2195" s="87">
        <v>-88.892442000000003</v>
      </c>
      <c r="M2195" s="87"/>
      <c r="N2195" s="87" t="s">
        <v>6614</v>
      </c>
      <c r="O2195" s="87" t="s">
        <v>6615</v>
      </c>
      <c r="P2195" s="87" t="s">
        <v>763</v>
      </c>
      <c r="Q2195" s="87" t="s">
        <v>764</v>
      </c>
    </row>
    <row r="2196" spans="1:17" ht="30" x14ac:dyDescent="0.25">
      <c r="A2196" s="143"/>
      <c r="B2196" s="84" t="str">
        <f>IF(A2196&gt;"",IF(A2196=E2196,"No",(IF(IFERROR(VLOOKUP(A2196,E:E,1,FALSE)=A2196,FALSE),"Duplicate",IF(E2196&gt;"","Mismatch","IT Only")))),"No")</f>
        <v>No</v>
      </c>
      <c r="C2196" s="86" t="s">
        <v>430</v>
      </c>
      <c r="D2196" s="84" t="s">
        <v>431</v>
      </c>
      <c r="E2196" s="84" t="s">
        <v>6616</v>
      </c>
      <c r="F2196" s="84" t="str">
        <f>IF(E2196=0,"N/A",IF(IF(E2196&gt;"",COUNTIF(E:E,E2196),0)&gt;1,"Yes","No"))</f>
        <v>No</v>
      </c>
      <c r="G2196" s="87" t="s">
        <v>6617</v>
      </c>
      <c r="H2196" s="87" t="s">
        <v>680</v>
      </c>
      <c r="I2196" s="87" t="s">
        <v>445</v>
      </c>
      <c r="J2196" s="87" t="s">
        <v>436</v>
      </c>
      <c r="K2196" s="87">
        <v>38.316282999999999</v>
      </c>
      <c r="L2196" s="87">
        <v>-88.956066000000007</v>
      </c>
      <c r="M2196" s="87"/>
      <c r="N2196" s="87" t="s">
        <v>6618</v>
      </c>
      <c r="O2196" s="87" t="s">
        <v>6619</v>
      </c>
      <c r="P2196" s="87" t="s">
        <v>763</v>
      </c>
      <c r="Q2196" s="87" t="s">
        <v>764</v>
      </c>
    </row>
    <row r="2197" spans="1:17" x14ac:dyDescent="0.25">
      <c r="A2197" s="93" t="s">
        <v>6581</v>
      </c>
      <c r="B2197" s="143" t="str">
        <f>IF(A2197&gt;"",IF(A2197=E2197,"No",(IF(IFERROR(VLOOKUP(A2197,E:E,1,FALSE)=A2197,FALSE),"Duplicate",IF(E2197&gt;"","Mismatch","IT Only")))),"No")</f>
        <v>Mismatch</v>
      </c>
      <c r="C2197" s="86" t="s">
        <v>463</v>
      </c>
      <c r="D2197" s="143" t="s">
        <v>464</v>
      </c>
      <c r="E2197" s="143" t="s">
        <v>6583</v>
      </c>
      <c r="F2197" s="143" t="str">
        <f>IF(E2197=0,"N/A",IF(IF(E2197&gt;"",COUNTIF(E:E,E2197),0)&gt;1,"Yes","No"))</f>
        <v>No</v>
      </c>
      <c r="G2197" s="87" t="s">
        <v>6584</v>
      </c>
      <c r="H2197" s="87" t="s">
        <v>680</v>
      </c>
      <c r="I2197" s="87" t="s">
        <v>445</v>
      </c>
      <c r="J2197" s="87" t="s">
        <v>830</v>
      </c>
      <c r="K2197" s="87">
        <v>38.317766669999997</v>
      </c>
      <c r="L2197" s="87">
        <v>-88.923816669999994</v>
      </c>
      <c r="M2197" s="87" t="s">
        <v>6582</v>
      </c>
      <c r="N2197" s="87" t="s">
        <v>6585</v>
      </c>
      <c r="O2197" s="87" t="s">
        <v>6586</v>
      </c>
      <c r="P2197" s="87" t="s">
        <v>763</v>
      </c>
      <c r="Q2197" s="87" t="s">
        <v>764</v>
      </c>
    </row>
    <row r="2198" spans="1:17" x14ac:dyDescent="0.25">
      <c r="A2198" s="143"/>
      <c r="B2198" s="84" t="str">
        <f>IF(A2198&gt;"",IF(A2198=E2198,"No",(IF(IFERROR(VLOOKUP(A2198,E:E,1,FALSE)=A2198,FALSE),"Duplicate",IF(E2198&gt;"","Mismatch","IT Only")))),"No")</f>
        <v>No</v>
      </c>
      <c r="C2198" s="86" t="s">
        <v>430</v>
      </c>
      <c r="D2198" s="84" t="s">
        <v>431</v>
      </c>
      <c r="E2198" s="84" t="s">
        <v>6592</v>
      </c>
      <c r="F2198" s="84" t="str">
        <f>IF(E2198=0,"N/A",IF(IF(E2198&gt;"",COUNTIF(E:E,E2198),0)&gt;1,"Yes","No"))</f>
        <v>No</v>
      </c>
      <c r="G2198" s="87" t="s">
        <v>6593</v>
      </c>
      <c r="H2198" s="87" t="s">
        <v>680</v>
      </c>
      <c r="I2198" s="87" t="s">
        <v>445</v>
      </c>
      <c r="J2198" s="87" t="s">
        <v>436</v>
      </c>
      <c r="K2198" s="87">
        <v>38.293961000000003</v>
      </c>
      <c r="L2198" s="87">
        <v>-88.904793999999995</v>
      </c>
      <c r="M2198" s="87"/>
      <c r="N2198" s="87" t="s">
        <v>6594</v>
      </c>
      <c r="O2198" s="87" t="s">
        <v>6595</v>
      </c>
      <c r="P2198" s="87" t="s">
        <v>763</v>
      </c>
      <c r="Q2198" s="87" t="s">
        <v>764</v>
      </c>
    </row>
    <row r="2199" spans="1:17" x14ac:dyDescent="0.25">
      <c r="A2199" s="143"/>
      <c r="B2199" s="84" t="str">
        <f>IF(A2199&gt;"",IF(A2199=E2199,"No",(IF(IFERROR(VLOOKUP(A2199,E:E,1,FALSE)=A2199,FALSE),"Duplicate",IF(E2199&gt;"","Mismatch","IT Only")))),"No")</f>
        <v>No</v>
      </c>
      <c r="C2199" s="86" t="s">
        <v>430</v>
      </c>
      <c r="D2199" s="84" t="s">
        <v>431</v>
      </c>
      <c r="E2199" s="84" t="s">
        <v>6596</v>
      </c>
      <c r="F2199" s="84" t="str">
        <f>IF(E2199=0,"N/A",IF(IF(E2199&gt;"",COUNTIF(E:E,E2199),0)&gt;1,"Yes","No"))</f>
        <v>No</v>
      </c>
      <c r="G2199" s="87" t="s">
        <v>6597</v>
      </c>
      <c r="H2199" s="87" t="s">
        <v>680</v>
      </c>
      <c r="I2199" s="87" t="s">
        <v>445</v>
      </c>
      <c r="J2199" s="87" t="s">
        <v>436</v>
      </c>
      <c r="K2199" s="87">
        <v>38.30885</v>
      </c>
      <c r="L2199" s="87">
        <v>-88.897533330000002</v>
      </c>
      <c r="M2199" s="87"/>
      <c r="N2199" s="87" t="s">
        <v>6598</v>
      </c>
      <c r="O2199" s="87" t="s">
        <v>6599</v>
      </c>
      <c r="P2199" s="87" t="s">
        <v>763</v>
      </c>
      <c r="Q2199" s="87" t="s">
        <v>764</v>
      </c>
    </row>
    <row r="2200" spans="1:17" x14ac:dyDescent="0.25">
      <c r="A2200" s="143"/>
      <c r="B2200" s="84" t="s">
        <v>10076</v>
      </c>
      <c r="C2200" s="86" t="s">
        <v>430</v>
      </c>
      <c r="D2200" s="84" t="s">
        <v>431</v>
      </c>
      <c r="E2200" s="84" t="s">
        <v>11121</v>
      </c>
      <c r="F2200" s="84" t="str">
        <f>IF(E2200=0,"N/A",IF(IF(E2200&gt;"",COUNTIF(E:E,E2200),0)&gt;1,"Yes","No"))</f>
        <v>No</v>
      </c>
      <c r="G2200" s="87" t="str">
        <f>UPPER("Meadowbrook Village Fire Dept")</f>
        <v>MEADOWBROOK VILLAGE FIRE DEPT</v>
      </c>
      <c r="H2200" s="87" t="s">
        <v>558</v>
      </c>
      <c r="I2200" s="87" t="s">
        <v>445</v>
      </c>
      <c r="J2200" s="87" t="s">
        <v>10517</v>
      </c>
      <c r="K2200" s="87">
        <v>-90.003936999999993</v>
      </c>
      <c r="L2200" s="87">
        <v>38.898792</v>
      </c>
      <c r="M2200" s="87" t="str">
        <f>UPPER("Not at Sub")</f>
        <v>NOT AT SUB</v>
      </c>
      <c r="N2200" s="87"/>
      <c r="O2200" s="87"/>
      <c r="P2200" s="87"/>
      <c r="Q2200" s="87"/>
    </row>
    <row r="2201" spans="1:17" x14ac:dyDescent="0.25">
      <c r="A2201" s="143"/>
      <c r="B2201" s="84" t="str">
        <f>IF(A2201&gt;"",IF(A2201=E2201,"No",(IF(IFERROR(VLOOKUP(A2201,E:E,1,FALSE)=A2201,FALSE),"Duplicate",IF(E2201&gt;"","Mismatch","IT Only")))),"No")</f>
        <v>No</v>
      </c>
      <c r="C2201" s="86" t="s">
        <v>430</v>
      </c>
      <c r="D2201" s="84" t="s">
        <v>431</v>
      </c>
      <c r="E2201" s="84" t="s">
        <v>6604</v>
      </c>
      <c r="F2201" s="84" t="str">
        <f>IF(E2201=0,"N/A",IF(IF(E2201&gt;"",COUNTIF(E:E,E2201),0)&gt;1,"Yes","No"))</f>
        <v>No</v>
      </c>
      <c r="G2201" s="87" t="s">
        <v>6605</v>
      </c>
      <c r="H2201" s="87" t="s">
        <v>680</v>
      </c>
      <c r="I2201" s="87" t="s">
        <v>445</v>
      </c>
      <c r="J2201" s="87" t="s">
        <v>436</v>
      </c>
      <c r="K2201" s="87">
        <v>38.325866670000003</v>
      </c>
      <c r="L2201" s="87">
        <v>-88.907416670000003</v>
      </c>
      <c r="M2201" s="87"/>
      <c r="N2201" s="87" t="s">
        <v>6606</v>
      </c>
      <c r="O2201" s="87" t="s">
        <v>6607</v>
      </c>
      <c r="P2201" s="87" t="s">
        <v>763</v>
      </c>
      <c r="Q2201" s="87" t="s">
        <v>764</v>
      </c>
    </row>
    <row r="2202" spans="1:17" x14ac:dyDescent="0.25">
      <c r="A2202" s="143"/>
      <c r="B2202" s="84" t="str">
        <f>IF(A2202&gt;"",IF(A2202=E2202,"No",(IF(IFERROR(VLOOKUP(A2202,E:E,1,FALSE)=A2202,FALSE),"Duplicate",IF(E2202&gt;"","Mismatch","IT Only")))),"No")</f>
        <v>No</v>
      </c>
      <c r="C2202" s="86" t="s">
        <v>430</v>
      </c>
      <c r="D2202" s="84" t="s">
        <v>431</v>
      </c>
      <c r="E2202" s="84" t="s">
        <v>6608</v>
      </c>
      <c r="F2202" s="84" t="str">
        <f>IF(E2202=0,"N/A",IF(IF(E2202&gt;"",COUNTIF(E:E,E2202),0)&gt;1,"Yes","No"))</f>
        <v>No</v>
      </c>
      <c r="G2202" s="87" t="s">
        <v>6609</v>
      </c>
      <c r="H2202" s="87" t="s">
        <v>680</v>
      </c>
      <c r="I2202" s="87" t="s">
        <v>445</v>
      </c>
      <c r="J2202" s="87" t="s">
        <v>436</v>
      </c>
      <c r="K2202" s="87"/>
      <c r="L2202" s="87"/>
      <c r="M2202" s="87"/>
      <c r="N2202" s="87" t="s">
        <v>6610</v>
      </c>
      <c r="O2202" s="87" t="s">
        <v>6611</v>
      </c>
      <c r="P2202" s="87" t="s">
        <v>763</v>
      </c>
      <c r="Q2202" s="87" t="s">
        <v>764</v>
      </c>
    </row>
    <row r="2203" spans="1:17" x14ac:dyDescent="0.25">
      <c r="A2203" s="143"/>
      <c r="B2203" s="84" t="str">
        <f>IF(A2203&gt;"",IF(A2203=E2203,"No",(IF(IFERROR(VLOOKUP(A2203,E:E,1,FALSE)=A2203,FALSE),"Duplicate",IF(E2203&gt;"","Mismatch","IT Only")))),"No")</f>
        <v>No</v>
      </c>
      <c r="C2203" s="86" t="s">
        <v>430</v>
      </c>
      <c r="D2203" s="84" t="s">
        <v>431</v>
      </c>
      <c r="E2203" s="84" t="s">
        <v>6627</v>
      </c>
      <c r="F2203" s="84" t="str">
        <f>IF(E2203=0,"N/A",IF(IF(E2203&gt;"",COUNTIF(E:E,E2203),0)&gt;1,"Yes","No"))</f>
        <v>No</v>
      </c>
      <c r="G2203" s="87" t="s">
        <v>6628</v>
      </c>
      <c r="H2203" s="87" t="s">
        <v>680</v>
      </c>
      <c r="I2203" s="87" t="s">
        <v>445</v>
      </c>
      <c r="J2203" s="87" t="s">
        <v>436</v>
      </c>
      <c r="K2203" s="87">
        <v>38.328650000000003</v>
      </c>
      <c r="L2203" s="87">
        <v>-88.958699999999993</v>
      </c>
      <c r="M2203" s="87"/>
      <c r="N2203" s="87" t="s">
        <v>6629</v>
      </c>
      <c r="O2203" s="87" t="s">
        <v>6630</v>
      </c>
      <c r="P2203" s="87" t="s">
        <v>763</v>
      </c>
      <c r="Q2203" s="87" t="s">
        <v>764</v>
      </c>
    </row>
    <row r="2204" spans="1:17" x14ac:dyDescent="0.25">
      <c r="A2204" s="143"/>
      <c r="B2204" s="143" t="s">
        <v>10076</v>
      </c>
      <c r="C2204" s="86" t="s">
        <v>430</v>
      </c>
      <c r="D2204" s="143" t="s">
        <v>431</v>
      </c>
      <c r="E2204" s="143" t="s">
        <v>10860</v>
      </c>
      <c r="F2204" s="143" t="str">
        <f>IF(E2204=0,"N/A",IF(IF(E2204&gt;"",COUNTIF(E:E,E2204),0)&gt;1,"Yes","No"))</f>
        <v>No</v>
      </c>
      <c r="G2204" s="87" t="s">
        <v>10861</v>
      </c>
      <c r="H2204" s="87"/>
      <c r="I2204" s="87" t="s">
        <v>445</v>
      </c>
      <c r="J2204" s="87" t="s">
        <v>10517</v>
      </c>
      <c r="K2204" s="87">
        <v>-88.964399999999998</v>
      </c>
      <c r="L2204" s="87">
        <v>40.038699999999999</v>
      </c>
      <c r="M2204" s="87" t="s">
        <v>10862</v>
      </c>
      <c r="N2204" s="87"/>
      <c r="O2204" s="88"/>
      <c r="P2204" s="87"/>
      <c r="Q2204" s="89"/>
    </row>
    <row r="2205" spans="1:17" x14ac:dyDescent="0.25">
      <c r="A2205" s="143"/>
      <c r="B2205" s="84" t="str">
        <f>IF(A2205&gt;"",IF(A2205=E2205,"No",(IF(IFERROR(VLOOKUP(A2205,E:E,1,FALSE)=A2205,FALSE),"Duplicate",IF(E2205&gt;"","Mismatch","IT Only")))),"No")</f>
        <v>No</v>
      </c>
      <c r="C2205" s="86" t="s">
        <v>430</v>
      </c>
      <c r="D2205" s="84" t="s">
        <v>431</v>
      </c>
      <c r="E2205" s="84" t="s">
        <v>4055</v>
      </c>
      <c r="F2205" s="84" t="str">
        <f>IF(E2205=0,"N/A",IF(IF(E2205&gt;"",COUNTIF(E:E,E2205),0)&gt;1,"Yes","No"))</f>
        <v>No</v>
      </c>
      <c r="G2205" s="87" t="s">
        <v>4056</v>
      </c>
      <c r="H2205" s="87" t="s">
        <v>434</v>
      </c>
      <c r="I2205" s="87" t="s">
        <v>435</v>
      </c>
      <c r="J2205" s="87" t="s">
        <v>436</v>
      </c>
      <c r="K2205" s="87">
        <v>39.213666670000002</v>
      </c>
      <c r="L2205" s="87">
        <v>-92.128883329999994</v>
      </c>
      <c r="M2205" s="87"/>
      <c r="N2205" s="87" t="s">
        <v>4055</v>
      </c>
      <c r="O2205" s="88">
        <v>48</v>
      </c>
      <c r="P2205" s="87" t="s">
        <v>437</v>
      </c>
      <c r="Q2205" s="89"/>
    </row>
    <row r="2206" spans="1:17" x14ac:dyDescent="0.25">
      <c r="A2206" s="143"/>
      <c r="B2206" s="84" t="str">
        <f>IF(A2206&gt;"",IF(A2206=E2206,"No",(IF(IFERROR(VLOOKUP(A2206,E:E,1,FALSE)=A2206,FALSE),"Duplicate",IF(E2206&gt;"","Mismatch","IT Only")))),"No")</f>
        <v>No</v>
      </c>
      <c r="C2206" s="86" t="s">
        <v>430</v>
      </c>
      <c r="D2206" s="84" t="s">
        <v>431</v>
      </c>
      <c r="E2206" s="143" t="s">
        <v>9065</v>
      </c>
      <c r="F2206" s="84" t="str">
        <f>IF(E2206=0,"N/A",IF(IF(E2206&gt;"",COUNTIF(E:E,E2206),0)&gt;1,"Yes","No"))</f>
        <v>No</v>
      </c>
      <c r="G2206" s="87" t="s">
        <v>9066</v>
      </c>
      <c r="H2206" s="87" t="s">
        <v>434</v>
      </c>
      <c r="I2206" s="87" t="s">
        <v>435</v>
      </c>
      <c r="J2206" s="87" t="s">
        <v>436</v>
      </c>
      <c r="K2206" s="87">
        <v>39.078166670000002</v>
      </c>
      <c r="L2206" s="87">
        <v>-92.102816669999996</v>
      </c>
      <c r="M2206" s="87"/>
      <c r="N2206" s="87" t="s">
        <v>9065</v>
      </c>
      <c r="O2206" s="88">
        <v>48</v>
      </c>
      <c r="P2206" s="87" t="s">
        <v>437</v>
      </c>
      <c r="Q2206" s="89"/>
    </row>
    <row r="2207" spans="1:17" x14ac:dyDescent="0.25">
      <c r="A2207" s="143"/>
      <c r="B2207" s="143" t="str">
        <f>IF(A2207&gt;"",IF(A2207=E2207,"No",(IF(IFERROR(VLOOKUP(A2207,E:E,1,FALSE)=A2207,FALSE),"Duplicate",IF(E2207&gt;"","Mismatch","IT Only")))),"No")</f>
        <v>No</v>
      </c>
      <c r="C2207" s="86" t="s">
        <v>430</v>
      </c>
      <c r="D2207" s="143" t="s">
        <v>431</v>
      </c>
      <c r="E2207" s="143" t="s">
        <v>449</v>
      </c>
      <c r="F2207" s="143" t="str">
        <f>IF(E2207=0,"N/A",IF(IF(E2207&gt;"",COUNTIF(E:E,E2207),0)&gt;1,"Yes","No"))</f>
        <v>No</v>
      </c>
      <c r="G2207" s="87" t="s">
        <v>450</v>
      </c>
      <c r="H2207" s="87" t="s">
        <v>434</v>
      </c>
      <c r="I2207" s="87" t="s">
        <v>435</v>
      </c>
      <c r="J2207" s="87" t="s">
        <v>436</v>
      </c>
      <c r="K2207" s="87"/>
      <c r="L2207" s="87"/>
      <c r="M2207" s="87"/>
      <c r="N2207" s="87" t="s">
        <v>449</v>
      </c>
      <c r="O2207" s="88">
        <v>48</v>
      </c>
      <c r="P2207" s="87" t="s">
        <v>437</v>
      </c>
      <c r="Q2207" s="89"/>
    </row>
    <row r="2208" spans="1:17" x14ac:dyDescent="0.25">
      <c r="A2208" s="143"/>
      <c r="B2208" s="143" t="str">
        <f>IF(A2208&gt;"",IF(A2208=E2208,"No",(IF(IFERROR(VLOOKUP(A2208,E:E,1,FALSE)=A2208,FALSE),"Duplicate",IF(E2208&gt;"","Mismatch","IT Only")))),"No")</f>
        <v>No</v>
      </c>
      <c r="C2208" s="86" t="s">
        <v>430</v>
      </c>
      <c r="D2208" s="143" t="s">
        <v>431</v>
      </c>
      <c r="E2208" s="143" t="s">
        <v>7482</v>
      </c>
      <c r="F2208" s="143" t="str">
        <f>IF(E2208=0,"N/A",IF(IF(E2208&gt;"",COUNTIF(E:E,E2208),0)&gt;1,"Yes","No"))</f>
        <v>No</v>
      </c>
      <c r="G2208" s="87" t="s">
        <v>7483</v>
      </c>
      <c r="H2208" s="87" t="s">
        <v>434</v>
      </c>
      <c r="I2208" s="87" t="s">
        <v>435</v>
      </c>
      <c r="J2208" s="87" t="s">
        <v>436</v>
      </c>
      <c r="K2208" s="87"/>
      <c r="L2208" s="87"/>
      <c r="M2208" s="87"/>
      <c r="N2208" s="87" t="s">
        <v>7482</v>
      </c>
      <c r="O2208" s="88">
        <v>48</v>
      </c>
      <c r="P2208" s="87" t="s">
        <v>437</v>
      </c>
      <c r="Q2208" s="89"/>
    </row>
    <row r="2209" spans="1:17" x14ac:dyDescent="0.25">
      <c r="A2209" s="143"/>
      <c r="B2209" s="143" t="str">
        <f>IF(A2209&gt;"",IF(A2209=E2209,"No",(IF(IFERROR(VLOOKUP(A2209,E:E,1,FALSE)=A2209,FALSE),"Duplicate",IF(E2209&gt;"","Mismatch","IT Only")))),"No")</f>
        <v>No</v>
      </c>
      <c r="C2209" s="86" t="s">
        <v>430</v>
      </c>
      <c r="D2209" s="143" t="s">
        <v>431</v>
      </c>
      <c r="E2209" s="143" t="s">
        <v>2081</v>
      </c>
      <c r="F2209" s="143" t="str">
        <f>IF(E2209=0,"N/A",IF(IF(E2209&gt;"",COUNTIF(E:E,E2209),0)&gt;1,"Yes","No"))</f>
        <v>No</v>
      </c>
      <c r="G2209" s="87" t="s">
        <v>2082</v>
      </c>
      <c r="H2209" s="87" t="s">
        <v>434</v>
      </c>
      <c r="I2209" s="87" t="s">
        <v>435</v>
      </c>
      <c r="J2209" s="87" t="s">
        <v>436</v>
      </c>
      <c r="K2209" s="87"/>
      <c r="L2209" s="87"/>
      <c r="M2209" s="87"/>
      <c r="N2209" s="87" t="s">
        <v>2081</v>
      </c>
      <c r="O2209" s="88">
        <v>48</v>
      </c>
      <c r="P2209" s="87" t="s">
        <v>437</v>
      </c>
      <c r="Q2209" s="89"/>
    </row>
    <row r="2210" spans="1:17" x14ac:dyDescent="0.25">
      <c r="A2210" s="143"/>
      <c r="B2210" s="143" t="str">
        <f>IF(A2210&gt;"",IF(A2210=E2210,"No",(IF(IFERROR(VLOOKUP(A2210,E:E,1,FALSE)=A2210,FALSE),"Duplicate",IF(E2210&gt;"","Mismatch","IT Only")))),"No")</f>
        <v>No</v>
      </c>
      <c r="C2210" s="86" t="s">
        <v>430</v>
      </c>
      <c r="D2210" s="143" t="s">
        <v>431</v>
      </c>
      <c r="E2210" s="143" t="s">
        <v>432</v>
      </c>
      <c r="F2210" s="143" t="str">
        <f>IF(E2210=0,"N/A",IF(IF(E2210&gt;"",COUNTIF(E:E,E2210),0)&gt;1,"Yes","No"))</f>
        <v>No</v>
      </c>
      <c r="G2210" s="87" t="s">
        <v>433</v>
      </c>
      <c r="H2210" s="87" t="s">
        <v>434</v>
      </c>
      <c r="I2210" s="87" t="s">
        <v>435</v>
      </c>
      <c r="J2210" s="87" t="s">
        <v>436</v>
      </c>
      <c r="K2210" s="87">
        <v>39.215933333333297</v>
      </c>
      <c r="L2210" s="87">
        <v>-92.128266666666704</v>
      </c>
      <c r="M2210" s="87"/>
      <c r="N2210" s="87" t="s">
        <v>432</v>
      </c>
      <c r="O2210" s="88">
        <v>48</v>
      </c>
      <c r="P2210" s="87" t="s">
        <v>437</v>
      </c>
      <c r="Q2210" s="89"/>
    </row>
    <row r="2211" spans="1:17" x14ac:dyDescent="0.25">
      <c r="A2211" s="143"/>
      <c r="B2211" s="143" t="str">
        <f>IF(A2211&gt;"",IF(A2211=E2211,"No",(IF(IFERROR(VLOOKUP(A2211,E:E,1,FALSE)=A2211,FALSE),"Duplicate",IF(E2211&gt;"","Mismatch","IT Only")))),"No")</f>
        <v>No</v>
      </c>
      <c r="C2211" s="86" t="s">
        <v>430</v>
      </c>
      <c r="D2211" s="143" t="s">
        <v>431</v>
      </c>
      <c r="E2211" s="143" t="s">
        <v>6299</v>
      </c>
      <c r="F2211" s="143" t="str">
        <f>IF(E2211=0,"N/A",IF(IF(E2211&gt;"",COUNTIF(E:E,E2211),0)&gt;1,"Yes","No"))</f>
        <v>No</v>
      </c>
      <c r="G2211" s="87" t="s">
        <v>6300</v>
      </c>
      <c r="H2211" s="87" t="s">
        <v>434</v>
      </c>
      <c r="I2211" s="87" t="s">
        <v>435</v>
      </c>
      <c r="J2211" s="87" t="s">
        <v>436</v>
      </c>
      <c r="K2211" s="87">
        <v>39.202108000000003</v>
      </c>
      <c r="L2211" s="87">
        <v>-91.858671999999999</v>
      </c>
      <c r="M2211" s="87"/>
      <c r="N2211" s="87" t="s">
        <v>6299</v>
      </c>
      <c r="O2211" s="88">
        <v>48</v>
      </c>
      <c r="P2211" s="87" t="s">
        <v>437</v>
      </c>
      <c r="Q2211" s="89"/>
    </row>
    <row r="2212" spans="1:17" x14ac:dyDescent="0.25">
      <c r="A2212" s="90"/>
      <c r="B2212" s="90" t="str">
        <f>IF(A2212&gt;"",IF(A2212=E2212,"No",(IF(IFERROR(VLOOKUP(A2212,E:E,1,FALSE)=A2212,FALSE),"Duplicate",IF(E2212&gt;"","Mismatch","IT Only")))),"No")</f>
        <v>No</v>
      </c>
      <c r="C2212" s="91" t="s">
        <v>451</v>
      </c>
      <c r="D2212" s="90" t="s">
        <v>431</v>
      </c>
      <c r="E2212" s="90" t="s">
        <v>4964</v>
      </c>
      <c r="F2212" s="90" t="str">
        <f>IF(E2212=0,"N/A",IF(IF(E2212&gt;"",COUNTIF(E:E,E2212),0)&gt;1,"Yes","No"))</f>
        <v>No</v>
      </c>
      <c r="G2212" s="92" t="s">
        <v>4965</v>
      </c>
      <c r="H2212" s="92" t="s">
        <v>1730</v>
      </c>
      <c r="I2212" s="92" t="s">
        <v>435</v>
      </c>
      <c r="J2212" s="92" t="s">
        <v>436</v>
      </c>
      <c r="K2212" s="92"/>
      <c r="L2212" s="92"/>
      <c r="M2212" s="92"/>
      <c r="N2212" s="92" t="s">
        <v>4964</v>
      </c>
      <c r="O2212" s="98">
        <v>48</v>
      </c>
      <c r="P2212" s="92" t="s">
        <v>437</v>
      </c>
      <c r="Q2212" s="97"/>
    </row>
    <row r="2213" spans="1:17" x14ac:dyDescent="0.25">
      <c r="A2213" s="143"/>
      <c r="B2213" s="143" t="str">
        <f>IF(A2213&gt;"",IF(A2213=E2213,"No",(IF(IFERROR(VLOOKUP(A2213,E:E,1,FALSE)=A2213,FALSE),"Duplicate",IF(E2213&gt;"","Mismatch","IT Only")))),"No")</f>
        <v>No</v>
      </c>
      <c r="C2213" s="86" t="s">
        <v>430</v>
      </c>
      <c r="D2213" s="143" t="s">
        <v>431</v>
      </c>
      <c r="E2213" s="143" t="s">
        <v>7332</v>
      </c>
      <c r="F2213" s="143" t="str">
        <f>IF(E2213=0,"N/A",IF(IF(E2213&gt;"",COUNTIF(E:E,E2213),0)&gt;1,"Yes","No"))</f>
        <v>No</v>
      </c>
      <c r="G2213" s="87" t="s">
        <v>7333</v>
      </c>
      <c r="H2213" s="87" t="s">
        <v>434</v>
      </c>
      <c r="I2213" s="87" t="s">
        <v>435</v>
      </c>
      <c r="J2213" s="87" t="s">
        <v>436</v>
      </c>
      <c r="K2213" s="87">
        <v>39.137283330000002</v>
      </c>
      <c r="L2213" s="87">
        <v>-92.136666669999997</v>
      </c>
      <c r="M2213" s="87"/>
      <c r="N2213" s="87" t="s">
        <v>7332</v>
      </c>
      <c r="O2213" s="88">
        <v>48</v>
      </c>
      <c r="P2213" s="87" t="s">
        <v>437</v>
      </c>
      <c r="Q2213" s="89"/>
    </row>
    <row r="2214" spans="1:17" x14ac:dyDescent="0.25">
      <c r="A2214" s="90"/>
      <c r="B2214" s="90" t="str">
        <f>IF(A2214&gt;"",IF(A2214=E2214,"No",(IF(IFERROR(VLOOKUP(A2214,E:E,1,FALSE)=A2214,FALSE),"Duplicate",IF(E2214&gt;"","Mismatch","IT Only")))),"No")</f>
        <v>No</v>
      </c>
      <c r="C2214" s="91" t="s">
        <v>451</v>
      </c>
      <c r="D2214" s="90" t="s">
        <v>431</v>
      </c>
      <c r="E2214" s="90" t="s">
        <v>9632</v>
      </c>
      <c r="F2214" s="90" t="str">
        <f>IF(E2214=0,"N/A",IF(IF(E2214&gt;"",COUNTIF(E:E,E2214),0)&gt;1,"Yes","No"))</f>
        <v>No</v>
      </c>
      <c r="G2214" s="92" t="s">
        <v>9633</v>
      </c>
      <c r="H2214" s="92" t="s">
        <v>9634</v>
      </c>
      <c r="I2214" s="92" t="s">
        <v>648</v>
      </c>
      <c r="J2214" s="92" t="s">
        <v>436</v>
      </c>
      <c r="K2214" s="92"/>
      <c r="L2214" s="92"/>
      <c r="M2214" s="92"/>
      <c r="N2214" s="92" t="s">
        <v>9632</v>
      </c>
      <c r="O2214" s="98">
        <v>48</v>
      </c>
      <c r="P2214" s="92" t="s">
        <v>437</v>
      </c>
      <c r="Q2214" s="97"/>
    </row>
    <row r="2215" spans="1:17" x14ac:dyDescent="0.25">
      <c r="A2215" s="143"/>
      <c r="B2215" s="143" t="str">
        <f>IF(A2215&gt;"",IF(A2215=E2215,"No",(IF(IFERROR(VLOOKUP(A2215,E:E,1,FALSE)=A2215,FALSE),"Duplicate",IF(E2215&gt;"","Mismatch","IT Only")))),"No")</f>
        <v>No</v>
      </c>
      <c r="C2215" s="132"/>
      <c r="D2215" s="143"/>
      <c r="E2215" s="143" t="s">
        <v>10430</v>
      </c>
      <c r="F2215" s="143" t="str">
        <f>IF(E2215=0,"N/A",IF(IF(E2215&gt;"",COUNTIF(E:E,E2215),0)&gt;1,"Yes","No"))</f>
        <v>No</v>
      </c>
      <c r="G2215" s="87" t="s">
        <v>10431</v>
      </c>
      <c r="H2215" s="87"/>
      <c r="I2215" s="87" t="s">
        <v>10431</v>
      </c>
      <c r="J2215" s="87" t="s">
        <v>436</v>
      </c>
      <c r="K2215" s="87">
        <v>41.1341582246475</v>
      </c>
      <c r="L2215" s="87">
        <v>-89.342857576040203</v>
      </c>
      <c r="M2215" s="87"/>
      <c r="N2215" s="87"/>
      <c r="O2215" s="88"/>
      <c r="P2215" s="87"/>
      <c r="Q2215" s="89"/>
    </row>
    <row r="2216" spans="1:17" x14ac:dyDescent="0.25">
      <c r="A2216" s="143"/>
      <c r="B2216" s="84" t="str">
        <f>IF(A2216&gt;"",IF(A2216=E2216,"No",(IF(IFERROR(VLOOKUP(A2216,E:E,1,FALSE)=A2216,FALSE),"Duplicate",IF(E2216&gt;"","Mismatch","IT Only")))),"No")</f>
        <v>No</v>
      </c>
      <c r="C2216" s="86" t="s">
        <v>430</v>
      </c>
      <c r="D2216" s="84" t="s">
        <v>431</v>
      </c>
      <c r="E2216" s="84" t="s">
        <v>6297</v>
      </c>
      <c r="F2216" s="84" t="str">
        <f>IF(E2216=0,"N/A",IF(IF(E2216&gt;"",COUNTIF(E:E,E2216),0)&gt;1,"Yes","No"))</f>
        <v>No</v>
      </c>
      <c r="G2216" s="87" t="s">
        <v>6298</v>
      </c>
      <c r="H2216" s="87" t="s">
        <v>434</v>
      </c>
      <c r="I2216" s="87" t="s">
        <v>435</v>
      </c>
      <c r="J2216" s="87" t="s">
        <v>436</v>
      </c>
      <c r="K2216" s="87">
        <v>38.788816670000003</v>
      </c>
      <c r="L2216" s="87">
        <v>-90.624366670000001</v>
      </c>
      <c r="M2216" s="87"/>
      <c r="N2216" s="87" t="s">
        <v>6297</v>
      </c>
      <c r="O2216" s="94">
        <v>655</v>
      </c>
      <c r="P2216" s="87" t="s">
        <v>699</v>
      </c>
      <c r="Q2216" s="89"/>
    </row>
    <row r="2217" spans="1:17" x14ac:dyDescent="0.25">
      <c r="A2217" s="93" t="s">
        <v>6065</v>
      </c>
      <c r="B2217" s="84" t="str">
        <f>IF(A2217&gt;"",IF(A2217=E2217,"No",(IF(IFERROR(VLOOKUP(A2217,E:E,1,FALSE)=A2217,FALSE),"Duplicate",IF(E2217&gt;"","Mismatch","IT Only")))),"No")</f>
        <v>Mismatch</v>
      </c>
      <c r="C2217" s="86" t="s">
        <v>463</v>
      </c>
      <c r="D2217" s="84" t="s">
        <v>464</v>
      </c>
      <c r="E2217" s="84" t="s">
        <v>6066</v>
      </c>
      <c r="F2217" s="84" t="str">
        <f>IF(E2217=0,"N/A",IF(IF(E2217&gt;"",COUNTIF(E:E,E2217),0)&gt;1,"Yes","No"))</f>
        <v>No</v>
      </c>
      <c r="G2217" s="87" t="s">
        <v>6067</v>
      </c>
      <c r="H2217" s="87" t="s">
        <v>2419</v>
      </c>
      <c r="I2217" s="87" t="s">
        <v>445</v>
      </c>
      <c r="J2217" s="87" t="s">
        <v>580</v>
      </c>
      <c r="K2217" s="87">
        <v>38.729717999999998</v>
      </c>
      <c r="L2217" s="87">
        <v>-89.956225000000003</v>
      </c>
      <c r="M2217" s="87"/>
      <c r="N2217" s="87"/>
      <c r="O2217" s="94"/>
      <c r="P2217" s="87"/>
      <c r="Q2217" s="89"/>
    </row>
    <row r="2218" spans="1:17" x14ac:dyDescent="0.25">
      <c r="A2218" s="93" t="s">
        <v>10069</v>
      </c>
      <c r="B2218" s="143" t="str">
        <f>IF(A2218&gt;"",IF(A2218=E2218,"No",(IF(IFERROR(VLOOKUP(A2218,E:E,1,FALSE)=A2218,FALSE),"Duplicate",IF(E2218&gt;"","Mismatch","IT Only")))),"No")</f>
        <v>Mismatch</v>
      </c>
      <c r="C2218" s="86" t="s">
        <v>463</v>
      </c>
      <c r="D2218" s="143" t="s">
        <v>925</v>
      </c>
      <c r="E2218" s="143" t="s">
        <v>6158</v>
      </c>
      <c r="F2218" s="143" t="str">
        <f>IF(E2218=0,"N/A",IF(IF(E2218&gt;"",COUNTIF(E:E,E2218),0)&gt;1,"Yes","No"))</f>
        <v>No</v>
      </c>
      <c r="G2218" s="87" t="s">
        <v>6159</v>
      </c>
      <c r="H2218" s="87" t="s">
        <v>434</v>
      </c>
      <c r="I2218" s="87" t="s">
        <v>851</v>
      </c>
      <c r="J2218" s="87" t="s">
        <v>500</v>
      </c>
      <c r="K2218" s="87">
        <v>39.836463999999999</v>
      </c>
      <c r="L2218" s="87">
        <v>-91.595366999999996</v>
      </c>
      <c r="M2218" s="87"/>
      <c r="N2218" s="87" t="s">
        <v>6158</v>
      </c>
      <c r="O2218" s="87" t="s">
        <v>6160</v>
      </c>
      <c r="P2218" s="87" t="s">
        <v>4722</v>
      </c>
      <c r="Q2218" s="89"/>
    </row>
    <row r="2219" spans="1:17" s="143" customFormat="1" x14ac:dyDescent="0.25">
      <c r="B2219" s="143" t="s">
        <v>10076</v>
      </c>
      <c r="C2219" s="86" t="s">
        <v>430</v>
      </c>
      <c r="D2219" s="143" t="s">
        <v>431</v>
      </c>
      <c r="E2219" s="143" t="s">
        <v>10894</v>
      </c>
      <c r="F2219" s="143" t="str">
        <f>IF(E2219=0,"N/A",IF(IF(E2219&gt;"",COUNTIF(E:E,E2219),0)&gt;1,"Yes","No"))</f>
        <v>No</v>
      </c>
      <c r="G2219" s="106" t="s">
        <v>10895</v>
      </c>
      <c r="H2219" s="106"/>
      <c r="I2219" s="106" t="s">
        <v>445</v>
      </c>
      <c r="J2219" s="106" t="s">
        <v>10517</v>
      </c>
      <c r="K2219" s="106">
        <v>-88.899600000000007</v>
      </c>
      <c r="L2219" s="106">
        <v>39.790799999999997</v>
      </c>
      <c r="M2219" s="106" t="s">
        <v>10896</v>
      </c>
      <c r="N2219" s="106"/>
      <c r="O2219" s="136"/>
      <c r="P2219" s="106"/>
      <c r="Q2219" s="86"/>
    </row>
    <row r="2220" spans="1:17" x14ac:dyDescent="0.25">
      <c r="A2220" s="143"/>
      <c r="B2220" s="143" t="s">
        <v>10076</v>
      </c>
      <c r="C2220" s="86" t="s">
        <v>430</v>
      </c>
      <c r="D2220" s="143" t="s">
        <v>431</v>
      </c>
      <c r="E2220" s="143" t="s">
        <v>10839</v>
      </c>
      <c r="F2220" s="143" t="s">
        <v>10076</v>
      </c>
      <c r="G2220" s="87" t="s">
        <v>10840</v>
      </c>
      <c r="H2220" s="87"/>
      <c r="I2220" s="87" t="s">
        <v>445</v>
      </c>
      <c r="J2220" s="87" t="s">
        <v>10517</v>
      </c>
      <c r="K2220" s="87">
        <v>-88.871200000000002</v>
      </c>
      <c r="L2220" s="87">
        <v>39.7774</v>
      </c>
      <c r="M2220" s="87" t="s">
        <v>10841</v>
      </c>
      <c r="N2220" s="87"/>
      <c r="O2220" s="88"/>
      <c r="P2220" s="87"/>
      <c r="Q2220" s="89"/>
    </row>
    <row r="2221" spans="1:17" x14ac:dyDescent="0.25">
      <c r="A2221" s="93" t="s">
        <v>2928</v>
      </c>
      <c r="B2221" s="84" t="str">
        <f>IF(A2221&gt;"",IF(A2221=E2221,"No",(IF(IFERROR(VLOOKUP(A2221,E:E,1,FALSE)=A2221,FALSE),"Duplicate",IF(E2221&gt;"","Mismatch","IT Only")))),"No")</f>
        <v>Mismatch</v>
      </c>
      <c r="C2221" s="86" t="s">
        <v>463</v>
      </c>
      <c r="D2221" s="84" t="s">
        <v>549</v>
      </c>
      <c r="E2221" s="84" t="s">
        <v>2929</v>
      </c>
      <c r="F2221" s="84" t="str">
        <f>IF(E2221=0,"N/A",IF(IF(E2221&gt;"",COUNTIF(E:E,E2221),0)&gt;1,"Yes","No"))</f>
        <v>No</v>
      </c>
      <c r="G2221" s="87" t="s">
        <v>2930</v>
      </c>
      <c r="H2221" s="87" t="s">
        <v>493</v>
      </c>
      <c r="I2221" s="87" t="s">
        <v>445</v>
      </c>
      <c r="J2221" s="87" t="s">
        <v>552</v>
      </c>
      <c r="K2221" s="87">
        <v>39.866783329999997</v>
      </c>
      <c r="L2221" s="87">
        <v>-88.917416669999994</v>
      </c>
      <c r="M2221" s="87"/>
      <c r="N2221" s="87" t="s">
        <v>2931</v>
      </c>
      <c r="O2221" s="87" t="s">
        <v>2932</v>
      </c>
      <c r="P2221" s="87" t="s">
        <v>496</v>
      </c>
      <c r="Q2221" s="87" t="s">
        <v>497</v>
      </c>
    </row>
    <row r="2222" spans="1:17" x14ac:dyDescent="0.25">
      <c r="A2222" s="143"/>
      <c r="B2222" s="84" t="s">
        <v>10076</v>
      </c>
      <c r="C2222" s="86" t="s">
        <v>430</v>
      </c>
      <c r="D2222" s="84" t="s">
        <v>431</v>
      </c>
      <c r="E2222" s="84" t="s">
        <v>10960</v>
      </c>
      <c r="F2222" s="84" t="str">
        <f>IF(E2222=0,"N/A",IF(IF(E2222&gt;"",COUNTIF(E:E,E2222),0)&gt;1,"Yes","No"))</f>
        <v>No</v>
      </c>
      <c r="G2222" s="166" t="s">
        <v>10974</v>
      </c>
      <c r="H2222" s="87" t="s">
        <v>558</v>
      </c>
      <c r="I2222" s="87" t="s">
        <v>445</v>
      </c>
      <c r="J2222" s="87" t="s">
        <v>10517</v>
      </c>
      <c r="K2222" s="87">
        <v>-89.967500000000001</v>
      </c>
      <c r="L2222" s="87">
        <v>38.820799999999998</v>
      </c>
      <c r="M2222" s="87" t="s">
        <v>10994</v>
      </c>
      <c r="N2222" s="87"/>
      <c r="O2222" s="87"/>
      <c r="P2222" s="87"/>
      <c r="Q2222" s="87"/>
    </row>
    <row r="2223" spans="1:17" s="90" customFormat="1" x14ac:dyDescent="0.25">
      <c r="A2223" s="143"/>
      <c r="B2223" s="84" t="str">
        <f>IF(A2223&gt;"",IF(A2223=E2223,"No",(IF(IFERROR(VLOOKUP(A2223,E:E,1,FALSE)=A2223,FALSE),"Duplicate",IF(E2223&gt;"","Mismatch","IT Only")))),"No")</f>
        <v>No</v>
      </c>
      <c r="C2223" s="86" t="s">
        <v>430</v>
      </c>
      <c r="D2223" s="84" t="s">
        <v>431</v>
      </c>
      <c r="E2223" s="84" t="s">
        <v>6751</v>
      </c>
      <c r="F2223" s="84" t="str">
        <f>IF(E2223=0,"N/A",IF(IF(E2223&gt;"",COUNTIF(E:E,E2223),0)&gt;1,"Yes","No"))</f>
        <v>No</v>
      </c>
      <c r="G2223" s="87" t="s">
        <v>6752</v>
      </c>
      <c r="H2223" s="87" t="s">
        <v>516</v>
      </c>
      <c r="I2223" s="87" t="s">
        <v>445</v>
      </c>
      <c r="J2223" s="87" t="s">
        <v>436</v>
      </c>
      <c r="K2223" s="87">
        <v>38.303800000000003</v>
      </c>
      <c r="L2223" s="87">
        <v>-89.847766669999999</v>
      </c>
      <c r="M2223" s="87"/>
      <c r="N2223" s="87" t="s">
        <v>6753</v>
      </c>
      <c r="O2223" s="87" t="s">
        <v>6754</v>
      </c>
      <c r="P2223" s="87" t="s">
        <v>524</v>
      </c>
      <c r="Q2223" s="87" t="s">
        <v>525</v>
      </c>
    </row>
    <row r="2224" spans="1:17" x14ac:dyDescent="0.25">
      <c r="A2224" s="143"/>
      <c r="B2224" s="143" t="str">
        <f>IF(A2224&gt;"",IF(A2224=E2224,"No",(IF(IFERROR(VLOOKUP(A2224,E:E,1,FALSE)=A2224,FALSE),"Duplicate",IF(E2224&gt;"","Mismatch","IT Only")))),"No")</f>
        <v>No</v>
      </c>
      <c r="C2224" s="86" t="s">
        <v>430</v>
      </c>
      <c r="D2224" s="143" t="s">
        <v>431</v>
      </c>
      <c r="E2224" s="143" t="s">
        <v>6937</v>
      </c>
      <c r="F2224" s="143" t="str">
        <f>IF(E2224=0,"N/A",IF(IF(E2224&gt;"",COUNTIF(E:E,E2224),0)&gt;1,"Yes","No"))</f>
        <v>No</v>
      </c>
      <c r="G2224" s="87" t="s">
        <v>6938</v>
      </c>
      <c r="H2224" s="87" t="s">
        <v>558</v>
      </c>
      <c r="I2224" s="87" t="s">
        <v>445</v>
      </c>
      <c r="J2224" s="87" t="s">
        <v>436</v>
      </c>
      <c r="K2224" s="87">
        <v>38.923116669999999</v>
      </c>
      <c r="L2224" s="87">
        <v>-90.191383329999994</v>
      </c>
      <c r="M2224" s="87"/>
      <c r="N2224" s="87" t="s">
        <v>6937</v>
      </c>
      <c r="O2224" s="94">
        <v>329</v>
      </c>
      <c r="P2224" s="87" t="s">
        <v>559</v>
      </c>
      <c r="Q2224" s="87" t="s">
        <v>560</v>
      </c>
    </row>
    <row r="2225" spans="1:17" x14ac:dyDescent="0.25">
      <c r="A2225" s="143"/>
      <c r="B2225" s="84" t="str">
        <f>IF(A2225&gt;"",IF(A2225=E2225,"No",(IF(IFERROR(VLOOKUP(A2225,E:E,1,FALSE)=A2225,FALSE),"Duplicate",IF(E2225&gt;"","Mismatch","IT Only")))),"No")</f>
        <v>No</v>
      </c>
      <c r="C2225" s="86" t="s">
        <v>430</v>
      </c>
      <c r="D2225" s="84" t="s">
        <v>431</v>
      </c>
      <c r="E2225" s="84" t="s">
        <v>6690</v>
      </c>
      <c r="F2225" s="84" t="str">
        <f>IF(E2225=0,"N/A",IF(IF(E2225&gt;"",COUNTIF(E:E,E2225),0)&gt;1,"Yes","No"))</f>
        <v>No</v>
      </c>
      <c r="G2225" s="87" t="s">
        <v>6691</v>
      </c>
      <c r="H2225" s="87" t="s">
        <v>558</v>
      </c>
      <c r="I2225" s="87" t="s">
        <v>445</v>
      </c>
      <c r="J2225" s="87" t="s">
        <v>436</v>
      </c>
      <c r="K2225" s="87">
        <v>38.709299999999999</v>
      </c>
      <c r="L2225" s="87">
        <v>-90.118933330000004</v>
      </c>
      <c r="M2225" s="87"/>
      <c r="N2225" s="87" t="s">
        <v>6692</v>
      </c>
      <c r="O2225" s="87" t="s">
        <v>6693</v>
      </c>
      <c r="P2225" s="87" t="s">
        <v>653</v>
      </c>
      <c r="Q2225" s="87" t="s">
        <v>654</v>
      </c>
    </row>
    <row r="2226" spans="1:17" x14ac:dyDescent="0.25">
      <c r="A2226" s="143"/>
      <c r="B2226" s="143" t="str">
        <f>IF(A2226&gt;"",IF(A2226=E2226,"No",(IF(IFERROR(VLOOKUP(A2226,E:E,1,FALSE)=A2226,FALSE),"Duplicate",IF(E2226&gt;"","Mismatch","IT Only")))),"No")</f>
        <v>No</v>
      </c>
      <c r="C2226" s="86" t="s">
        <v>430</v>
      </c>
      <c r="D2226" s="143" t="s">
        <v>431</v>
      </c>
      <c r="E2226" s="143" t="s">
        <v>6694</v>
      </c>
      <c r="F2226" s="143" t="str">
        <f>IF(E2226=0,"N/A",IF(IF(E2226&gt;"",COUNTIF(E:E,E2226),0)&gt;1,"Yes","No"))</f>
        <v>No</v>
      </c>
      <c r="G2226" s="87" t="s">
        <v>6695</v>
      </c>
      <c r="H2226" s="87" t="s">
        <v>479</v>
      </c>
      <c r="I2226" s="87" t="s">
        <v>445</v>
      </c>
      <c r="J2226" s="87" t="s">
        <v>436</v>
      </c>
      <c r="K2226" s="87">
        <v>39.757833329999997</v>
      </c>
      <c r="L2226" s="87">
        <v>-90.60468333</v>
      </c>
      <c r="M2226" s="87"/>
      <c r="N2226" s="87" t="s">
        <v>6694</v>
      </c>
      <c r="O2226" s="87" t="s">
        <v>6696</v>
      </c>
      <c r="P2226" s="87" t="s">
        <v>482</v>
      </c>
      <c r="Q2226" s="87" t="s">
        <v>483</v>
      </c>
    </row>
    <row r="2227" spans="1:17" x14ac:dyDescent="0.25">
      <c r="A2227" s="143"/>
      <c r="B2227" s="143" t="s">
        <v>10076</v>
      </c>
      <c r="C2227" s="86" t="s">
        <v>430</v>
      </c>
      <c r="D2227" s="143" t="s">
        <v>431</v>
      </c>
      <c r="E2227" s="143" t="s">
        <v>10667</v>
      </c>
      <c r="F2227" s="143" t="str">
        <f>IF(E2227=0,"N/A",IF(IF(E2227&gt;"",COUNTIF(E:E,E2227),0)&gt;1,"Yes","No"))</f>
        <v>No</v>
      </c>
      <c r="G2227" s="87" t="s">
        <v>10668</v>
      </c>
      <c r="H2227" s="87" t="s">
        <v>444</v>
      </c>
      <c r="I2227" s="87" t="s">
        <v>445</v>
      </c>
      <c r="J2227" s="87" t="s">
        <v>10517</v>
      </c>
      <c r="K2227" s="87">
        <v>-89.631</v>
      </c>
      <c r="L2227" s="87">
        <v>40.776800000000001</v>
      </c>
      <c r="M2227" s="87" t="s">
        <v>10669</v>
      </c>
      <c r="N2227" s="87"/>
      <c r="O2227" s="88"/>
      <c r="P2227" s="87"/>
      <c r="Q2227" s="87"/>
    </row>
    <row r="2228" spans="1:17" x14ac:dyDescent="0.25">
      <c r="A2228" s="143"/>
      <c r="B2228" s="143" t="str">
        <f>IF(A2228&gt;"",IF(A2228=E2228,"No",(IF(IFERROR(VLOOKUP(A2228,E:E,1,FALSE)=A2228,FALSE),"Duplicate",IF(E2228&gt;"","Mismatch","IT Only")))),"No")</f>
        <v>No</v>
      </c>
      <c r="C2228" s="86" t="s">
        <v>430</v>
      </c>
      <c r="D2228" s="143" t="s">
        <v>431</v>
      </c>
      <c r="E2228" s="143" t="s">
        <v>2561</v>
      </c>
      <c r="F2228" s="143" t="str">
        <f>IF(E2228=0,"N/A",IF(IF(E2228&gt;"",COUNTIF(E:E,E2228),0)&gt;1,"Yes","No"))</f>
        <v>No</v>
      </c>
      <c r="G2228" s="87" t="s">
        <v>2562</v>
      </c>
      <c r="H2228" s="87" t="s">
        <v>680</v>
      </c>
      <c r="I2228" s="87" t="s">
        <v>445</v>
      </c>
      <c r="J2228" s="87" t="s">
        <v>436</v>
      </c>
      <c r="K2228" s="87">
        <v>38.157826999999997</v>
      </c>
      <c r="L2228" s="87">
        <v>-88.969660000000005</v>
      </c>
      <c r="M2228" s="87"/>
      <c r="N2228" s="87" t="s">
        <v>2561</v>
      </c>
      <c r="O2228" s="87" t="s">
        <v>2563</v>
      </c>
      <c r="P2228" s="87" t="s">
        <v>763</v>
      </c>
      <c r="Q2228" s="87" t="s">
        <v>764</v>
      </c>
    </row>
    <row r="2229" spans="1:17" x14ac:dyDescent="0.25">
      <c r="A2229" s="143"/>
      <c r="B2229" s="143" t="str">
        <f>IF(A2229&gt;"",IF(A2229=E2229,"No",(IF(IFERROR(VLOOKUP(A2229,E:E,1,FALSE)=A2229,FALSE),"Duplicate",IF(E2229&gt;"","Mismatch","IT Only")))),"No")</f>
        <v>No</v>
      </c>
      <c r="C2229" s="86" t="s">
        <v>541</v>
      </c>
      <c r="D2229" s="143" t="s">
        <v>464</v>
      </c>
      <c r="E2229" s="143" t="s">
        <v>6697</v>
      </c>
      <c r="F2229" s="143" t="str">
        <f>IF(E2229=0,"N/A",IF(IF(E2229&gt;"",COUNTIF(E:E,E2229),0)&gt;1,"Yes","No"))</f>
        <v>No</v>
      </c>
      <c r="G2229" s="87" t="s">
        <v>6698</v>
      </c>
      <c r="H2229" s="87" t="s">
        <v>692</v>
      </c>
      <c r="I2229" s="87" t="s">
        <v>435</v>
      </c>
      <c r="J2229" s="87" t="s">
        <v>436</v>
      </c>
      <c r="K2229" s="87">
        <v>37.241050000000001</v>
      </c>
      <c r="L2229" s="87">
        <v>-89.564683329999994</v>
      </c>
      <c r="M2229" s="87"/>
      <c r="N2229" s="87" t="s">
        <v>6697</v>
      </c>
      <c r="O2229" s="94">
        <v>803</v>
      </c>
      <c r="P2229" s="87" t="s">
        <v>693</v>
      </c>
      <c r="Q2229" s="89"/>
    </row>
    <row r="2230" spans="1:17" x14ac:dyDescent="0.25">
      <c r="A2230" s="143"/>
      <c r="B2230" s="143" t="str">
        <f>IF(A2230&gt;"",IF(A2230=E2230,"No",(IF(IFERROR(VLOOKUP(A2230,E:E,1,FALSE)=A2230,FALSE),"Duplicate",IF(E2230&gt;"","Mismatch","IT Only")))),"No")</f>
        <v>No</v>
      </c>
      <c r="C2230" s="86" t="s">
        <v>430</v>
      </c>
      <c r="D2230" s="143" t="s">
        <v>431</v>
      </c>
      <c r="E2230" s="143" t="s">
        <v>853</v>
      </c>
      <c r="F2230" s="143" t="str">
        <f>IF(E2230=0,"N/A",IF(IF(E2230&gt;"",COUNTIF(E:E,E2230),0)&gt;1,"Yes","No"))</f>
        <v>No</v>
      </c>
      <c r="G2230" s="87" t="s">
        <v>854</v>
      </c>
      <c r="H2230" s="87" t="s">
        <v>516</v>
      </c>
      <c r="I2230" s="87" t="s">
        <v>445</v>
      </c>
      <c r="J2230" s="87" t="s">
        <v>436</v>
      </c>
      <c r="K2230" s="87"/>
      <c r="L2230" s="87"/>
      <c r="M2230" s="87"/>
      <c r="N2230" s="87" t="s">
        <v>855</v>
      </c>
      <c r="O2230" s="87" t="s">
        <v>856</v>
      </c>
      <c r="P2230" s="87" t="s">
        <v>524</v>
      </c>
      <c r="Q2230" s="87" t="s">
        <v>525</v>
      </c>
    </row>
    <row r="2231" spans="1:17" x14ac:dyDescent="0.25">
      <c r="A2231" s="143"/>
      <c r="B2231" s="143" t="str">
        <f>IF(A2231&gt;"",IF(A2231=E2231,"No",(IF(IFERROR(VLOOKUP(A2231,E:E,1,FALSE)=A2231,FALSE),"Duplicate",IF(E2231&gt;"","Mismatch","IT Only")))),"No")</f>
        <v>No</v>
      </c>
      <c r="C2231" s="86" t="s">
        <v>430</v>
      </c>
      <c r="D2231" s="143" t="s">
        <v>431</v>
      </c>
      <c r="E2231" s="143" t="s">
        <v>6755</v>
      </c>
      <c r="F2231" s="143" t="str">
        <f>IF(E2231=0,"N/A",IF(IF(E2231&gt;"",COUNTIF(E:E,E2231),0)&gt;1,"Yes","No"))</f>
        <v>No</v>
      </c>
      <c r="G2231" s="87" t="s">
        <v>6756</v>
      </c>
      <c r="H2231" s="87" t="s">
        <v>516</v>
      </c>
      <c r="I2231" s="87" t="s">
        <v>445</v>
      </c>
      <c r="J2231" s="87" t="s">
        <v>436</v>
      </c>
      <c r="K2231" s="87">
        <v>38.315883329999998</v>
      </c>
      <c r="L2231" s="87">
        <v>-89.852783329999994</v>
      </c>
      <c r="M2231" s="87"/>
      <c r="N2231" s="87" t="s">
        <v>6757</v>
      </c>
      <c r="O2231" s="87" t="s">
        <v>6758</v>
      </c>
      <c r="P2231" s="87" t="s">
        <v>524</v>
      </c>
      <c r="Q2231" s="87" t="s">
        <v>525</v>
      </c>
    </row>
    <row r="2232" spans="1:17" x14ac:dyDescent="0.25">
      <c r="A2232" s="143"/>
      <c r="B2232" s="143" t="str">
        <f>IF(A2232&gt;"",IF(A2232=E2232,"No",(IF(IFERROR(VLOOKUP(A2232,E:E,1,FALSE)=A2232,FALSE),"Duplicate",IF(E2232&gt;"","Mismatch","IT Only")))),"No")</f>
        <v>No</v>
      </c>
      <c r="C2232" s="86" t="s">
        <v>430</v>
      </c>
      <c r="D2232" s="143" t="s">
        <v>431</v>
      </c>
      <c r="E2232" s="143" t="s">
        <v>6939</v>
      </c>
      <c r="F2232" s="143" t="str">
        <f>IF(E2232=0,"N/A",IF(IF(E2232&gt;"",COUNTIF(E:E,E2232),0)&gt;1,"Yes","No"))</f>
        <v>No</v>
      </c>
      <c r="G2232" s="87" t="s">
        <v>6940</v>
      </c>
      <c r="H2232" s="87" t="s">
        <v>493</v>
      </c>
      <c r="I2232" s="87" t="s">
        <v>445</v>
      </c>
      <c r="J2232" s="87" t="s">
        <v>436</v>
      </c>
      <c r="K2232" s="87">
        <v>40.283724999999997</v>
      </c>
      <c r="L2232" s="87">
        <v>-89.205697000000001</v>
      </c>
      <c r="M2232" s="87"/>
      <c r="N2232" s="87" t="s">
        <v>6939</v>
      </c>
      <c r="O2232" s="87" t="s">
        <v>6941</v>
      </c>
      <c r="P2232" s="87" t="s">
        <v>806</v>
      </c>
      <c r="Q2232" s="87" t="s">
        <v>807</v>
      </c>
    </row>
    <row r="2233" spans="1:17" x14ac:dyDescent="0.25">
      <c r="A2233" s="143"/>
      <c r="B2233" s="143" t="str">
        <f>IF(A2233&gt;"",IF(A2233=E2233,"No",(IF(IFERROR(VLOOKUP(A2233,E:E,1,FALSE)=A2233,FALSE),"Duplicate",IF(E2233&gt;"","Mismatch","IT Only")))),"No")</f>
        <v>No</v>
      </c>
      <c r="C2233" s="86" t="s">
        <v>430</v>
      </c>
      <c r="D2233" s="143" t="s">
        <v>431</v>
      </c>
      <c r="E2233" s="143" t="s">
        <v>6747</v>
      </c>
      <c r="F2233" s="143" t="str">
        <f>IF(E2233=0,"N/A",IF(IF(E2233&gt;"",COUNTIF(E:E,E2233),0)&gt;1,"Yes","No"))</f>
        <v>No</v>
      </c>
      <c r="G2233" s="87" t="s">
        <v>6748</v>
      </c>
      <c r="H2233" s="87" t="s">
        <v>516</v>
      </c>
      <c r="I2233" s="87" t="s">
        <v>445</v>
      </c>
      <c r="J2233" s="87" t="s">
        <v>436</v>
      </c>
      <c r="K2233" s="87">
        <v>38.325033329999997</v>
      </c>
      <c r="L2233" s="87">
        <v>-89.871633329999995</v>
      </c>
      <c r="M2233" s="87"/>
      <c r="N2233" s="87" t="s">
        <v>6749</v>
      </c>
      <c r="O2233" s="87" t="s">
        <v>6750</v>
      </c>
      <c r="P2233" s="87" t="s">
        <v>524</v>
      </c>
      <c r="Q2233" s="87" t="s">
        <v>525</v>
      </c>
    </row>
    <row r="2234" spans="1:17" x14ac:dyDescent="0.25">
      <c r="A2234" s="143"/>
      <c r="B2234" s="143" t="str">
        <f>IF(A2234&gt;"",IF(A2234=E2234,"No",(IF(IFERROR(VLOOKUP(A2234,E:E,1,FALSE)=A2234,FALSE),"Duplicate",IF(E2234&gt;"","Mismatch","IT Only")))),"No")</f>
        <v>No</v>
      </c>
      <c r="C2234" s="86" t="s">
        <v>430</v>
      </c>
      <c r="D2234" s="143" t="s">
        <v>431</v>
      </c>
      <c r="E2234" s="143" t="s">
        <v>6712</v>
      </c>
      <c r="F2234" s="143" t="str">
        <f>IF(E2234=0,"N/A",IF(IF(E2234&gt;"",COUNTIF(E:E,E2234),0)&gt;1,"Yes","No"))</f>
        <v>No</v>
      </c>
      <c r="G2234" s="87" t="s">
        <v>6713</v>
      </c>
      <c r="H2234" s="87" t="s">
        <v>516</v>
      </c>
      <c r="I2234" s="87" t="s">
        <v>445</v>
      </c>
      <c r="J2234" s="87" t="s">
        <v>436</v>
      </c>
      <c r="K2234" s="87">
        <v>38.645383330000001</v>
      </c>
      <c r="L2234" s="87">
        <v>-90.16095</v>
      </c>
      <c r="M2234" s="87"/>
      <c r="N2234" s="87" t="s">
        <v>6712</v>
      </c>
      <c r="O2234" s="94">
        <v>333</v>
      </c>
      <c r="P2234" s="87" t="s">
        <v>518</v>
      </c>
      <c r="Q2234" s="87" t="s">
        <v>519</v>
      </c>
    </row>
    <row r="2235" spans="1:17" x14ac:dyDescent="0.25">
      <c r="A2235" s="143" t="s">
        <v>6942</v>
      </c>
      <c r="B2235" s="143" t="str">
        <f>IF(A2235&gt;"",IF(A2235=E2235,"No",(IF(IFERROR(VLOOKUP(A2235,E:E,1,FALSE)=A2235,FALSE),"Duplicate",IF(E2235&gt;"","Mismatch","IT Only")))),"No")</f>
        <v>No</v>
      </c>
      <c r="C2235" s="86" t="s">
        <v>430</v>
      </c>
      <c r="D2235" s="143" t="s">
        <v>431</v>
      </c>
      <c r="E2235" s="143" t="s">
        <v>6942</v>
      </c>
      <c r="F2235" s="143" t="str">
        <f>IF(E2235=0,"N/A",IF(IF(E2235&gt;"",COUNTIF(E:E,E2235),0)&gt;1,"Yes","No"))</f>
        <v>No</v>
      </c>
      <c r="G2235" s="87" t="s">
        <v>6943</v>
      </c>
      <c r="H2235" s="87" t="s">
        <v>1813</v>
      </c>
      <c r="I2235" s="87" t="s">
        <v>445</v>
      </c>
      <c r="J2235" s="87" t="s">
        <v>536</v>
      </c>
      <c r="K2235" s="87">
        <v>40.559289999999997</v>
      </c>
      <c r="L2235" s="87">
        <v>-90.040599999999998</v>
      </c>
      <c r="M2235" s="87"/>
      <c r="N2235" s="87"/>
      <c r="O2235" s="87"/>
      <c r="P2235" s="87"/>
      <c r="Q2235" s="87"/>
    </row>
    <row r="2236" spans="1:17" x14ac:dyDescent="0.25">
      <c r="A2236" s="143" t="s">
        <v>6721</v>
      </c>
      <c r="B2236" s="143" t="str">
        <f>IF(A2236&gt;"",IF(A2236=E2236,"No",(IF(IFERROR(VLOOKUP(A2236,E:E,1,FALSE)=A2236,FALSE),"Duplicate",IF(E2236&gt;"","Mismatch","IT Only")))),"No")</f>
        <v>No</v>
      </c>
      <c r="C2236" s="86" t="s">
        <v>430</v>
      </c>
      <c r="D2236" s="143" t="s">
        <v>431</v>
      </c>
      <c r="E2236" s="143" t="s">
        <v>6722</v>
      </c>
      <c r="F2236" s="143" t="str">
        <f>IF(E2236=0,"N/A",IF(IF(E2236&gt;"",COUNTIF(E:E,E2236),0)&gt;1,"Yes","No"))</f>
        <v>No</v>
      </c>
      <c r="G2236" s="87" t="s">
        <v>6723</v>
      </c>
      <c r="H2236" s="87" t="s">
        <v>479</v>
      </c>
      <c r="I2236" s="87" t="s">
        <v>445</v>
      </c>
      <c r="J2236" s="87" t="s">
        <v>467</v>
      </c>
      <c r="K2236" s="87">
        <v>40.551833330000001</v>
      </c>
      <c r="L2236" s="87">
        <v>-91.351600000000005</v>
      </c>
      <c r="M2236" s="87"/>
      <c r="N2236" s="87" t="s">
        <v>6722</v>
      </c>
      <c r="O2236" s="87" t="s">
        <v>6724</v>
      </c>
      <c r="P2236" s="87" t="s">
        <v>482</v>
      </c>
      <c r="Q2236" s="87" t="s">
        <v>483</v>
      </c>
    </row>
    <row r="2237" spans="1:17" s="143" customFormat="1" x14ac:dyDescent="0.25">
      <c r="A2237" s="93" t="s">
        <v>6761</v>
      </c>
      <c r="B2237" s="143" t="str">
        <f>IF(A2237&gt;"",IF(A2237=E2237,"No",(IF(IFERROR(VLOOKUP(A2237,E:E,1,FALSE)=A2237,FALSE),"Duplicate",IF(E2237&gt;"","Mismatch","IT Only")))),"No")</f>
        <v>Mismatch</v>
      </c>
      <c r="C2237" s="86" t="s">
        <v>463</v>
      </c>
      <c r="D2237" s="143" t="s">
        <v>464</v>
      </c>
      <c r="E2237" s="143" t="s">
        <v>6762</v>
      </c>
      <c r="F2237" s="143" t="str">
        <f>IF(E2237=0,"N/A",IF(IF(E2237&gt;"",COUNTIF(E:E,E2237),0)&gt;1,"Yes","No"))</f>
        <v>No</v>
      </c>
      <c r="G2237" s="106" t="s">
        <v>6763</v>
      </c>
      <c r="H2237" s="106" t="s">
        <v>479</v>
      </c>
      <c r="I2237" s="106" t="s">
        <v>445</v>
      </c>
      <c r="J2237" s="106" t="s">
        <v>467</v>
      </c>
      <c r="K2237" s="106">
        <v>39.723919000000002</v>
      </c>
      <c r="L2237" s="106">
        <v>-89.908124000000001</v>
      </c>
      <c r="M2237" s="106"/>
      <c r="N2237" s="106" t="s">
        <v>6762</v>
      </c>
      <c r="O2237" s="106" t="s">
        <v>6764</v>
      </c>
      <c r="P2237" s="106" t="s">
        <v>482</v>
      </c>
      <c r="Q2237" s="106" t="s">
        <v>483</v>
      </c>
    </row>
    <row r="2238" spans="1:17" x14ac:dyDescent="0.25">
      <c r="A2238" s="143"/>
      <c r="B2238" s="84" t="str">
        <f>IF(A2238&gt;"",IF(A2238=E2238,"No",(IF(IFERROR(VLOOKUP(A2238,E:E,1,FALSE)=A2238,FALSE),"Duplicate",IF(E2238&gt;"","Mismatch","IT Only")))),"No")</f>
        <v>No</v>
      </c>
      <c r="C2238" s="86" t="s">
        <v>430</v>
      </c>
      <c r="D2238" s="84" t="s">
        <v>431</v>
      </c>
      <c r="E2238" s="143" t="s">
        <v>6765</v>
      </c>
      <c r="F2238" s="84" t="str">
        <f>IF(E2238=0,"N/A",IF(IF(E2238&gt;"",COUNTIF(E:E,E2238),0)&gt;1,"Yes","No"))</f>
        <v>No</v>
      </c>
      <c r="G2238" s="87" t="s">
        <v>6766</v>
      </c>
      <c r="H2238" s="87" t="s">
        <v>489</v>
      </c>
      <c r="I2238" s="87" t="s">
        <v>435</v>
      </c>
      <c r="J2238" s="87" t="s">
        <v>436</v>
      </c>
      <c r="K2238" s="87">
        <v>38.691233330000003</v>
      </c>
      <c r="L2238" s="87">
        <v>-92.105966670000001</v>
      </c>
      <c r="M2238" s="87"/>
      <c r="N2238" s="87" t="s">
        <v>6765</v>
      </c>
      <c r="O2238" s="94">
        <v>880</v>
      </c>
      <c r="P2238" s="87" t="s">
        <v>490</v>
      </c>
      <c r="Q2238" s="89"/>
    </row>
    <row r="2239" spans="1:17" x14ac:dyDescent="0.25">
      <c r="A2239" s="143"/>
      <c r="B2239" s="143" t="str">
        <f>IF(A2239&gt;"",IF(A2239=E2239,"No",(IF(IFERROR(VLOOKUP(A2239,E:E,1,FALSE)=A2239,FALSE),"Duplicate",IF(E2239&gt;"","Mismatch","IT Only")))),"No")</f>
        <v>No</v>
      </c>
      <c r="D2239" s="143"/>
      <c r="E2239" s="143" t="s">
        <v>10378</v>
      </c>
      <c r="F2239" s="143" t="str">
        <f>IF(E2239=0,"N/A",IF(IF(E2239&gt;"",COUNTIF(E:E,E2239),0)&gt;1,"Yes","No"))</f>
        <v>No</v>
      </c>
      <c r="G2239" s="87" t="s">
        <v>10377</v>
      </c>
      <c r="H2239" s="87" t="s">
        <v>10380</v>
      </c>
      <c r="I2239" s="87" t="s">
        <v>445</v>
      </c>
      <c r="J2239" s="87" t="s">
        <v>536</v>
      </c>
      <c r="K2239" s="87">
        <v>-89.632300000000001</v>
      </c>
      <c r="L2239" s="87">
        <v>40.5595</v>
      </c>
      <c r="M2239" s="87" t="s">
        <v>10379</v>
      </c>
      <c r="N2239" s="87"/>
      <c r="O2239" s="94"/>
      <c r="P2239" s="87"/>
      <c r="Q2239" s="89"/>
    </row>
    <row r="2240" spans="1:17" s="143" customFormat="1" x14ac:dyDescent="0.25">
      <c r="C2240" s="86"/>
      <c r="E2240" s="146" t="s">
        <v>10558</v>
      </c>
      <c r="G2240" s="146" t="s">
        <v>10559</v>
      </c>
      <c r="H2240" s="146" t="s">
        <v>10196</v>
      </c>
      <c r="I2240" s="146" t="s">
        <v>445</v>
      </c>
      <c r="J2240" s="146" t="s">
        <v>10517</v>
      </c>
      <c r="K2240" s="146">
        <v>39.373100000000001</v>
      </c>
      <c r="L2240" s="146">
        <v>-87.753299999999996</v>
      </c>
      <c r="M2240" s="146" t="s">
        <v>10560</v>
      </c>
      <c r="N2240" s="106"/>
      <c r="O2240" s="133"/>
      <c r="P2240" s="106"/>
      <c r="Q2240" s="150" t="s">
        <v>10521</v>
      </c>
    </row>
    <row r="2241" spans="1:17" x14ac:dyDescent="0.25">
      <c r="A2241" s="143"/>
      <c r="B2241" s="84" t="str">
        <f>IF(A2241&gt;"",IF(A2241=E2241,"No",(IF(IFERROR(VLOOKUP(A2241,E:E,1,FALSE)=A2241,FALSE),"Duplicate",IF(E2241&gt;"","Mismatch","IT Only")))),"No")</f>
        <v>No</v>
      </c>
      <c r="C2241" s="86" t="s">
        <v>430</v>
      </c>
      <c r="D2241" s="84" t="s">
        <v>431</v>
      </c>
      <c r="E2241" s="143" t="s">
        <v>6767</v>
      </c>
      <c r="F2241" s="84" t="str">
        <f>IF(E2241=0,"N/A",IF(IF(E2241&gt;"",COUNTIF(E:E,E2241),0)&gt;1,"Yes","No"))</f>
        <v>No</v>
      </c>
      <c r="G2241" s="87" t="s">
        <v>6768</v>
      </c>
      <c r="H2241" s="87" t="s">
        <v>444</v>
      </c>
      <c r="I2241" s="87" t="s">
        <v>445</v>
      </c>
      <c r="J2241" s="87" t="s">
        <v>436</v>
      </c>
      <c r="K2241" s="87">
        <v>41.171516670000003</v>
      </c>
      <c r="L2241" s="87">
        <v>-90.99638333</v>
      </c>
      <c r="M2241" s="87"/>
      <c r="N2241" s="87" t="s">
        <v>6769</v>
      </c>
      <c r="O2241" s="87" t="s">
        <v>6770</v>
      </c>
      <c r="P2241" s="87" t="s">
        <v>457</v>
      </c>
      <c r="Q2241" s="87" t="s">
        <v>470</v>
      </c>
    </row>
    <row r="2242" spans="1:17" x14ac:dyDescent="0.25">
      <c r="A2242" s="143"/>
      <c r="B2242" s="143"/>
      <c r="D2242" s="143"/>
      <c r="E2242" s="203" t="s">
        <v>10456</v>
      </c>
      <c r="F2242" s="143"/>
      <c r="G2242" s="141" t="s">
        <v>10467</v>
      </c>
      <c r="H2242" s="110"/>
      <c r="I2242" s="141" t="s">
        <v>435</v>
      </c>
      <c r="J2242" s="141" t="s">
        <v>500</v>
      </c>
      <c r="K2242" s="144">
        <v>37.941092209622802</v>
      </c>
      <c r="L2242" s="144">
        <v>-90.048833276205599</v>
      </c>
      <c r="M2242" s="110"/>
      <c r="N2242" s="110"/>
      <c r="O2242" s="110"/>
      <c r="P2242" s="110"/>
      <c r="Q2242" s="110"/>
    </row>
    <row r="2243" spans="1:17" x14ac:dyDescent="0.25">
      <c r="A2243" s="143"/>
      <c r="B2243" s="84" t="s">
        <v>10076</v>
      </c>
      <c r="C2243" s="86" t="s">
        <v>430</v>
      </c>
      <c r="D2243" s="84" t="s">
        <v>431</v>
      </c>
      <c r="E2243" s="84" t="s">
        <v>10587</v>
      </c>
      <c r="F2243" s="84" t="str">
        <f>IF(E2243=0,"N/A",IF(IF(E2243&gt;"",COUNTIF(E:E,E2243),0)&gt;1,"Yes","No"))</f>
        <v>No</v>
      </c>
      <c r="G2243" s="87" t="s">
        <v>10588</v>
      </c>
      <c r="H2243" s="87" t="s">
        <v>444</v>
      </c>
      <c r="I2243" s="87" t="s">
        <v>445</v>
      </c>
      <c r="J2243" s="87" t="s">
        <v>10517</v>
      </c>
      <c r="K2243" s="87">
        <v>-89.520300000000006</v>
      </c>
      <c r="L2243" s="87">
        <v>40.813699999999997</v>
      </c>
      <c r="M2243" s="87" t="s">
        <v>10697</v>
      </c>
      <c r="N2243" s="87"/>
      <c r="O2243" s="88"/>
      <c r="P2243" s="87"/>
      <c r="Q2243" s="87"/>
    </row>
    <row r="2244" spans="1:17" x14ac:dyDescent="0.25">
      <c r="A2244" s="143"/>
      <c r="B2244" s="143" t="s">
        <v>10076</v>
      </c>
      <c r="C2244" s="86" t="s">
        <v>430</v>
      </c>
      <c r="D2244" s="143" t="s">
        <v>431</v>
      </c>
      <c r="E2244" s="143" t="s">
        <v>10661</v>
      </c>
      <c r="F2244" s="143" t="s">
        <v>10076</v>
      </c>
      <c r="G2244" s="87" t="s">
        <v>10662</v>
      </c>
      <c r="H2244" s="87" t="s">
        <v>444</v>
      </c>
      <c r="I2244" s="87" t="s">
        <v>445</v>
      </c>
      <c r="J2244" s="87" t="s">
        <v>10517</v>
      </c>
      <c r="K2244" s="87">
        <v>-89.569500000000005</v>
      </c>
      <c r="L2244" s="87">
        <v>40.741</v>
      </c>
      <c r="M2244" s="87" t="s">
        <v>10663</v>
      </c>
      <c r="N2244" s="87"/>
      <c r="O2244" s="88"/>
      <c r="P2244" s="87"/>
      <c r="Q2244" s="87"/>
    </row>
    <row r="2245" spans="1:17" x14ac:dyDescent="0.25">
      <c r="A2245" s="143"/>
      <c r="B2245" s="143" t="str">
        <f>IF(A2245&gt;"",IF(A2245=E2245,"No",(IF(IFERROR(VLOOKUP(A2245,E:E,1,FALSE)=A2245,FALSE),"Duplicate",IF(E2245&gt;"","Mismatch","IT Only")))),"No")</f>
        <v>No</v>
      </c>
      <c r="C2245" s="86" t="s">
        <v>430</v>
      </c>
      <c r="D2245" s="143" t="s">
        <v>431</v>
      </c>
      <c r="E2245" s="143" t="s">
        <v>6951</v>
      </c>
      <c r="F2245" s="143" t="str">
        <f>IF(E2245=0,"N/A",IF(IF(E2245&gt;"",COUNTIF(E:E,E2245),0)&gt;1,"Yes","No"))</f>
        <v>No</v>
      </c>
      <c r="G2245" s="87" t="s">
        <v>6952</v>
      </c>
      <c r="H2245" s="87" t="s">
        <v>493</v>
      </c>
      <c r="I2245" s="87" t="s">
        <v>445</v>
      </c>
      <c r="J2245" s="87" t="s">
        <v>500</v>
      </c>
      <c r="K2245" s="87">
        <v>40.18556667</v>
      </c>
      <c r="L2245" s="87">
        <v>-88.965383329999995</v>
      </c>
      <c r="M2245" s="87"/>
      <c r="N2245" s="87" t="s">
        <v>6953</v>
      </c>
      <c r="O2245" s="87" t="s">
        <v>6954</v>
      </c>
      <c r="P2245" s="87" t="s">
        <v>496</v>
      </c>
      <c r="Q2245" s="87" t="s">
        <v>497</v>
      </c>
    </row>
    <row r="2246" spans="1:17" x14ac:dyDescent="0.25">
      <c r="A2246" s="143" t="s">
        <v>6955</v>
      </c>
      <c r="B2246" s="143" t="str">
        <f>IF(A2246&gt;"",IF(A2246=E2246,"No",(IF(IFERROR(VLOOKUP(A2246,E:E,1,FALSE)=A2246,FALSE),"Duplicate",IF(E2246&gt;"","Mismatch","IT Only")))),"No")</f>
        <v>No</v>
      </c>
      <c r="C2246" s="86" t="s">
        <v>430</v>
      </c>
      <c r="D2246" s="143" t="s">
        <v>472</v>
      </c>
      <c r="E2246" s="143" t="s">
        <v>6956</v>
      </c>
      <c r="F2246" s="143" t="str">
        <f>IF(E2246=0,"N/A",IF(IF(E2246&gt;"",COUNTIF(E:E,E2246),0)&gt;1,"Yes","No"))</f>
        <v>No</v>
      </c>
      <c r="G2246" s="87" t="s">
        <v>6957</v>
      </c>
      <c r="H2246" s="87" t="s">
        <v>516</v>
      </c>
      <c r="I2246" s="87" t="s">
        <v>445</v>
      </c>
      <c r="J2246" s="87" t="s">
        <v>500</v>
      </c>
      <c r="K2246" s="87">
        <v>38.211063000000003</v>
      </c>
      <c r="L2246" s="87">
        <v>-89.580128999999999</v>
      </c>
      <c r="M2246" s="87"/>
      <c r="N2246" s="87" t="s">
        <v>6958</v>
      </c>
      <c r="O2246" s="87" t="s">
        <v>6959</v>
      </c>
      <c r="P2246" s="87" t="s">
        <v>898</v>
      </c>
      <c r="Q2246" s="87" t="s">
        <v>899</v>
      </c>
    </row>
    <row r="2247" spans="1:17" x14ac:dyDescent="0.25">
      <c r="A2247" s="143" t="s">
        <v>6949</v>
      </c>
      <c r="B2247" s="84" t="str">
        <f>IF(A2247&gt;"",IF(A2247=E2247,"No",(IF(IFERROR(VLOOKUP(A2247,E:E,1,FALSE)=A2247,FALSE),"Duplicate",IF(E2247&gt;"","Mismatch","IT Only")))),"No")</f>
        <v>No</v>
      </c>
      <c r="C2247" s="86" t="s">
        <v>430</v>
      </c>
      <c r="D2247" s="84" t="s">
        <v>431</v>
      </c>
      <c r="E2247" s="84" t="s">
        <v>6949</v>
      </c>
      <c r="F2247" s="84" t="str">
        <f>IF(E2247=0,"N/A",IF(IF(E2247&gt;"",COUNTIF(E:E,E2247),0)&gt;1,"Yes","No"))</f>
        <v>No</v>
      </c>
      <c r="G2247" s="87" t="s">
        <v>6950</v>
      </c>
      <c r="H2247" s="87" t="s">
        <v>1813</v>
      </c>
      <c r="I2247" s="87" t="s">
        <v>445</v>
      </c>
      <c r="J2247" s="87" t="s">
        <v>536</v>
      </c>
      <c r="K2247" s="87">
        <v>39.741500000000002</v>
      </c>
      <c r="L2247" s="87">
        <v>-90.224000000000004</v>
      </c>
      <c r="M2247" s="87"/>
      <c r="N2247" s="87"/>
      <c r="O2247" s="87"/>
      <c r="P2247" s="87"/>
      <c r="Q2247" s="87"/>
    </row>
    <row r="2248" spans="1:17" x14ac:dyDescent="0.25">
      <c r="A2248" s="143" t="s">
        <v>6944</v>
      </c>
      <c r="B2248" s="84" t="str">
        <f>IF(A2248&gt;"",IF(A2248=E2248,"No",(IF(IFERROR(VLOOKUP(A2248,E:E,1,FALSE)=A2248,FALSE),"Duplicate",IF(E2248&gt;"","Mismatch","IT Only")))),"No")</f>
        <v>No</v>
      </c>
      <c r="C2248" s="86" t="s">
        <v>430</v>
      </c>
      <c r="D2248" s="84" t="s">
        <v>472</v>
      </c>
      <c r="E2248" s="143" t="s">
        <v>6945</v>
      </c>
      <c r="F2248" s="84" t="str">
        <f>IF(E2248=0,"N/A",IF(IF(E2248&gt;"",COUNTIF(E:E,E2248),0)&gt;1,"Yes","No"))</f>
        <v>No</v>
      </c>
      <c r="G2248" s="87" t="s">
        <v>6946</v>
      </c>
      <c r="H2248" s="87" t="s">
        <v>672</v>
      </c>
      <c r="I2248" s="87" t="s">
        <v>445</v>
      </c>
      <c r="J2248" s="87" t="s">
        <v>552</v>
      </c>
      <c r="K2248" s="87">
        <v>40.130683329999997</v>
      </c>
      <c r="L2248" s="87">
        <v>-88.235399999999998</v>
      </c>
      <c r="M2248" s="87"/>
      <c r="N2248" s="87" t="s">
        <v>6947</v>
      </c>
      <c r="O2248" s="87" t="s">
        <v>6948</v>
      </c>
      <c r="P2248" s="87" t="s">
        <v>675</v>
      </c>
      <c r="Q2248" s="87" t="s">
        <v>676</v>
      </c>
    </row>
    <row r="2249" spans="1:17" x14ac:dyDescent="0.25">
      <c r="A2249" s="93" t="s">
        <v>3039</v>
      </c>
      <c r="B2249" s="84" t="str">
        <f>IF(A2249&gt;"",IF(A2249=E2249,"No",(IF(IFERROR(VLOOKUP(A2249,E:E,1,FALSE)=A2249,FALSE),"Duplicate",IF(E2249&gt;"","Mismatch","IT Only")))),"No")</f>
        <v>Mismatch</v>
      </c>
      <c r="C2249" s="86" t="s">
        <v>463</v>
      </c>
      <c r="D2249" s="84" t="s">
        <v>755</v>
      </c>
      <c r="E2249" s="84" t="s">
        <v>3040</v>
      </c>
      <c r="F2249" s="84" t="str">
        <f>IF(E2249=0,"N/A",IF(IF(E2249&gt;"",COUNTIF(E:E,E2249),0)&gt;1,"Yes","No"))</f>
        <v>No</v>
      </c>
      <c r="G2249" s="87" t="s">
        <v>10025</v>
      </c>
      <c r="H2249" s="87" t="s">
        <v>493</v>
      </c>
      <c r="I2249" s="87" t="s">
        <v>445</v>
      </c>
      <c r="J2249" s="87" t="s">
        <v>552</v>
      </c>
      <c r="K2249" s="87">
        <v>39.873438999999998</v>
      </c>
      <c r="L2249" s="87">
        <v>-88.951035000000005</v>
      </c>
      <c r="M2249" s="87" t="s">
        <v>3041</v>
      </c>
      <c r="N2249" s="87" t="s">
        <v>3042</v>
      </c>
      <c r="O2249" s="87" t="s">
        <v>3043</v>
      </c>
      <c r="P2249" s="87" t="s">
        <v>496</v>
      </c>
      <c r="Q2249" s="87" t="s">
        <v>497</v>
      </c>
    </row>
    <row r="2250" spans="1:17" x14ac:dyDescent="0.25">
      <c r="A2250" s="143"/>
      <c r="B2250" s="84" t="s">
        <v>10076</v>
      </c>
      <c r="C2250" s="86" t="s">
        <v>430</v>
      </c>
      <c r="D2250" s="84" t="s">
        <v>431</v>
      </c>
      <c r="E2250" s="143" t="s">
        <v>10951</v>
      </c>
      <c r="F2250" s="84" t="str">
        <f>IF(E2250=0,"N/A",IF(IF(E2250&gt;"",COUNTIF(E:E,E2250),0)&gt;1,"Yes","No"))</f>
        <v>No</v>
      </c>
      <c r="G2250" s="166" t="s">
        <v>10983</v>
      </c>
      <c r="H2250" s="87" t="s">
        <v>558</v>
      </c>
      <c r="I2250" s="87" t="s">
        <v>445</v>
      </c>
      <c r="J2250" s="87" t="s">
        <v>10517</v>
      </c>
      <c r="K2250" s="87">
        <v>-89.876671000000002</v>
      </c>
      <c r="L2250" s="87">
        <v>38.730221</v>
      </c>
      <c r="M2250" s="87" t="s">
        <v>11002</v>
      </c>
      <c r="N2250" s="87"/>
      <c r="O2250" s="87"/>
      <c r="P2250" s="87"/>
      <c r="Q2250" s="87"/>
    </row>
    <row r="2251" spans="1:17" x14ac:dyDescent="0.25">
      <c r="A2251" s="143"/>
      <c r="B2251" s="143" t="str">
        <f>IF(A2251&gt;"",IF(A2251=E2251,"No",(IF(IFERROR(VLOOKUP(A2251,E:E,1,FALSE)=A2251,FALSE),"Duplicate",IF(E2251&gt;"","Mismatch","IT Only")))),"No")</f>
        <v>No</v>
      </c>
      <c r="C2251" s="86" t="s">
        <v>430</v>
      </c>
      <c r="D2251" s="143" t="s">
        <v>431</v>
      </c>
      <c r="E2251" s="143" t="s">
        <v>6771</v>
      </c>
      <c r="F2251" s="84" t="str">
        <f>IF(E2251=0,"N/A",IF(IF(E2251&gt;"",COUNTIF(E:E,E2251),0)&gt;1,"Yes","No"))</f>
        <v>No</v>
      </c>
      <c r="G2251" s="87" t="s">
        <v>6772</v>
      </c>
      <c r="H2251" s="87" t="s">
        <v>558</v>
      </c>
      <c r="I2251" s="87" t="s">
        <v>445</v>
      </c>
      <c r="J2251" s="87" t="s">
        <v>436</v>
      </c>
      <c r="K2251" s="87">
        <v>38.947949999999999</v>
      </c>
      <c r="L2251" s="87">
        <v>-89.665899999999993</v>
      </c>
      <c r="M2251" s="87"/>
      <c r="N2251" s="87" t="s">
        <v>6773</v>
      </c>
      <c r="O2251" s="87" t="s">
        <v>6774</v>
      </c>
      <c r="P2251" s="87" t="s">
        <v>1196</v>
      </c>
      <c r="Q2251" s="87" t="s">
        <v>1197</v>
      </c>
    </row>
    <row r="2252" spans="1:17" x14ac:dyDescent="0.25">
      <c r="A2252" s="143"/>
      <c r="B2252" s="84" t="s">
        <v>10076</v>
      </c>
      <c r="C2252" s="86" t="s">
        <v>430</v>
      </c>
      <c r="D2252" s="84" t="s">
        <v>431</v>
      </c>
      <c r="E2252" s="143" t="s">
        <v>10601</v>
      </c>
      <c r="F2252" s="84" t="str">
        <f>IF(E2252=0,"N/A",IF(IF(E2252&gt;"",COUNTIF(E:E,E2252),0)&gt;1,"Yes","No"))</f>
        <v>No</v>
      </c>
      <c r="G2252" s="87" t="s">
        <v>10602</v>
      </c>
      <c r="H2252" s="87" t="s">
        <v>444</v>
      </c>
      <c r="I2252" s="87" t="s">
        <v>445</v>
      </c>
      <c r="J2252" s="87" t="s">
        <v>10517</v>
      </c>
      <c r="K2252" s="87">
        <v>-89.616799999999998</v>
      </c>
      <c r="L2252" s="87">
        <v>40.832900000000002</v>
      </c>
      <c r="M2252" s="87" t="s">
        <v>10690</v>
      </c>
      <c r="N2252" s="87"/>
      <c r="O2252" s="88"/>
      <c r="P2252" s="87"/>
      <c r="Q2252" s="87"/>
    </row>
    <row r="2253" spans="1:17" x14ac:dyDescent="0.25">
      <c r="A2253" s="143"/>
      <c r="B2253" s="84" t="str">
        <f>IF(A2253&gt;"",IF(A2253=E2253,"No",(IF(IFERROR(VLOOKUP(A2253,E:E,1,FALSE)=A2253,FALSE),"Duplicate",IF(E2253&gt;"","Mismatch","IT Only")))),"No")</f>
        <v>No</v>
      </c>
      <c r="C2253" s="86" t="s">
        <v>430</v>
      </c>
      <c r="D2253" s="84" t="s">
        <v>431</v>
      </c>
      <c r="E2253" s="143" t="s">
        <v>6725</v>
      </c>
      <c r="F2253" s="84" t="str">
        <f>IF(E2253=0,"N/A",IF(IF(E2253&gt;"",COUNTIF(E:E,E2253),0)&gt;1,"Yes","No"))</f>
        <v>No</v>
      </c>
      <c r="G2253" s="87" t="s">
        <v>6726</v>
      </c>
      <c r="H2253" s="87" t="s">
        <v>444</v>
      </c>
      <c r="I2253" s="87" t="s">
        <v>445</v>
      </c>
      <c r="J2253" s="87" t="s">
        <v>436</v>
      </c>
      <c r="K2253" s="87">
        <v>40.710500000000003</v>
      </c>
      <c r="L2253" s="87">
        <v>-89.636016999999995</v>
      </c>
      <c r="M2253" s="87"/>
      <c r="N2253" s="87" t="s">
        <v>6725</v>
      </c>
      <c r="O2253" s="87" t="s">
        <v>6727</v>
      </c>
      <c r="P2253" s="87" t="s">
        <v>447</v>
      </c>
      <c r="Q2253" s="87" t="s">
        <v>448</v>
      </c>
    </row>
    <row r="2254" spans="1:17" x14ac:dyDescent="0.25">
      <c r="A2254" s="93" t="s">
        <v>6735</v>
      </c>
      <c r="B2254" s="143" t="str">
        <f>IF(A2254&gt;"",IF(A2254=E2254,"No",(IF(IFERROR(VLOOKUP(A2254,E:E,1,FALSE)=A2254,FALSE),"Duplicate",IF(E2254&gt;"","Mismatch","IT Only")))),"No")</f>
        <v>Duplicate</v>
      </c>
      <c r="C2254" s="86" t="s">
        <v>463</v>
      </c>
      <c r="D2254" s="143" t="s">
        <v>464</v>
      </c>
      <c r="E2254" s="143" t="s">
        <v>6736</v>
      </c>
      <c r="F2254" s="143" t="str">
        <f>IF(E2254=0,"N/A",IF(IF(E2254&gt;"",COUNTIF(E:E,E2254),0)&gt;1,"Yes","No"))</f>
        <v>No</v>
      </c>
      <c r="G2254" s="87" t="s">
        <v>6737</v>
      </c>
      <c r="H2254" s="87" t="s">
        <v>528</v>
      </c>
      <c r="I2254" s="87" t="s">
        <v>445</v>
      </c>
      <c r="J2254" s="87" t="s">
        <v>2177</v>
      </c>
      <c r="K2254" s="87">
        <v>39.277500000000003</v>
      </c>
      <c r="L2254" s="87">
        <v>-88.473249999999993</v>
      </c>
      <c r="M2254" s="87"/>
      <c r="N2254" s="87" t="s">
        <v>6736</v>
      </c>
      <c r="O2254" s="87" t="s">
        <v>6738</v>
      </c>
      <c r="P2254" s="87" t="s">
        <v>714</v>
      </c>
      <c r="Q2254" s="87" t="s">
        <v>715</v>
      </c>
    </row>
    <row r="2255" spans="1:17" x14ac:dyDescent="0.25">
      <c r="A2255" s="143"/>
      <c r="B2255" s="143"/>
      <c r="D2255" s="143"/>
      <c r="E2255" s="153" t="s">
        <v>10546</v>
      </c>
      <c r="F2255" s="143"/>
      <c r="G2255" s="141" t="s">
        <v>10547</v>
      </c>
      <c r="H2255" s="141" t="s">
        <v>10196</v>
      </c>
      <c r="I2255" s="141" t="s">
        <v>445</v>
      </c>
      <c r="J2255" s="141" t="s">
        <v>10517</v>
      </c>
      <c r="K2255" s="141">
        <v>39.545499999999997</v>
      </c>
      <c r="L2255" s="141">
        <v>-87.8446</v>
      </c>
      <c r="M2255" s="141" t="s">
        <v>10548</v>
      </c>
      <c r="N2255" s="87"/>
      <c r="O2255" s="94"/>
      <c r="P2255" s="87"/>
      <c r="Q2255" s="130" t="s">
        <v>10521</v>
      </c>
    </row>
    <row r="2256" spans="1:17" x14ac:dyDescent="0.25">
      <c r="A2256" s="143"/>
      <c r="B2256" s="84" t="str">
        <f>IF(A2256&gt;"",IF(A2256=E2256,"No",(IF(IFERROR(VLOOKUP(A2256,E:E,1,FALSE)=A2256,FALSE),"Duplicate",IF(E2256&gt;"","Mismatch","IT Only")))),"No")</f>
        <v>No</v>
      </c>
      <c r="C2256" s="86" t="s">
        <v>430</v>
      </c>
      <c r="D2256" s="84" t="s">
        <v>431</v>
      </c>
      <c r="E2256" s="143" t="s">
        <v>6728</v>
      </c>
      <c r="F2256" s="84" t="str">
        <f>IF(E2256=0,"N/A",IF(IF(E2256&gt;"",COUNTIF(E:E,E2256),0)&gt;1,"Yes","No"))</f>
        <v>No</v>
      </c>
      <c r="G2256" s="87" t="s">
        <v>6729</v>
      </c>
      <c r="H2256" s="87" t="s">
        <v>444</v>
      </c>
      <c r="I2256" s="87" t="s">
        <v>445</v>
      </c>
      <c r="J2256" s="87" t="s">
        <v>436</v>
      </c>
      <c r="K2256" s="87">
        <v>41.172683329999998</v>
      </c>
      <c r="L2256" s="87">
        <v>-90.183250000000001</v>
      </c>
      <c r="M2256" s="87"/>
      <c r="N2256" s="87" t="s">
        <v>6730</v>
      </c>
      <c r="O2256" s="87" t="s">
        <v>6731</v>
      </c>
      <c r="P2256" s="87" t="s">
        <v>636</v>
      </c>
      <c r="Q2256" s="87" t="s">
        <v>637</v>
      </c>
    </row>
    <row r="2257" spans="1:17" x14ac:dyDescent="0.25">
      <c r="A2257" s="143"/>
      <c r="B2257" s="143" t="str">
        <f>IF(A2257&gt;"",IF(A2257=E2257,"No",(IF(IFERROR(VLOOKUP(A2257,E:E,1,FALSE)=A2257,FALSE),"Duplicate",IF(E2257&gt;"","Mismatch","IT Only")))),"No")</f>
        <v>No</v>
      </c>
      <c r="C2257" s="86" t="s">
        <v>541</v>
      </c>
      <c r="D2257" s="143" t="s">
        <v>464</v>
      </c>
      <c r="E2257" s="143" t="s">
        <v>6732</v>
      </c>
      <c r="F2257" s="143" t="str">
        <f>IF(E2257=0,"N/A",IF(IF(E2257&gt;"",COUNTIF(E:E,E2257),0)&gt;1,"Yes","No"))</f>
        <v>No</v>
      </c>
      <c r="G2257" s="87" t="s">
        <v>6733</v>
      </c>
      <c r="H2257" s="87" t="s">
        <v>528</v>
      </c>
      <c r="I2257" s="87" t="s">
        <v>445</v>
      </c>
      <c r="J2257" s="87" t="s">
        <v>436</v>
      </c>
      <c r="K2257" s="87">
        <v>39.3185</v>
      </c>
      <c r="L2257" s="87">
        <v>-88.454316669999997</v>
      </c>
      <c r="M2257" s="87"/>
      <c r="N2257" s="87" t="s">
        <v>6732</v>
      </c>
      <c r="O2257" s="87" t="s">
        <v>6734</v>
      </c>
      <c r="P2257" s="87" t="s">
        <v>714</v>
      </c>
      <c r="Q2257" s="87" t="s">
        <v>715</v>
      </c>
    </row>
    <row r="2258" spans="1:17" x14ac:dyDescent="0.25">
      <c r="A2258" s="143"/>
      <c r="B2258" s="143" t="str">
        <f>IF(A2258&gt;"",IF(A2258=E2258,"No",(IF(IFERROR(VLOOKUP(A2258,E:E,1,FALSE)=A2258,FALSE),"Duplicate",IF(E2258&gt;"","Mismatch","IT Only")))),"No")</f>
        <v>No</v>
      </c>
      <c r="D2258" s="143"/>
      <c r="E2258" s="143" t="s">
        <v>10416</v>
      </c>
      <c r="F2258" s="84" t="str">
        <f>IF(E2258=0,"N/A",IF(IF(E2258&gt;"",COUNTIF(E:E,E2258),0)&gt;1,"Yes","No"))</f>
        <v>No</v>
      </c>
      <c r="G2258" s="87" t="s">
        <v>10417</v>
      </c>
      <c r="H2258" s="87"/>
      <c r="I2258" s="87" t="s">
        <v>10418</v>
      </c>
      <c r="J2258" s="87" t="s">
        <v>500</v>
      </c>
      <c r="K2258" s="273">
        <v>39.277307999999998</v>
      </c>
      <c r="L2258" s="145">
        <v>-88.475908000000004</v>
      </c>
      <c r="M2258" s="87"/>
      <c r="N2258" s="87"/>
      <c r="O2258" s="87"/>
      <c r="P2258" s="87"/>
      <c r="Q2258" s="87"/>
    </row>
    <row r="2259" spans="1:17" x14ac:dyDescent="0.25">
      <c r="A2259" s="143"/>
      <c r="B2259" s="84" t="str">
        <f>IF(A2259&gt;"",IF(A2259=E2259,"No",(IF(IFERROR(VLOOKUP(A2259,E:E,1,FALSE)=A2259,FALSE),"Duplicate",IF(E2259&gt;"","Mismatch","IT Only")))),"No")</f>
        <v>No</v>
      </c>
      <c r="C2259" s="86" t="s">
        <v>430</v>
      </c>
      <c r="D2259" s="84" t="s">
        <v>431</v>
      </c>
      <c r="E2259" s="143" t="s">
        <v>6739</v>
      </c>
      <c r="F2259" s="84" t="str">
        <f>IF(E2259=0,"N/A",IF(IF(E2259&gt;"",COUNTIF(E:E,E2259),0)&gt;1,"Yes","No"))</f>
        <v>No</v>
      </c>
      <c r="G2259" s="87" t="s">
        <v>6740</v>
      </c>
      <c r="H2259" s="87" t="s">
        <v>3691</v>
      </c>
      <c r="I2259" s="87" t="s">
        <v>445</v>
      </c>
      <c r="J2259" s="87" t="s">
        <v>436</v>
      </c>
      <c r="K2259" s="87"/>
      <c r="L2259" s="87"/>
      <c r="M2259" s="87"/>
      <c r="N2259" s="87" t="s">
        <v>6741</v>
      </c>
      <c r="O2259" s="87" t="s">
        <v>6742</v>
      </c>
      <c r="P2259" s="87" t="s">
        <v>6743</v>
      </c>
      <c r="Q2259" s="87" t="s">
        <v>6744</v>
      </c>
    </row>
    <row r="2260" spans="1:17" x14ac:dyDescent="0.25">
      <c r="A2260" s="143"/>
      <c r="B2260" s="84" t="str">
        <f>IF(A2260&gt;"",IF(A2260=E2260,"No",(IF(IFERROR(VLOOKUP(A2260,E:E,1,FALSE)=A2260,FALSE),"Duplicate",IF(E2260&gt;"","Mismatch","IT Only")))),"No")</f>
        <v>No</v>
      </c>
      <c r="C2260" s="86" t="s">
        <v>430</v>
      </c>
      <c r="D2260" s="84" t="s">
        <v>431</v>
      </c>
      <c r="E2260" s="143" t="s">
        <v>6745</v>
      </c>
      <c r="F2260" s="84" t="str">
        <f>IF(E2260=0,"N/A",IF(IF(E2260&gt;"",COUNTIF(E:E,E2260),0)&gt;1,"Yes","No"))</f>
        <v>No</v>
      </c>
      <c r="G2260" s="87" t="s">
        <v>6746</v>
      </c>
      <c r="H2260" s="87" t="s">
        <v>489</v>
      </c>
      <c r="I2260" s="87" t="s">
        <v>435</v>
      </c>
      <c r="J2260" s="87" t="s">
        <v>436</v>
      </c>
      <c r="K2260" s="87">
        <v>39.75706667</v>
      </c>
      <c r="L2260" s="87">
        <v>-93.898166669999995</v>
      </c>
      <c r="M2260" s="87"/>
      <c r="N2260" s="87" t="s">
        <v>6745</v>
      </c>
      <c r="O2260" s="94">
        <v>713</v>
      </c>
      <c r="P2260" s="87" t="s">
        <v>657</v>
      </c>
      <c r="Q2260" s="89"/>
    </row>
    <row r="2261" spans="1:17" x14ac:dyDescent="0.25">
      <c r="A2261" s="143"/>
      <c r="B2261" s="84" t="str">
        <f>IF(A2261&gt;"",IF(A2261=E2261,"No",(IF(IFERROR(VLOOKUP(A2261,E:E,1,FALSE)=A2261,FALSE),"Duplicate",IF(E2261&gt;"","Mismatch","IT Only")))),"No")</f>
        <v>No</v>
      </c>
      <c r="C2261" s="86" t="s">
        <v>541</v>
      </c>
      <c r="D2261" s="84" t="s">
        <v>464</v>
      </c>
      <c r="E2261" s="143" t="s">
        <v>6803</v>
      </c>
      <c r="F2261" s="84" t="str">
        <f>IF(E2261=0,"N/A",IF(IF(E2261&gt;"",COUNTIF(E:E,E2261),0)&gt;1,"Yes","No"))</f>
        <v>No</v>
      </c>
      <c r="G2261" s="87" t="s">
        <v>6804</v>
      </c>
      <c r="H2261" s="87" t="s">
        <v>528</v>
      </c>
      <c r="I2261" s="87" t="s">
        <v>445</v>
      </c>
      <c r="J2261" s="87" t="s">
        <v>436</v>
      </c>
      <c r="K2261" s="87">
        <v>39.798333329999998</v>
      </c>
      <c r="L2261" s="87">
        <v>-87.993733329999998</v>
      </c>
      <c r="M2261" s="87"/>
      <c r="N2261" s="87" t="s">
        <v>6803</v>
      </c>
      <c r="O2261" s="87" t="s">
        <v>6805</v>
      </c>
      <c r="P2261" s="87" t="s">
        <v>714</v>
      </c>
      <c r="Q2261" s="87" t="s">
        <v>715</v>
      </c>
    </row>
    <row r="2262" spans="1:17" x14ac:dyDescent="0.25">
      <c r="A2262" s="143" t="s">
        <v>3872</v>
      </c>
      <c r="B2262" s="143" t="str">
        <f>IF(A2262&gt;"",IF(A2262=E2262,"No",(IF(IFERROR(VLOOKUP(A2262,E:E,1,FALSE)=A2262,FALSE),"Duplicate",IF(E2262&gt;"","Mismatch","IT Only")))),"No")</f>
        <v>No</v>
      </c>
      <c r="C2262" s="86" t="s">
        <v>430</v>
      </c>
      <c r="D2262" s="143" t="s">
        <v>431</v>
      </c>
      <c r="E2262" s="143" t="s">
        <v>3872</v>
      </c>
      <c r="F2262" s="143" t="str">
        <f>IF(E2262=0,"N/A",IF(IF(E2262&gt;"",COUNTIF(E:E,E2262),0)&gt;1,"Yes","No"))</f>
        <v>No</v>
      </c>
      <c r="G2262" s="87" t="s">
        <v>3873</v>
      </c>
      <c r="H2262" s="87" t="s">
        <v>801</v>
      </c>
      <c r="I2262" s="87" t="s">
        <v>435</v>
      </c>
      <c r="J2262" s="87" t="s">
        <v>580</v>
      </c>
      <c r="K2262" s="87">
        <v>38.330640000000002</v>
      </c>
      <c r="L2262" s="87">
        <v>-91.936527999999996</v>
      </c>
      <c r="M2262" s="87"/>
      <c r="N2262" s="87"/>
      <c r="O2262" s="94"/>
      <c r="P2262" s="87"/>
      <c r="Q2262" s="89"/>
    </row>
    <row r="2263" spans="1:17" x14ac:dyDescent="0.25">
      <c r="A2263" s="143"/>
      <c r="B2263" s="84" t="str">
        <f>IF(A2263&gt;"",IF(A2263=E2263,"No",(IF(IFERROR(VLOOKUP(A2263,E:E,1,FALSE)=A2263,FALSE),"Duplicate",IF(E2263&gt;"","Mismatch","IT Only")))),"No")</f>
        <v>No</v>
      </c>
      <c r="C2263" s="86" t="s">
        <v>430</v>
      </c>
      <c r="D2263" s="84" t="s">
        <v>431</v>
      </c>
      <c r="E2263" s="143" t="s">
        <v>6775</v>
      </c>
      <c r="F2263" s="84" t="str">
        <f>IF(E2263=0,"N/A",IF(IF(E2263&gt;"",COUNTIF(E:E,E2263),0)&gt;1,"Yes","No"))</f>
        <v>No</v>
      </c>
      <c r="G2263" s="87" t="s">
        <v>6776</v>
      </c>
      <c r="H2263" s="87" t="s">
        <v>434</v>
      </c>
      <c r="I2263" s="87" t="s">
        <v>435</v>
      </c>
      <c r="J2263" s="87" t="s">
        <v>436</v>
      </c>
      <c r="K2263" s="87">
        <v>38.898583330000001</v>
      </c>
      <c r="L2263" s="87">
        <v>-91.447599999999994</v>
      </c>
      <c r="M2263" s="87"/>
      <c r="N2263" s="87" t="s">
        <v>6775</v>
      </c>
      <c r="O2263" s="94">
        <v>958</v>
      </c>
      <c r="P2263" s="87" t="s">
        <v>437</v>
      </c>
      <c r="Q2263" s="89"/>
    </row>
    <row r="2264" spans="1:17" x14ac:dyDescent="0.25">
      <c r="A2264" s="143"/>
      <c r="B2264" s="143" t="str">
        <f>IF(A2264&gt;"",IF(A2264=E2264,"No",(IF(IFERROR(VLOOKUP(A2264,E:E,1,FALSE)=A2264,FALSE),"Duplicate",IF(E2264&gt;"","Mismatch","IT Only")))),"No")</f>
        <v>No</v>
      </c>
      <c r="C2264" s="86" t="s">
        <v>430</v>
      </c>
      <c r="D2264" s="143" t="s">
        <v>431</v>
      </c>
      <c r="E2264" s="143" t="s">
        <v>6777</v>
      </c>
      <c r="F2264" s="143" t="str">
        <f>IF(E2264=0,"N/A",IF(IF(E2264&gt;"",COUNTIF(E:E,E2264),0)&gt;1,"Yes","No"))</f>
        <v>No</v>
      </c>
      <c r="G2264" s="87" t="s">
        <v>6778</v>
      </c>
      <c r="H2264" s="87" t="s">
        <v>434</v>
      </c>
      <c r="I2264" s="87" t="s">
        <v>435</v>
      </c>
      <c r="J2264" s="87" t="s">
        <v>436</v>
      </c>
      <c r="K2264" s="87">
        <v>39.011249999999997</v>
      </c>
      <c r="L2264" s="87">
        <v>-92.738983329999996</v>
      </c>
      <c r="M2264" s="87"/>
      <c r="N2264" s="87" t="s">
        <v>6777</v>
      </c>
      <c r="O2264" s="94">
        <v>873</v>
      </c>
      <c r="P2264" s="87" t="s">
        <v>1297</v>
      </c>
      <c r="Q2264" s="89"/>
    </row>
    <row r="2265" spans="1:17" x14ac:dyDescent="0.25">
      <c r="A2265" s="143"/>
      <c r="B2265" s="143"/>
      <c r="D2265" s="143"/>
      <c r="E2265" s="204" t="s">
        <v>10394</v>
      </c>
      <c r="F2265" s="143" t="s">
        <v>10076</v>
      </c>
      <c r="G2265" s="130" t="s">
        <v>10393</v>
      </c>
      <c r="H2265" s="130" t="s">
        <v>10380</v>
      </c>
      <c r="I2265" s="87" t="s">
        <v>445</v>
      </c>
      <c r="J2265" s="87" t="s">
        <v>536</v>
      </c>
      <c r="K2265" s="118">
        <v>-89.614699999999999</v>
      </c>
      <c r="L2265" s="118">
        <v>40.553600000000003</v>
      </c>
      <c r="M2265" s="130" t="s">
        <v>10395</v>
      </c>
      <c r="N2265" s="87"/>
      <c r="O2265" s="94"/>
      <c r="P2265" s="87"/>
      <c r="Q2265" s="89"/>
    </row>
    <row r="2266" spans="1:17" x14ac:dyDescent="0.25">
      <c r="A2266" s="143"/>
      <c r="C2266" s="86" t="s">
        <v>430</v>
      </c>
      <c r="D2266" s="84" t="s">
        <v>464</v>
      </c>
      <c r="E2266" s="143" t="s">
        <v>10247</v>
      </c>
      <c r="F2266" s="84" t="s">
        <v>32</v>
      </c>
      <c r="G2266" s="134" t="s">
        <v>10248</v>
      </c>
      <c r="H2266" s="87" t="s">
        <v>493</v>
      </c>
      <c r="I2266" s="87" t="s">
        <v>445</v>
      </c>
      <c r="J2266" s="87"/>
      <c r="K2266" s="134">
        <v>40.517200000000003</v>
      </c>
      <c r="L2266" s="134">
        <v>-89.006399999999999</v>
      </c>
      <c r="M2266" s="134" t="s">
        <v>10249</v>
      </c>
      <c r="N2266" s="87"/>
      <c r="O2266" s="87"/>
      <c r="P2266" s="87"/>
      <c r="Q2266" s="87"/>
    </row>
    <row r="2267" spans="1:17" x14ac:dyDescent="0.25">
      <c r="A2267" s="143"/>
      <c r="B2267" s="143" t="str">
        <f>IF(A2267&gt;"",IF(A2267=E2267,"No",(IF(IFERROR(VLOOKUP(A2267,E:E,1,FALSE)=A2267,FALSE),"Duplicate",IF(E2267&gt;"","Mismatch","IT Only")))),"No")</f>
        <v>No</v>
      </c>
      <c r="C2267" s="86" t="s">
        <v>430</v>
      </c>
      <c r="D2267" s="143" t="s">
        <v>431</v>
      </c>
      <c r="E2267" s="143" t="s">
        <v>6779</v>
      </c>
      <c r="F2267" s="143" t="str">
        <f>IF(E2267=0,"N/A",IF(IF(E2267&gt;"",COUNTIF(E:E,E2267),0)&gt;1,"Yes","No"))</f>
        <v>No</v>
      </c>
      <c r="G2267" s="87" t="s">
        <v>6780</v>
      </c>
      <c r="H2267" s="87" t="s">
        <v>516</v>
      </c>
      <c r="I2267" s="87" t="s">
        <v>445</v>
      </c>
      <c r="J2267" s="87" t="s">
        <v>436</v>
      </c>
      <c r="K2267" s="87">
        <v>38.404133330000001</v>
      </c>
      <c r="L2267" s="87">
        <v>-90.169233329999997</v>
      </c>
      <c r="M2267" s="87"/>
      <c r="N2267" s="87" t="s">
        <v>6781</v>
      </c>
      <c r="O2267" s="87" t="s">
        <v>6782</v>
      </c>
      <c r="P2267" s="87" t="s">
        <v>524</v>
      </c>
      <c r="Q2267" s="87" t="s">
        <v>525</v>
      </c>
    </row>
    <row r="2268" spans="1:17" x14ac:dyDescent="0.25">
      <c r="A2268" s="143" t="s">
        <v>6786</v>
      </c>
      <c r="B2268" s="143" t="str">
        <f>IF(A2268&gt;"",IF(A2268=E2268,"No",(IF(IFERROR(VLOOKUP(A2268,E:E,1,FALSE)=A2268,FALSE),"Duplicate",IF(E2268&gt;"","Mismatch","IT Only")))),"No")</f>
        <v>No</v>
      </c>
      <c r="C2268" s="86" t="s">
        <v>430</v>
      </c>
      <c r="D2268" s="143" t="s">
        <v>431</v>
      </c>
      <c r="E2268" s="143" t="s">
        <v>6786</v>
      </c>
      <c r="F2268" s="143" t="str">
        <f>IF(E2268=0,"N/A",IF(IF(E2268&gt;"",COUNTIF(E:E,E2268),0)&gt;1,"Yes","No"))</f>
        <v>No</v>
      </c>
      <c r="G2268" s="87" t="s">
        <v>6787</v>
      </c>
      <c r="H2268" s="87" t="s">
        <v>801</v>
      </c>
      <c r="I2268" s="87" t="s">
        <v>445</v>
      </c>
      <c r="J2268" s="87" t="s">
        <v>580</v>
      </c>
      <c r="K2268" s="87">
        <v>39.121670000000002</v>
      </c>
      <c r="L2268" s="87">
        <v>-90.873329999999996</v>
      </c>
      <c r="M2268" s="87"/>
      <c r="N2268" s="87"/>
      <c r="O2268" s="87"/>
      <c r="P2268" s="87"/>
      <c r="Q2268" s="87"/>
    </row>
    <row r="2269" spans="1:17" x14ac:dyDescent="0.25">
      <c r="A2269" s="143"/>
      <c r="B2269" s="143"/>
      <c r="D2269" s="143"/>
      <c r="E2269" s="203" t="s">
        <v>10457</v>
      </c>
      <c r="F2269" s="143"/>
      <c r="G2269" s="141" t="s">
        <v>10468</v>
      </c>
      <c r="H2269" s="110"/>
      <c r="I2269" s="141" t="s">
        <v>445</v>
      </c>
      <c r="J2269" s="141" t="s">
        <v>500</v>
      </c>
      <c r="K2269" s="144">
        <v>40.150084783904298</v>
      </c>
      <c r="L2269" s="144">
        <v>-89.610878716632897</v>
      </c>
      <c r="M2269" s="110"/>
      <c r="N2269" s="110"/>
      <c r="O2269" s="110"/>
      <c r="P2269" s="110"/>
      <c r="Q2269" s="110"/>
    </row>
    <row r="2270" spans="1:17" x14ac:dyDescent="0.25">
      <c r="A2270" s="143"/>
      <c r="B2270" s="143" t="str">
        <f>IF(A2270&gt;"",IF(A2270=E2270,"No",(IF(IFERROR(VLOOKUP(A2270,E:E,1,FALSE)=A2270,FALSE),"Duplicate",IF(E2270&gt;"","Mismatch","IT Only")))),"No")</f>
        <v>No</v>
      </c>
      <c r="C2270" s="86" t="s">
        <v>430</v>
      </c>
      <c r="D2270" s="143" t="s">
        <v>431</v>
      </c>
      <c r="E2270" s="143" t="s">
        <v>6783</v>
      </c>
      <c r="F2270" s="143" t="str">
        <f>IF(E2270=0,"N/A",IF(IF(E2270&gt;"",COUNTIF(E:E,E2270),0)&gt;1,"Yes","No"))</f>
        <v>No</v>
      </c>
      <c r="G2270" s="87" t="s">
        <v>6784</v>
      </c>
      <c r="H2270" s="87" t="s">
        <v>680</v>
      </c>
      <c r="I2270" s="87" t="s">
        <v>445</v>
      </c>
      <c r="J2270" s="87" t="s">
        <v>436</v>
      </c>
      <c r="K2270" s="87">
        <v>37.858166670000003</v>
      </c>
      <c r="L2270" s="87">
        <v>-88.1738</v>
      </c>
      <c r="M2270" s="87"/>
      <c r="N2270" s="87" t="s">
        <v>6783</v>
      </c>
      <c r="O2270" s="87" t="s">
        <v>6785</v>
      </c>
      <c r="P2270" s="87" t="s">
        <v>684</v>
      </c>
      <c r="Q2270" s="87" t="s">
        <v>685</v>
      </c>
    </row>
    <row r="2271" spans="1:17" ht="30" x14ac:dyDescent="0.25">
      <c r="A2271" s="93" t="s">
        <v>6823</v>
      </c>
      <c r="B2271" s="84" t="str">
        <f>IF(A2271&gt;"",IF(A2271=E2271,"No",(IF(IFERROR(VLOOKUP(A2271,E:E,1,FALSE)=A2271,FALSE),"Duplicate",IF(E2271&gt;"","Mismatch","IT Only")))),"No")</f>
        <v>Mismatch</v>
      </c>
      <c r="C2271" s="86" t="s">
        <v>463</v>
      </c>
      <c r="D2271" s="84" t="s">
        <v>464</v>
      </c>
      <c r="E2271" s="143" t="s">
        <v>6824</v>
      </c>
      <c r="F2271" s="84" t="str">
        <f>IF(E2271=0,"N/A",IF(IF(E2271&gt;"",COUNTIF(E:E,E2271),0)&gt;1,"Yes","No"))</f>
        <v>No</v>
      </c>
      <c r="G2271" s="87" t="s">
        <v>6825</v>
      </c>
      <c r="H2271" s="87" t="s">
        <v>479</v>
      </c>
      <c r="I2271" s="87" t="s">
        <v>445</v>
      </c>
      <c r="J2271" s="87" t="s">
        <v>2177</v>
      </c>
      <c r="K2271" s="87">
        <v>40.607166669999998</v>
      </c>
      <c r="L2271" s="87">
        <v>-91.267300000000006</v>
      </c>
      <c r="M2271" s="87"/>
      <c r="N2271" s="87" t="s">
        <v>6824</v>
      </c>
      <c r="O2271" s="87" t="s">
        <v>6826</v>
      </c>
      <c r="P2271" s="87" t="s">
        <v>482</v>
      </c>
      <c r="Q2271" s="87" t="s">
        <v>483</v>
      </c>
    </row>
    <row r="2272" spans="1:17" ht="45" x14ac:dyDescent="0.25">
      <c r="A2272" s="93" t="s">
        <v>3065</v>
      </c>
      <c r="B2272" s="84" t="str">
        <f>IF(A2272&gt;"",IF(A2272=E2272,"No",(IF(IFERROR(VLOOKUP(A2272,E:E,1,FALSE)=A2272,FALSE),"Duplicate",IF(E2272&gt;"","Mismatch","IT Only")))),"No")</f>
        <v>Mismatch</v>
      </c>
      <c r="C2272" s="86" t="s">
        <v>463</v>
      </c>
      <c r="D2272" s="84" t="s">
        <v>464</v>
      </c>
      <c r="E2272" s="143" t="s">
        <v>3066</v>
      </c>
      <c r="F2272" s="84" t="str">
        <f>IF(E2272=0,"N/A",IF(IF(E2272&gt;"",COUNTIF(E:E,E2272),0)&gt;1,"Yes","No"))</f>
        <v>Yes</v>
      </c>
      <c r="G2272" s="87" t="s">
        <v>3067</v>
      </c>
      <c r="H2272" s="87" t="s">
        <v>493</v>
      </c>
      <c r="I2272" s="87" t="s">
        <v>445</v>
      </c>
      <c r="J2272" s="87" t="s">
        <v>3068</v>
      </c>
      <c r="K2272" s="87">
        <v>39.868541</v>
      </c>
      <c r="L2272" s="87">
        <v>-88.940049000000002</v>
      </c>
      <c r="M2272" s="87" t="s">
        <v>3069</v>
      </c>
      <c r="N2272" s="87" t="s">
        <v>3070</v>
      </c>
      <c r="O2272" s="87" t="s">
        <v>3071</v>
      </c>
      <c r="P2272" s="87" t="s">
        <v>496</v>
      </c>
      <c r="Q2272" s="87" t="s">
        <v>497</v>
      </c>
    </row>
    <row r="2273" spans="1:17" x14ac:dyDescent="0.25">
      <c r="A2273" s="93" t="s">
        <v>3072</v>
      </c>
      <c r="B2273" s="84" t="str">
        <f>IF(A2273&gt;"",IF(A2273=E2273,"No",(IF(IFERROR(VLOOKUP(A2273,E:E,1,FALSE)=A2273,FALSE),"Duplicate",IF(E2273&gt;"","Mismatch","IT Only")))),"No")</f>
        <v>Mismatch</v>
      </c>
      <c r="C2273" s="86" t="s">
        <v>463</v>
      </c>
      <c r="D2273" s="84" t="s">
        <v>464</v>
      </c>
      <c r="E2273" s="143" t="s">
        <v>3073</v>
      </c>
      <c r="F2273" s="84" t="str">
        <f>IF(E2273=0,"N/A",IF(IF(E2273&gt;"",COUNTIF(E:E,E2273),0)&gt;1,"Yes","No"))</f>
        <v>Yes</v>
      </c>
      <c r="G2273" s="87" t="s">
        <v>3074</v>
      </c>
      <c r="H2273" s="87" t="s">
        <v>2419</v>
      </c>
      <c r="I2273" s="87" t="s">
        <v>445</v>
      </c>
      <c r="J2273" s="87" t="s">
        <v>3068</v>
      </c>
      <c r="K2273" s="87">
        <v>39.868541</v>
      </c>
      <c r="L2273" s="87">
        <v>-88.940049000000002</v>
      </c>
      <c r="M2273" s="87"/>
      <c r="N2273" s="87"/>
      <c r="O2273" s="87"/>
      <c r="P2273" s="87"/>
      <c r="Q2273" s="87"/>
    </row>
    <row r="2274" spans="1:17" x14ac:dyDescent="0.25">
      <c r="A2274" s="143" t="s">
        <v>10010</v>
      </c>
      <c r="B2274" s="84" t="str">
        <f>IF(A2274&gt;"",IF(A2274=E2274,"No",(IF(IFERROR(VLOOKUP(A2274,E:E,1,FALSE)=A2274,FALSE),"Duplicate",IF(E2274&gt;"","Mismatch","IT Only")))),"No")</f>
        <v>No</v>
      </c>
      <c r="C2274" s="86" t="s">
        <v>430</v>
      </c>
      <c r="D2274" s="84" t="s">
        <v>431</v>
      </c>
      <c r="E2274" s="143" t="s">
        <v>10009</v>
      </c>
      <c r="F2274" s="84" t="str">
        <f>IF(E2274=0,"N/A",IF(IF(E2274&gt;"",COUNTIF(E:E,E2274),0)&gt;1,"Yes","No"))</f>
        <v>No</v>
      </c>
      <c r="G2274" s="87" t="s">
        <v>10008</v>
      </c>
      <c r="H2274" s="87" t="s">
        <v>444</v>
      </c>
      <c r="I2274" s="87" t="s">
        <v>445</v>
      </c>
      <c r="J2274" s="87" t="s">
        <v>536</v>
      </c>
      <c r="K2274" s="87">
        <v>41.336539000000002</v>
      </c>
      <c r="L2274" s="87">
        <v>-89.088166999999999</v>
      </c>
      <c r="M2274" s="87"/>
      <c r="N2274" s="87"/>
      <c r="O2274" s="87"/>
      <c r="P2274" s="87"/>
      <c r="Q2274" s="87"/>
    </row>
    <row r="2275" spans="1:17" x14ac:dyDescent="0.25">
      <c r="A2275" s="143" t="s">
        <v>6970</v>
      </c>
      <c r="B2275" s="84" t="str">
        <f>IF(A2275&gt;"",IF(A2275=E2275,"No",(IF(IFERROR(VLOOKUP(A2275,E:E,1,FALSE)=A2275,FALSE),"Duplicate",IF(E2275&gt;"","Mismatch","IT Only")))),"No")</f>
        <v>No</v>
      </c>
      <c r="C2275" s="86" t="s">
        <v>430</v>
      </c>
      <c r="D2275" s="84" t="s">
        <v>472</v>
      </c>
      <c r="E2275" s="143" t="s">
        <v>6971</v>
      </c>
      <c r="F2275" s="84" t="str">
        <f>IF(E2275=0,"N/A",IF(IF(E2275&gt;"",COUNTIF(E:E,E2275),0)&gt;1,"Yes","No"))</f>
        <v>No</v>
      </c>
      <c r="G2275" s="87" t="s">
        <v>10071</v>
      </c>
      <c r="H2275" s="87" t="s">
        <v>444</v>
      </c>
      <c r="I2275" s="87" t="s">
        <v>445</v>
      </c>
      <c r="J2275" s="87" t="s">
        <v>552</v>
      </c>
      <c r="K2275" s="87">
        <v>41.357183329999998</v>
      </c>
      <c r="L2275" s="87">
        <v>-89.10081667</v>
      </c>
      <c r="M2275" s="87"/>
      <c r="N2275" s="87" t="s">
        <v>6972</v>
      </c>
      <c r="O2275" s="87" t="s">
        <v>6973</v>
      </c>
      <c r="P2275" s="87" t="s">
        <v>2265</v>
      </c>
      <c r="Q2275" s="87" t="s">
        <v>2266</v>
      </c>
    </row>
    <row r="2276" spans="1:17" x14ac:dyDescent="0.25">
      <c r="A2276" s="143"/>
      <c r="B2276" s="84" t="str">
        <f>IF(A2276&gt;"",IF(A2276=E2276,"No",(IF(IFERROR(VLOOKUP(A2276,E:E,1,FALSE)=A2276,FALSE),"Duplicate",IF(E2276&gt;"","Mismatch","IT Only")))),"No")</f>
        <v>No</v>
      </c>
      <c r="C2276" s="86" t="s">
        <v>430</v>
      </c>
      <c r="D2276" s="84" t="s">
        <v>431</v>
      </c>
      <c r="E2276" s="143" t="s">
        <v>6974</v>
      </c>
      <c r="F2276" s="84" t="str">
        <f>IF(E2276=0,"N/A",IF(IF(E2276&gt;"",COUNTIF(E:E,E2276),0)&gt;1,"Yes","No"))</f>
        <v>No</v>
      </c>
      <c r="G2276" s="87" t="s">
        <v>6975</v>
      </c>
      <c r="H2276" s="87" t="s">
        <v>493</v>
      </c>
      <c r="I2276" s="87" t="s">
        <v>445</v>
      </c>
      <c r="J2276" s="87" t="s">
        <v>436</v>
      </c>
      <c r="K2276" s="87">
        <v>40.369900000000001</v>
      </c>
      <c r="L2276" s="87">
        <v>-88.75961667</v>
      </c>
      <c r="M2276" s="87"/>
      <c r="N2276" s="87" t="s">
        <v>6974</v>
      </c>
      <c r="O2276" s="87" t="s">
        <v>6976</v>
      </c>
      <c r="P2276" s="87" t="s">
        <v>1321</v>
      </c>
      <c r="Q2276" s="87" t="s">
        <v>1322</v>
      </c>
    </row>
    <row r="2277" spans="1:17" x14ac:dyDescent="0.25">
      <c r="A2277" s="143"/>
      <c r="B2277" s="84" t="str">
        <f>IF(A2277&gt;"",IF(A2277=E2277,"No",(IF(IFERROR(VLOOKUP(A2277,E:E,1,FALSE)=A2277,FALSE),"Duplicate",IF(E2277&gt;"","Mismatch","IT Only")))),"No")</f>
        <v>No</v>
      </c>
      <c r="C2277" s="86" t="s">
        <v>430</v>
      </c>
      <c r="D2277" s="84" t="s">
        <v>431</v>
      </c>
      <c r="E2277" s="143" t="s">
        <v>6788</v>
      </c>
      <c r="F2277" s="84" t="str">
        <f>IF(E2277=0,"N/A",IF(IF(E2277&gt;"",COUNTIF(E:E,E2277),0)&gt;1,"Yes","No"))</f>
        <v>No</v>
      </c>
      <c r="G2277" s="87" t="s">
        <v>6789</v>
      </c>
      <c r="H2277" s="87" t="s">
        <v>434</v>
      </c>
      <c r="I2277" s="87" t="s">
        <v>435</v>
      </c>
      <c r="J2277" s="87" t="s">
        <v>436</v>
      </c>
      <c r="K2277" s="87">
        <v>39.578370999999997</v>
      </c>
      <c r="L2277" s="87">
        <v>-91.399690000000007</v>
      </c>
      <c r="M2277" s="87"/>
      <c r="N2277" s="87" t="s">
        <v>6788</v>
      </c>
      <c r="O2277" s="94">
        <v>810</v>
      </c>
      <c r="P2277" s="87" t="s">
        <v>461</v>
      </c>
      <c r="Q2277" s="89"/>
    </row>
    <row r="2278" spans="1:17" x14ac:dyDescent="0.25">
      <c r="A2278" s="143"/>
      <c r="B2278" s="84" t="str">
        <f>IF(A2278&gt;"",IF(A2278=E2278,"No",(IF(IFERROR(VLOOKUP(A2278,E:E,1,FALSE)=A2278,FALSE),"Duplicate",IF(E2278&gt;"","Mismatch","IT Only")))),"No")</f>
        <v>No</v>
      </c>
      <c r="C2278" s="86" t="s">
        <v>430</v>
      </c>
      <c r="D2278" s="84" t="s">
        <v>431</v>
      </c>
      <c r="E2278" s="84" t="s">
        <v>6790</v>
      </c>
      <c r="F2278" s="84" t="str">
        <f>IF(E2278=0,"N/A",IF(IF(E2278&gt;"",COUNTIF(E:E,E2278),0)&gt;1,"Yes","No"))</f>
        <v>No</v>
      </c>
      <c r="G2278" s="87" t="s">
        <v>6791</v>
      </c>
      <c r="H2278" s="87" t="s">
        <v>434</v>
      </c>
      <c r="I2278" s="87" t="s">
        <v>435</v>
      </c>
      <c r="J2278" s="87" t="s">
        <v>436</v>
      </c>
      <c r="K2278" s="87">
        <v>39.571475999999997</v>
      </c>
      <c r="L2278" s="87">
        <v>-91.397855000000007</v>
      </c>
      <c r="M2278" s="87" t="s">
        <v>668</v>
      </c>
      <c r="N2278" s="87" t="s">
        <v>6790</v>
      </c>
      <c r="O2278" s="94">
        <v>355</v>
      </c>
      <c r="P2278" s="87" t="s">
        <v>461</v>
      </c>
      <c r="Q2278" s="89"/>
    </row>
    <row r="2279" spans="1:17" x14ac:dyDescent="0.25">
      <c r="A2279" s="143"/>
      <c r="B2279" s="84" t="str">
        <f>IF(A2279&gt;"",IF(A2279=E2279,"No",(IF(IFERROR(VLOOKUP(A2279,E:E,1,FALSE)=A2279,FALSE),"Duplicate",IF(E2279&gt;"","Mismatch","IT Only")))),"No")</f>
        <v>No</v>
      </c>
      <c r="C2279" s="86" t="s">
        <v>430</v>
      </c>
      <c r="D2279" s="84" t="s">
        <v>431</v>
      </c>
      <c r="E2279" s="143" t="s">
        <v>6794</v>
      </c>
      <c r="F2279" s="84" t="str">
        <f>IF(E2279=0,"N/A",IF(IF(E2279&gt;"",COUNTIF(E:E,E2279),0)&gt;1,"Yes","No"))</f>
        <v>No</v>
      </c>
      <c r="G2279" s="87" t="s">
        <v>6795</v>
      </c>
      <c r="H2279" s="87" t="s">
        <v>434</v>
      </c>
      <c r="I2279" s="87" t="s">
        <v>435</v>
      </c>
      <c r="J2279" s="87" t="s">
        <v>436</v>
      </c>
      <c r="K2279" s="106">
        <v>38.709033329999997</v>
      </c>
      <c r="L2279" s="106">
        <v>-90.888666670000006</v>
      </c>
      <c r="M2279" s="87"/>
      <c r="N2279" s="87" t="s">
        <v>6794</v>
      </c>
      <c r="O2279" s="94">
        <v>679</v>
      </c>
      <c r="P2279" s="87" t="s">
        <v>699</v>
      </c>
      <c r="Q2279" s="89"/>
    </row>
    <row r="2280" spans="1:17" x14ac:dyDescent="0.25">
      <c r="A2280" s="143" t="s">
        <v>6792</v>
      </c>
      <c r="B2280" s="84" t="str">
        <f>IF(A2280&gt;"",IF(A2280=E2280,"No",(IF(IFERROR(VLOOKUP(A2280,E:E,1,FALSE)=A2280,FALSE),"Duplicate",IF(E2280&gt;"","Mismatch","IT Only")))),"No")</f>
        <v>No</v>
      </c>
      <c r="C2280" s="86" t="s">
        <v>430</v>
      </c>
      <c r="D2280" s="84" t="s">
        <v>431</v>
      </c>
      <c r="E2280" s="143" t="s">
        <v>6792</v>
      </c>
      <c r="F2280" s="84" t="str">
        <f>IF(E2280=0,"N/A",IF(IF(E2280&gt;"",COUNTIF(E:E,E2280),0)&gt;1,"Yes","No"))</f>
        <v>No</v>
      </c>
      <c r="G2280" s="87" t="s">
        <v>6793</v>
      </c>
      <c r="H2280" s="87" t="s">
        <v>801</v>
      </c>
      <c r="I2280" s="87" t="s">
        <v>435</v>
      </c>
      <c r="J2280" s="87" t="s">
        <v>580</v>
      </c>
      <c r="K2280" s="87">
        <v>38.770211000000003</v>
      </c>
      <c r="L2280" s="87">
        <v>-90.868802000000002</v>
      </c>
      <c r="M2280" s="87"/>
      <c r="N2280" s="87"/>
      <c r="O2280" s="94"/>
      <c r="P2280" s="87"/>
      <c r="Q2280" s="89"/>
    </row>
    <row r="2281" spans="1:17" x14ac:dyDescent="0.25">
      <c r="B2281" s="84" t="str">
        <f>IF(A2281&gt;"",IF(A2281=E2281,"No",(IF(IFERROR(VLOOKUP(A2281,E:E,1,FALSE)=A2281,FALSE),"Duplicate",IF(E2281&gt;"","Mismatch","IT Only")))),"No")</f>
        <v>No</v>
      </c>
      <c r="C2281" s="86" t="s">
        <v>430</v>
      </c>
      <c r="D2281" s="84" t="s">
        <v>431</v>
      </c>
      <c r="E2281" s="143" t="s">
        <v>7010</v>
      </c>
      <c r="F2281" s="84" t="str">
        <f>IF(E2281=0,"N/A",IF(IF(E2281&gt;"",COUNTIF(E:E,E2281),0)&gt;1,"Yes","No"))</f>
        <v>No</v>
      </c>
      <c r="G2281" s="87" t="s">
        <v>7011</v>
      </c>
      <c r="H2281" s="87" t="s">
        <v>444</v>
      </c>
      <c r="I2281" s="87" t="s">
        <v>445</v>
      </c>
      <c r="J2281" s="87" t="s">
        <v>436</v>
      </c>
      <c r="K2281" s="87">
        <v>40.760275</v>
      </c>
      <c r="L2281" s="87">
        <v>-89.616108999999994</v>
      </c>
      <c r="M2281" s="87"/>
      <c r="N2281" s="87" t="s">
        <v>7010</v>
      </c>
      <c r="O2281" s="87" t="s">
        <v>7012</v>
      </c>
      <c r="P2281" s="87" t="s">
        <v>447</v>
      </c>
      <c r="Q2281" s="87" t="s">
        <v>448</v>
      </c>
    </row>
    <row r="2282" spans="1:17" x14ac:dyDescent="0.25">
      <c r="B2282" s="84" t="str">
        <f>IF(A2282&gt;"",IF(A2282=E2282,"No",(IF(IFERROR(VLOOKUP(A2282,E:E,1,FALSE)=A2282,FALSE),"Duplicate",IF(E2282&gt;"","Mismatch","IT Only")))),"No")</f>
        <v>No</v>
      </c>
      <c r="C2282" s="86" t="s">
        <v>430</v>
      </c>
      <c r="D2282" s="84" t="s">
        <v>431</v>
      </c>
      <c r="E2282" s="143" t="s">
        <v>6977</v>
      </c>
      <c r="F2282" s="84" t="str">
        <f>IF(E2282=0,"N/A",IF(IF(E2282&gt;"",COUNTIF(E:E,E2282),0)&gt;1,"Yes","No"))</f>
        <v>No</v>
      </c>
      <c r="G2282" s="87" t="s">
        <v>6978</v>
      </c>
      <c r="H2282" s="87" t="s">
        <v>444</v>
      </c>
      <c r="I2282" s="87" t="s">
        <v>445</v>
      </c>
      <c r="J2282" s="87" t="s">
        <v>10374</v>
      </c>
      <c r="K2282" s="87">
        <v>40.622332999999998</v>
      </c>
      <c r="L2282" s="87">
        <v>-89.448683000000003</v>
      </c>
      <c r="M2282" s="87"/>
      <c r="N2282" s="87" t="s">
        <v>6977</v>
      </c>
      <c r="O2282" s="87" t="s">
        <v>6979</v>
      </c>
      <c r="P2282" s="87" t="s">
        <v>447</v>
      </c>
      <c r="Q2282" s="87" t="s">
        <v>448</v>
      </c>
    </row>
    <row r="2283" spans="1:17" x14ac:dyDescent="0.25">
      <c r="A2283" s="143"/>
      <c r="B2283" s="84" t="str">
        <f>IF(A2283&gt;"",IF(A2283=E2283,"No",(IF(IFERROR(VLOOKUP(A2283,E:E,1,FALSE)=A2283,FALSE),"Duplicate",IF(E2283&gt;"","Mismatch","IT Only")))),"No")</f>
        <v>No</v>
      </c>
      <c r="C2283" s="86" t="s">
        <v>430</v>
      </c>
      <c r="D2283" s="84" t="s">
        <v>431</v>
      </c>
      <c r="E2283" s="143" t="s">
        <v>6827</v>
      </c>
      <c r="F2283" s="84" t="str">
        <f>IF(E2283=0,"N/A",IF(IF(E2283&gt;"",COUNTIF(E:E,E2283),0)&gt;1,"Yes","No"))</f>
        <v>No</v>
      </c>
      <c r="G2283" s="87" t="s">
        <v>6827</v>
      </c>
      <c r="H2283" s="87" t="s">
        <v>434</v>
      </c>
      <c r="I2283" s="87" t="s">
        <v>435</v>
      </c>
      <c r="J2283" s="87" t="s">
        <v>436</v>
      </c>
      <c r="K2283" s="87">
        <v>40.18726667</v>
      </c>
      <c r="L2283" s="87">
        <v>-92.578900000000004</v>
      </c>
      <c r="M2283" s="87"/>
      <c r="N2283" s="87" t="s">
        <v>6827</v>
      </c>
      <c r="O2283" s="94">
        <v>974</v>
      </c>
      <c r="P2283" s="87" t="s">
        <v>475</v>
      </c>
      <c r="Q2283" s="89"/>
    </row>
    <row r="2284" spans="1:17" x14ac:dyDescent="0.25">
      <c r="A2284" s="143"/>
      <c r="B2284" s="84" t="str">
        <f>IF(A2284&gt;"",IF(A2284=E2284,"No",(IF(IFERROR(VLOOKUP(A2284,E:E,1,FALSE)=A2284,FALSE),"Duplicate",IF(E2284&gt;"","Mismatch","IT Only")))),"No")</f>
        <v>No</v>
      </c>
      <c r="C2284" s="86" t="s">
        <v>430</v>
      </c>
      <c r="D2284" s="84" t="s">
        <v>431</v>
      </c>
      <c r="E2284" s="143" t="s">
        <v>6873</v>
      </c>
      <c r="F2284" s="84" t="str">
        <f>IF(E2284=0,"N/A",IF(IF(E2284&gt;"",COUNTIF(E:E,E2284),0)&gt;1,"Yes","No"))</f>
        <v>No</v>
      </c>
      <c r="G2284" s="87" t="s">
        <v>6874</v>
      </c>
      <c r="H2284" s="87" t="s">
        <v>493</v>
      </c>
      <c r="I2284" s="87" t="s">
        <v>445</v>
      </c>
      <c r="J2284" s="87" t="s">
        <v>436</v>
      </c>
      <c r="K2284" s="87">
        <v>40.510033329999999</v>
      </c>
      <c r="L2284" s="87">
        <v>-88.99293333</v>
      </c>
      <c r="M2284" s="87"/>
      <c r="N2284" s="87" t="s">
        <v>6875</v>
      </c>
      <c r="O2284" s="87" t="s">
        <v>6876</v>
      </c>
      <c r="P2284" s="87" t="s">
        <v>1321</v>
      </c>
      <c r="Q2284" s="87" t="s">
        <v>1322</v>
      </c>
    </row>
    <row r="2285" spans="1:17" x14ac:dyDescent="0.25">
      <c r="A2285" s="143"/>
      <c r="B2285" s="84" t="str">
        <f>IF(A2285&gt;"",IF(A2285=E2285,"No",(IF(IFERROR(VLOOKUP(A2285,E:E,1,FALSE)=A2285,FALSE),"Duplicate",IF(E2285&gt;"","Mismatch","IT Only")))),"No")</f>
        <v>No</v>
      </c>
      <c r="C2285" s="86" t="s">
        <v>430</v>
      </c>
      <c r="D2285" s="84" t="s">
        <v>431</v>
      </c>
      <c r="E2285" s="143" t="s">
        <v>6881</v>
      </c>
      <c r="F2285" s="84" t="str">
        <f>IF(E2285=0,"N/A",IF(IF(E2285&gt;"",COUNTIF(E:E,E2285),0)&gt;1,"Yes","No"))</f>
        <v>No</v>
      </c>
      <c r="G2285" s="87" t="s">
        <v>6882</v>
      </c>
      <c r="H2285" s="87" t="s">
        <v>493</v>
      </c>
      <c r="I2285" s="87" t="s">
        <v>445</v>
      </c>
      <c r="J2285" s="87" t="s">
        <v>436</v>
      </c>
      <c r="K2285" s="87"/>
      <c r="L2285" s="87"/>
      <c r="M2285" s="87"/>
      <c r="N2285" s="87" t="s">
        <v>6883</v>
      </c>
      <c r="O2285" s="87" t="s">
        <v>6884</v>
      </c>
      <c r="P2285" s="87" t="s">
        <v>1321</v>
      </c>
      <c r="Q2285" s="87" t="s">
        <v>1322</v>
      </c>
    </row>
    <row r="2286" spans="1:17" x14ac:dyDescent="0.25">
      <c r="A2286" s="143"/>
      <c r="B2286" s="84" t="str">
        <f>IF(A2286&gt;"",IF(A2286=E2286,"No",(IF(IFERROR(VLOOKUP(A2286,E:E,1,FALSE)=A2286,FALSE),"Duplicate",IF(E2286&gt;"","Mismatch","IT Only")))),"No")</f>
        <v>No</v>
      </c>
      <c r="C2286" s="86" t="s">
        <v>430</v>
      </c>
      <c r="D2286" s="84" t="s">
        <v>431</v>
      </c>
      <c r="E2286" s="143" t="s">
        <v>6908</v>
      </c>
      <c r="F2286" s="84" t="str">
        <f>IF(E2286=0,"N/A",IF(IF(E2286&gt;"",COUNTIF(E:E,E2286),0)&gt;1,"Yes","No"))</f>
        <v>No</v>
      </c>
      <c r="G2286" s="106" t="s">
        <v>6909</v>
      </c>
      <c r="H2286" s="106" t="s">
        <v>493</v>
      </c>
      <c r="I2286" s="87" t="s">
        <v>445</v>
      </c>
      <c r="J2286" s="87" t="s">
        <v>436</v>
      </c>
      <c r="K2286" s="106">
        <v>40.499983</v>
      </c>
      <c r="L2286" s="106">
        <v>-89.023246999999998</v>
      </c>
      <c r="M2286" s="106"/>
      <c r="N2286" s="87" t="s">
        <v>6910</v>
      </c>
      <c r="O2286" s="87" t="s">
        <v>6911</v>
      </c>
      <c r="P2286" s="87" t="s">
        <v>1321</v>
      </c>
      <c r="Q2286" s="87" t="s">
        <v>1322</v>
      </c>
    </row>
    <row r="2287" spans="1:17" x14ac:dyDescent="0.25">
      <c r="A2287" s="143"/>
      <c r="B2287" s="84" t="str">
        <f>IF(A2287&gt;"",IF(A2287=E2287,"No",(IF(IFERROR(VLOOKUP(A2287,E:E,1,FALSE)=A2287,FALSE),"Duplicate",IF(E2287&gt;"","Mismatch","IT Only")))),"No")</f>
        <v>No</v>
      </c>
      <c r="C2287" s="86" t="s">
        <v>430</v>
      </c>
      <c r="D2287" s="84" t="s">
        <v>431</v>
      </c>
      <c r="E2287" s="143" t="s">
        <v>6889</v>
      </c>
      <c r="F2287" s="84" t="str">
        <f>IF(E2287=0,"N/A",IF(IF(E2287&gt;"",COUNTIF(E:E,E2287),0)&gt;1,"Yes","No"))</f>
        <v>No</v>
      </c>
      <c r="G2287" s="87" t="s">
        <v>6890</v>
      </c>
      <c r="H2287" s="87" t="s">
        <v>493</v>
      </c>
      <c r="I2287" s="87" t="s">
        <v>445</v>
      </c>
      <c r="J2287" s="87" t="s">
        <v>436</v>
      </c>
      <c r="K2287" s="87">
        <v>40.504883329999998</v>
      </c>
      <c r="L2287" s="87">
        <v>-88.994</v>
      </c>
      <c r="M2287" s="87"/>
      <c r="N2287" s="87" t="s">
        <v>6891</v>
      </c>
      <c r="O2287" s="87" t="s">
        <v>6892</v>
      </c>
      <c r="P2287" s="87" t="s">
        <v>1321</v>
      </c>
      <c r="Q2287" s="87" t="s">
        <v>1322</v>
      </c>
    </row>
    <row r="2288" spans="1:17" x14ac:dyDescent="0.25">
      <c r="A2288" s="143"/>
      <c r="B2288" s="143" t="str">
        <f>IF(A2288&gt;"",IF(A2288=E2288,"No",(IF(IFERROR(VLOOKUP(A2288,E:E,1,FALSE)=A2288,FALSE),"Duplicate",IF(E2288&gt;"","Mismatch","IT Only")))),"No")</f>
        <v>No</v>
      </c>
      <c r="C2288" s="86" t="s">
        <v>430</v>
      </c>
      <c r="D2288" s="143" t="s">
        <v>431</v>
      </c>
      <c r="E2288" s="143" t="s">
        <v>6893</v>
      </c>
      <c r="F2288" s="84" t="str">
        <f>IF(E2288=0,"N/A",IF(IF(E2288&gt;"",COUNTIF(E:E,E2288),0)&gt;1,"Yes","No"))</f>
        <v>No</v>
      </c>
      <c r="G2288" s="87" t="s">
        <v>6894</v>
      </c>
      <c r="H2288" s="87" t="s">
        <v>493</v>
      </c>
      <c r="I2288" s="87" t="s">
        <v>445</v>
      </c>
      <c r="J2288" s="87" t="s">
        <v>436</v>
      </c>
      <c r="K2288" s="87">
        <v>40.518090000000001</v>
      </c>
      <c r="L2288" s="87">
        <v>-89.026077999999998</v>
      </c>
      <c r="M2288" s="87"/>
      <c r="N2288" s="87" t="s">
        <v>6893</v>
      </c>
      <c r="O2288" s="87" t="s">
        <v>6895</v>
      </c>
      <c r="P2288" s="87" t="s">
        <v>1321</v>
      </c>
      <c r="Q2288" s="87" t="s">
        <v>1322</v>
      </c>
    </row>
    <row r="2289" spans="1:17" x14ac:dyDescent="0.25">
      <c r="A2289" s="143"/>
      <c r="B2289" s="143" t="str">
        <f>IF(A2289&gt;"",IF(A2289=E2289,"No",(IF(IFERROR(VLOOKUP(A2289,E:E,1,FALSE)=A2289,FALSE),"Duplicate",IF(E2289&gt;"","Mismatch","IT Only")))),"No")</f>
        <v>No</v>
      </c>
      <c r="C2289" s="86" t="s">
        <v>430</v>
      </c>
      <c r="D2289" s="143" t="s">
        <v>431</v>
      </c>
      <c r="E2289" s="143" t="s">
        <v>6861</v>
      </c>
      <c r="F2289" s="143" t="str">
        <f>IF(E2289=0,"N/A",IF(IF(E2289&gt;"",COUNTIF(E:E,E2289),0)&gt;1,"Yes","No"))</f>
        <v>No</v>
      </c>
      <c r="G2289" s="87" t="s">
        <v>6862</v>
      </c>
      <c r="H2289" s="87" t="s">
        <v>493</v>
      </c>
      <c r="I2289" s="87" t="s">
        <v>445</v>
      </c>
      <c r="J2289" s="87" t="s">
        <v>436</v>
      </c>
      <c r="K2289" s="87">
        <v>40.516164000000003</v>
      </c>
      <c r="L2289" s="87">
        <v>-88.957138999999998</v>
      </c>
      <c r="M2289" s="87"/>
      <c r="N2289" s="87" t="s">
        <v>6863</v>
      </c>
      <c r="O2289" s="87" t="s">
        <v>6864</v>
      </c>
      <c r="P2289" s="87" t="s">
        <v>1321</v>
      </c>
      <c r="Q2289" s="87" t="s">
        <v>1322</v>
      </c>
    </row>
    <row r="2290" spans="1:17" x14ac:dyDescent="0.25">
      <c r="A2290" s="143"/>
      <c r="B2290" s="84" t="str">
        <f>IF(A2290&gt;"",IF(A2290=E2290,"No",(IF(IFERROR(VLOOKUP(A2290,E:E,1,FALSE)=A2290,FALSE),"Duplicate",IF(E2290&gt;"","Mismatch","IT Only")))),"No")</f>
        <v>No</v>
      </c>
      <c r="C2290" s="86" t="s">
        <v>430</v>
      </c>
      <c r="D2290" s="84" t="s">
        <v>431</v>
      </c>
      <c r="E2290" s="143" t="s">
        <v>6857</v>
      </c>
      <c r="F2290" s="84" t="str">
        <f>IF(E2290=0,"N/A",IF(IF(E2290&gt;"",COUNTIF(E:E,E2290),0)&gt;1,"Yes","No"))</f>
        <v>No</v>
      </c>
      <c r="G2290" s="87" t="s">
        <v>6858</v>
      </c>
      <c r="H2290" s="87" t="s">
        <v>493</v>
      </c>
      <c r="I2290" s="87" t="s">
        <v>445</v>
      </c>
      <c r="J2290" s="87" t="s">
        <v>436</v>
      </c>
      <c r="K2290" s="87">
        <v>40.518583329999998</v>
      </c>
      <c r="L2290" s="87">
        <v>-88.958333330000002</v>
      </c>
      <c r="M2290" s="87"/>
      <c r="N2290" s="87" t="s">
        <v>6859</v>
      </c>
      <c r="O2290" s="87" t="s">
        <v>6860</v>
      </c>
      <c r="P2290" s="87" t="s">
        <v>1321</v>
      </c>
      <c r="Q2290" s="87" t="s">
        <v>1322</v>
      </c>
    </row>
    <row r="2291" spans="1:17" x14ac:dyDescent="0.25">
      <c r="A2291" s="143"/>
      <c r="B2291" s="84" t="str">
        <f>IF(A2291&gt;"",IF(A2291=E2291,"No",(IF(IFERROR(VLOOKUP(A2291,E:E,1,FALSE)=A2291,FALSE),"Duplicate",IF(E2291&gt;"","Mismatch","IT Only")))),"No")</f>
        <v>No</v>
      </c>
      <c r="C2291" s="86" t="s">
        <v>430</v>
      </c>
      <c r="D2291" s="84" t="s">
        <v>431</v>
      </c>
      <c r="E2291" s="143" t="s">
        <v>6853</v>
      </c>
      <c r="F2291" s="84" t="str">
        <f>IF(E2291=0,"N/A",IF(IF(E2291&gt;"",COUNTIF(E:E,E2291),0)&gt;1,"Yes","No"))</f>
        <v>No</v>
      </c>
      <c r="G2291" s="87" t="s">
        <v>6854</v>
      </c>
      <c r="H2291" s="87" t="s">
        <v>493</v>
      </c>
      <c r="I2291" s="87" t="s">
        <v>445</v>
      </c>
      <c r="J2291" s="87" t="s">
        <v>436</v>
      </c>
      <c r="K2291" s="87">
        <v>40.521366669999999</v>
      </c>
      <c r="L2291" s="87">
        <v>-88.958299999999994</v>
      </c>
      <c r="M2291" s="87"/>
      <c r="N2291" s="87" t="s">
        <v>6855</v>
      </c>
      <c r="O2291" s="87" t="s">
        <v>6856</v>
      </c>
      <c r="P2291" s="87" t="s">
        <v>1321</v>
      </c>
      <c r="Q2291" s="87" t="s">
        <v>1322</v>
      </c>
    </row>
    <row r="2292" spans="1:17" x14ac:dyDescent="0.25">
      <c r="A2292" s="143"/>
      <c r="B2292" s="84" t="str">
        <f>IF(A2292&gt;"",IF(A2292=E2292,"No",(IF(IFERROR(VLOOKUP(A2292,E:E,1,FALSE)=A2292,FALSE),"Duplicate",IF(E2292&gt;"","Mismatch","IT Only")))),"No")</f>
        <v>No</v>
      </c>
      <c r="C2292" s="86" t="s">
        <v>430</v>
      </c>
      <c r="D2292" s="84" t="s">
        <v>431</v>
      </c>
      <c r="E2292" s="143" t="s">
        <v>6842</v>
      </c>
      <c r="F2292" s="84" t="str">
        <f>IF(E2292=0,"N/A",IF(IF(E2292&gt;"",COUNTIF(E:E,E2292),0)&gt;1,"Yes","No"))</f>
        <v>No</v>
      </c>
      <c r="G2292" s="87" t="s">
        <v>6843</v>
      </c>
      <c r="H2292" s="87" t="s">
        <v>493</v>
      </c>
      <c r="I2292" s="87" t="s">
        <v>445</v>
      </c>
      <c r="J2292" s="87" t="s">
        <v>436</v>
      </c>
      <c r="K2292" s="87">
        <v>40.496243</v>
      </c>
      <c r="L2292" s="87">
        <v>-88.990049999999997</v>
      </c>
      <c r="M2292" s="87"/>
      <c r="N2292" s="87" t="s">
        <v>6844</v>
      </c>
      <c r="O2292" s="87" t="s">
        <v>6845</v>
      </c>
      <c r="P2292" s="87" t="s">
        <v>1321</v>
      </c>
      <c r="Q2292" s="87" t="s">
        <v>1322</v>
      </c>
    </row>
    <row r="2293" spans="1:17" x14ac:dyDescent="0.25">
      <c r="A2293" s="143"/>
      <c r="B2293" s="84" t="str">
        <f>IF(A2293&gt;"",IF(A2293=E2293,"No",(IF(IFERROR(VLOOKUP(A2293,E:E,1,FALSE)=A2293,FALSE),"Duplicate",IF(E2293&gt;"","Mismatch","IT Only")))),"No")</f>
        <v>No</v>
      </c>
      <c r="C2293" s="86" t="s">
        <v>430</v>
      </c>
      <c r="D2293" s="84" t="s">
        <v>431</v>
      </c>
      <c r="E2293" s="143" t="s">
        <v>6846</v>
      </c>
      <c r="F2293" s="84" t="str">
        <f>IF(E2293=0,"N/A",IF(IF(E2293&gt;"",COUNTIF(E:E,E2293),0)&gt;1,"Yes","No"))</f>
        <v>No</v>
      </c>
      <c r="G2293" s="87" t="s">
        <v>6847</v>
      </c>
      <c r="H2293" s="87" t="s">
        <v>493</v>
      </c>
      <c r="I2293" s="87" t="s">
        <v>445</v>
      </c>
      <c r="J2293" s="87" t="s">
        <v>436</v>
      </c>
      <c r="K2293" s="87">
        <v>40.510566670000003</v>
      </c>
      <c r="L2293" s="87">
        <v>-89.05156667</v>
      </c>
      <c r="M2293" s="87"/>
      <c r="N2293" s="87" t="s">
        <v>6848</v>
      </c>
      <c r="O2293" s="87" t="s">
        <v>6849</v>
      </c>
      <c r="P2293" s="87" t="s">
        <v>1321</v>
      </c>
      <c r="Q2293" s="87" t="s">
        <v>1322</v>
      </c>
    </row>
    <row r="2294" spans="1:17" x14ac:dyDescent="0.25">
      <c r="A2294" s="143"/>
      <c r="B2294" s="84" t="str">
        <f>IF(A2294&gt;"",IF(A2294=E2294,"No",(IF(IFERROR(VLOOKUP(A2294,E:E,1,FALSE)=A2294,FALSE),"Duplicate",IF(E2294&gt;"","Mismatch","IT Only")))),"No")</f>
        <v>No</v>
      </c>
      <c r="C2294" s="86" t="s">
        <v>430</v>
      </c>
      <c r="D2294" s="84" t="s">
        <v>431</v>
      </c>
      <c r="E2294" s="143" t="s">
        <v>6916</v>
      </c>
      <c r="F2294" s="84" t="str">
        <f>IF(E2294=0,"N/A",IF(IF(E2294&gt;"",COUNTIF(E:E,E2294),0)&gt;1,"Yes","No"))</f>
        <v>No</v>
      </c>
      <c r="G2294" s="87" t="s">
        <v>6917</v>
      </c>
      <c r="H2294" s="87" t="s">
        <v>493</v>
      </c>
      <c r="I2294" s="87" t="s">
        <v>445</v>
      </c>
      <c r="J2294" s="87" t="s">
        <v>436</v>
      </c>
      <c r="K2294" s="87"/>
      <c r="L2294" s="87"/>
      <c r="M2294" s="87"/>
      <c r="N2294" s="87" t="s">
        <v>6918</v>
      </c>
      <c r="O2294" s="87" t="s">
        <v>6919</v>
      </c>
      <c r="P2294" s="87" t="s">
        <v>1321</v>
      </c>
      <c r="Q2294" s="87" t="s">
        <v>1322</v>
      </c>
    </row>
    <row r="2295" spans="1:17" x14ac:dyDescent="0.25">
      <c r="A2295" s="143"/>
      <c r="B2295" s="143" t="str">
        <f>IF(A2295&gt;"",IF(A2295=E2295,"No",(IF(IFERROR(VLOOKUP(A2295,E:E,1,FALSE)=A2295,FALSE),"Duplicate",IF(E2295&gt;"","Mismatch","IT Only")))),"No")</f>
        <v>No</v>
      </c>
      <c r="C2295" s="86" t="s">
        <v>430</v>
      </c>
      <c r="D2295" s="143" t="s">
        <v>431</v>
      </c>
      <c r="E2295" s="143" t="s">
        <v>6877</v>
      </c>
      <c r="F2295" s="84" t="str">
        <f>IF(E2295=0,"N/A",IF(IF(E2295&gt;"",COUNTIF(E:E,E2295),0)&gt;1,"Yes","No"))</f>
        <v>No</v>
      </c>
      <c r="G2295" s="87" t="s">
        <v>6878</v>
      </c>
      <c r="H2295" s="87" t="s">
        <v>493</v>
      </c>
      <c r="I2295" s="87" t="s">
        <v>445</v>
      </c>
      <c r="J2295" s="87" t="s">
        <v>436</v>
      </c>
      <c r="K2295" s="87"/>
      <c r="L2295" s="87"/>
      <c r="M2295" s="87"/>
      <c r="N2295" s="87" t="s">
        <v>6879</v>
      </c>
      <c r="O2295" s="87" t="s">
        <v>6880</v>
      </c>
      <c r="P2295" s="87" t="s">
        <v>1321</v>
      </c>
      <c r="Q2295" s="87" t="s">
        <v>1322</v>
      </c>
    </row>
    <row r="2296" spans="1:17" x14ac:dyDescent="0.25">
      <c r="A2296" s="143"/>
      <c r="B2296" s="84" t="str">
        <f>IF(A2296&gt;"",IF(A2296=E2296,"No",(IF(IFERROR(VLOOKUP(A2296,E:E,1,FALSE)=A2296,FALSE),"Duplicate",IF(E2296&gt;"","Mismatch","IT Only")))),"No")</f>
        <v>No</v>
      </c>
      <c r="C2296" s="86" t="s">
        <v>430</v>
      </c>
      <c r="D2296" s="84" t="s">
        <v>431</v>
      </c>
      <c r="E2296" s="143" t="s">
        <v>6904</v>
      </c>
      <c r="F2296" s="84" t="str">
        <f>IF(E2296=0,"N/A",IF(IF(E2296&gt;"",COUNTIF(E:E,E2296),0)&gt;1,"Yes","No"))</f>
        <v>No</v>
      </c>
      <c r="G2296" s="87" t="s">
        <v>6905</v>
      </c>
      <c r="H2296" s="87" t="s">
        <v>493</v>
      </c>
      <c r="I2296" s="87" t="s">
        <v>445</v>
      </c>
      <c r="J2296" s="87" t="s">
        <v>436</v>
      </c>
      <c r="K2296" s="87">
        <v>40.546052000000003</v>
      </c>
      <c r="L2296" s="87">
        <v>-88.989666999999997</v>
      </c>
      <c r="M2296" s="87"/>
      <c r="N2296" s="87" t="s">
        <v>6906</v>
      </c>
      <c r="O2296" s="87" t="s">
        <v>6907</v>
      </c>
      <c r="P2296" s="87" t="s">
        <v>1321</v>
      </c>
      <c r="Q2296" s="87" t="s">
        <v>1322</v>
      </c>
    </row>
    <row r="2297" spans="1:17" x14ac:dyDescent="0.25">
      <c r="A2297" s="143"/>
      <c r="B2297" s="84" t="str">
        <f>IF(A2297&gt;"",IF(A2297=E2297,"No",(IF(IFERROR(VLOOKUP(A2297,E:E,1,FALSE)=A2297,FALSE),"Duplicate",IF(E2297&gt;"","Mismatch","IT Only")))),"No")</f>
        <v>No</v>
      </c>
      <c r="C2297" s="86" t="s">
        <v>430</v>
      </c>
      <c r="D2297" s="84" t="s">
        <v>431</v>
      </c>
      <c r="E2297" s="143" t="s">
        <v>6865</v>
      </c>
      <c r="F2297" s="84" t="str">
        <f>IF(E2297=0,"N/A",IF(IF(E2297&gt;"",COUNTIF(E:E,E2297),0)&gt;1,"Yes","No"))</f>
        <v>No</v>
      </c>
      <c r="G2297" s="87" t="s">
        <v>6866</v>
      </c>
      <c r="H2297" s="87" t="s">
        <v>493</v>
      </c>
      <c r="I2297" s="87" t="s">
        <v>445</v>
      </c>
      <c r="J2297" s="87" t="s">
        <v>436</v>
      </c>
      <c r="K2297" s="87">
        <v>40.500273999999997</v>
      </c>
      <c r="L2297" s="87">
        <v>-89.022467000000006</v>
      </c>
      <c r="M2297" s="87"/>
      <c r="N2297" s="87" t="s">
        <v>6867</v>
      </c>
      <c r="O2297" s="87" t="s">
        <v>6868</v>
      </c>
      <c r="P2297" s="87" t="s">
        <v>1321</v>
      </c>
      <c r="Q2297" s="87" t="s">
        <v>1322</v>
      </c>
    </row>
    <row r="2298" spans="1:17" x14ac:dyDescent="0.25">
      <c r="A2298" s="143"/>
      <c r="B2298" s="84" t="str">
        <f>IF(A2298&gt;"",IF(A2298=E2298,"No",(IF(IFERROR(VLOOKUP(A2298,E:E,1,FALSE)=A2298,FALSE),"Duplicate",IF(E2298&gt;"","Mismatch","IT Only")))),"No")</f>
        <v>No</v>
      </c>
      <c r="C2298" s="86" t="s">
        <v>430</v>
      </c>
      <c r="D2298" s="84" t="s">
        <v>431</v>
      </c>
      <c r="E2298" s="143" t="s">
        <v>6920</v>
      </c>
      <c r="F2298" s="84" t="str">
        <f>IF(E2298=0,"N/A",IF(IF(E2298&gt;"",COUNTIF(E:E,E2298),0)&gt;1,"Yes","No"))</f>
        <v>No</v>
      </c>
      <c r="G2298" s="87" t="s">
        <v>6921</v>
      </c>
      <c r="H2298" s="87" t="s">
        <v>6922</v>
      </c>
      <c r="I2298" s="87" t="s">
        <v>445</v>
      </c>
      <c r="J2298" s="87" t="s">
        <v>436</v>
      </c>
      <c r="K2298" s="87">
        <v>40.518973000000003</v>
      </c>
      <c r="L2298" s="87">
        <v>-88.957931000000002</v>
      </c>
      <c r="M2298" s="87"/>
      <c r="N2298" s="87" t="s">
        <v>6923</v>
      </c>
      <c r="O2298" s="87" t="s">
        <v>6924</v>
      </c>
      <c r="P2298" s="87" t="s">
        <v>1321</v>
      </c>
      <c r="Q2298" s="87" t="s">
        <v>6925</v>
      </c>
    </row>
    <row r="2299" spans="1:17" s="143" customFormat="1" x14ac:dyDescent="0.25">
      <c r="C2299" s="86"/>
      <c r="E2299" s="150" t="s">
        <v>10493</v>
      </c>
      <c r="G2299" s="150" t="s">
        <v>10511</v>
      </c>
      <c r="H2299" s="150" t="s">
        <v>10196</v>
      </c>
      <c r="I2299" s="150" t="s">
        <v>445</v>
      </c>
      <c r="J2299" s="150" t="s">
        <v>10517</v>
      </c>
      <c r="K2299" s="151">
        <v>-88.388300000000001</v>
      </c>
      <c r="L2299" s="151">
        <v>39.489600000000003</v>
      </c>
      <c r="M2299" s="150" t="s">
        <v>10511</v>
      </c>
      <c r="N2299" s="106"/>
      <c r="O2299" s="133"/>
      <c r="P2299" s="106"/>
      <c r="Q2299" s="86"/>
    </row>
    <row r="2300" spans="1:17" x14ac:dyDescent="0.25">
      <c r="A2300" s="143"/>
      <c r="B2300" s="84" t="str">
        <f>IF(A2300&gt;"",IF(A2300=E2300,"No",(IF(IFERROR(VLOOKUP(A2300,E:E,1,FALSE)=A2300,FALSE),"Duplicate",IF(E2300&gt;"","Mismatch","IT Only")))),"No")</f>
        <v>No</v>
      </c>
      <c r="C2300" s="86" t="s">
        <v>430</v>
      </c>
      <c r="D2300" s="84" t="s">
        <v>431</v>
      </c>
      <c r="E2300" s="84" t="s">
        <v>6900</v>
      </c>
      <c r="F2300" s="84" t="str">
        <f>IF(E2300=0,"N/A",IF(IF(E2300&gt;"",COUNTIF(E:E,E2300),0)&gt;1,"Yes","No"))</f>
        <v>No</v>
      </c>
      <c r="G2300" s="87" t="s">
        <v>6901</v>
      </c>
      <c r="H2300" s="87" t="s">
        <v>493</v>
      </c>
      <c r="I2300" s="87" t="s">
        <v>445</v>
      </c>
      <c r="J2300" s="87" t="s">
        <v>436</v>
      </c>
      <c r="K2300" s="87">
        <v>40.51755</v>
      </c>
      <c r="L2300" s="87">
        <v>-88.970983329999996</v>
      </c>
      <c r="M2300" s="87"/>
      <c r="N2300" s="87" t="s">
        <v>6902</v>
      </c>
      <c r="O2300" s="87" t="s">
        <v>6903</v>
      </c>
      <c r="P2300" s="87" t="s">
        <v>1321</v>
      </c>
      <c r="Q2300" s="87" t="s">
        <v>1322</v>
      </c>
    </row>
    <row r="2301" spans="1:17" x14ac:dyDescent="0.25">
      <c r="B2301" s="84" t="s">
        <v>10076</v>
      </c>
      <c r="C2301" s="86" t="s">
        <v>430</v>
      </c>
      <c r="D2301" s="84" t="s">
        <v>431</v>
      </c>
      <c r="E2301" s="84" t="s">
        <v>10634</v>
      </c>
      <c r="F2301" s="84" t="str">
        <f>IF(E2301=0,"N/A",IF(IF(E2301&gt;"",COUNTIF(E:E,E2301),0)&gt;1,"Yes","No"))</f>
        <v>No</v>
      </c>
      <c r="G2301" s="87" t="s">
        <v>10635</v>
      </c>
      <c r="H2301" s="87" t="s">
        <v>444</v>
      </c>
      <c r="I2301" s="87" t="s">
        <v>445</v>
      </c>
      <c r="J2301" s="87" t="s">
        <v>10517</v>
      </c>
      <c r="K2301" s="87">
        <v>-89.632000000000005</v>
      </c>
      <c r="L2301" s="87">
        <v>40.7547</v>
      </c>
      <c r="M2301" s="87" t="s">
        <v>10636</v>
      </c>
      <c r="N2301" s="87"/>
      <c r="O2301" s="88"/>
      <c r="P2301" s="87"/>
      <c r="Q2301" s="87"/>
    </row>
    <row r="2302" spans="1:17" x14ac:dyDescent="0.25">
      <c r="A2302" s="143"/>
      <c r="B2302" s="84" t="str">
        <f>IF(A2302&gt;"",IF(A2302=E2302,"No",(IF(IFERROR(VLOOKUP(A2302,E:E,1,FALSE)=A2302,FALSE),"Duplicate",IF(E2302&gt;"","Mismatch","IT Only")))),"No")</f>
        <v>No</v>
      </c>
      <c r="C2302" s="86" t="s">
        <v>430</v>
      </c>
      <c r="D2302" s="84" t="s">
        <v>431</v>
      </c>
      <c r="E2302" s="84" t="s">
        <v>6828</v>
      </c>
      <c r="F2302" s="84" t="str">
        <f>IF(E2302=0,"N/A",IF(IF(E2302&gt;"",COUNTIF(E:E,E2302),0)&gt;1,"Yes","No"))</f>
        <v>No</v>
      </c>
      <c r="G2302" s="87" t="s">
        <v>6829</v>
      </c>
      <c r="H2302" s="87" t="s">
        <v>528</v>
      </c>
      <c r="I2302" s="87" t="s">
        <v>445</v>
      </c>
      <c r="J2302" s="87" t="s">
        <v>436</v>
      </c>
      <c r="K2302" s="87">
        <v>38.693833329999997</v>
      </c>
      <c r="L2302" s="87">
        <v>-88.231016670000002</v>
      </c>
      <c r="M2302" s="87"/>
      <c r="N2302" s="87" t="s">
        <v>6828</v>
      </c>
      <c r="O2302" s="87" t="s">
        <v>6830</v>
      </c>
      <c r="P2302" s="87" t="s">
        <v>530</v>
      </c>
      <c r="Q2302" s="87" t="s">
        <v>531</v>
      </c>
    </row>
    <row r="2303" spans="1:17" x14ac:dyDescent="0.25">
      <c r="A2303" s="143"/>
      <c r="B2303" s="84" t="s">
        <v>10076</v>
      </c>
      <c r="C2303" s="86" t="s">
        <v>430</v>
      </c>
      <c r="D2303" s="84" t="s">
        <v>431</v>
      </c>
      <c r="E2303" s="143" t="s">
        <v>10646</v>
      </c>
      <c r="F2303" s="84" t="str">
        <f>IF(E2303=0,"N/A",IF(IF(E2303&gt;"",COUNTIF(E:E,E2303),0)&gt;1,"Yes","No"))</f>
        <v>No</v>
      </c>
      <c r="G2303" s="87" t="s">
        <v>10647</v>
      </c>
      <c r="H2303" s="87" t="s">
        <v>444</v>
      </c>
      <c r="I2303" s="87" t="s">
        <v>445</v>
      </c>
      <c r="J2303" s="87" t="s">
        <v>10517</v>
      </c>
      <c r="K2303" s="87">
        <v>-89.677599999999998</v>
      </c>
      <c r="L2303" s="87">
        <v>40.698</v>
      </c>
      <c r="M2303" s="87" t="s">
        <v>10648</v>
      </c>
      <c r="N2303" s="87"/>
      <c r="O2303" s="88"/>
      <c r="P2303" s="87"/>
      <c r="Q2303" s="87"/>
    </row>
    <row r="2304" spans="1:17" x14ac:dyDescent="0.25">
      <c r="A2304" s="143"/>
      <c r="B2304" s="143"/>
      <c r="C2304" s="86" t="s">
        <v>430</v>
      </c>
      <c r="D2304" s="143" t="s">
        <v>464</v>
      </c>
      <c r="E2304" s="143" t="s">
        <v>10274</v>
      </c>
      <c r="F2304" s="143" t="s">
        <v>32</v>
      </c>
      <c r="G2304" s="134" t="s">
        <v>10275</v>
      </c>
      <c r="H2304" s="87" t="s">
        <v>493</v>
      </c>
      <c r="I2304" s="87" t="s">
        <v>445</v>
      </c>
      <c r="J2304" s="87"/>
      <c r="K2304" s="134">
        <v>40.517800000000001</v>
      </c>
      <c r="L2304" s="134">
        <v>-88.987300000000005</v>
      </c>
      <c r="M2304" s="134" t="s">
        <v>10276</v>
      </c>
      <c r="N2304" s="87"/>
      <c r="O2304" s="87"/>
      <c r="P2304" s="87"/>
      <c r="Q2304" s="87"/>
    </row>
    <row r="2305" spans="1:17" x14ac:dyDescent="0.25">
      <c r="A2305" s="143" t="s">
        <v>6960</v>
      </c>
      <c r="B2305" s="84" t="str">
        <f>IF(A2305&gt;"",IF(A2305=E2305,"No",(IF(IFERROR(VLOOKUP(A2305,E:E,1,FALSE)=A2305,FALSE),"Duplicate",IF(E2305&gt;"","Mismatch","IT Only")))),"No")</f>
        <v>No</v>
      </c>
      <c r="C2305" s="86" t="s">
        <v>430</v>
      </c>
      <c r="D2305" s="84" t="s">
        <v>472</v>
      </c>
      <c r="E2305" s="143" t="s">
        <v>6961</v>
      </c>
      <c r="F2305" s="84" t="str">
        <f>IF(E2305=0,"N/A",IF(IF(E2305&gt;"",COUNTIF(E:E,E2305),0)&gt;1,"Yes","No"))</f>
        <v>No</v>
      </c>
      <c r="G2305" s="87" t="s">
        <v>6962</v>
      </c>
      <c r="H2305" s="87" t="s">
        <v>692</v>
      </c>
      <c r="I2305" s="87" t="s">
        <v>435</v>
      </c>
      <c r="J2305" s="87" t="s">
        <v>436</v>
      </c>
      <c r="K2305" s="106">
        <v>37.802399999999999</v>
      </c>
      <c r="L2305" s="106">
        <v>-90.419813000000005</v>
      </c>
      <c r="M2305" s="87"/>
      <c r="N2305" s="87" t="s">
        <v>6963</v>
      </c>
      <c r="O2305" s="94">
        <v>520</v>
      </c>
      <c r="P2305" s="87" t="s">
        <v>1039</v>
      </c>
      <c r="Q2305" s="89"/>
    </row>
    <row r="2306" spans="1:17" x14ac:dyDescent="0.25">
      <c r="A2306" s="143"/>
      <c r="C2306" s="86" t="s">
        <v>430</v>
      </c>
      <c r="D2306" s="84" t="s">
        <v>431</v>
      </c>
      <c r="E2306" s="143" t="s">
        <v>10766</v>
      </c>
      <c r="F2306" s="84" t="s">
        <v>10076</v>
      </c>
      <c r="G2306" s="110" t="s">
        <v>10720</v>
      </c>
      <c r="H2306" s="110"/>
      <c r="I2306" s="110" t="s">
        <v>445</v>
      </c>
      <c r="J2306" s="110" t="s">
        <v>10517</v>
      </c>
      <c r="K2306" s="110">
        <v>38.567599999999999</v>
      </c>
      <c r="L2306" s="110">
        <v>-89.929199999999994</v>
      </c>
      <c r="M2306" s="110" t="s">
        <v>10812</v>
      </c>
      <c r="N2306" s="110"/>
      <c r="O2306" s="110"/>
      <c r="P2306" s="110"/>
      <c r="Q2306" s="110"/>
    </row>
    <row r="2307" spans="1:17" s="143" customFormat="1" x14ac:dyDescent="0.25">
      <c r="B2307" s="143" t="str">
        <f>IF(A2307&gt;"",IF(A2307=E2307,"No",(IF(IFERROR(VLOOKUP(A2307,E:E,1,FALSE)=A2307,FALSE),"Duplicate",IF(E2307&gt;"","Mismatch","IT Only")))),"No")</f>
        <v>No</v>
      </c>
      <c r="C2307" s="86" t="s">
        <v>430</v>
      </c>
      <c r="D2307" s="143" t="s">
        <v>431</v>
      </c>
      <c r="E2307" s="143" t="s">
        <v>6831</v>
      </c>
      <c r="F2307" s="143" t="str">
        <f>IF(E2307=0,"N/A",IF(IF(E2307&gt;"",COUNTIF(E:E,E2307),0)&gt;1,"Yes","No"))</f>
        <v>No</v>
      </c>
      <c r="G2307" s="106" t="s">
        <v>6832</v>
      </c>
      <c r="H2307" s="106" t="s">
        <v>528</v>
      </c>
      <c r="I2307" s="106" t="s">
        <v>445</v>
      </c>
      <c r="J2307" s="106" t="s">
        <v>436</v>
      </c>
      <c r="K2307" s="106">
        <v>39.311333329999997</v>
      </c>
      <c r="L2307" s="106">
        <v>-89.269833329999997</v>
      </c>
      <c r="M2307" s="106"/>
      <c r="N2307" s="106" t="s">
        <v>6831</v>
      </c>
      <c r="O2307" s="106" t="s">
        <v>6833</v>
      </c>
      <c r="P2307" s="106" t="s">
        <v>714</v>
      </c>
      <c r="Q2307" s="106" t="s">
        <v>715</v>
      </c>
    </row>
    <row r="2308" spans="1:17" x14ac:dyDescent="0.25">
      <c r="A2308" s="143"/>
      <c r="B2308" s="84" t="s">
        <v>10076</v>
      </c>
      <c r="C2308" s="86" t="s">
        <v>430</v>
      </c>
      <c r="D2308" s="84" t="s">
        <v>431</v>
      </c>
      <c r="E2308" s="143" t="s">
        <v>10084</v>
      </c>
      <c r="F2308" s="84" t="str">
        <f>IF(E2308=0,"N/A",IF(IF(E2308&gt;"",COUNTIF(E:E,E2308),0)&gt;1,"Yes","No"))</f>
        <v>No</v>
      </c>
      <c r="G2308" s="87" t="s">
        <v>10085</v>
      </c>
      <c r="H2308" s="87" t="s">
        <v>10083</v>
      </c>
      <c r="I2308" s="87" t="s">
        <v>445</v>
      </c>
      <c r="J2308" s="87" t="s">
        <v>536</v>
      </c>
      <c r="K2308" s="118">
        <v>39.8063</v>
      </c>
      <c r="L2308" s="118">
        <v>-88.289599999999993</v>
      </c>
      <c r="M2308" s="87"/>
      <c r="N2308" s="87"/>
      <c r="O2308" s="88"/>
      <c r="P2308" s="87"/>
      <c r="Q2308" s="89"/>
    </row>
    <row r="2309" spans="1:17" x14ac:dyDescent="0.25">
      <c r="A2309" s="143"/>
      <c r="B2309" s="84" t="str">
        <f>IF(A2309&gt;"",IF(A2309=E2309,"No",(IF(IFERROR(VLOOKUP(A2309,E:E,1,FALSE)=A2309,FALSE),"Duplicate",IF(E2309&gt;"","Mismatch","IT Only")))),"No")</f>
        <v>No</v>
      </c>
      <c r="C2309" s="86" t="s">
        <v>430</v>
      </c>
      <c r="D2309" s="84" t="s">
        <v>431</v>
      </c>
      <c r="E2309" s="143" t="s">
        <v>6885</v>
      </c>
      <c r="F2309" s="84" t="str">
        <f>IF(E2309=0,"N/A",IF(IF(E2309&gt;"",COUNTIF(E:E,E2309),0)&gt;1,"Yes","No"))</f>
        <v>No</v>
      </c>
      <c r="G2309" s="87" t="s">
        <v>6886</v>
      </c>
      <c r="H2309" s="87" t="s">
        <v>493</v>
      </c>
      <c r="I2309" s="87" t="s">
        <v>445</v>
      </c>
      <c r="J2309" s="87" t="s">
        <v>436</v>
      </c>
      <c r="K2309" s="87">
        <v>40.51881667</v>
      </c>
      <c r="L2309" s="87">
        <v>-88.996666669999996</v>
      </c>
      <c r="M2309" s="87"/>
      <c r="N2309" s="87" t="s">
        <v>6887</v>
      </c>
      <c r="O2309" s="87" t="s">
        <v>6888</v>
      </c>
      <c r="P2309" s="87" t="s">
        <v>1321</v>
      </c>
      <c r="Q2309" s="87" t="s">
        <v>1322</v>
      </c>
    </row>
    <row r="2310" spans="1:17" x14ac:dyDescent="0.25">
      <c r="A2310" s="143"/>
      <c r="B2310" s="84" t="s">
        <v>10076</v>
      </c>
      <c r="C2310" s="86" t="s">
        <v>430</v>
      </c>
      <c r="D2310" s="84" t="s">
        <v>431</v>
      </c>
      <c r="E2310" s="84" t="s">
        <v>10589</v>
      </c>
      <c r="F2310" s="84" t="str">
        <f>IF(E2310=0,"N/A",IF(IF(E2310&gt;"",COUNTIF(E:E,E2310),0)&gt;1,"Yes","No"))</f>
        <v>No</v>
      </c>
      <c r="G2310" s="87" t="s">
        <v>10590</v>
      </c>
      <c r="H2310" s="87" t="s">
        <v>444</v>
      </c>
      <c r="I2310" s="87" t="s">
        <v>445</v>
      </c>
      <c r="J2310" s="87" t="s">
        <v>10517</v>
      </c>
      <c r="K2310" s="87">
        <v>-89.565799999999996</v>
      </c>
      <c r="L2310" s="87">
        <v>40.819899999999997</v>
      </c>
      <c r="M2310" s="87" t="s">
        <v>10696</v>
      </c>
      <c r="N2310" s="87"/>
      <c r="O2310" s="88"/>
      <c r="P2310" s="87"/>
      <c r="Q2310" s="87"/>
    </row>
    <row r="2311" spans="1:17" x14ac:dyDescent="0.25">
      <c r="A2311" s="143"/>
      <c r="B2311" s="84" t="str">
        <f>IF(A2311&gt;"",IF(A2311=E2311,"No",(IF(IFERROR(VLOOKUP(A2311,E:E,1,FALSE)=A2311,FALSE),"Duplicate",IF(E2311&gt;"","Mismatch","IT Only")))),"No")</f>
        <v>No</v>
      </c>
      <c r="C2311" s="86" t="s">
        <v>430</v>
      </c>
      <c r="D2311" s="84" t="s">
        <v>431</v>
      </c>
      <c r="E2311" s="143" t="s">
        <v>6934</v>
      </c>
      <c r="F2311" s="84" t="str">
        <f>IF(E2311=0,"N/A",IF(IF(E2311&gt;"",COUNTIF(E:E,E2311),0)&gt;1,"Yes","No"))</f>
        <v>No</v>
      </c>
      <c r="G2311" s="87" t="s">
        <v>6935</v>
      </c>
      <c r="H2311" s="87" t="s">
        <v>680</v>
      </c>
      <c r="I2311" s="87" t="s">
        <v>445</v>
      </c>
      <c r="J2311" s="87" t="s">
        <v>436</v>
      </c>
      <c r="K2311" s="87">
        <v>38.017166670000002</v>
      </c>
      <c r="L2311" s="87">
        <v>-88.272850000000005</v>
      </c>
      <c r="M2311" s="87"/>
      <c r="N2311" s="87" t="s">
        <v>6934</v>
      </c>
      <c r="O2311" s="87" t="s">
        <v>6936</v>
      </c>
      <c r="P2311" s="87" t="s">
        <v>684</v>
      </c>
      <c r="Q2311" s="87" t="s">
        <v>685</v>
      </c>
    </row>
    <row r="2312" spans="1:17" x14ac:dyDescent="0.25">
      <c r="A2312" s="93" t="s">
        <v>6926</v>
      </c>
      <c r="B2312" s="84" t="str">
        <f>IF(A2312&gt;"",IF(A2312=E2312,"No",(IF(IFERROR(VLOOKUP(A2312,E:E,1,FALSE)=A2312,FALSE),"Duplicate",IF(E2312&gt;"","Mismatch","IT Only")))),"No")</f>
        <v>Mismatch</v>
      </c>
      <c r="C2312" s="86" t="s">
        <v>463</v>
      </c>
      <c r="D2312" s="84" t="s">
        <v>464</v>
      </c>
      <c r="E2312" s="143" t="s">
        <v>6927</v>
      </c>
      <c r="F2312" s="84" t="str">
        <f>IF(E2312=0,"N/A",IF(IF(E2312&gt;"",COUNTIF(E:E,E2312),0)&gt;1,"Yes","No"))</f>
        <v>No</v>
      </c>
      <c r="G2312" s="87" t="s">
        <v>6928</v>
      </c>
      <c r="H2312" s="87" t="s">
        <v>680</v>
      </c>
      <c r="I2312" s="87" t="s">
        <v>445</v>
      </c>
      <c r="J2312" s="87" t="s">
        <v>467</v>
      </c>
      <c r="K2312" s="87">
        <v>37.97583333</v>
      </c>
      <c r="L2312" s="87">
        <v>-88.320033330000001</v>
      </c>
      <c r="M2312" s="87"/>
      <c r="N2312" s="87" t="s">
        <v>6927</v>
      </c>
      <c r="O2312" s="87" t="s">
        <v>6929</v>
      </c>
      <c r="P2312" s="87" t="s">
        <v>684</v>
      </c>
      <c r="Q2312" s="87" t="s">
        <v>685</v>
      </c>
    </row>
    <row r="2313" spans="1:17" x14ac:dyDescent="0.25">
      <c r="A2313" s="143"/>
      <c r="B2313" s="143" t="str">
        <f>IF(A2313&gt;"",IF(A2313=E2313,"No",(IF(IFERROR(VLOOKUP(A2313,E:E,1,FALSE)=A2313,FALSE),"Duplicate",IF(E2313&gt;"","Mismatch","IT Only")))),"No")</f>
        <v>No</v>
      </c>
      <c r="C2313" s="86" t="s">
        <v>430</v>
      </c>
      <c r="D2313" s="143" t="s">
        <v>431</v>
      </c>
      <c r="E2313" s="143" t="s">
        <v>6869</v>
      </c>
      <c r="F2313" s="143" t="str">
        <f>IF(E2313=0,"N/A",IF(IF(E2313&gt;"",COUNTIF(E:E,E2313),0)&gt;1,"Yes","No"))</f>
        <v>No</v>
      </c>
      <c r="G2313" s="87" t="s">
        <v>6870</v>
      </c>
      <c r="H2313" s="87" t="s">
        <v>493</v>
      </c>
      <c r="I2313" s="87" t="s">
        <v>445</v>
      </c>
      <c r="J2313" s="87" t="s">
        <v>436</v>
      </c>
      <c r="K2313" s="87">
        <v>40.500283330000002</v>
      </c>
      <c r="L2313" s="87">
        <v>-89.021133329999998</v>
      </c>
      <c r="M2313" s="87"/>
      <c r="N2313" s="87" t="s">
        <v>6871</v>
      </c>
      <c r="O2313" s="87" t="s">
        <v>6872</v>
      </c>
      <c r="P2313" s="87" t="s">
        <v>1321</v>
      </c>
      <c r="Q2313" s="87" t="s">
        <v>1322</v>
      </c>
    </row>
    <row r="2314" spans="1:17" x14ac:dyDescent="0.25">
      <c r="A2314" s="143"/>
      <c r="B2314" s="143" t="str">
        <f>IF(A2314&gt;"",IF(A2314=E2314,"No",(IF(IFERROR(VLOOKUP(A2314,E:E,1,FALSE)=A2314,FALSE),"Duplicate",IF(E2314&gt;"","Mismatch","IT Only")))),"No")</f>
        <v>No</v>
      </c>
      <c r="C2314" s="86" t="s">
        <v>430</v>
      </c>
      <c r="D2314" s="143" t="s">
        <v>431</v>
      </c>
      <c r="E2314" s="143" t="s">
        <v>6838</v>
      </c>
      <c r="F2314" s="143" t="str">
        <f>IF(E2314=0,"N/A",IF(IF(E2314&gt;"",COUNTIF(E:E,E2314),0)&gt;1,"Yes","No"))</f>
        <v>No</v>
      </c>
      <c r="G2314" s="87" t="s">
        <v>6839</v>
      </c>
      <c r="H2314" s="87" t="s">
        <v>493</v>
      </c>
      <c r="I2314" s="87" t="s">
        <v>445</v>
      </c>
      <c r="J2314" s="87" t="s">
        <v>436</v>
      </c>
      <c r="K2314" s="87">
        <v>40.504883329999998</v>
      </c>
      <c r="L2314" s="87">
        <v>-88.99038333</v>
      </c>
      <c r="M2314" s="87"/>
      <c r="N2314" s="87" t="s">
        <v>6840</v>
      </c>
      <c r="O2314" s="87" t="s">
        <v>6841</v>
      </c>
      <c r="P2314" s="87" t="s">
        <v>1321</v>
      </c>
      <c r="Q2314" s="87" t="s">
        <v>1322</v>
      </c>
    </row>
    <row r="2315" spans="1:17" x14ac:dyDescent="0.25">
      <c r="A2315" s="93" t="s">
        <v>6930</v>
      </c>
      <c r="B2315" s="84" t="str">
        <f>IF(A2315&gt;"",IF(A2315=E2315,"No",(IF(IFERROR(VLOOKUP(A2315,E:E,1,FALSE)=A2315,FALSE),"Duplicate",IF(E2315&gt;"","Mismatch","IT Only")))),"No")</f>
        <v>Mismatch</v>
      </c>
      <c r="C2315" s="86" t="s">
        <v>463</v>
      </c>
      <c r="D2315" s="84" t="s">
        <v>464</v>
      </c>
      <c r="E2315" s="143" t="s">
        <v>6931</v>
      </c>
      <c r="F2315" s="84" t="str">
        <f>IF(E2315=0,"N/A",IF(IF(E2315&gt;"",COUNTIF(E:E,E2315),0)&gt;1,"Yes","No"))</f>
        <v>No</v>
      </c>
      <c r="G2315" s="87" t="s">
        <v>6932</v>
      </c>
      <c r="H2315" s="87" t="s">
        <v>680</v>
      </c>
      <c r="I2315" s="87" t="s">
        <v>445</v>
      </c>
      <c r="J2315" s="87" t="s">
        <v>2177</v>
      </c>
      <c r="K2315" s="106">
        <v>38.03083333</v>
      </c>
      <c r="L2315" s="106">
        <v>-88.277433329999994</v>
      </c>
      <c r="M2315" s="87"/>
      <c r="N2315" s="87" t="s">
        <v>6931</v>
      </c>
      <c r="O2315" s="87" t="s">
        <v>6933</v>
      </c>
      <c r="P2315" s="87" t="s">
        <v>684</v>
      </c>
      <c r="Q2315" s="87" t="s">
        <v>685</v>
      </c>
    </row>
    <row r="2316" spans="1:17" x14ac:dyDescent="0.25">
      <c r="B2316" s="84" t="str">
        <f>IF(A2316&gt;"",IF(A2316=E2316,"No",(IF(IFERROR(VLOOKUP(A2316,E:E,1,FALSE)=A2316,FALSE),"Duplicate",IF(E2316&gt;"","Mismatch","IT Only")))),"No")</f>
        <v>No</v>
      </c>
      <c r="C2316" s="86" t="s">
        <v>430</v>
      </c>
      <c r="D2316" s="84" t="s">
        <v>431</v>
      </c>
      <c r="E2316" s="143" t="s">
        <v>7005</v>
      </c>
      <c r="F2316" s="84" t="str">
        <f>IF(E2316=0,"N/A",IF(IF(E2316&gt;"",COUNTIF(E:E,E2316),0)&gt;1,"Yes","No"))</f>
        <v>No</v>
      </c>
      <c r="G2316" s="87" t="s">
        <v>7006</v>
      </c>
      <c r="H2316" s="87" t="s">
        <v>440</v>
      </c>
      <c r="I2316" s="87" t="s">
        <v>435</v>
      </c>
      <c r="J2316" s="87" t="s">
        <v>436</v>
      </c>
      <c r="K2316" s="87">
        <v>38.67277</v>
      </c>
      <c r="L2316" s="87">
        <v>-90.265562000000003</v>
      </c>
      <c r="M2316" s="87"/>
      <c r="N2316" s="87" t="s">
        <v>7007</v>
      </c>
      <c r="O2316" s="88">
        <v>25</v>
      </c>
      <c r="P2316" s="87" t="s">
        <v>564</v>
      </c>
      <c r="Q2316" s="89"/>
    </row>
    <row r="2317" spans="1:17" s="143" customFormat="1" x14ac:dyDescent="0.25">
      <c r="B2317" s="143" t="s">
        <v>10076</v>
      </c>
      <c r="C2317" s="86" t="s">
        <v>430</v>
      </c>
      <c r="D2317" s="143" t="s">
        <v>431</v>
      </c>
      <c r="E2317" s="143" t="s">
        <v>10670</v>
      </c>
      <c r="F2317" s="143" t="str">
        <f>IF(E2317=0,"N/A",IF(IF(E2317&gt;"",COUNTIF(E:E,E2317),0)&gt;1,"Yes","No"))</f>
        <v>No</v>
      </c>
      <c r="G2317" s="106" t="s">
        <v>10671</v>
      </c>
      <c r="H2317" s="106" t="s">
        <v>444</v>
      </c>
      <c r="I2317" s="106" t="s">
        <v>445</v>
      </c>
      <c r="J2317" s="106" t="s">
        <v>10517</v>
      </c>
      <c r="K2317" s="106">
        <v>-89.602500000000006</v>
      </c>
      <c r="L2317" s="106">
        <v>40.766800000000003</v>
      </c>
      <c r="M2317" s="106" t="s">
        <v>10672</v>
      </c>
      <c r="N2317" s="106"/>
      <c r="O2317" s="136"/>
      <c r="P2317" s="106"/>
      <c r="Q2317" s="106"/>
    </row>
    <row r="2318" spans="1:17" x14ac:dyDescent="0.25">
      <c r="A2318" s="143"/>
      <c r="B2318" s="84" t="str">
        <f>IF(A2318&gt;"",IF(A2318=E2318,"No",(IF(IFERROR(VLOOKUP(A2318,E:E,1,FALSE)=A2318,FALSE),"Duplicate",IF(E2318&gt;"","Mismatch","IT Only")))),"No")</f>
        <v>No</v>
      </c>
      <c r="C2318" s="86" t="s">
        <v>430</v>
      </c>
      <c r="D2318" s="84" t="s">
        <v>431</v>
      </c>
      <c r="E2318" s="143" t="s">
        <v>7016</v>
      </c>
      <c r="F2318" s="84" t="str">
        <f>IF(E2318=0,"N/A",IF(IF(E2318&gt;"",COUNTIF(E:E,E2318),0)&gt;1,"Yes","No"))</f>
        <v>No</v>
      </c>
      <c r="G2318" s="87" t="s">
        <v>7017</v>
      </c>
      <c r="H2318" s="87" t="s">
        <v>434</v>
      </c>
      <c r="I2318" s="87" t="s">
        <v>435</v>
      </c>
      <c r="J2318" s="87" t="s">
        <v>436</v>
      </c>
      <c r="K2318" s="87">
        <v>40.231966669999998</v>
      </c>
      <c r="L2318" s="87">
        <v>-92.696566669999996</v>
      </c>
      <c r="M2318" s="87"/>
      <c r="N2318" s="87" t="s">
        <v>7016</v>
      </c>
      <c r="O2318" s="94">
        <v>851</v>
      </c>
      <c r="P2318" s="87" t="s">
        <v>475</v>
      </c>
      <c r="Q2318" s="89"/>
    </row>
    <row r="2319" spans="1:17" x14ac:dyDescent="0.25">
      <c r="B2319" s="84" t="s">
        <v>10076</v>
      </c>
      <c r="C2319" s="86" t="s">
        <v>430</v>
      </c>
      <c r="D2319" s="84" t="s">
        <v>431</v>
      </c>
      <c r="E2319" s="143" t="s">
        <v>10213</v>
      </c>
      <c r="F2319" s="84" t="str">
        <f>IF(E2319=0,"N/A",IF(IF(E2319&gt;"",COUNTIF(E:E,E2319),0)&gt;1,"Yes","No"))</f>
        <v>No</v>
      </c>
      <c r="G2319" s="87" t="s">
        <v>10214</v>
      </c>
      <c r="H2319" s="87" t="s">
        <v>10196</v>
      </c>
      <c r="I2319" s="87" t="s">
        <v>445</v>
      </c>
      <c r="J2319" s="87" t="s">
        <v>536</v>
      </c>
      <c r="K2319" s="118">
        <v>-87.63</v>
      </c>
      <c r="L2319" s="118">
        <v>40.196899999999999</v>
      </c>
      <c r="M2319" s="87" t="s">
        <v>10215</v>
      </c>
      <c r="N2319" s="87"/>
      <c r="O2319" s="94"/>
      <c r="P2319" s="87"/>
      <c r="Q2319" s="89"/>
    </row>
    <row r="2320" spans="1:17" s="143" customFormat="1" x14ac:dyDescent="0.25">
      <c r="B2320" s="143" t="str">
        <f>IF(A2320&gt;"",IF(A2320=E2320,"No",(IF(IFERROR(VLOOKUP(A2320,E:E,1,FALSE)=A2320,FALSE),"Duplicate",IF(E2320&gt;"","Mismatch","IT Only")))),"No")</f>
        <v>No</v>
      </c>
      <c r="C2320" s="86" t="s">
        <v>430</v>
      </c>
      <c r="D2320" s="143" t="s">
        <v>431</v>
      </c>
      <c r="E2320" s="143" t="s">
        <v>6912</v>
      </c>
      <c r="F2320" s="143" t="str">
        <f>IF(E2320=0,"N/A",IF(IF(E2320&gt;"",COUNTIF(E:E,E2320),0)&gt;1,"Yes","No"))</f>
        <v>No</v>
      </c>
      <c r="G2320" s="106" t="s">
        <v>6913</v>
      </c>
      <c r="H2320" s="106" t="s">
        <v>493</v>
      </c>
      <c r="I2320" s="106" t="s">
        <v>445</v>
      </c>
      <c r="J2320" s="106" t="s">
        <v>436</v>
      </c>
      <c r="K2320" s="106">
        <v>40.496485</v>
      </c>
      <c r="L2320" s="106">
        <v>-89.020612999999997</v>
      </c>
      <c r="M2320" s="106"/>
      <c r="N2320" s="106" t="s">
        <v>6914</v>
      </c>
      <c r="O2320" s="106" t="s">
        <v>6915</v>
      </c>
      <c r="P2320" s="106" t="s">
        <v>1321</v>
      </c>
      <c r="Q2320" s="106" t="s">
        <v>1322</v>
      </c>
    </row>
    <row r="2321" spans="1:17" x14ac:dyDescent="0.25">
      <c r="A2321" s="143"/>
      <c r="C2321" s="86" t="s">
        <v>430</v>
      </c>
      <c r="D2321" s="84" t="s">
        <v>464</v>
      </c>
      <c r="E2321" s="143" t="s">
        <v>10277</v>
      </c>
      <c r="F2321" s="84" t="s">
        <v>32</v>
      </c>
      <c r="G2321" s="134" t="s">
        <v>10278</v>
      </c>
      <c r="H2321" s="87" t="s">
        <v>493</v>
      </c>
      <c r="I2321" s="87" t="s">
        <v>445</v>
      </c>
      <c r="J2321" s="87"/>
      <c r="K2321" s="134">
        <v>40.521999999999998</v>
      </c>
      <c r="L2321" s="134">
        <v>-88.9803</v>
      </c>
      <c r="M2321" s="134" t="s">
        <v>10279</v>
      </c>
      <c r="N2321" s="87"/>
      <c r="O2321" s="87"/>
      <c r="P2321" s="87"/>
      <c r="Q2321" s="87"/>
    </row>
    <row r="2322" spans="1:17" x14ac:dyDescent="0.25">
      <c r="A2322" s="143"/>
      <c r="C2322" s="86" t="s">
        <v>430</v>
      </c>
      <c r="D2322" s="84" t="s">
        <v>431</v>
      </c>
      <c r="E2322" s="84" t="s">
        <v>10746</v>
      </c>
      <c r="F2322" s="84" t="s">
        <v>10076</v>
      </c>
      <c r="G2322" s="110" t="s">
        <v>10700</v>
      </c>
      <c r="H2322" s="110"/>
      <c r="I2322" s="110" t="s">
        <v>445</v>
      </c>
      <c r="J2322" s="110" t="s">
        <v>10517</v>
      </c>
      <c r="K2322" s="110">
        <v>38.357700000000001</v>
      </c>
      <c r="L2322" s="110">
        <v>-90.158600000000007</v>
      </c>
      <c r="M2322" s="110" t="s">
        <v>10792</v>
      </c>
      <c r="N2322" s="110"/>
      <c r="O2322" s="110"/>
      <c r="P2322" s="110"/>
      <c r="Q2322" s="110"/>
    </row>
    <row r="2323" spans="1:17" x14ac:dyDescent="0.25">
      <c r="A2323" s="143"/>
      <c r="B2323" s="84" t="str">
        <f>IF(A2323&gt;"",IF(A2323=E2323,"No",(IF(IFERROR(VLOOKUP(A2323,E:E,1,FALSE)=A2323,FALSE),"Duplicate",IF(E2323&gt;"","Mismatch","IT Only")))),"No")</f>
        <v>No</v>
      </c>
      <c r="C2323" s="86" t="s">
        <v>430</v>
      </c>
      <c r="D2323" s="84" t="s">
        <v>431</v>
      </c>
      <c r="E2323" s="84" t="s">
        <v>6989</v>
      </c>
      <c r="F2323" s="84" t="str">
        <f>IF(E2323=0,"N/A",IF(IF(E2323&gt;"",COUNTIF(E:E,E2323),0)&gt;1,"Yes","No"))</f>
        <v>No</v>
      </c>
      <c r="G2323" s="87" t="s">
        <v>6990</v>
      </c>
      <c r="H2323" s="87" t="s">
        <v>593</v>
      </c>
      <c r="I2323" s="87" t="s">
        <v>435</v>
      </c>
      <c r="J2323" s="87" t="s">
        <v>500</v>
      </c>
      <c r="K2323" s="87"/>
      <c r="L2323" s="87"/>
      <c r="M2323" s="87"/>
      <c r="N2323" s="87" t="s">
        <v>6989</v>
      </c>
      <c r="O2323" s="94">
        <v>393</v>
      </c>
      <c r="P2323" s="87" t="s">
        <v>594</v>
      </c>
      <c r="Q2323" s="89"/>
    </row>
    <row r="2324" spans="1:17" x14ac:dyDescent="0.25">
      <c r="A2324" s="143"/>
      <c r="B2324" s="84" t="str">
        <f>IF(A2324&gt;"",IF(A2324=E2324,"No",(IF(IFERROR(VLOOKUP(A2324,E:E,1,FALSE)=A2324,FALSE),"Duplicate",IF(E2324&gt;"","Mismatch","IT Only")))),"No")</f>
        <v>No</v>
      </c>
      <c r="C2324" s="86" t="s">
        <v>430</v>
      </c>
      <c r="D2324" s="84" t="s">
        <v>431</v>
      </c>
      <c r="E2324" s="143" t="s">
        <v>6806</v>
      </c>
      <c r="F2324" s="84" t="str">
        <f>IF(E2324=0,"N/A",IF(IF(E2324&gt;"",COUNTIF(E:E,E2324),0)&gt;1,"Yes","No"))</f>
        <v>No</v>
      </c>
      <c r="G2324" s="87" t="s">
        <v>6807</v>
      </c>
      <c r="H2324" s="87" t="s">
        <v>644</v>
      </c>
      <c r="I2324" s="87" t="s">
        <v>435</v>
      </c>
      <c r="J2324" s="87" t="s">
        <v>436</v>
      </c>
      <c r="K2324" s="87">
        <v>38.565649999999998</v>
      </c>
      <c r="L2324" s="87">
        <v>-91.061133330000004</v>
      </c>
      <c r="M2324" s="87"/>
      <c r="N2324" s="87" t="s">
        <v>6806</v>
      </c>
      <c r="O2324" s="94">
        <v>512</v>
      </c>
      <c r="P2324" s="87" t="s">
        <v>1562</v>
      </c>
      <c r="Q2324" s="89"/>
    </row>
    <row r="2325" spans="1:17" x14ac:dyDescent="0.25">
      <c r="A2325" s="143"/>
      <c r="B2325" s="84" t="s">
        <v>10076</v>
      </c>
      <c r="C2325" s="86" t="s">
        <v>430</v>
      </c>
      <c r="D2325" s="84" t="s">
        <v>431</v>
      </c>
      <c r="E2325" s="84" t="s">
        <v>11117</v>
      </c>
      <c r="F2325" s="84" t="str">
        <f>IF(E2325=0,"N/A",IF(IF(E2325&gt;"",COUNTIF(E:E,E2325),0)&gt;1,"Yes","No"))</f>
        <v>No</v>
      </c>
      <c r="G2325" s="87" t="str">
        <f>UPPER("North Prairie Street Bethalto")</f>
        <v>NORTH PRAIRIE STREET BETHALTO</v>
      </c>
      <c r="H2325" s="87" t="s">
        <v>558</v>
      </c>
      <c r="I2325" s="87" t="s">
        <v>445</v>
      </c>
      <c r="J2325" s="87" t="s">
        <v>10517</v>
      </c>
      <c r="K2325" s="87">
        <v>-90.040726000000006</v>
      </c>
      <c r="L2325" s="87">
        <v>38.916561000000002</v>
      </c>
      <c r="M2325" s="87" t="s">
        <v>11118</v>
      </c>
      <c r="N2325" s="87"/>
      <c r="O2325" s="87"/>
      <c r="P2325" s="87"/>
      <c r="Q2325" s="87"/>
    </row>
    <row r="2326" spans="1:17" x14ac:dyDescent="0.25">
      <c r="B2326" s="84" t="s">
        <v>10076</v>
      </c>
      <c r="C2326" s="86" t="s">
        <v>430</v>
      </c>
      <c r="D2326" s="84" t="s">
        <v>431</v>
      </c>
      <c r="E2326" s="84" t="s">
        <v>10619</v>
      </c>
      <c r="F2326" s="84" t="str">
        <f>IF(E2326=0,"N/A",IF(IF(E2326&gt;"",COUNTIF(E:E,E2326),0)&gt;1,"Yes","No"))</f>
        <v>No</v>
      </c>
      <c r="G2326" s="87" t="s">
        <v>10620</v>
      </c>
      <c r="H2326" s="87" t="s">
        <v>444</v>
      </c>
      <c r="I2326" s="87" t="s">
        <v>445</v>
      </c>
      <c r="J2326" s="87" t="s">
        <v>10517</v>
      </c>
      <c r="K2326" s="87">
        <v>-89.6083</v>
      </c>
      <c r="L2326" s="87">
        <v>40.693199999999997</v>
      </c>
      <c r="M2326" s="87" t="s">
        <v>10681</v>
      </c>
      <c r="N2326" s="87"/>
      <c r="O2326" s="88"/>
      <c r="P2326" s="87"/>
      <c r="Q2326" s="87"/>
    </row>
    <row r="2327" spans="1:17" x14ac:dyDescent="0.25">
      <c r="A2327" s="143"/>
      <c r="B2327" s="84" t="str">
        <f>IF(A2327&gt;"",IF(A2327=E2327,"No",(IF(IFERROR(VLOOKUP(A2327,E:E,1,FALSE)=A2327,FALSE),"Duplicate",IF(E2327&gt;"","Mismatch","IT Only")))),"No")</f>
        <v>No</v>
      </c>
      <c r="C2327" s="86" t="s">
        <v>430</v>
      </c>
      <c r="D2327" s="84" t="s">
        <v>431</v>
      </c>
      <c r="E2327" s="143" t="s">
        <v>6850</v>
      </c>
      <c r="F2327" s="84" t="str">
        <f>IF(E2327=0,"N/A",IF(IF(E2327&gt;"",COUNTIF(E:E,E2327),0)&gt;1,"Yes","No"))</f>
        <v>No</v>
      </c>
      <c r="G2327" s="87" t="s">
        <v>6851</v>
      </c>
      <c r="H2327" s="87" t="s">
        <v>493</v>
      </c>
      <c r="I2327" s="87" t="s">
        <v>445</v>
      </c>
      <c r="J2327" s="87" t="s">
        <v>436</v>
      </c>
      <c r="K2327" s="106">
        <v>40.533000000000001</v>
      </c>
      <c r="L2327" s="87">
        <v>-88.944299999999998</v>
      </c>
      <c r="M2327" s="87"/>
      <c r="N2327" s="87" t="s">
        <v>6850</v>
      </c>
      <c r="O2327" s="87" t="s">
        <v>6852</v>
      </c>
      <c r="P2327" s="87" t="s">
        <v>1321</v>
      </c>
      <c r="Q2327" s="87" t="s">
        <v>1322</v>
      </c>
    </row>
    <row r="2328" spans="1:17" x14ac:dyDescent="0.25">
      <c r="A2328" s="143"/>
      <c r="C2328" s="86" t="s">
        <v>430</v>
      </c>
      <c r="D2328" s="84" t="s">
        <v>464</v>
      </c>
      <c r="E2328" s="84" t="s">
        <v>10253</v>
      </c>
      <c r="F2328" s="84" t="s">
        <v>32</v>
      </c>
      <c r="G2328" s="134" t="s">
        <v>10254</v>
      </c>
      <c r="H2328" s="87" t="s">
        <v>493</v>
      </c>
      <c r="I2328" s="87" t="s">
        <v>445</v>
      </c>
      <c r="J2328" s="87"/>
      <c r="K2328" s="134">
        <v>40.490400000000001</v>
      </c>
      <c r="L2328" s="134">
        <v>-88.997</v>
      </c>
      <c r="M2328" s="134" t="s">
        <v>10255</v>
      </c>
      <c r="N2328" s="87"/>
      <c r="O2328" s="87"/>
      <c r="P2328" s="87"/>
      <c r="Q2328" s="87"/>
    </row>
    <row r="2329" spans="1:17" x14ac:dyDescent="0.25">
      <c r="A2329" s="143" t="s">
        <v>6968</v>
      </c>
      <c r="B2329" s="84" t="str">
        <f>IF(A2329&gt;"",IF(A2329=E2329,"No",(IF(IFERROR(VLOOKUP(A2329,E:E,1,FALSE)=A2329,FALSE),"Duplicate",IF(E2329&gt;"","Mismatch","IT Only")))),"No")</f>
        <v>No</v>
      </c>
      <c r="C2329" s="86" t="s">
        <v>430</v>
      </c>
      <c r="D2329" s="84" t="s">
        <v>431</v>
      </c>
      <c r="E2329" s="84" t="s">
        <v>6968</v>
      </c>
      <c r="F2329" s="84" t="str">
        <f>IF(E2329=0,"N/A",IF(IF(E2329&gt;"",COUNTIF(E:E,E2329),0)&gt;1,"Yes","No"))</f>
        <v>No</v>
      </c>
      <c r="G2329" s="87" t="s">
        <v>6969</v>
      </c>
      <c r="H2329" s="87" t="s">
        <v>2587</v>
      </c>
      <c r="I2329" s="87" t="s">
        <v>445</v>
      </c>
      <c r="J2329" s="87" t="s">
        <v>536</v>
      </c>
      <c r="K2329" s="87">
        <v>40.955075999999998</v>
      </c>
      <c r="L2329" s="87">
        <v>-90.383351000000005</v>
      </c>
      <c r="M2329" s="87"/>
      <c r="N2329" s="87"/>
      <c r="O2329" s="88"/>
      <c r="P2329" s="87"/>
      <c r="Q2329" s="89"/>
    </row>
    <row r="2330" spans="1:17" x14ac:dyDescent="0.25">
      <c r="A2330" s="143"/>
      <c r="B2330" s="143" t="str">
        <f>IF(A2330&gt;"",IF(A2330=E2330,"No",(IF(IFERROR(VLOOKUP(A2330,E:E,1,FALSE)=A2330,FALSE),"Duplicate",IF(E2330&gt;"","Mismatch","IT Only")))),"No")</f>
        <v>No</v>
      </c>
      <c r="C2330" s="86" t="s">
        <v>430</v>
      </c>
      <c r="D2330" s="143" t="s">
        <v>431</v>
      </c>
      <c r="E2330" s="143" t="s">
        <v>6704</v>
      </c>
      <c r="F2330" s="143" t="str">
        <f>IF(E2330=0,"N/A",IF(IF(E2330&gt;"",COUNTIF(E:E,E2330),0)&gt;1,"Yes","No"))</f>
        <v>No</v>
      </c>
      <c r="G2330" s="87" t="s">
        <v>6705</v>
      </c>
      <c r="H2330" s="87" t="s">
        <v>680</v>
      </c>
      <c r="I2330" s="87" t="s">
        <v>445</v>
      </c>
      <c r="J2330" s="87" t="s">
        <v>436</v>
      </c>
      <c r="K2330" s="87">
        <v>38.368783000000001</v>
      </c>
      <c r="L2330" s="87">
        <v>-89.362572</v>
      </c>
      <c r="M2330" s="87"/>
      <c r="N2330" s="87" t="s">
        <v>6706</v>
      </c>
      <c r="O2330" s="87" t="s">
        <v>6707</v>
      </c>
      <c r="P2330" s="87" t="s">
        <v>763</v>
      </c>
      <c r="Q2330" s="87" t="s">
        <v>764</v>
      </c>
    </row>
    <row r="2331" spans="1:17" x14ac:dyDescent="0.25">
      <c r="A2331" s="143" t="s">
        <v>6980</v>
      </c>
      <c r="B2331" s="84" t="str">
        <f>IF(A2331&gt;"",IF(A2331=E2331,"No",(IF(IFERROR(VLOOKUP(A2331,E:E,1,FALSE)=A2331,FALSE),"Duplicate",IF(E2331&gt;"","Mismatch","IT Only")))),"No")</f>
        <v>No</v>
      </c>
      <c r="C2331" s="86" t="s">
        <v>430</v>
      </c>
      <c r="D2331" s="84" t="s">
        <v>472</v>
      </c>
      <c r="E2331" s="143" t="s">
        <v>6981</v>
      </c>
      <c r="F2331" s="84" t="str">
        <f>IF(E2331=0,"N/A",IF(IF(E2331&gt;"",COUNTIF(E:E,E2331),0)&gt;1,"Yes","No"))</f>
        <v>No</v>
      </c>
      <c r="G2331" s="87" t="s">
        <v>6982</v>
      </c>
      <c r="H2331" s="87" t="s">
        <v>680</v>
      </c>
      <c r="I2331" s="87" t="s">
        <v>445</v>
      </c>
      <c r="J2331" s="87" t="s">
        <v>436</v>
      </c>
      <c r="K2331" s="87">
        <v>38.376931999999996</v>
      </c>
      <c r="L2331" s="87">
        <v>-89.371405999999993</v>
      </c>
      <c r="M2331" s="87"/>
      <c r="N2331" s="87" t="s">
        <v>6983</v>
      </c>
      <c r="O2331" s="87" t="s">
        <v>6984</v>
      </c>
      <c r="P2331" s="87" t="s">
        <v>763</v>
      </c>
      <c r="Q2331" s="87" t="s">
        <v>764</v>
      </c>
    </row>
    <row r="2332" spans="1:17" x14ac:dyDescent="0.25">
      <c r="A2332" s="143"/>
      <c r="B2332" s="84" t="str">
        <f>IF(A2332&gt;"",IF(A2332=E2332,"No",(IF(IFERROR(VLOOKUP(A2332,E:E,1,FALSE)=A2332,FALSE),"Duplicate",IF(E2332&gt;"","Mismatch","IT Only")))),"No")</f>
        <v>No</v>
      </c>
      <c r="C2332" s="86" t="s">
        <v>430</v>
      </c>
      <c r="D2332" s="84" t="s">
        <v>431</v>
      </c>
      <c r="E2332" s="84" t="s">
        <v>6991</v>
      </c>
      <c r="F2332" s="84" t="str">
        <f>IF(E2332=0,"N/A",IF(IF(E2332&gt;"",COUNTIF(E:E,E2332),0)&gt;1,"Yes","No"))</f>
        <v>No</v>
      </c>
      <c r="G2332" s="87" t="s">
        <v>6992</v>
      </c>
      <c r="H2332" s="87" t="s">
        <v>489</v>
      </c>
      <c r="I2332" s="87" t="s">
        <v>435</v>
      </c>
      <c r="J2332" s="87" t="s">
        <v>436</v>
      </c>
      <c r="K2332" s="87">
        <v>38.211416669999998</v>
      </c>
      <c r="L2332" s="87">
        <v>-92.621033330000003</v>
      </c>
      <c r="M2332" s="87"/>
      <c r="N2332" s="87" t="s">
        <v>6991</v>
      </c>
      <c r="O2332" s="94">
        <v>170</v>
      </c>
      <c r="P2332" s="87" t="s">
        <v>1505</v>
      </c>
      <c r="Q2332" s="89"/>
    </row>
    <row r="2333" spans="1:17" x14ac:dyDescent="0.25">
      <c r="A2333" s="93" t="s">
        <v>6699</v>
      </c>
      <c r="B2333" s="84" t="str">
        <f>IF(A2333&gt;"",IF(A2333=E2333,"No",(IF(IFERROR(VLOOKUP(A2333,E:E,1,FALSE)=A2333,FALSE),"Duplicate",IF(E2333&gt;"","Mismatch","IT Only")))),"No")</f>
        <v>Duplicate</v>
      </c>
      <c r="C2333" s="86" t="s">
        <v>463</v>
      </c>
      <c r="D2333" s="84" t="s">
        <v>925</v>
      </c>
      <c r="E2333" s="84" t="s">
        <v>6700</v>
      </c>
      <c r="F2333" s="84" t="str">
        <f>IF(E2333=0,"N/A",IF(IF(E2333&gt;"",COUNTIF(E:E,E2333),0)&gt;1,"Yes","No"))</f>
        <v>No</v>
      </c>
      <c r="G2333" s="87" t="s">
        <v>6701</v>
      </c>
      <c r="H2333" s="87" t="s">
        <v>680</v>
      </c>
      <c r="I2333" s="87" t="s">
        <v>445</v>
      </c>
      <c r="J2333" s="87" t="s">
        <v>467</v>
      </c>
      <c r="K2333" s="87">
        <v>38.348283330000001</v>
      </c>
      <c r="L2333" s="113">
        <v>-89.385149999999996</v>
      </c>
      <c r="M2333" s="87"/>
      <c r="N2333" s="87" t="s">
        <v>6702</v>
      </c>
      <c r="O2333" s="87" t="s">
        <v>6703</v>
      </c>
      <c r="P2333" s="87" t="s">
        <v>763</v>
      </c>
      <c r="Q2333" s="87" t="s">
        <v>764</v>
      </c>
    </row>
    <row r="2334" spans="1:17" s="143" customFormat="1" x14ac:dyDescent="0.25">
      <c r="B2334" s="143" t="s">
        <v>10076</v>
      </c>
      <c r="C2334" s="86" t="s">
        <v>430</v>
      </c>
      <c r="D2334" s="143" t="s">
        <v>431</v>
      </c>
      <c r="E2334" s="143" t="s">
        <v>11122</v>
      </c>
      <c r="F2334" s="143" t="str">
        <f>IF(E2334=0,"N/A",IF(IF(E2334&gt;"",COUNTIF(E:E,E2334),0)&gt;1,"Yes","No"))</f>
        <v>No</v>
      </c>
      <c r="G2334" s="106" t="str">
        <f>UPPER("North State Route 159 Midway")</f>
        <v>NORTH STATE ROUTE 159 MIDWAY</v>
      </c>
      <c r="H2334" s="106" t="s">
        <v>3911</v>
      </c>
      <c r="I2334" s="106" t="s">
        <v>445</v>
      </c>
      <c r="J2334" s="106" t="s">
        <v>10517</v>
      </c>
      <c r="K2334" s="106">
        <v>-89.970618999999999</v>
      </c>
      <c r="L2334" s="106">
        <v>38.933083000000003</v>
      </c>
      <c r="M2334" s="106"/>
      <c r="N2334" s="106"/>
      <c r="O2334" s="106"/>
      <c r="P2334" s="106"/>
      <c r="Q2334" s="106"/>
    </row>
    <row r="2335" spans="1:17" x14ac:dyDescent="0.25">
      <c r="A2335" s="143"/>
      <c r="B2335" s="84" t="s">
        <v>10076</v>
      </c>
      <c r="C2335" s="86" t="s">
        <v>430</v>
      </c>
      <c r="D2335" s="84" t="s">
        <v>431</v>
      </c>
      <c r="E2335" s="143" t="s">
        <v>10232</v>
      </c>
      <c r="F2335" s="84" t="str">
        <f>IF(E2335=0,"N/A",IF(IF(E2335&gt;"",COUNTIF(E:E,E2335),0)&gt;1,"Yes","No"))</f>
        <v>No</v>
      </c>
      <c r="G2335" s="87" t="s">
        <v>10233</v>
      </c>
      <c r="H2335" s="87" t="s">
        <v>10196</v>
      </c>
      <c r="I2335" s="87" t="s">
        <v>445</v>
      </c>
      <c r="J2335" s="87" t="s">
        <v>536</v>
      </c>
      <c r="K2335" s="204">
        <v>-87.638599999999997</v>
      </c>
      <c r="L2335" s="281">
        <v>40.0593</v>
      </c>
      <c r="M2335" s="119" t="s">
        <v>10234</v>
      </c>
      <c r="N2335" s="87"/>
      <c r="O2335" s="94"/>
      <c r="P2335" s="87"/>
      <c r="Q2335" s="89"/>
    </row>
    <row r="2336" spans="1:17" x14ac:dyDescent="0.25">
      <c r="A2336" s="143"/>
      <c r="B2336" s="84" t="str">
        <f>IF(A2336&gt;"",IF(A2336=E2336,"No",(IF(IFERROR(VLOOKUP(A2336,E:E,1,FALSE)=A2336,FALSE),"Duplicate",IF(E2336&gt;"","Mismatch","IT Only")))),"No")</f>
        <v>No</v>
      </c>
      <c r="C2336" s="86" t="s">
        <v>430</v>
      </c>
      <c r="D2336" s="84" t="s">
        <v>431</v>
      </c>
      <c r="E2336" s="84" t="s">
        <v>6808</v>
      </c>
      <c r="F2336" s="84" t="str">
        <f>IF(E2336=0,"N/A",IF(IF(E2336&gt;"",COUNTIF(E:E,E2336),0)&gt;1,"Yes","No"))</f>
        <v>No</v>
      </c>
      <c r="G2336" s="87" t="s">
        <v>6809</v>
      </c>
      <c r="H2336" s="87" t="s">
        <v>440</v>
      </c>
      <c r="I2336" s="87" t="s">
        <v>435</v>
      </c>
      <c r="J2336" s="87" t="s">
        <v>436</v>
      </c>
      <c r="K2336" s="87">
        <v>38.679499999999997</v>
      </c>
      <c r="L2336" s="99">
        <v>-90.241500000000002</v>
      </c>
      <c r="M2336" s="87"/>
      <c r="N2336" s="87" t="s">
        <v>6808</v>
      </c>
      <c r="O2336" s="94">
        <v>255</v>
      </c>
      <c r="P2336" s="87" t="s">
        <v>564</v>
      </c>
      <c r="Q2336" s="89"/>
    </row>
    <row r="2337" spans="1:17" x14ac:dyDescent="0.25">
      <c r="A2337" s="143" t="s">
        <v>6993</v>
      </c>
      <c r="B2337" s="84" t="str">
        <f>IF(A2337&gt;"",IF(A2337=E2337,"No",(IF(IFERROR(VLOOKUP(A2337,E:E,1,FALSE)=A2337,FALSE),"Duplicate",IF(E2337&gt;"","Mismatch","IT Only")))),"No")</f>
        <v>No</v>
      </c>
      <c r="C2337" s="86" t="s">
        <v>430</v>
      </c>
      <c r="D2337" s="84" t="s">
        <v>472</v>
      </c>
      <c r="E2337" s="143" t="s">
        <v>6994</v>
      </c>
      <c r="F2337" s="84" t="str">
        <f>IF(E2337=0,"N/A",IF(IF(E2337&gt;"",COUNTIF(E:E,E2337),0)&gt;1,"Yes","No"))</f>
        <v>No</v>
      </c>
      <c r="G2337" s="87" t="s">
        <v>6995</v>
      </c>
      <c r="H2337" s="87" t="s">
        <v>558</v>
      </c>
      <c r="I2337" s="87" t="s">
        <v>445</v>
      </c>
      <c r="J2337" s="87" t="s">
        <v>552</v>
      </c>
      <c r="K2337" s="87">
        <v>39.042147</v>
      </c>
      <c r="L2337" s="87">
        <v>-89.749697999999995</v>
      </c>
      <c r="M2337" s="87"/>
      <c r="N2337" s="87" t="s">
        <v>6994</v>
      </c>
      <c r="O2337" s="87" t="s">
        <v>6996</v>
      </c>
      <c r="P2337" s="87" t="s">
        <v>1196</v>
      </c>
      <c r="Q2337" s="87" t="s">
        <v>1197</v>
      </c>
    </row>
    <row r="2338" spans="1:17" x14ac:dyDescent="0.25">
      <c r="B2338" s="84" t="s">
        <v>10076</v>
      </c>
      <c r="C2338" s="86" t="s">
        <v>430</v>
      </c>
      <c r="D2338" s="84" t="s">
        <v>431</v>
      </c>
      <c r="E2338" s="84" t="s">
        <v>11109</v>
      </c>
      <c r="F2338" s="84" t="str">
        <f>IF(E2338=0,"N/A",IF(IF(E2338&gt;"",COUNTIF(E:E,E2338),0)&gt;1,"Yes","No"))</f>
        <v>No</v>
      </c>
      <c r="G2338" s="87" t="str">
        <f>UPPER("North 9th Street Wood River")</f>
        <v>NORTH 9TH STREET WOOD RIVER</v>
      </c>
      <c r="H2338" s="87" t="s">
        <v>558</v>
      </c>
      <c r="I2338" s="87" t="s">
        <v>445</v>
      </c>
      <c r="J2338" s="87" t="s">
        <v>10517</v>
      </c>
      <c r="K2338" s="87">
        <v>-90.082160999999999</v>
      </c>
      <c r="L2338" s="87">
        <v>38.866486000000002</v>
      </c>
      <c r="M2338" s="87" t="s">
        <v>11110</v>
      </c>
      <c r="N2338" s="87"/>
      <c r="O2338" s="87"/>
      <c r="P2338" s="87"/>
      <c r="Q2338" s="87"/>
    </row>
    <row r="2339" spans="1:17" x14ac:dyDescent="0.25">
      <c r="A2339" s="143"/>
      <c r="B2339" s="84" t="str">
        <f>IF(A2339&gt;"",IF(A2339=E2339,"No",(IF(IFERROR(VLOOKUP(A2339,E:E,1,FALSE)=A2339,FALSE),"Duplicate",IF(E2339&gt;"","Mismatch","IT Only")))),"No")</f>
        <v>No</v>
      </c>
      <c r="C2339" s="86" t="s">
        <v>430</v>
      </c>
      <c r="D2339" s="84" t="s">
        <v>431</v>
      </c>
      <c r="E2339" s="143" t="s">
        <v>6714</v>
      </c>
      <c r="F2339" s="84" t="str">
        <f>IF(E2339=0,"N/A",IF(IF(E2339&gt;"",COUNTIF(E:E,E2339),0)&gt;1,"Yes","No"))</f>
        <v>No</v>
      </c>
      <c r="G2339" s="87" t="s">
        <v>6715</v>
      </c>
      <c r="H2339" s="87" t="s">
        <v>444</v>
      </c>
      <c r="I2339" s="87" t="s">
        <v>445</v>
      </c>
      <c r="J2339" s="87" t="s">
        <v>436</v>
      </c>
      <c r="K2339" s="87"/>
      <c r="L2339" s="87"/>
      <c r="M2339" s="87"/>
      <c r="N2339" s="87" t="s">
        <v>6714</v>
      </c>
      <c r="O2339" s="87" t="s">
        <v>6716</v>
      </c>
      <c r="P2339" s="87" t="s">
        <v>447</v>
      </c>
      <c r="Q2339" s="87" t="s">
        <v>448</v>
      </c>
    </row>
    <row r="2340" spans="1:17" x14ac:dyDescent="0.25">
      <c r="A2340" s="143"/>
      <c r="B2340" s="84" t="str">
        <f>IF(A2340&gt;"",IF(A2340=E2340,"No",(IF(IFERROR(VLOOKUP(A2340,E:E,1,FALSE)=A2340,FALSE),"Duplicate",IF(E2340&gt;"","Mismatch","IT Only")))),"No")</f>
        <v>No</v>
      </c>
      <c r="C2340" s="86" t="s">
        <v>430</v>
      </c>
      <c r="D2340" s="84" t="s">
        <v>431</v>
      </c>
      <c r="E2340" s="143" t="s">
        <v>6719</v>
      </c>
      <c r="F2340" s="84" t="str">
        <f>IF(E2340=0,"N/A",IF(IF(E2340&gt;"",COUNTIF(E:E,E2340),0)&gt;1,"Yes","No"))</f>
        <v>No</v>
      </c>
      <c r="G2340" s="87" t="s">
        <v>6720</v>
      </c>
      <c r="H2340" s="87" t="s">
        <v>593</v>
      </c>
      <c r="I2340" s="87" t="s">
        <v>435</v>
      </c>
      <c r="J2340" s="87" t="s">
        <v>436</v>
      </c>
      <c r="K2340" s="87">
        <v>38.756549999999997</v>
      </c>
      <c r="L2340" s="87">
        <v>-90.426749999999998</v>
      </c>
      <c r="M2340" s="87"/>
      <c r="N2340" s="87" t="s">
        <v>6719</v>
      </c>
      <c r="O2340" s="94">
        <v>288</v>
      </c>
      <c r="P2340" s="87" t="s">
        <v>1232</v>
      </c>
      <c r="Q2340" s="89"/>
    </row>
    <row r="2341" spans="1:17" x14ac:dyDescent="0.25">
      <c r="A2341" s="143"/>
      <c r="B2341" s="84" t="s">
        <v>10076</v>
      </c>
      <c r="C2341" s="86" t="s">
        <v>430</v>
      </c>
      <c r="D2341" s="84" t="s">
        <v>431</v>
      </c>
      <c r="E2341" s="143" t="s">
        <v>11146</v>
      </c>
      <c r="F2341" s="84" t="str">
        <f>IF(E2341=0,"N/A",IF(IF(E2341&gt;"",COUNTIF(E:E,E2341),0)&gt;1,"Yes","No"))</f>
        <v>No</v>
      </c>
      <c r="G2341" s="87" t="str">
        <f>UPPER("Nameoki United Methodist Church Granite City")</f>
        <v>NAMEOKI UNITED METHODIST CHURCH GRANITE CITY</v>
      </c>
      <c r="H2341" s="87" t="s">
        <v>558</v>
      </c>
      <c r="I2341" s="87" t="s">
        <v>445</v>
      </c>
      <c r="J2341" s="87" t="s">
        <v>10517</v>
      </c>
      <c r="K2341" s="87">
        <v>-90.116332999999997</v>
      </c>
      <c r="L2341" s="87">
        <v>38.731479999999998</v>
      </c>
      <c r="M2341" s="87" t="s">
        <v>11147</v>
      </c>
      <c r="N2341" s="87"/>
      <c r="O2341" s="87"/>
      <c r="P2341" s="87"/>
      <c r="Q2341" s="87"/>
    </row>
    <row r="2342" spans="1:17" x14ac:dyDescent="0.25">
      <c r="A2342" s="143"/>
      <c r="B2342" s="84" t="str">
        <f>IF(A2342&gt;"",IF(A2342=E2342,"No",(IF(IFERROR(VLOOKUP(A2342,E:E,1,FALSE)=A2342,FALSE),"Duplicate",IF(E2342&gt;"","Mismatch","IT Only")))),"No")</f>
        <v>No</v>
      </c>
      <c r="C2342" s="86" t="s">
        <v>430</v>
      </c>
      <c r="D2342" s="84" t="s">
        <v>431</v>
      </c>
      <c r="E2342" s="143" t="s">
        <v>6997</v>
      </c>
      <c r="F2342" s="84" t="str">
        <f>IF(E2342=0,"N/A",IF(IF(E2342&gt;"",COUNTIF(E:E,E2342),0)&gt;1,"Yes","No"))</f>
        <v>No</v>
      </c>
      <c r="G2342" s="87" t="s">
        <v>6998</v>
      </c>
      <c r="H2342" s="87" t="s">
        <v>444</v>
      </c>
      <c r="I2342" s="87" t="s">
        <v>445</v>
      </c>
      <c r="J2342" s="87" t="s">
        <v>436</v>
      </c>
      <c r="K2342" s="87">
        <v>41.359288999999997</v>
      </c>
      <c r="L2342" s="87">
        <v>-88.990728000000004</v>
      </c>
      <c r="M2342" s="87"/>
      <c r="N2342" s="87" t="s">
        <v>6997</v>
      </c>
      <c r="O2342" s="87" t="s">
        <v>6999</v>
      </c>
      <c r="P2342" s="87" t="s">
        <v>2265</v>
      </c>
      <c r="Q2342" s="87" t="s">
        <v>2266</v>
      </c>
    </row>
    <row r="2343" spans="1:17" x14ac:dyDescent="0.25">
      <c r="A2343" s="143" t="s">
        <v>7003</v>
      </c>
      <c r="B2343" s="84" t="str">
        <f>IF(A2343&gt;"",IF(A2343=E2343,"No",(IF(IFERROR(VLOOKUP(A2343,E:E,1,FALSE)=A2343,FALSE),"Duplicate",IF(E2343&gt;"","Mismatch","IT Only")))),"No")</f>
        <v>No</v>
      </c>
      <c r="C2343" s="86" t="s">
        <v>430</v>
      </c>
      <c r="D2343" s="84" t="s">
        <v>431</v>
      </c>
      <c r="E2343" s="143" t="s">
        <v>7003</v>
      </c>
      <c r="F2343" s="84" t="str">
        <f>IF(E2343=0,"N/A",IF(IF(E2343&gt;"",COUNTIF(E:E,E2343),0)&gt;1,"Yes","No"))</f>
        <v>No</v>
      </c>
      <c r="G2343" s="87" t="s">
        <v>7004</v>
      </c>
      <c r="H2343" s="87" t="s">
        <v>1813</v>
      </c>
      <c r="I2343" s="87" t="s">
        <v>445</v>
      </c>
      <c r="J2343" s="87" t="s">
        <v>536</v>
      </c>
      <c r="K2343" s="87">
        <v>39.257930000000002</v>
      </c>
      <c r="L2343" s="87">
        <v>-90.064499999999995</v>
      </c>
      <c r="M2343" s="87"/>
      <c r="N2343" s="87"/>
      <c r="O2343" s="87"/>
      <c r="P2343" s="87"/>
      <c r="Q2343" s="87"/>
    </row>
    <row r="2344" spans="1:17" x14ac:dyDescent="0.25">
      <c r="A2344" s="143"/>
      <c r="B2344" s="84" t="s">
        <v>10076</v>
      </c>
      <c r="C2344" s="86" t="s">
        <v>430</v>
      </c>
      <c r="D2344" s="84" t="s">
        <v>431</v>
      </c>
      <c r="E2344" s="143" t="s">
        <v>10597</v>
      </c>
      <c r="F2344" s="84" t="str">
        <f>IF(E2344=0,"N/A",IF(IF(E2344&gt;"",COUNTIF(E:E,E2344),0)&gt;1,"Yes","No"))</f>
        <v>No</v>
      </c>
      <c r="G2344" s="87" t="s">
        <v>10598</v>
      </c>
      <c r="H2344" s="87" t="s">
        <v>444</v>
      </c>
      <c r="I2344" s="87" t="s">
        <v>445</v>
      </c>
      <c r="J2344" s="87" t="s">
        <v>10517</v>
      </c>
      <c r="K2344" s="87">
        <v>-89.630600000000001</v>
      </c>
      <c r="L2344" s="87">
        <v>40.817599999999999</v>
      </c>
      <c r="M2344" s="87" t="s">
        <v>10692</v>
      </c>
      <c r="N2344" s="87"/>
      <c r="O2344" s="88"/>
      <c r="P2344" s="87"/>
      <c r="Q2344" s="87"/>
    </row>
    <row r="2345" spans="1:17" x14ac:dyDescent="0.25">
      <c r="A2345" s="143"/>
      <c r="E2345" s="153" t="s">
        <v>10552</v>
      </c>
      <c r="G2345" s="141" t="s">
        <v>10553</v>
      </c>
      <c r="H2345" s="141" t="s">
        <v>10196</v>
      </c>
      <c r="I2345" s="141" t="s">
        <v>445</v>
      </c>
      <c r="J2345" s="141" t="s">
        <v>10517</v>
      </c>
      <c r="K2345" s="141">
        <v>39.3202</v>
      </c>
      <c r="L2345" s="141">
        <v>-88.025899999999993</v>
      </c>
      <c r="M2345" s="141" t="s">
        <v>10554</v>
      </c>
      <c r="N2345" s="87"/>
      <c r="O2345" s="94"/>
      <c r="P2345" s="87"/>
      <c r="Q2345" s="130" t="s">
        <v>10521</v>
      </c>
    </row>
    <row r="2346" spans="1:17" x14ac:dyDescent="0.25">
      <c r="A2346" s="143"/>
      <c r="B2346" s="84" t="s">
        <v>10076</v>
      </c>
      <c r="C2346" s="86" t="s">
        <v>430</v>
      </c>
      <c r="D2346" s="84" t="s">
        <v>431</v>
      </c>
      <c r="E2346" s="143" t="s">
        <v>10094</v>
      </c>
      <c r="F2346" s="84" t="str">
        <f>IF(E2346=0,"N/A",IF(IF(E2346&gt;"",COUNTIF(E:E,E2346),0)&gt;1,"Yes","No"))</f>
        <v>No</v>
      </c>
      <c r="G2346" s="87" t="s">
        <v>10095</v>
      </c>
      <c r="H2346" s="87" t="s">
        <v>10083</v>
      </c>
      <c r="I2346" s="87" t="s">
        <v>445</v>
      </c>
      <c r="J2346" s="87" t="s">
        <v>536</v>
      </c>
      <c r="K2346" s="118">
        <v>40.106400000000001</v>
      </c>
      <c r="L2346" s="118">
        <v>-87.784999999999997</v>
      </c>
      <c r="M2346" s="87"/>
      <c r="N2346" s="87"/>
      <c r="O2346" s="87"/>
      <c r="P2346" s="87"/>
      <c r="Q2346" s="87"/>
    </row>
    <row r="2347" spans="1:17" x14ac:dyDescent="0.25">
      <c r="A2347" s="143"/>
      <c r="B2347" s="84" t="str">
        <f>IF(A2347&gt;"",IF(A2347=E2347,"No",(IF(IFERROR(VLOOKUP(A2347,E:E,1,FALSE)=A2347,FALSE),"Duplicate",IF(E2347&gt;"","Mismatch","IT Only")))),"No")</f>
        <v>No</v>
      </c>
      <c r="C2347" s="86" t="s">
        <v>430</v>
      </c>
      <c r="D2347" s="84" t="s">
        <v>431</v>
      </c>
      <c r="E2347" s="143" t="s">
        <v>6799</v>
      </c>
      <c r="F2347" s="84" t="str">
        <f>IF(E2347=0,"N/A",IF(IF(E2347&gt;"",COUNTIF(E:E,E2347),0)&gt;1,"Yes","No"))</f>
        <v>No</v>
      </c>
      <c r="G2347" s="87" t="s">
        <v>6800</v>
      </c>
      <c r="H2347" s="87" t="s">
        <v>444</v>
      </c>
      <c r="I2347" s="87" t="s">
        <v>445</v>
      </c>
      <c r="J2347" s="87" t="s">
        <v>436</v>
      </c>
      <c r="K2347" s="87">
        <v>41.538899999999998</v>
      </c>
      <c r="L2347" s="87">
        <v>-88.586283330000001</v>
      </c>
      <c r="M2347" s="87"/>
      <c r="N2347" s="87" t="s">
        <v>6801</v>
      </c>
      <c r="O2347" s="87" t="s">
        <v>6802</v>
      </c>
      <c r="P2347" s="87" t="s">
        <v>2265</v>
      </c>
      <c r="Q2347" s="87" t="s">
        <v>2266</v>
      </c>
    </row>
    <row r="2348" spans="1:17" x14ac:dyDescent="0.25">
      <c r="A2348" s="143"/>
      <c r="B2348" s="84" t="str">
        <f>IF(A2348&gt;"",IF(A2348=E2348,"No",(IF(IFERROR(VLOOKUP(A2348,E:E,1,FALSE)=A2348,FALSE),"Duplicate",IF(E2348&gt;"","Mismatch","IT Only")))),"No")</f>
        <v>No</v>
      </c>
      <c r="C2348" s="86" t="s">
        <v>430</v>
      </c>
      <c r="D2348" s="84" t="s">
        <v>431</v>
      </c>
      <c r="E2348" s="143" t="s">
        <v>7013</v>
      </c>
      <c r="F2348" s="84" t="str">
        <f>IF(E2348=0,"N/A",IF(IF(E2348&gt;"",COUNTIF(E:E,E2348),0)&gt;1,"Yes","No"))</f>
        <v>No</v>
      </c>
      <c r="G2348" s="87" t="s">
        <v>7014</v>
      </c>
      <c r="H2348" s="87" t="s">
        <v>444</v>
      </c>
      <c r="I2348" s="87" t="s">
        <v>445</v>
      </c>
      <c r="J2348" s="87" t="s">
        <v>436</v>
      </c>
      <c r="K2348" s="87">
        <v>40.739404999999998</v>
      </c>
      <c r="L2348" s="87">
        <v>-89.630737999999994</v>
      </c>
      <c r="M2348" s="87"/>
      <c r="N2348" s="87" t="s">
        <v>7013</v>
      </c>
      <c r="O2348" s="87" t="s">
        <v>7015</v>
      </c>
      <c r="P2348" s="87" t="s">
        <v>447</v>
      </c>
      <c r="Q2348" s="87" t="s">
        <v>448</v>
      </c>
    </row>
    <row r="2349" spans="1:17" x14ac:dyDescent="0.25">
      <c r="A2349" s="143"/>
      <c r="E2349" s="146" t="s">
        <v>10549</v>
      </c>
      <c r="G2349" s="141" t="s">
        <v>10550</v>
      </c>
      <c r="H2349" s="141" t="s">
        <v>10196</v>
      </c>
      <c r="I2349" s="141" t="s">
        <v>445</v>
      </c>
      <c r="J2349" s="141" t="s">
        <v>10517</v>
      </c>
      <c r="K2349" s="141">
        <v>39.457700000000003</v>
      </c>
      <c r="L2349" s="141">
        <v>-87.995699999999999</v>
      </c>
      <c r="M2349" s="141" t="s">
        <v>10551</v>
      </c>
      <c r="N2349" s="87"/>
      <c r="O2349" s="94"/>
      <c r="P2349" s="87"/>
      <c r="Q2349" s="130" t="s">
        <v>10521</v>
      </c>
    </row>
    <row r="2350" spans="1:17" x14ac:dyDescent="0.25">
      <c r="A2350" s="93" t="s">
        <v>6813</v>
      </c>
      <c r="B2350" s="143" t="str">
        <f>IF(A2350&gt;"",IF(A2350=E2350,"No",(IF(IFERROR(VLOOKUP(A2350,E:E,1,FALSE)=A2350,FALSE),"Duplicate",IF(E2350&gt;"","Mismatch","IT Only")))),"No")</f>
        <v>Mismatch</v>
      </c>
      <c r="C2350" s="86" t="s">
        <v>463</v>
      </c>
      <c r="D2350" s="143" t="s">
        <v>464</v>
      </c>
      <c r="E2350" s="143" t="s">
        <v>6814</v>
      </c>
      <c r="F2350" s="143" t="str">
        <f>IF(E2350=0,"N/A",IF(IF(E2350&gt;"",COUNTIF(E:E,E2350),0)&gt;1,"Yes","No"))</f>
        <v>No</v>
      </c>
      <c r="G2350" s="87" t="s">
        <v>6815</v>
      </c>
      <c r="H2350" s="87" t="s">
        <v>528</v>
      </c>
      <c r="I2350" s="87" t="s">
        <v>445</v>
      </c>
      <c r="J2350" s="87" t="s">
        <v>436</v>
      </c>
      <c r="K2350" s="87">
        <v>38.97</v>
      </c>
      <c r="L2350" s="87">
        <v>-88.147949999999994</v>
      </c>
      <c r="M2350" s="87"/>
      <c r="N2350" s="87" t="s">
        <v>6814</v>
      </c>
      <c r="O2350" s="87" t="s">
        <v>6816</v>
      </c>
      <c r="P2350" s="87" t="s">
        <v>530</v>
      </c>
      <c r="Q2350" s="87" t="s">
        <v>531</v>
      </c>
    </row>
    <row r="2351" spans="1:17" ht="30" x14ac:dyDescent="0.25">
      <c r="A2351" s="93" t="s">
        <v>6817</v>
      </c>
      <c r="B2351" s="143" t="str">
        <f>IF(A2351&gt;"",IF(A2351=E2351,"No",(IF(IFERROR(VLOOKUP(A2351,E:E,1,FALSE)=A2351,FALSE),"Duplicate",IF(E2351&gt;"","Mismatch","IT Only")))),"No")</f>
        <v>Mismatch</v>
      </c>
      <c r="C2351" s="86" t="s">
        <v>463</v>
      </c>
      <c r="D2351" s="143" t="s">
        <v>549</v>
      </c>
      <c r="E2351" s="143" t="s">
        <v>6818</v>
      </c>
      <c r="F2351" s="143" t="str">
        <f>IF(E2351=0,"N/A",IF(IF(E2351&gt;"",COUNTIF(E:E,E2351),0)&gt;1,"Yes","No"))</f>
        <v>Yes</v>
      </c>
      <c r="G2351" s="87" t="s">
        <v>6819</v>
      </c>
      <c r="H2351" s="87" t="s">
        <v>528</v>
      </c>
      <c r="I2351" s="87" t="s">
        <v>445</v>
      </c>
      <c r="J2351" s="87" t="s">
        <v>1956</v>
      </c>
      <c r="K2351" s="87">
        <v>38.938833333333299</v>
      </c>
      <c r="L2351" s="87">
        <v>-88.275866666666701</v>
      </c>
      <c r="M2351" s="87"/>
      <c r="N2351" s="87" t="s">
        <v>6818</v>
      </c>
      <c r="O2351" s="87" t="s">
        <v>6820</v>
      </c>
      <c r="P2351" s="87" t="s">
        <v>530</v>
      </c>
      <c r="Q2351" s="87" t="s">
        <v>531</v>
      </c>
    </row>
    <row r="2352" spans="1:17" x14ac:dyDescent="0.25">
      <c r="A2352" s="93" t="s">
        <v>6810</v>
      </c>
      <c r="B2352" s="84" t="str">
        <f>IF(A2352&gt;"",IF(A2352=E2352,"No",(IF(IFERROR(VLOOKUP(A2352,E:E,1,FALSE)=A2352,FALSE),"Duplicate",IF(E2352&gt;"","Mismatch","IT Only")))),"No")</f>
        <v>Duplicate</v>
      </c>
      <c r="C2352" s="86" t="s">
        <v>463</v>
      </c>
      <c r="D2352" s="84" t="s">
        <v>464</v>
      </c>
      <c r="E2352" s="143" t="s">
        <v>6811</v>
      </c>
      <c r="F2352" s="84" t="str">
        <f>IF(E2352=0,"N/A",IF(IF(E2352&gt;"",COUNTIF(E:E,E2352),0)&gt;1,"Yes","No"))</f>
        <v>Yes</v>
      </c>
      <c r="G2352" s="87" t="s">
        <v>6812</v>
      </c>
      <c r="H2352" s="87" t="s">
        <v>2419</v>
      </c>
      <c r="I2352" s="87" t="s">
        <v>445</v>
      </c>
      <c r="J2352" s="87" t="s">
        <v>580</v>
      </c>
      <c r="K2352" s="87">
        <v>38.945186</v>
      </c>
      <c r="L2352" s="87">
        <v>-88.280171999999993</v>
      </c>
      <c r="M2352" s="87"/>
      <c r="N2352" s="87"/>
      <c r="O2352" s="94"/>
      <c r="P2352" s="87"/>
      <c r="Q2352" s="89"/>
    </row>
    <row r="2353" spans="1:17" x14ac:dyDescent="0.25">
      <c r="A2353" s="143"/>
      <c r="B2353" s="84" t="str">
        <f>IF(A2353&gt;"",IF(A2353=E2353,"No",(IF(IFERROR(VLOOKUP(A2353,E:E,1,FALSE)=A2353,FALSE),"Duplicate",IF(E2353&gt;"","Mismatch","IT Only")))),"No")</f>
        <v>No</v>
      </c>
      <c r="C2353" s="86" t="s">
        <v>430</v>
      </c>
      <c r="D2353" s="84" t="s">
        <v>431</v>
      </c>
      <c r="E2353" s="143" t="s">
        <v>6796</v>
      </c>
      <c r="F2353" s="84" t="str">
        <f>IF(E2353=0,"N/A",IF(IF(E2353&gt;"",COUNTIF(E:E,E2353),0)&gt;1,"Yes","No"))</f>
        <v>No</v>
      </c>
      <c r="G2353" s="87" t="s">
        <v>6797</v>
      </c>
      <c r="H2353" s="87" t="s">
        <v>444</v>
      </c>
      <c r="I2353" s="87" t="s">
        <v>445</v>
      </c>
      <c r="J2353" s="87" t="s">
        <v>436</v>
      </c>
      <c r="K2353" s="87">
        <v>40.709867000000003</v>
      </c>
      <c r="L2353" s="87">
        <v>-89.587166999999994</v>
      </c>
      <c r="M2353" s="87"/>
      <c r="N2353" s="87" t="s">
        <v>6796</v>
      </c>
      <c r="O2353" s="87" t="s">
        <v>6798</v>
      </c>
      <c r="P2353" s="87" t="s">
        <v>447</v>
      </c>
      <c r="Q2353" s="87" t="s">
        <v>448</v>
      </c>
    </row>
    <row r="2354" spans="1:17" x14ac:dyDescent="0.25">
      <c r="A2354" s="143"/>
      <c r="B2354" s="84" t="str">
        <f>IF(A2354&gt;"",IF(A2354=E2354,"No",(IF(IFERROR(VLOOKUP(A2354,E:E,1,FALSE)=A2354,FALSE),"Duplicate",IF(E2354&gt;"","Mismatch","IT Only")))),"No")</f>
        <v>No</v>
      </c>
      <c r="C2354" s="86" t="s">
        <v>430</v>
      </c>
      <c r="D2354" s="84" t="s">
        <v>431</v>
      </c>
      <c r="E2354" s="143" t="s">
        <v>2167</v>
      </c>
      <c r="F2354" s="84" t="str">
        <f>IF(E2354=0,"N/A",IF(IF(E2354&gt;"",COUNTIF(E:E,E2354),0)&gt;1,"Yes","No"))</f>
        <v>No</v>
      </c>
      <c r="G2354" s="87" t="s">
        <v>2168</v>
      </c>
      <c r="H2354" s="87" t="s">
        <v>672</v>
      </c>
      <c r="I2354" s="87" t="s">
        <v>445</v>
      </c>
      <c r="J2354" s="87" t="s">
        <v>436</v>
      </c>
      <c r="K2354" s="87">
        <v>40.107616669999999</v>
      </c>
      <c r="L2354" s="87">
        <v>-88.241533329999996</v>
      </c>
      <c r="M2354" s="87"/>
      <c r="N2354" s="87" t="s">
        <v>2167</v>
      </c>
      <c r="O2354" s="87" t="s">
        <v>2169</v>
      </c>
      <c r="P2354" s="87" t="s">
        <v>675</v>
      </c>
      <c r="Q2354" s="87" t="s">
        <v>676</v>
      </c>
    </row>
    <row r="2355" spans="1:17" x14ac:dyDescent="0.25">
      <c r="A2355" s="143" t="s">
        <v>7018</v>
      </c>
      <c r="B2355" s="84" t="str">
        <f>IF(A2355&gt;"",IF(A2355=E2355,"No",(IF(IFERROR(VLOOKUP(A2355,E:E,1,FALSE)=A2355,FALSE),"Duplicate",IF(E2355&gt;"","Mismatch","IT Only")))),"No")</f>
        <v>No</v>
      </c>
      <c r="C2355" s="86" t="s">
        <v>430</v>
      </c>
      <c r="D2355" s="84" t="s">
        <v>431</v>
      </c>
      <c r="E2355" s="143" t="s">
        <v>7018</v>
      </c>
      <c r="F2355" s="84" t="str">
        <f>IF(E2355=0,"N/A",IF(IF(E2355&gt;"",COUNTIF(E:E,E2355),0)&gt;1,"Yes","No"))</f>
        <v>No</v>
      </c>
      <c r="G2355" s="87" t="s">
        <v>7019</v>
      </c>
      <c r="H2355" s="87" t="s">
        <v>801</v>
      </c>
      <c r="I2355" s="87" t="s">
        <v>435</v>
      </c>
      <c r="J2355" s="87" t="s">
        <v>580</v>
      </c>
      <c r="K2355" s="87">
        <v>38.209991000000002</v>
      </c>
      <c r="L2355" s="87">
        <v>-92.627567999999997</v>
      </c>
      <c r="M2355" s="87"/>
      <c r="N2355" s="87"/>
      <c r="O2355" s="94"/>
      <c r="P2355" s="87"/>
      <c r="Q2355" s="89"/>
    </row>
    <row r="2356" spans="1:17" x14ac:dyDescent="0.25">
      <c r="A2356" s="143"/>
      <c r="B2356" s="84" t="str">
        <f>IF(A2356&gt;"",IF(A2356=E2356,"No",(IF(IFERROR(VLOOKUP(A2356,E:E,1,FALSE)=A2356,FALSE),"Duplicate",IF(E2356&gt;"","Mismatch","IT Only")))),"No")</f>
        <v>No</v>
      </c>
      <c r="C2356" s="86" t="s">
        <v>430</v>
      </c>
      <c r="D2356" s="84" t="s">
        <v>431</v>
      </c>
      <c r="E2356" s="84" t="s">
        <v>7024</v>
      </c>
      <c r="F2356" s="84" t="str">
        <f>IF(E2356=0,"N/A",IF(IF(E2356&gt;"",COUNTIF(E:E,E2356),0)&gt;1,"Yes","No"))</f>
        <v>No</v>
      </c>
      <c r="G2356" s="87" t="s">
        <v>7025</v>
      </c>
      <c r="H2356" s="87" t="s">
        <v>440</v>
      </c>
      <c r="I2356" s="87" t="s">
        <v>435</v>
      </c>
      <c r="J2356" s="87" t="s">
        <v>436</v>
      </c>
      <c r="K2356" s="87">
        <v>38.475658000000003</v>
      </c>
      <c r="L2356" s="87">
        <v>-90.329756000000003</v>
      </c>
      <c r="M2356" s="87"/>
      <c r="N2356" s="87" t="s">
        <v>7026</v>
      </c>
      <c r="O2356" s="94">
        <v>136</v>
      </c>
      <c r="P2356" s="87" t="s">
        <v>441</v>
      </c>
      <c r="Q2356" s="89"/>
    </row>
    <row r="2357" spans="1:17" x14ac:dyDescent="0.25">
      <c r="A2357" s="143" t="s">
        <v>7027</v>
      </c>
      <c r="B2357" s="84" t="str">
        <f>IF(A2357&gt;"",IF(A2357=E2357,"No",(IF(IFERROR(VLOOKUP(A2357,E:E,1,FALSE)=A2357,FALSE),"Duplicate",IF(E2357&gt;"","Mismatch","IT Only")))),"No")</f>
        <v>No</v>
      </c>
      <c r="C2357" s="86" t="s">
        <v>430</v>
      </c>
      <c r="D2357" s="84" t="s">
        <v>431</v>
      </c>
      <c r="E2357" s="143" t="s">
        <v>7027</v>
      </c>
      <c r="F2357" s="84" t="str">
        <f>IF(E2357=0,"N/A",IF(IF(E2357&gt;"",COUNTIF(E:E,E2357),0)&gt;1,"Yes","No"))</f>
        <v>No</v>
      </c>
      <c r="G2357" s="87" t="s">
        <v>7028</v>
      </c>
      <c r="H2357" s="87" t="s">
        <v>528</v>
      </c>
      <c r="I2357" s="87" t="s">
        <v>445</v>
      </c>
      <c r="J2357" s="87" t="s">
        <v>536</v>
      </c>
      <c r="K2357" s="87">
        <v>39.001722219999998</v>
      </c>
      <c r="L2357" s="87">
        <v>-87.910022780000006</v>
      </c>
      <c r="M2357" s="87"/>
      <c r="N2357" s="87"/>
      <c r="O2357" s="87"/>
      <c r="P2357" s="87"/>
      <c r="Q2357" s="87"/>
    </row>
    <row r="2358" spans="1:17" x14ac:dyDescent="0.25">
      <c r="A2358" s="143"/>
      <c r="B2358" s="84" t="str">
        <f>IF(A2358&gt;"",IF(A2358=E2358,"No",(IF(IFERROR(VLOOKUP(A2358,E:E,1,FALSE)=A2358,FALSE),"Duplicate",IF(E2358&gt;"","Mismatch","IT Only")))),"No")</f>
        <v>No</v>
      </c>
      <c r="C2358" s="86" t="s">
        <v>430</v>
      </c>
      <c r="D2358" s="84" t="s">
        <v>431</v>
      </c>
      <c r="E2358" s="143" t="s">
        <v>7029</v>
      </c>
      <c r="F2358" s="84" t="str">
        <f>IF(E2358=0,"N/A",IF(IF(E2358&gt;"",COUNTIF(E:E,E2358),0)&gt;1,"Yes","No"))</f>
        <v>No</v>
      </c>
      <c r="G2358" s="87" t="s">
        <v>7030</v>
      </c>
      <c r="H2358" s="87" t="s">
        <v>528</v>
      </c>
      <c r="I2358" s="87" t="s">
        <v>445</v>
      </c>
      <c r="J2358" s="87" t="s">
        <v>436</v>
      </c>
      <c r="K2358" s="87">
        <v>39.009863000000003</v>
      </c>
      <c r="L2358" s="87">
        <v>-87.969307000000001</v>
      </c>
      <c r="M2358" s="87"/>
      <c r="N2358" s="87" t="s">
        <v>7029</v>
      </c>
      <c r="O2358" s="87" t="s">
        <v>7031</v>
      </c>
      <c r="P2358" s="87" t="s">
        <v>530</v>
      </c>
      <c r="Q2358" s="87" t="s">
        <v>531</v>
      </c>
    </row>
    <row r="2359" spans="1:17" x14ac:dyDescent="0.25">
      <c r="A2359" s="143"/>
      <c r="B2359" s="84" t="str">
        <f>IF(A2359&gt;"",IF(A2359=E2359,"No",(IF(IFERROR(VLOOKUP(A2359,E:E,1,FALSE)=A2359,FALSE),"Duplicate",IF(E2359&gt;"","Mismatch","IT Only")))),"No")</f>
        <v>No</v>
      </c>
      <c r="C2359" s="86" t="s">
        <v>430</v>
      </c>
      <c r="D2359" s="84" t="s">
        <v>431</v>
      </c>
      <c r="E2359" s="143" t="s">
        <v>7032</v>
      </c>
      <c r="F2359" s="84" t="str">
        <f>IF(E2359=0,"N/A",IF(IF(E2359&gt;"",COUNTIF(E:E,E2359),0)&gt;1,"Yes","No"))</f>
        <v>No</v>
      </c>
      <c r="G2359" s="87" t="s">
        <v>7033</v>
      </c>
      <c r="H2359" s="87" t="s">
        <v>444</v>
      </c>
      <c r="I2359" s="87" t="s">
        <v>445</v>
      </c>
      <c r="J2359" s="87" t="s">
        <v>436</v>
      </c>
      <c r="K2359" s="87"/>
      <c r="L2359" s="87"/>
      <c r="M2359" s="87"/>
      <c r="N2359" s="87" t="s">
        <v>7032</v>
      </c>
      <c r="O2359" s="87" t="s">
        <v>7034</v>
      </c>
      <c r="P2359" s="87" t="s">
        <v>447</v>
      </c>
      <c r="Q2359" s="87" t="s">
        <v>448</v>
      </c>
    </row>
    <row r="2360" spans="1:17" x14ac:dyDescent="0.25">
      <c r="A2360" s="143"/>
      <c r="B2360" s="84" t="s">
        <v>10076</v>
      </c>
      <c r="C2360" s="86" t="s">
        <v>430</v>
      </c>
      <c r="D2360" s="84" t="s">
        <v>431</v>
      </c>
      <c r="E2360" s="143" t="s">
        <v>10955</v>
      </c>
      <c r="F2360" s="84" t="str">
        <f>IF(E2360=0,"N/A",IF(IF(E2360&gt;"",COUNTIF(E:E,E2360),0)&gt;1,"Yes","No"))</f>
        <v>No</v>
      </c>
      <c r="G2360" s="166" t="s">
        <v>10979</v>
      </c>
      <c r="H2360" s="87" t="s">
        <v>558</v>
      </c>
      <c r="I2360" s="87" t="s">
        <v>445</v>
      </c>
      <c r="J2360" s="87" t="s">
        <v>10517</v>
      </c>
      <c r="K2360" s="87">
        <v>-89.966376999999994</v>
      </c>
      <c r="L2360" s="87">
        <v>38.618298000000003</v>
      </c>
      <c r="M2360" s="87" t="s">
        <v>10999</v>
      </c>
      <c r="N2360" s="87"/>
      <c r="O2360" s="87"/>
      <c r="P2360" s="87"/>
      <c r="Q2360" s="87"/>
    </row>
    <row r="2361" spans="1:17" x14ac:dyDescent="0.25">
      <c r="A2361" s="143" t="s">
        <v>7035</v>
      </c>
      <c r="B2361" s="84" t="str">
        <f>IF(A2361&gt;"",IF(A2361=E2361,"No",(IF(IFERROR(VLOOKUP(A2361,E:E,1,FALSE)=A2361,FALSE),"Duplicate",IF(E2361&gt;"","Mismatch","IT Only")))),"No")</f>
        <v>No</v>
      </c>
      <c r="C2361" s="86" t="s">
        <v>430</v>
      </c>
      <c r="D2361" s="84" t="s">
        <v>431</v>
      </c>
      <c r="E2361" s="84" t="s">
        <v>7035</v>
      </c>
      <c r="F2361" s="84" t="str">
        <f>IF(E2361=0,"N/A",IF(IF(E2361&gt;"",COUNTIF(E:E,E2361),0)&gt;1,"Yes","No"))</f>
        <v>No</v>
      </c>
      <c r="G2361" s="87" t="s">
        <v>10036</v>
      </c>
      <c r="H2361" s="87" t="s">
        <v>801</v>
      </c>
      <c r="I2361" s="87" t="s">
        <v>435</v>
      </c>
      <c r="J2361" s="87" t="s">
        <v>580</v>
      </c>
      <c r="K2361" s="87"/>
      <c r="L2361" s="87"/>
      <c r="M2361" s="87"/>
      <c r="N2361" s="87"/>
      <c r="O2361" s="87"/>
      <c r="P2361" s="87"/>
      <c r="Q2361" s="87"/>
    </row>
    <row r="2362" spans="1:17" x14ac:dyDescent="0.25">
      <c r="A2362" s="143"/>
      <c r="B2362" s="84" t="str">
        <f>IF(A2362&gt;"",IF(A2362=E2362,"No",(IF(IFERROR(VLOOKUP(A2362,E:E,1,FALSE)=A2362,FALSE),"Duplicate",IF(E2362&gt;"","Mismatch","IT Only")))),"No")</f>
        <v>No</v>
      </c>
      <c r="C2362" s="86" t="s">
        <v>430</v>
      </c>
      <c r="D2362" s="84" t="s">
        <v>431</v>
      </c>
      <c r="E2362" s="143" t="s">
        <v>7036</v>
      </c>
      <c r="F2362" s="84" t="str">
        <f>IF(E2362=0,"N/A",IF(IF(E2362&gt;"",COUNTIF(E:E,E2362),0)&gt;1,"Yes","No"))</f>
        <v>No</v>
      </c>
      <c r="G2362" s="87" t="s">
        <v>7037</v>
      </c>
      <c r="H2362" s="87" t="s">
        <v>644</v>
      </c>
      <c r="I2362" s="87" t="s">
        <v>435</v>
      </c>
      <c r="J2362" s="87" t="s">
        <v>436</v>
      </c>
      <c r="K2362" s="87">
        <v>38.562005999999997</v>
      </c>
      <c r="L2362" s="87">
        <v>-90.782678000000004</v>
      </c>
      <c r="M2362" s="87"/>
      <c r="N2362" s="87" t="s">
        <v>7038</v>
      </c>
      <c r="O2362" s="94">
        <v>192</v>
      </c>
      <c r="P2362" s="87" t="s">
        <v>1562</v>
      </c>
      <c r="Q2362" s="89"/>
    </row>
    <row r="2363" spans="1:17" x14ac:dyDescent="0.25">
      <c r="A2363" s="143"/>
      <c r="B2363" s="84" t="str">
        <f>IF(A2363&gt;"",IF(A2363=E2363,"No",(IF(IFERROR(VLOOKUP(A2363,E:E,1,FALSE)=A2363,FALSE),"Duplicate",IF(E2363&gt;"","Mismatch","IT Only")))),"No")</f>
        <v>No</v>
      </c>
      <c r="C2363" s="86" t="s">
        <v>430</v>
      </c>
      <c r="D2363" s="84" t="s">
        <v>431</v>
      </c>
      <c r="E2363" s="143" t="s">
        <v>7042</v>
      </c>
      <c r="F2363" s="84" t="str">
        <f>IF(E2363=0,"N/A",IF(IF(E2363&gt;"",COUNTIF(E:E,E2363),0)&gt;1,"Yes","No"))</f>
        <v>No</v>
      </c>
      <c r="G2363" s="87" t="s">
        <v>7043</v>
      </c>
      <c r="H2363" s="87" t="s">
        <v>516</v>
      </c>
      <c r="I2363" s="87" t="s">
        <v>445</v>
      </c>
      <c r="J2363" s="87" t="s">
        <v>436</v>
      </c>
      <c r="K2363" s="87">
        <v>38.591487000000001</v>
      </c>
      <c r="L2363" s="87">
        <v>-89.964098000000007</v>
      </c>
      <c r="M2363" s="87"/>
      <c r="N2363" s="87" t="s">
        <v>7044</v>
      </c>
      <c r="O2363" s="87" t="s">
        <v>7045</v>
      </c>
      <c r="P2363" s="87" t="s">
        <v>524</v>
      </c>
      <c r="Q2363" s="87" t="s">
        <v>525</v>
      </c>
    </row>
    <row r="2364" spans="1:17" x14ac:dyDescent="0.25">
      <c r="A2364" s="143"/>
      <c r="B2364" s="84" t="str">
        <f>IF(A2364&gt;"",IF(A2364=E2364,"No",(IF(IFERROR(VLOOKUP(A2364,E:E,1,FALSE)=A2364,FALSE),"Duplicate",IF(E2364&gt;"","Mismatch","IT Only")))),"No")</f>
        <v>No</v>
      </c>
      <c r="C2364" s="86" t="s">
        <v>430</v>
      </c>
      <c r="D2364" s="84" t="s">
        <v>431</v>
      </c>
      <c r="E2364" s="143" t="s">
        <v>7052</v>
      </c>
      <c r="F2364" s="84" t="str">
        <f>IF(E2364=0,"N/A",IF(IF(E2364&gt;"",COUNTIF(E:E,E2364),0)&gt;1,"Yes","No"))</f>
        <v>No</v>
      </c>
      <c r="G2364" s="87" t="s">
        <v>7053</v>
      </c>
      <c r="H2364" s="87" t="s">
        <v>516</v>
      </c>
      <c r="I2364" s="87" t="s">
        <v>445</v>
      </c>
      <c r="J2364" s="87" t="s">
        <v>436</v>
      </c>
      <c r="K2364" s="87">
        <v>38.592409000000004</v>
      </c>
      <c r="L2364" s="87">
        <v>-89.901810999999995</v>
      </c>
      <c r="M2364" s="87" t="s">
        <v>7054</v>
      </c>
      <c r="N2364" s="87" t="s">
        <v>7055</v>
      </c>
      <c r="O2364" s="87" t="s">
        <v>7056</v>
      </c>
      <c r="P2364" s="87" t="s">
        <v>524</v>
      </c>
      <c r="Q2364" s="87" t="s">
        <v>525</v>
      </c>
    </row>
    <row r="2365" spans="1:17" x14ac:dyDescent="0.25">
      <c r="A2365" s="143"/>
      <c r="B2365" s="84" t="str">
        <f>IF(A2365&gt;"",IF(A2365=E2365,"No",(IF(IFERROR(VLOOKUP(A2365,E:E,1,FALSE)=A2365,FALSE),"Duplicate",IF(E2365&gt;"","Mismatch","IT Only")))),"No")</f>
        <v>No</v>
      </c>
      <c r="C2365" s="86" t="s">
        <v>430</v>
      </c>
      <c r="D2365" s="84" t="s">
        <v>431</v>
      </c>
      <c r="E2365" s="84" t="s">
        <v>1969</v>
      </c>
      <c r="F2365" s="84" t="str">
        <f>IF(E2365=0,"N/A",IF(IF(E2365&gt;"",COUNTIF(E:E,E2365),0)&gt;1,"Yes","No"))</f>
        <v>No</v>
      </c>
      <c r="G2365" s="87" t="s">
        <v>1970</v>
      </c>
      <c r="H2365" s="87" t="s">
        <v>516</v>
      </c>
      <c r="I2365" s="87" t="s">
        <v>445</v>
      </c>
      <c r="J2365" s="87" t="s">
        <v>436</v>
      </c>
      <c r="K2365" s="87">
        <v>38.597169999999998</v>
      </c>
      <c r="L2365" s="87">
        <v>-89.961104000000006</v>
      </c>
      <c r="M2365" s="87"/>
      <c r="N2365" s="87" t="s">
        <v>1971</v>
      </c>
      <c r="O2365" s="87" t="s">
        <v>1972</v>
      </c>
      <c r="P2365" s="87" t="s">
        <v>524</v>
      </c>
      <c r="Q2365" s="87" t="s">
        <v>525</v>
      </c>
    </row>
    <row r="2366" spans="1:17" x14ac:dyDescent="0.25">
      <c r="A2366" s="93" t="s">
        <v>7039</v>
      </c>
      <c r="B2366" s="84" t="str">
        <f>IF(A2366&gt;"",IF(A2366=E2366,"No",(IF(IFERROR(VLOOKUP(A2366,E:E,1,FALSE)=A2366,FALSE),"Duplicate",IF(E2366&gt;"","Mismatch","IT Only")))),"No")</f>
        <v>Mismatch</v>
      </c>
      <c r="C2366" s="86" t="s">
        <v>463</v>
      </c>
      <c r="D2366" s="84" t="s">
        <v>464</v>
      </c>
      <c r="E2366" s="143" t="s">
        <v>7040</v>
      </c>
      <c r="F2366" s="84" t="str">
        <f>IF(E2366=0,"N/A",IF(IF(E2366&gt;"",COUNTIF(E:E,E2366),0)&gt;1,"Yes","No"))</f>
        <v>No</v>
      </c>
      <c r="G2366" s="87" t="s">
        <v>7041</v>
      </c>
      <c r="H2366" s="87" t="s">
        <v>593</v>
      </c>
      <c r="I2366" s="87" t="s">
        <v>435</v>
      </c>
      <c r="J2366" s="87" t="s">
        <v>3626</v>
      </c>
      <c r="K2366" s="87">
        <v>38.827033999999998</v>
      </c>
      <c r="L2366" s="87">
        <v>-90.683553000000003</v>
      </c>
      <c r="M2366" s="87"/>
      <c r="N2366" s="87" t="s">
        <v>7040</v>
      </c>
      <c r="O2366" s="94">
        <v>634</v>
      </c>
      <c r="P2366" s="87" t="s">
        <v>1054</v>
      </c>
      <c r="Q2366" s="89"/>
    </row>
    <row r="2367" spans="1:17" x14ac:dyDescent="0.25">
      <c r="A2367" s="143"/>
      <c r="B2367" s="84" t="str">
        <f>IF(A2367&gt;"",IF(A2367=E2367,"No",(IF(IFERROR(VLOOKUP(A2367,E:E,1,FALSE)=A2367,FALSE),"Duplicate",IF(E2367&gt;"","Mismatch","IT Only")))),"No")</f>
        <v>No</v>
      </c>
      <c r="C2367" s="86" t="s">
        <v>430</v>
      </c>
      <c r="D2367" s="84" t="s">
        <v>431</v>
      </c>
      <c r="E2367" s="143" t="s">
        <v>7046</v>
      </c>
      <c r="F2367" s="84" t="str">
        <f>IF(E2367=0,"N/A",IF(IF(E2367&gt;"",COUNTIF(E:E,E2367),0)&gt;1,"Yes","No"))</f>
        <v>No</v>
      </c>
      <c r="G2367" s="87" t="s">
        <v>7047</v>
      </c>
      <c r="H2367" s="87" t="s">
        <v>434</v>
      </c>
      <c r="I2367" s="87" t="s">
        <v>435</v>
      </c>
      <c r="J2367" s="87" t="s">
        <v>436</v>
      </c>
      <c r="K2367" s="87">
        <v>38.804966669999999</v>
      </c>
      <c r="L2367" s="87">
        <v>-90.752449999999996</v>
      </c>
      <c r="M2367" s="87"/>
      <c r="N2367" s="87" t="s">
        <v>7046</v>
      </c>
      <c r="O2367" s="94">
        <v>642</v>
      </c>
      <c r="P2367" s="87" t="s">
        <v>699</v>
      </c>
      <c r="Q2367" s="89"/>
    </row>
    <row r="2368" spans="1:17" x14ac:dyDescent="0.25">
      <c r="A2368" s="143"/>
      <c r="B2368" s="84" t="str">
        <f>IF(A2368&gt;"",IF(A2368=E2368,"No",(IF(IFERROR(VLOOKUP(A2368,E:E,1,FALSE)=A2368,FALSE),"Duplicate",IF(E2368&gt;"","Mismatch","IT Only")))),"No")</f>
        <v>No</v>
      </c>
      <c r="C2368" s="86" t="s">
        <v>430</v>
      </c>
      <c r="D2368" s="84" t="s">
        <v>431</v>
      </c>
      <c r="E2368" s="143" t="s">
        <v>7048</v>
      </c>
      <c r="F2368" s="84" t="str">
        <f>IF(E2368=0,"N/A",IF(IF(E2368&gt;"",COUNTIF(E:E,E2368),0)&gt;1,"Yes","No"))</f>
        <v>No</v>
      </c>
      <c r="G2368" s="87" t="s">
        <v>7049</v>
      </c>
      <c r="H2368" s="87" t="s">
        <v>516</v>
      </c>
      <c r="I2368" s="87" t="s">
        <v>445</v>
      </c>
      <c r="J2368" s="87" t="s">
        <v>436</v>
      </c>
      <c r="K2368" s="87">
        <v>38.592883329999999</v>
      </c>
      <c r="L2368" s="87">
        <v>-89.916650000000004</v>
      </c>
      <c r="M2368" s="87"/>
      <c r="N2368" s="87" t="s">
        <v>7050</v>
      </c>
      <c r="O2368" s="87" t="s">
        <v>7051</v>
      </c>
      <c r="P2368" s="87" t="s">
        <v>524</v>
      </c>
      <c r="Q2368" s="87" t="s">
        <v>525</v>
      </c>
    </row>
    <row r="2369" spans="1:17" x14ac:dyDescent="0.25">
      <c r="A2369" s="143"/>
      <c r="B2369" s="84" t="str">
        <f>IF(A2369&gt;"",IF(A2369=E2369,"No",(IF(IFERROR(VLOOKUP(A2369,E:E,1,FALSE)=A2369,FALSE),"Duplicate",IF(E2369&gt;"","Mismatch","IT Only")))),"No")</f>
        <v>No</v>
      </c>
      <c r="C2369" s="86" t="s">
        <v>430</v>
      </c>
      <c r="D2369" s="84" t="s">
        <v>431</v>
      </c>
      <c r="E2369" s="84" t="s">
        <v>7065</v>
      </c>
      <c r="F2369" s="84" t="str">
        <f>IF(E2369=0,"N/A",IF(IF(E2369&gt;"",COUNTIF(E:E,E2369),0)&gt;1,"Yes","No"))</f>
        <v>No</v>
      </c>
      <c r="G2369" s="87" t="s">
        <v>7066</v>
      </c>
      <c r="H2369" s="87" t="s">
        <v>516</v>
      </c>
      <c r="I2369" s="87" t="s">
        <v>445</v>
      </c>
      <c r="J2369" s="87" t="s">
        <v>436</v>
      </c>
      <c r="K2369" s="87">
        <v>38.591733329999997</v>
      </c>
      <c r="L2369" s="87">
        <v>-89.893150000000006</v>
      </c>
      <c r="M2369" s="87"/>
      <c r="N2369" s="87" t="s">
        <v>7067</v>
      </c>
      <c r="O2369" s="87" t="s">
        <v>7068</v>
      </c>
      <c r="P2369" s="87" t="s">
        <v>524</v>
      </c>
      <c r="Q2369" s="87" t="s">
        <v>525</v>
      </c>
    </row>
    <row r="2370" spans="1:17" x14ac:dyDescent="0.25">
      <c r="A2370" s="143"/>
      <c r="B2370" s="84" t="str">
        <f>IF(A2370&gt;"",IF(A2370=E2370,"No",(IF(IFERROR(VLOOKUP(A2370,E:E,1,FALSE)=A2370,FALSE),"Duplicate",IF(E2370&gt;"","Mismatch","IT Only")))),"No")</f>
        <v>No</v>
      </c>
      <c r="C2370" s="86" t="s">
        <v>430</v>
      </c>
      <c r="D2370" s="84" t="s">
        <v>431</v>
      </c>
      <c r="E2370" s="143" t="s">
        <v>7069</v>
      </c>
      <c r="F2370" s="84" t="str">
        <f>IF(E2370=0,"N/A",IF(IF(E2370&gt;"",COUNTIF(E:E,E2370),0)&gt;1,"Yes","No"))</f>
        <v>No</v>
      </c>
      <c r="G2370" s="87" t="s">
        <v>7070</v>
      </c>
      <c r="H2370" s="87" t="s">
        <v>516</v>
      </c>
      <c r="I2370" s="87" t="s">
        <v>445</v>
      </c>
      <c r="J2370" s="87" t="s">
        <v>436</v>
      </c>
      <c r="K2370" s="87">
        <v>38.62863333</v>
      </c>
      <c r="L2370" s="87">
        <v>-89.901066670000006</v>
      </c>
      <c r="M2370" s="87"/>
      <c r="N2370" s="87" t="s">
        <v>7071</v>
      </c>
      <c r="O2370" s="87" t="s">
        <v>7072</v>
      </c>
      <c r="P2370" s="87" t="s">
        <v>524</v>
      </c>
      <c r="Q2370" s="87" t="s">
        <v>525</v>
      </c>
    </row>
    <row r="2371" spans="1:17" x14ac:dyDescent="0.25">
      <c r="A2371" s="143"/>
      <c r="C2371" s="86" t="s">
        <v>430</v>
      </c>
      <c r="D2371" s="84" t="s">
        <v>431</v>
      </c>
      <c r="E2371" s="84" t="s">
        <v>10774</v>
      </c>
      <c r="F2371" s="84" t="s">
        <v>10076</v>
      </c>
      <c r="G2371" s="110" t="s">
        <v>10728</v>
      </c>
      <c r="H2371" s="110"/>
      <c r="I2371" s="110" t="s">
        <v>445</v>
      </c>
      <c r="J2371" s="110" t="s">
        <v>10517</v>
      </c>
      <c r="K2371" s="110">
        <v>38.587000000000003</v>
      </c>
      <c r="L2371" s="110">
        <v>-89.913200000000003</v>
      </c>
      <c r="M2371" s="110" t="s">
        <v>10820</v>
      </c>
      <c r="N2371" s="110"/>
      <c r="O2371" s="110"/>
      <c r="P2371" s="110"/>
      <c r="Q2371" s="110"/>
    </row>
    <row r="2372" spans="1:17" x14ac:dyDescent="0.25">
      <c r="A2372" s="143"/>
      <c r="C2372" s="86" t="s">
        <v>430</v>
      </c>
      <c r="D2372" s="84" t="s">
        <v>431</v>
      </c>
      <c r="E2372" s="143" t="s">
        <v>10776</v>
      </c>
      <c r="F2372" s="84" t="s">
        <v>10076</v>
      </c>
      <c r="G2372" s="110" t="s">
        <v>10730</v>
      </c>
      <c r="H2372" s="110"/>
      <c r="I2372" s="110" t="s">
        <v>445</v>
      </c>
      <c r="J2372" s="110" t="s">
        <v>10517</v>
      </c>
      <c r="K2372" s="110">
        <v>38.596200000000003</v>
      </c>
      <c r="L2372" s="110">
        <v>-89.913799999999995</v>
      </c>
      <c r="M2372" s="110" t="s">
        <v>10822</v>
      </c>
      <c r="N2372" s="110"/>
      <c r="O2372" s="110"/>
      <c r="P2372" s="110"/>
      <c r="Q2372" s="110"/>
    </row>
    <row r="2373" spans="1:17" x14ac:dyDescent="0.25">
      <c r="A2373" s="143"/>
      <c r="C2373" s="86" t="s">
        <v>430</v>
      </c>
      <c r="D2373" s="84" t="s">
        <v>431</v>
      </c>
      <c r="E2373" s="84" t="s">
        <v>10783</v>
      </c>
      <c r="F2373" s="84" t="s">
        <v>10076</v>
      </c>
      <c r="G2373" s="110" t="s">
        <v>10737</v>
      </c>
      <c r="H2373" s="110"/>
      <c r="I2373" s="110" t="s">
        <v>445</v>
      </c>
      <c r="J2373" s="110" t="s">
        <v>10517</v>
      </c>
      <c r="K2373" s="110">
        <v>38.582299999999996</v>
      </c>
      <c r="L2373" s="110">
        <v>-89.9405</v>
      </c>
      <c r="M2373" s="110" t="s">
        <v>10829</v>
      </c>
      <c r="N2373" s="110"/>
      <c r="O2373" s="110"/>
      <c r="P2373" s="110"/>
      <c r="Q2373" s="110"/>
    </row>
    <row r="2374" spans="1:17" x14ac:dyDescent="0.25">
      <c r="A2374" s="143"/>
      <c r="C2374" s="86" t="s">
        <v>430</v>
      </c>
      <c r="D2374" s="84" t="s">
        <v>431</v>
      </c>
      <c r="E2374" s="84" t="s">
        <v>10786</v>
      </c>
      <c r="F2374" s="84" t="s">
        <v>10076</v>
      </c>
      <c r="G2374" s="110" t="s">
        <v>10740</v>
      </c>
      <c r="H2374" s="110"/>
      <c r="I2374" s="110" t="s">
        <v>445</v>
      </c>
      <c r="J2374" s="110" t="s">
        <v>10517</v>
      </c>
      <c r="K2374" s="110">
        <v>38.615699999999997</v>
      </c>
      <c r="L2374" s="110">
        <v>-89.874300000000005</v>
      </c>
      <c r="M2374" s="110" t="s">
        <v>10832</v>
      </c>
      <c r="N2374" s="110"/>
      <c r="O2374" s="110"/>
      <c r="P2374" s="110"/>
      <c r="Q2374" s="110"/>
    </row>
    <row r="2375" spans="1:17" s="90" customFormat="1" x14ac:dyDescent="0.25">
      <c r="A2375" s="143" t="s">
        <v>7073</v>
      </c>
      <c r="B2375" s="143" t="str">
        <f>IF(A2375&gt;"",IF(A2375=E2375,"No",(IF(IFERROR(VLOOKUP(A2375,E:E,1,FALSE)=A2375,FALSE),"Duplicate",IF(E2375&gt;"","Mismatch","IT Only")))),"No")</f>
        <v>No</v>
      </c>
      <c r="C2375" s="86" t="s">
        <v>430</v>
      </c>
      <c r="D2375" s="143" t="s">
        <v>472</v>
      </c>
      <c r="E2375" s="143" t="s">
        <v>7074</v>
      </c>
      <c r="F2375" s="143" t="str">
        <f>IF(E2375=0,"N/A",IF(IF(E2375&gt;"",COUNTIF(E:E,E2375),0)&gt;1,"Yes","No"))</f>
        <v>No</v>
      </c>
      <c r="G2375" s="87" t="s">
        <v>7075</v>
      </c>
      <c r="H2375" s="87" t="s">
        <v>444</v>
      </c>
      <c r="I2375" s="87" t="s">
        <v>445</v>
      </c>
      <c r="J2375" s="87" t="s">
        <v>552</v>
      </c>
      <c r="K2375" s="87">
        <v>41.29151667</v>
      </c>
      <c r="L2375" s="87">
        <v>-89.069233330000003</v>
      </c>
      <c r="M2375" s="87"/>
      <c r="N2375" s="87" t="s">
        <v>7076</v>
      </c>
      <c r="O2375" s="87" t="s">
        <v>7077</v>
      </c>
      <c r="P2375" s="87" t="s">
        <v>2265</v>
      </c>
      <c r="Q2375" s="87" t="s">
        <v>2266</v>
      </c>
    </row>
    <row r="2376" spans="1:17" x14ac:dyDescent="0.25">
      <c r="A2376" s="143" t="s">
        <v>9961</v>
      </c>
      <c r="B2376" s="84" t="str">
        <f>IF(A2376&gt;"",IF(A2376=E2376,"No",(IF(IFERROR(VLOOKUP(A2376,E:E,1,FALSE)=A2376,FALSE),"Duplicate",IF(E2376&gt;"","Mismatch","IT Only")))),"No")</f>
        <v>No</v>
      </c>
      <c r="C2376" s="86" t="s">
        <v>430</v>
      </c>
      <c r="D2376" s="84" t="s">
        <v>431</v>
      </c>
      <c r="E2376" s="84" t="s">
        <v>9961</v>
      </c>
      <c r="F2376" s="84" t="str">
        <f>IF(E2376=0,"N/A",IF(IF(E2376&gt;"",COUNTIF(E:E,E2376),0)&gt;1,"Yes","No"))</f>
        <v>No</v>
      </c>
      <c r="G2376" s="87" t="s">
        <v>9960</v>
      </c>
      <c r="H2376" s="87" t="s">
        <v>444</v>
      </c>
      <c r="I2376" s="87" t="s">
        <v>445</v>
      </c>
      <c r="J2376" s="87" t="s">
        <v>536</v>
      </c>
      <c r="K2376" s="87">
        <v>41.291173000000001</v>
      </c>
      <c r="L2376" s="87">
        <v>-89.067806000000004</v>
      </c>
      <c r="M2376" s="87"/>
      <c r="N2376" s="87"/>
      <c r="O2376" s="87"/>
      <c r="P2376" s="87"/>
      <c r="Q2376" s="87"/>
    </row>
    <row r="2377" spans="1:17" x14ac:dyDescent="0.25">
      <c r="A2377" s="143"/>
      <c r="B2377" s="143" t="str">
        <f>IF(A2377&gt;"",IF(A2377=E2377,"No",(IF(IFERROR(VLOOKUP(A2377,E:E,1,FALSE)=A2377,FALSE),"Duplicate",IF(E2377&gt;"","Mismatch","IT Only")))),"No")</f>
        <v>No</v>
      </c>
      <c r="C2377" s="86" t="s">
        <v>430</v>
      </c>
      <c r="D2377" s="143" t="s">
        <v>431</v>
      </c>
      <c r="E2377" s="143" t="s">
        <v>7078</v>
      </c>
      <c r="F2377" s="143" t="str">
        <f>IF(E2377=0,"N/A",IF(IF(E2377&gt;"",COUNTIF(E:E,E2377),0)&gt;1,"Yes","No"))</f>
        <v>No</v>
      </c>
      <c r="G2377" s="87" t="s">
        <v>7079</v>
      </c>
      <c r="H2377" s="87" t="s">
        <v>444</v>
      </c>
      <c r="I2377" s="87" t="s">
        <v>445</v>
      </c>
      <c r="J2377" s="87" t="s">
        <v>436</v>
      </c>
      <c r="K2377" s="87">
        <v>41.289735</v>
      </c>
      <c r="L2377" s="87">
        <v>-89.072130999999999</v>
      </c>
      <c r="M2377" s="87"/>
      <c r="N2377" s="87" t="s">
        <v>7080</v>
      </c>
      <c r="O2377" s="87" t="s">
        <v>7081</v>
      </c>
      <c r="P2377" s="87" t="s">
        <v>2265</v>
      </c>
      <c r="Q2377" s="87" t="s">
        <v>2266</v>
      </c>
    </row>
    <row r="2378" spans="1:17" x14ac:dyDescent="0.25">
      <c r="A2378" s="143"/>
      <c r="B2378" s="143" t="s">
        <v>10076</v>
      </c>
      <c r="C2378" s="86" t="s">
        <v>430</v>
      </c>
      <c r="D2378" s="143" t="s">
        <v>431</v>
      </c>
      <c r="E2378" s="143" t="s">
        <v>10585</v>
      </c>
      <c r="F2378" s="143" t="str">
        <f>IF(E2378=0,"N/A",IF(IF(E2378&gt;"",COUNTIF(E:E,E2378),0)&gt;1,"Yes","No"))</f>
        <v>No</v>
      </c>
      <c r="G2378" s="87" t="s">
        <v>10586</v>
      </c>
      <c r="H2378" s="87" t="s">
        <v>444</v>
      </c>
      <c r="I2378" s="87" t="s">
        <v>445</v>
      </c>
      <c r="J2378" s="87" t="s">
        <v>10517</v>
      </c>
      <c r="K2378" s="87">
        <v>-89.472200000000001</v>
      </c>
      <c r="L2378" s="87">
        <v>40.764200000000002</v>
      </c>
      <c r="M2378" s="87" t="s">
        <v>10698</v>
      </c>
      <c r="N2378" s="87"/>
      <c r="O2378" s="88"/>
      <c r="P2378" s="87"/>
      <c r="Q2378" s="87"/>
    </row>
    <row r="2379" spans="1:17" x14ac:dyDescent="0.25">
      <c r="A2379" s="143" t="s">
        <v>7082</v>
      </c>
      <c r="B2379" s="84" t="str">
        <f>IF(A2379&gt;"",IF(A2379=E2379,"No",(IF(IFERROR(VLOOKUP(A2379,E:E,1,FALSE)=A2379,FALSE),"Duplicate",IF(E2379&gt;"","Mismatch","IT Only")))),"No")</f>
        <v>No</v>
      </c>
      <c r="C2379" s="86" t="s">
        <v>430</v>
      </c>
      <c r="D2379" s="84" t="s">
        <v>431</v>
      </c>
      <c r="E2379" s="84" t="s">
        <v>7082</v>
      </c>
      <c r="F2379" s="84" t="str">
        <f>IF(E2379=0,"N/A",IF(IF(E2379&gt;"",COUNTIF(E:E,E2379),0)&gt;1,"Yes","No"))</f>
        <v>No</v>
      </c>
      <c r="G2379" s="87" t="s">
        <v>7083</v>
      </c>
      <c r="H2379" s="87" t="s">
        <v>567</v>
      </c>
      <c r="I2379" s="87" t="s">
        <v>445</v>
      </c>
      <c r="J2379" s="87" t="s">
        <v>536</v>
      </c>
      <c r="K2379" s="87">
        <v>37.127400000000002</v>
      </c>
      <c r="L2379" s="87">
        <v>-88.627600000000001</v>
      </c>
      <c r="M2379" s="87"/>
      <c r="N2379" s="87"/>
      <c r="O2379" s="87"/>
      <c r="P2379" s="87"/>
      <c r="Q2379" s="87"/>
    </row>
    <row r="2380" spans="1:17" x14ac:dyDescent="0.25">
      <c r="A2380" s="93" t="s">
        <v>7084</v>
      </c>
      <c r="B2380" s="84" t="str">
        <f>IF(A2380&gt;"",IF(A2380=E2380,"No",(IF(IFERROR(VLOOKUP(A2380,E:E,1,FALSE)=A2380,FALSE),"Duplicate",IF(E2380&gt;"","Mismatch","IT Only")))),"No")</f>
        <v>Duplicate</v>
      </c>
      <c r="C2380" s="86" t="s">
        <v>463</v>
      </c>
      <c r="D2380" s="84" t="s">
        <v>464</v>
      </c>
      <c r="E2380" s="143" t="s">
        <v>7085</v>
      </c>
      <c r="F2380" s="84" t="str">
        <f>IF(E2380=0,"N/A",IF(IF(E2380&gt;"",COUNTIF(E:E,E2380),0)&gt;1,"Yes","No"))</f>
        <v>No</v>
      </c>
      <c r="G2380" s="87" t="s">
        <v>7086</v>
      </c>
      <c r="H2380" s="87" t="s">
        <v>680</v>
      </c>
      <c r="I2380" s="87" t="s">
        <v>445</v>
      </c>
      <c r="J2380" s="87" t="s">
        <v>536</v>
      </c>
      <c r="K2380" s="87">
        <v>38.433689999999999</v>
      </c>
      <c r="L2380" s="87">
        <v>-89.550700000000006</v>
      </c>
      <c r="M2380" s="87"/>
      <c r="N2380" s="87"/>
      <c r="O2380" s="87"/>
      <c r="P2380" s="87"/>
      <c r="Q2380" s="87"/>
    </row>
    <row r="2381" spans="1:17" x14ac:dyDescent="0.25">
      <c r="A2381" s="143"/>
      <c r="B2381" s="84" t="str">
        <f>IF(A2381&gt;"",IF(A2381=E2381,"No",(IF(IFERROR(VLOOKUP(A2381,E:E,1,FALSE)=A2381,FALSE),"Duplicate",IF(E2381&gt;"","Mismatch","IT Only")))),"No")</f>
        <v>No</v>
      </c>
      <c r="C2381" s="86" t="s">
        <v>541</v>
      </c>
      <c r="D2381" s="84" t="s">
        <v>464</v>
      </c>
      <c r="E2381" s="84" t="s">
        <v>7087</v>
      </c>
      <c r="F2381" s="84" t="str">
        <f>IF(E2381=0,"N/A",IF(IF(E2381&gt;"",COUNTIF(E:E,E2381),0)&gt;1,"Yes","No"))</f>
        <v>No</v>
      </c>
      <c r="G2381" s="87" t="s">
        <v>7088</v>
      </c>
      <c r="H2381" s="87" t="s">
        <v>680</v>
      </c>
      <c r="I2381" s="87" t="s">
        <v>445</v>
      </c>
      <c r="J2381" s="87" t="s">
        <v>436</v>
      </c>
      <c r="K2381" s="87">
        <v>38.41631667</v>
      </c>
      <c r="L2381" s="87">
        <v>-89.536566669999999</v>
      </c>
      <c r="M2381" s="87"/>
      <c r="N2381" s="87" t="s">
        <v>7089</v>
      </c>
      <c r="O2381" s="87" t="s">
        <v>7090</v>
      </c>
      <c r="P2381" s="87" t="s">
        <v>763</v>
      </c>
      <c r="Q2381" s="87" t="s">
        <v>764</v>
      </c>
    </row>
    <row r="2382" spans="1:17" x14ac:dyDescent="0.25">
      <c r="A2382" s="143"/>
      <c r="B2382" s="84" t="str">
        <f>IF(A2382&gt;"",IF(A2382=E2382,"No",(IF(IFERROR(VLOOKUP(A2382,E:E,1,FALSE)=A2382,FALSE),"Duplicate",IF(E2382&gt;"","Mismatch","IT Only")))),"No")</f>
        <v>No</v>
      </c>
      <c r="C2382" s="86" t="s">
        <v>430</v>
      </c>
      <c r="D2382" s="84" t="s">
        <v>431</v>
      </c>
      <c r="E2382" s="84" t="s">
        <v>7020</v>
      </c>
      <c r="F2382" s="84" t="str">
        <f>IF(E2382=0,"N/A",IF(IF(E2382&gt;"",COUNTIF(E:E,E2382),0)&gt;1,"Yes","No"))</f>
        <v>No</v>
      </c>
      <c r="G2382" s="87" t="s">
        <v>7021</v>
      </c>
      <c r="H2382" s="87" t="s">
        <v>516</v>
      </c>
      <c r="I2382" s="87" t="s">
        <v>445</v>
      </c>
      <c r="J2382" s="87" t="s">
        <v>436</v>
      </c>
      <c r="K2382" s="87">
        <v>38.243060999999997</v>
      </c>
      <c r="L2382" s="87">
        <v>-89.417292000000003</v>
      </c>
      <c r="M2382" s="87"/>
      <c r="N2382" s="87" t="s">
        <v>7022</v>
      </c>
      <c r="O2382" s="87" t="s">
        <v>7023</v>
      </c>
      <c r="P2382" s="87" t="s">
        <v>898</v>
      </c>
      <c r="Q2382" s="87" t="s">
        <v>899</v>
      </c>
    </row>
    <row r="2383" spans="1:17" x14ac:dyDescent="0.25">
      <c r="A2383" s="143"/>
      <c r="B2383" s="84" t="s">
        <v>10076</v>
      </c>
      <c r="C2383" s="86" t="s">
        <v>430</v>
      </c>
      <c r="D2383" s="84" t="s">
        <v>431</v>
      </c>
      <c r="E2383" s="84" t="s">
        <v>10096</v>
      </c>
      <c r="F2383" s="84" t="str">
        <f>IF(E2383=0,"N/A",IF(IF(E2383&gt;"",COUNTIF(E:E,E2383),0)&gt;1,"Yes","No"))</f>
        <v>No</v>
      </c>
      <c r="G2383" s="87" t="s">
        <v>10097</v>
      </c>
      <c r="H2383" s="87" t="s">
        <v>10083</v>
      </c>
      <c r="I2383" s="87" t="s">
        <v>445</v>
      </c>
      <c r="J2383" s="87" t="s">
        <v>536</v>
      </c>
      <c r="K2383" s="118">
        <v>40.106400000000001</v>
      </c>
      <c r="L2383" s="118">
        <v>-87.784999999999997</v>
      </c>
      <c r="M2383" s="87"/>
      <c r="N2383" s="87"/>
      <c r="O2383" s="94"/>
      <c r="P2383" s="87"/>
      <c r="Q2383" s="89"/>
    </row>
    <row r="2384" spans="1:17" x14ac:dyDescent="0.25">
      <c r="A2384" s="143"/>
      <c r="B2384" s="84" t="str">
        <f>IF(A2384&gt;"",IF(A2384=E2384,"No",(IF(IFERROR(VLOOKUP(A2384,E:E,1,FALSE)=A2384,FALSE),"Duplicate",IF(E2384&gt;"","Mismatch","IT Only")))),"No")</f>
        <v>No</v>
      </c>
      <c r="C2384" s="86" t="s">
        <v>430</v>
      </c>
      <c r="D2384" s="84" t="s">
        <v>431</v>
      </c>
      <c r="E2384" s="84" t="s">
        <v>7103</v>
      </c>
      <c r="F2384" s="84" t="str">
        <f>IF(E2384=0,"N/A",IF(IF(E2384&gt;"",COUNTIF(E:E,E2384),0)&gt;1,"Yes","No"))</f>
        <v>No</v>
      </c>
      <c r="G2384" s="87" t="s">
        <v>7104</v>
      </c>
      <c r="H2384" s="87" t="s">
        <v>489</v>
      </c>
      <c r="I2384" s="87" t="s">
        <v>435</v>
      </c>
      <c r="J2384" s="87" t="s">
        <v>436</v>
      </c>
      <c r="K2384" s="87"/>
      <c r="L2384" s="87"/>
      <c r="M2384" s="87"/>
      <c r="N2384" s="87" t="s">
        <v>7103</v>
      </c>
      <c r="O2384" s="94">
        <v>662</v>
      </c>
      <c r="P2384" s="87" t="s">
        <v>961</v>
      </c>
      <c r="Q2384" s="89"/>
    </row>
    <row r="2385" spans="1:17" x14ac:dyDescent="0.25">
      <c r="A2385" s="143"/>
      <c r="B2385" s="84" t="str">
        <f>IF(A2385&gt;"",IF(A2385=E2385,"No",(IF(IFERROR(VLOOKUP(A2385,E:E,1,FALSE)=A2385,FALSE),"Duplicate",IF(E2385&gt;"","Mismatch","IT Only")))),"No")</f>
        <v>No</v>
      </c>
      <c r="C2385" s="86" t="s">
        <v>430</v>
      </c>
      <c r="D2385" s="84" t="s">
        <v>431</v>
      </c>
      <c r="E2385" s="143" t="s">
        <v>7117</v>
      </c>
      <c r="F2385" s="84" t="str">
        <f>IF(E2385=0,"N/A",IF(IF(E2385&gt;"",COUNTIF(E:E,E2385),0)&gt;1,"Yes","No"))</f>
        <v>No</v>
      </c>
      <c r="G2385" s="87" t="s">
        <v>7118</v>
      </c>
      <c r="H2385" s="87" t="s">
        <v>558</v>
      </c>
      <c r="I2385" s="87" t="s">
        <v>445</v>
      </c>
      <c r="J2385" s="87" t="s">
        <v>436</v>
      </c>
      <c r="K2385" s="87">
        <v>38.869385000000001</v>
      </c>
      <c r="L2385" s="87">
        <v>-90.117334999999997</v>
      </c>
      <c r="M2385" s="87"/>
      <c r="N2385" s="87" t="s">
        <v>7119</v>
      </c>
      <c r="O2385" s="87" t="s">
        <v>7120</v>
      </c>
      <c r="P2385" s="87" t="s">
        <v>1245</v>
      </c>
      <c r="Q2385" s="87" t="s">
        <v>1246</v>
      </c>
    </row>
    <row r="2386" spans="1:17" x14ac:dyDescent="0.25">
      <c r="A2386" s="143"/>
      <c r="B2386" s="84" t="str">
        <f>IF(A2386&gt;"",IF(A2386=E2386,"No",(IF(IFERROR(VLOOKUP(A2386,E:E,1,FALSE)=A2386,FALSE),"Duplicate",IF(E2386&gt;"","Mismatch","IT Only")))),"No")</f>
        <v>No</v>
      </c>
      <c r="C2386" s="86" t="s">
        <v>430</v>
      </c>
      <c r="D2386" s="84" t="s">
        <v>431</v>
      </c>
      <c r="E2386" s="143" t="s">
        <v>7129</v>
      </c>
      <c r="F2386" s="84" t="str">
        <f>IF(E2386=0,"N/A",IF(IF(E2386&gt;"",COUNTIF(E:E,E2386),0)&gt;1,"Yes","No"))</f>
        <v>No</v>
      </c>
      <c r="G2386" s="87" t="s">
        <v>7130</v>
      </c>
      <c r="H2386" s="87" t="s">
        <v>644</v>
      </c>
      <c r="I2386" s="87" t="s">
        <v>435</v>
      </c>
      <c r="J2386" s="87" t="s">
        <v>436</v>
      </c>
      <c r="K2386" s="87">
        <v>38.670983329999999</v>
      </c>
      <c r="L2386" s="87">
        <v>-90.6541</v>
      </c>
      <c r="M2386" s="87"/>
      <c r="N2386" s="87" t="s">
        <v>7129</v>
      </c>
      <c r="O2386" s="94">
        <v>217</v>
      </c>
      <c r="P2386" s="87" t="s">
        <v>881</v>
      </c>
      <c r="Q2386" s="89"/>
    </row>
    <row r="2387" spans="1:17" x14ac:dyDescent="0.25">
      <c r="A2387" s="143"/>
      <c r="C2387" s="86" t="s">
        <v>430</v>
      </c>
      <c r="D2387" s="84" t="s">
        <v>431</v>
      </c>
      <c r="E2387" s="84" t="s">
        <v>10751</v>
      </c>
      <c r="F2387" s="84" t="s">
        <v>10076</v>
      </c>
      <c r="G2387" s="110" t="s">
        <v>10705</v>
      </c>
      <c r="H2387" s="110"/>
      <c r="I2387" s="110" t="s">
        <v>445</v>
      </c>
      <c r="J2387" s="110" t="s">
        <v>10517</v>
      </c>
      <c r="K2387" s="110">
        <v>38.5458</v>
      </c>
      <c r="L2387" s="110">
        <v>-90.085700000000003</v>
      </c>
      <c r="M2387" s="110" t="s">
        <v>10797</v>
      </c>
      <c r="N2387" s="110"/>
      <c r="O2387" s="110"/>
      <c r="P2387" s="110"/>
      <c r="Q2387" s="110"/>
    </row>
    <row r="2388" spans="1:17" x14ac:dyDescent="0.25">
      <c r="A2388" s="143"/>
      <c r="B2388" s="84" t="str">
        <f>IF(A2388&gt;"",IF(A2388=E2388,"No",(IF(IFERROR(VLOOKUP(A2388,E:E,1,FALSE)=A2388,FALSE),"Duplicate",IF(E2388&gt;"","Mismatch","IT Only")))),"No")</f>
        <v>No</v>
      </c>
      <c r="C2388" s="86" t="s">
        <v>430</v>
      </c>
      <c r="D2388" s="84" t="s">
        <v>431</v>
      </c>
      <c r="E2388" s="84" t="s">
        <v>7131</v>
      </c>
      <c r="F2388" s="84" t="str">
        <f>IF(E2388=0,"N/A",IF(IF(E2388&gt;"",COUNTIF(E:E,E2388),0)&gt;1,"Yes","No"))</f>
        <v>No</v>
      </c>
      <c r="G2388" s="87" t="s">
        <v>7132</v>
      </c>
      <c r="H2388" s="87" t="s">
        <v>680</v>
      </c>
      <c r="I2388" s="87" t="s">
        <v>445</v>
      </c>
      <c r="J2388" s="87" t="s">
        <v>436</v>
      </c>
      <c r="K2388" s="87">
        <v>37.189</v>
      </c>
      <c r="L2388" s="87">
        <v>-89.087483329999998</v>
      </c>
      <c r="M2388" s="87"/>
      <c r="N2388" s="87" t="s">
        <v>7131</v>
      </c>
      <c r="O2388" s="87" t="s">
        <v>7133</v>
      </c>
      <c r="P2388" s="87" t="s">
        <v>684</v>
      </c>
      <c r="Q2388" s="87" t="s">
        <v>685</v>
      </c>
    </row>
    <row r="2389" spans="1:17" x14ac:dyDescent="0.25">
      <c r="A2389" s="143"/>
      <c r="B2389" s="143" t="str">
        <f>IF(A2389&gt;"",IF(A2389=E2389,"No",(IF(IFERROR(VLOOKUP(A2389,E:E,1,FALSE)=A2389,FALSE),"Duplicate",IF(E2389&gt;"","Mismatch","IT Only")))),"No")</f>
        <v>No</v>
      </c>
      <c r="C2389" s="86" t="s">
        <v>430</v>
      </c>
      <c r="D2389" s="143" t="s">
        <v>431</v>
      </c>
      <c r="E2389" s="143" t="s">
        <v>7140</v>
      </c>
      <c r="F2389" s="84" t="str">
        <f>IF(E2389=0,"N/A",IF(IF(E2389&gt;"",COUNTIF(E:E,E2389),0)&gt;1,"Yes","No"))</f>
        <v>No</v>
      </c>
      <c r="G2389" s="87" t="s">
        <v>7141</v>
      </c>
      <c r="H2389" s="87" t="s">
        <v>528</v>
      </c>
      <c r="I2389" s="87" t="s">
        <v>445</v>
      </c>
      <c r="J2389" s="87" t="s">
        <v>436</v>
      </c>
      <c r="K2389" s="87">
        <v>38.701999999999998</v>
      </c>
      <c r="L2389" s="87">
        <v>-88.080116669999995</v>
      </c>
      <c r="M2389" s="87"/>
      <c r="N2389" s="87" t="s">
        <v>7140</v>
      </c>
      <c r="O2389" s="87" t="s">
        <v>7142</v>
      </c>
      <c r="P2389" s="87" t="s">
        <v>530</v>
      </c>
      <c r="Q2389" s="87" t="s">
        <v>531</v>
      </c>
    </row>
    <row r="2390" spans="1:17" x14ac:dyDescent="0.25">
      <c r="A2390" s="143"/>
      <c r="B2390" s="84" t="str">
        <f>IF(A2390&gt;"",IF(A2390=E2390,"No",(IF(IFERROR(VLOOKUP(A2390,E:E,1,FALSE)=A2390,FALSE),"Duplicate",IF(E2390&gt;"","Mismatch","IT Only")))),"No")</f>
        <v>No</v>
      </c>
      <c r="C2390" s="86" t="s">
        <v>541</v>
      </c>
      <c r="D2390" s="84" t="s">
        <v>464</v>
      </c>
      <c r="E2390" s="143" t="s">
        <v>7137</v>
      </c>
      <c r="F2390" s="84" t="str">
        <f>IF(E2390=0,"N/A",IF(IF(E2390&gt;"",COUNTIF(E:E,E2390),0)&gt;1,"Yes","No"))</f>
        <v>No</v>
      </c>
      <c r="G2390" s="87" t="s">
        <v>7138</v>
      </c>
      <c r="H2390" s="87" t="s">
        <v>528</v>
      </c>
      <c r="I2390" s="87" t="s">
        <v>445</v>
      </c>
      <c r="J2390" s="87" t="s">
        <v>436</v>
      </c>
      <c r="K2390" s="87">
        <v>38.736407999999997</v>
      </c>
      <c r="L2390" s="87">
        <v>-88.086968999999996</v>
      </c>
      <c r="M2390" s="87"/>
      <c r="N2390" s="87" t="s">
        <v>7137</v>
      </c>
      <c r="O2390" s="87" t="s">
        <v>7139</v>
      </c>
      <c r="P2390" s="87" t="s">
        <v>530</v>
      </c>
      <c r="Q2390" s="87" t="s">
        <v>531</v>
      </c>
    </row>
    <row r="2391" spans="1:17" x14ac:dyDescent="0.25">
      <c r="A2391" s="93" t="s">
        <v>7143</v>
      </c>
      <c r="B2391" s="84" t="str">
        <f>IF(A2391&gt;"",IF(A2391=E2391,"No",(IF(IFERROR(VLOOKUP(A2391,E:E,1,FALSE)=A2391,FALSE),"Duplicate",IF(E2391&gt;"","Mismatch","IT Only")))),"No")</f>
        <v>Mismatch</v>
      </c>
      <c r="C2391" s="86" t="s">
        <v>463</v>
      </c>
      <c r="D2391" s="84" t="s">
        <v>549</v>
      </c>
      <c r="E2391" s="84" t="s">
        <v>7144</v>
      </c>
      <c r="F2391" s="84" t="str">
        <f>IF(E2391=0,"N/A",IF(IF(E2391&gt;"",COUNTIF(E:E,E2391),0)&gt;1,"Yes","No"))</f>
        <v>No</v>
      </c>
      <c r="G2391" s="87" t="s">
        <v>7145</v>
      </c>
      <c r="H2391" s="87" t="s">
        <v>528</v>
      </c>
      <c r="I2391" s="87" t="s">
        <v>445</v>
      </c>
      <c r="J2391" s="87" t="s">
        <v>2177</v>
      </c>
      <c r="K2391" s="87">
        <v>38.748666669999999</v>
      </c>
      <c r="L2391" s="87">
        <v>-88.088433330000001</v>
      </c>
      <c r="M2391" s="87"/>
      <c r="N2391" s="87" t="s">
        <v>7144</v>
      </c>
      <c r="O2391" s="87" t="s">
        <v>7146</v>
      </c>
      <c r="P2391" s="87" t="s">
        <v>530</v>
      </c>
      <c r="Q2391" s="87" t="s">
        <v>531</v>
      </c>
    </row>
    <row r="2392" spans="1:17" x14ac:dyDescent="0.25">
      <c r="A2392" s="93" t="s">
        <v>7147</v>
      </c>
      <c r="B2392" s="143" t="str">
        <f>IF(A2392&gt;"",IF(A2392=E2392,"No",(IF(IFERROR(VLOOKUP(A2392,E:E,1,FALSE)=A2392,FALSE),"Duplicate",IF(E2392&gt;"","Mismatch","IT Only")))),"No")</f>
        <v>Duplicate</v>
      </c>
      <c r="C2392" s="86" t="s">
        <v>463</v>
      </c>
      <c r="D2392" s="143" t="s">
        <v>464</v>
      </c>
      <c r="E2392" s="143" t="s">
        <v>7148</v>
      </c>
      <c r="F2392" s="143" t="str">
        <f>IF(E2392=0,"N/A",IF(IF(E2392&gt;"",COUNTIF(E:E,E2392),0)&gt;1,"Yes","No"))</f>
        <v>No</v>
      </c>
      <c r="G2392" s="87" t="s">
        <v>7149</v>
      </c>
      <c r="H2392" s="87" t="s">
        <v>528</v>
      </c>
      <c r="I2392" s="87" t="s">
        <v>445</v>
      </c>
      <c r="J2392" s="87" t="s">
        <v>467</v>
      </c>
      <c r="K2392" s="87">
        <v>38.722666670000002</v>
      </c>
      <c r="L2392" s="87">
        <v>-88.086500000000001</v>
      </c>
      <c r="M2392" s="87"/>
      <c r="N2392" s="87" t="s">
        <v>7148</v>
      </c>
      <c r="O2392" s="87" t="s">
        <v>7150</v>
      </c>
      <c r="P2392" s="87" t="s">
        <v>530</v>
      </c>
      <c r="Q2392" s="87" t="s">
        <v>531</v>
      </c>
    </row>
    <row r="2393" spans="1:17" x14ac:dyDescent="0.25">
      <c r="A2393" s="143"/>
      <c r="B2393" s="143" t="str">
        <f>IF(A2393&gt;"",IF(A2393=E2393,"No",(IF(IFERROR(VLOOKUP(A2393,E:E,1,FALSE)=A2393,FALSE),"Duplicate",IF(E2393&gt;"","Mismatch","IT Only")))),"No")</f>
        <v>No</v>
      </c>
      <c r="C2393" s="86" t="s">
        <v>430</v>
      </c>
      <c r="D2393" s="143" t="s">
        <v>431</v>
      </c>
      <c r="E2393" s="143" t="s">
        <v>7151</v>
      </c>
      <c r="F2393" s="143" t="str">
        <f>IF(E2393=0,"N/A",IF(IF(E2393&gt;"",COUNTIF(E:E,E2393),0)&gt;1,"Yes","No"))</f>
        <v>No</v>
      </c>
      <c r="G2393" s="87" t="s">
        <v>7152</v>
      </c>
      <c r="H2393" s="87" t="s">
        <v>528</v>
      </c>
      <c r="I2393" s="87" t="s">
        <v>445</v>
      </c>
      <c r="J2393" s="87" t="s">
        <v>436</v>
      </c>
      <c r="K2393" s="87">
        <v>38.712499999999999</v>
      </c>
      <c r="L2393" s="87">
        <v>-88.126000000000005</v>
      </c>
      <c r="M2393" s="87"/>
      <c r="N2393" s="87" t="s">
        <v>7151</v>
      </c>
      <c r="O2393" s="87" t="s">
        <v>7153</v>
      </c>
      <c r="P2393" s="87" t="s">
        <v>530</v>
      </c>
      <c r="Q2393" s="87" t="s">
        <v>531</v>
      </c>
    </row>
    <row r="2394" spans="1:17" x14ac:dyDescent="0.25">
      <c r="A2394" s="143" t="s">
        <v>7134</v>
      </c>
      <c r="B2394" s="143" t="str">
        <f>IF(A2394&gt;"",IF(A2394=E2394,"No",(IF(IFERROR(VLOOKUP(A2394,E:E,1,FALSE)=A2394,FALSE),"Duplicate",IF(E2394&gt;"","Mismatch","IT Only")))),"No")</f>
        <v>No</v>
      </c>
      <c r="C2394" s="86" t="s">
        <v>430</v>
      </c>
      <c r="D2394" s="143" t="s">
        <v>431</v>
      </c>
      <c r="E2394" s="143" t="s">
        <v>7134</v>
      </c>
      <c r="F2394" s="143" t="str">
        <f>IF(E2394=0,"N/A",IF(IF(E2394&gt;"",COUNTIF(E:E,E2394),0)&gt;1,"Yes","No"))</f>
        <v>No</v>
      </c>
      <c r="G2394" s="87" t="s">
        <v>7135</v>
      </c>
      <c r="H2394" s="87" t="s">
        <v>528</v>
      </c>
      <c r="I2394" s="87" t="s">
        <v>445</v>
      </c>
      <c r="J2394" s="87" t="s">
        <v>580</v>
      </c>
      <c r="K2394" s="87">
        <v>38.752023000000001</v>
      </c>
      <c r="L2394" s="87">
        <v>-88.094093000000001</v>
      </c>
      <c r="M2394" s="87" t="s">
        <v>7136</v>
      </c>
      <c r="N2394" s="87"/>
      <c r="O2394" s="87"/>
      <c r="P2394" s="87"/>
      <c r="Q2394" s="87"/>
    </row>
    <row r="2395" spans="1:17" s="143" customFormat="1" x14ac:dyDescent="0.25">
      <c r="B2395" s="143" t="s">
        <v>10076</v>
      </c>
      <c r="C2395" s="86" t="s">
        <v>430</v>
      </c>
      <c r="D2395" s="143" t="s">
        <v>431</v>
      </c>
      <c r="E2395" s="143" t="s">
        <v>10568</v>
      </c>
      <c r="F2395" s="143" t="str">
        <f>IF(E2395=0,"N/A",IF(IF(E2395&gt;"",COUNTIF(E:E,E2395),0)&gt;1,"Yes","No"))</f>
        <v>No</v>
      </c>
      <c r="G2395" s="106" t="s">
        <v>10569</v>
      </c>
      <c r="H2395" s="106" t="s">
        <v>3911</v>
      </c>
      <c r="I2395" s="106" t="s">
        <v>445</v>
      </c>
      <c r="J2395" s="106" t="s">
        <v>10517</v>
      </c>
      <c r="K2395" s="106">
        <v>-90.015900000000002</v>
      </c>
      <c r="L2395" s="106">
        <v>38.593899999999998</v>
      </c>
      <c r="M2395" s="106" t="s">
        <v>10570</v>
      </c>
      <c r="N2395" s="106"/>
      <c r="O2395" s="136"/>
      <c r="P2395" s="106"/>
      <c r="Q2395" s="86"/>
    </row>
    <row r="2396" spans="1:17" x14ac:dyDescent="0.25">
      <c r="A2396" s="143"/>
      <c r="B2396" s="143" t="str">
        <f>IF(A2396&gt;"",IF(A2396=E2396,"No",(IF(IFERROR(VLOOKUP(A2396,E:E,1,FALSE)=A2396,FALSE),"Duplicate",IF(E2396&gt;"","Mismatch","IT Only")))),"No")</f>
        <v>No</v>
      </c>
      <c r="C2396" s="86" t="s">
        <v>430</v>
      </c>
      <c r="D2396" s="143" t="s">
        <v>431</v>
      </c>
      <c r="E2396" s="143" t="s">
        <v>2149</v>
      </c>
      <c r="F2396" s="143" t="str">
        <f>IF(E2396=0,"N/A",IF(IF(E2396&gt;"",COUNTIF(E:E,E2396),0)&gt;1,"Yes","No"))</f>
        <v>No</v>
      </c>
      <c r="G2396" s="87" t="s">
        <v>2150</v>
      </c>
      <c r="H2396" s="87" t="s">
        <v>672</v>
      </c>
      <c r="I2396" s="87" t="s">
        <v>445</v>
      </c>
      <c r="J2396" s="87" t="s">
        <v>436</v>
      </c>
      <c r="K2396" s="87">
        <v>40.170344999999998</v>
      </c>
      <c r="L2396" s="87">
        <v>-88.249229</v>
      </c>
      <c r="M2396" s="87"/>
      <c r="N2396" s="87" t="s">
        <v>2149</v>
      </c>
      <c r="O2396" s="87" t="s">
        <v>2151</v>
      </c>
      <c r="P2396" s="87" t="s">
        <v>675</v>
      </c>
      <c r="Q2396" s="87" t="s">
        <v>676</v>
      </c>
    </row>
    <row r="2397" spans="1:17" x14ac:dyDescent="0.25">
      <c r="A2397" s="90"/>
      <c r="B2397" s="90" t="str">
        <f>IF(A2397&gt;"",IF(A2397=E2397,"No",(IF(IFERROR(VLOOKUP(A2397,E:E,1,FALSE)=A2397,FALSE),"Duplicate",IF(E2397&gt;"","Mismatch","IT Only")))),"No")</f>
        <v>No</v>
      </c>
      <c r="C2397" s="91" t="s">
        <v>451</v>
      </c>
      <c r="D2397" s="90" t="s">
        <v>431</v>
      </c>
      <c r="E2397" s="90" t="s">
        <v>7154</v>
      </c>
      <c r="F2397" s="90" t="str">
        <f>IF(E2397=0,"N/A",IF(IF(E2397&gt;"",COUNTIF(E:E,E2397),0)&gt;1,"Yes","No"))</f>
        <v>No</v>
      </c>
      <c r="G2397" s="108" t="s">
        <v>7155</v>
      </c>
      <c r="H2397" s="108"/>
      <c r="I2397" s="108"/>
      <c r="J2397" s="92" t="s">
        <v>436</v>
      </c>
      <c r="K2397" s="92"/>
      <c r="L2397" s="92"/>
      <c r="M2397" s="92"/>
      <c r="N2397" s="108" t="s">
        <v>7154</v>
      </c>
      <c r="O2397" s="108" t="s">
        <v>7156</v>
      </c>
      <c r="P2397" s="108"/>
      <c r="Q2397" s="108"/>
    </row>
    <row r="2398" spans="1:17" x14ac:dyDescent="0.25">
      <c r="A2398" s="143"/>
      <c r="B2398" s="84" t="str">
        <f>IF(A2398&gt;"",IF(A2398=E2398,"No",(IF(IFERROR(VLOOKUP(A2398,E:E,1,FALSE)=A2398,FALSE),"Duplicate",IF(E2398&gt;"","Mismatch","IT Only")))),"No")</f>
        <v>No</v>
      </c>
      <c r="C2398" s="86" t="s">
        <v>430</v>
      </c>
      <c r="D2398" s="84" t="s">
        <v>431</v>
      </c>
      <c r="E2398" s="143" t="s">
        <v>7157</v>
      </c>
      <c r="F2398" s="84" t="str">
        <f>IF(E2398=0,"N/A",IF(IF(E2398&gt;"",COUNTIF(E:E,E2398),0)&gt;1,"Yes","No"))</f>
        <v>No</v>
      </c>
      <c r="G2398" s="110" t="s">
        <v>7158</v>
      </c>
      <c r="H2398" s="110"/>
      <c r="I2398" s="110" t="s">
        <v>435</v>
      </c>
      <c r="J2398" s="110" t="s">
        <v>500</v>
      </c>
      <c r="K2398" s="110"/>
      <c r="L2398" s="110"/>
      <c r="M2398" s="110"/>
      <c r="N2398" s="110" t="s">
        <v>7157</v>
      </c>
      <c r="O2398" s="110">
        <v>867</v>
      </c>
      <c r="P2398" s="110" t="s">
        <v>645</v>
      </c>
      <c r="Q2398" s="110" t="s">
        <v>644</v>
      </c>
    </row>
    <row r="2399" spans="1:17" x14ac:dyDescent="0.25">
      <c r="A2399" s="143"/>
      <c r="B2399" s="84" t="str">
        <f>IF(A2399&gt;"",IF(A2399=E2399,"No",(IF(IFERROR(VLOOKUP(A2399,E:E,1,FALSE)=A2399,FALSE),"Duplicate",IF(E2399&gt;"","Mismatch","IT Only")))),"No")</f>
        <v>No</v>
      </c>
      <c r="C2399" s="86" t="s">
        <v>430</v>
      </c>
      <c r="D2399" s="84" t="s">
        <v>431</v>
      </c>
      <c r="E2399" s="143" t="s">
        <v>7091</v>
      </c>
      <c r="F2399" s="84" t="str">
        <f>IF(E2399=0,"N/A",IF(IF(E2399&gt;"",COUNTIF(E:E,E2399),0)&gt;1,"Yes","No"))</f>
        <v>No</v>
      </c>
      <c r="G2399" s="87" t="s">
        <v>7092</v>
      </c>
      <c r="H2399" s="87" t="s">
        <v>692</v>
      </c>
      <c r="I2399" s="87" t="s">
        <v>435</v>
      </c>
      <c r="J2399" s="87" t="s">
        <v>436</v>
      </c>
      <c r="K2399" s="87">
        <v>38.011316669999999</v>
      </c>
      <c r="L2399" s="87">
        <v>-90.755966670000007</v>
      </c>
      <c r="M2399" s="87"/>
      <c r="N2399" s="87" t="s">
        <v>7091</v>
      </c>
      <c r="O2399" s="94">
        <v>479</v>
      </c>
      <c r="P2399" s="87" t="s">
        <v>1039</v>
      </c>
      <c r="Q2399" s="89"/>
    </row>
    <row r="2400" spans="1:17" x14ac:dyDescent="0.25">
      <c r="A2400" s="143"/>
      <c r="B2400" s="143" t="str">
        <f>IF(A2400&gt;"",IF(A2400=E2400,"No",(IF(IFERROR(VLOOKUP(A2400,E:E,1,FALSE)=A2400,FALSE),"Duplicate",IF(E2400&gt;"","Mismatch","IT Only")))),"No")</f>
        <v>No</v>
      </c>
      <c r="C2400" s="86" t="s">
        <v>430</v>
      </c>
      <c r="D2400" s="143" t="s">
        <v>431</v>
      </c>
      <c r="E2400" s="143" t="s">
        <v>7093</v>
      </c>
      <c r="F2400" s="143" t="str">
        <f>IF(E2400=0,"N/A",IF(IF(E2400&gt;"",COUNTIF(E:E,E2400),0)&gt;1,"Yes","No"))</f>
        <v>No</v>
      </c>
      <c r="G2400" s="87" t="s">
        <v>7094</v>
      </c>
      <c r="H2400" s="87" t="s">
        <v>434</v>
      </c>
      <c r="I2400" s="87" t="s">
        <v>435</v>
      </c>
      <c r="J2400" s="87" t="s">
        <v>436</v>
      </c>
      <c r="K2400" s="87">
        <v>38.933283330000002</v>
      </c>
      <c r="L2400" s="87">
        <v>-90.750333330000004</v>
      </c>
      <c r="M2400" s="87"/>
      <c r="N2400" s="87" t="s">
        <v>7093</v>
      </c>
      <c r="O2400" s="94">
        <v>675</v>
      </c>
      <c r="P2400" s="87" t="s">
        <v>699</v>
      </c>
      <c r="Q2400" s="89"/>
    </row>
    <row r="2401" spans="1:17" x14ac:dyDescent="0.25">
      <c r="A2401" s="143"/>
      <c r="B2401" s="84" t="str">
        <f>IF(A2401&gt;"",IF(A2401=E2401,"No",(IF(IFERROR(VLOOKUP(A2401,E:E,1,FALSE)=A2401,FALSE),"Duplicate",IF(E2401&gt;"","Mismatch","IT Only")))),"No")</f>
        <v>No</v>
      </c>
      <c r="C2401" s="86" t="s">
        <v>430</v>
      </c>
      <c r="D2401" s="84" t="s">
        <v>431</v>
      </c>
      <c r="E2401" s="84" t="s">
        <v>7159</v>
      </c>
      <c r="F2401" s="84" t="str">
        <f>IF(E2401=0,"N/A",IF(IF(E2401&gt;"",COUNTIF(E:E,E2401),0)&gt;1,"Yes","No"))</f>
        <v>No</v>
      </c>
      <c r="G2401" s="87" t="s">
        <v>7160</v>
      </c>
      <c r="H2401" s="87" t="s">
        <v>672</v>
      </c>
      <c r="I2401" s="87" t="s">
        <v>445</v>
      </c>
      <c r="J2401" s="87" t="s">
        <v>436</v>
      </c>
      <c r="K2401" s="87">
        <v>40.72</v>
      </c>
      <c r="L2401" s="87">
        <v>-88.006416669999993</v>
      </c>
      <c r="M2401" s="87"/>
      <c r="N2401" s="87" t="s">
        <v>7159</v>
      </c>
      <c r="O2401" s="87" t="s">
        <v>7161</v>
      </c>
      <c r="P2401" s="87" t="s">
        <v>1026</v>
      </c>
      <c r="Q2401" s="87" t="s">
        <v>1027</v>
      </c>
    </row>
    <row r="2402" spans="1:17" x14ac:dyDescent="0.25">
      <c r="A2402" s="143"/>
      <c r="B2402" s="143" t="str">
        <f>IF(A2402&gt;"",IF(A2402=E2402,"No",(IF(IFERROR(VLOOKUP(A2402,E:E,1,FALSE)=A2402,FALSE),"Duplicate",IF(E2402&gt;"","Mismatch","IT Only")))),"No")</f>
        <v>No</v>
      </c>
      <c r="C2402" s="86" t="s">
        <v>430</v>
      </c>
      <c r="D2402" s="143" t="s">
        <v>431</v>
      </c>
      <c r="E2402" s="143" t="s">
        <v>10049</v>
      </c>
      <c r="F2402" s="143" t="str">
        <f>IF(E2402=0,"N/A",IF(IF(E2402&gt;"",COUNTIF(E:E,E2402),0)&gt;1,"Yes","No"))</f>
        <v>No</v>
      </c>
      <c r="G2402" s="87" t="s">
        <v>10050</v>
      </c>
      <c r="H2402" s="87" t="s">
        <v>672</v>
      </c>
      <c r="I2402" s="87" t="s">
        <v>445</v>
      </c>
      <c r="J2402" s="87" t="s">
        <v>536</v>
      </c>
      <c r="K2402" s="87">
        <v>40.722200000000001</v>
      </c>
      <c r="L2402" s="87">
        <v>-88.010900000000007</v>
      </c>
      <c r="M2402" s="87"/>
      <c r="N2402" s="87"/>
      <c r="O2402" s="87"/>
      <c r="P2402" s="87"/>
      <c r="Q2402" s="87"/>
    </row>
    <row r="2403" spans="1:17" s="90" customFormat="1" x14ac:dyDescent="0.25">
      <c r="A2403" s="143"/>
      <c r="B2403" s="84" t="str">
        <f>IF(A2403&gt;"",IF(A2403=E2403,"No",(IF(IFERROR(VLOOKUP(A2403,E:E,1,FALSE)=A2403,FALSE),"Duplicate",IF(E2403&gt;"","Mismatch","IT Only")))),"No")</f>
        <v>No</v>
      </c>
      <c r="C2403" s="86" t="s">
        <v>430</v>
      </c>
      <c r="D2403" s="84" t="s">
        <v>431</v>
      </c>
      <c r="E2403" s="84" t="s">
        <v>7162</v>
      </c>
      <c r="F2403" s="84" t="str">
        <f>IF(E2403=0,"N/A",IF(IF(E2403&gt;"",COUNTIF(E:E,E2403),0)&gt;1,"Yes","No"))</f>
        <v>No</v>
      </c>
      <c r="G2403" s="87" t="s">
        <v>7163</v>
      </c>
      <c r="H2403" s="87" t="s">
        <v>444</v>
      </c>
      <c r="I2403" s="87" t="s">
        <v>445</v>
      </c>
      <c r="J2403" s="87" t="s">
        <v>436</v>
      </c>
      <c r="K2403" s="87">
        <v>40.92465</v>
      </c>
      <c r="L2403" s="87">
        <v>-90.958716670000001</v>
      </c>
      <c r="M2403" s="87"/>
      <c r="N2403" s="87" t="s">
        <v>7164</v>
      </c>
      <c r="O2403" s="87" t="s">
        <v>7165</v>
      </c>
      <c r="P2403" s="87" t="s">
        <v>457</v>
      </c>
      <c r="Q2403" s="87" t="s">
        <v>470</v>
      </c>
    </row>
    <row r="2404" spans="1:17" x14ac:dyDescent="0.25">
      <c r="A2404" s="93" t="s">
        <v>7166</v>
      </c>
      <c r="B2404" s="84" t="str">
        <f>IF(A2404&gt;"",IF(A2404=E2404,"No",(IF(IFERROR(VLOOKUP(A2404,E:E,1,FALSE)=A2404,FALSE),"Duplicate",IF(E2404&gt;"","Mismatch","IT Only")))),"No")</f>
        <v>Mismatch</v>
      </c>
      <c r="C2404" s="86" t="s">
        <v>463</v>
      </c>
      <c r="D2404" s="84" t="s">
        <v>464</v>
      </c>
      <c r="E2404" s="84" t="s">
        <v>7167</v>
      </c>
      <c r="F2404" s="84" t="str">
        <f>IF(E2404=0,"N/A",IF(IF(E2404&gt;"",COUNTIF(E:E,E2404),0)&gt;1,"Yes","No"))</f>
        <v>No</v>
      </c>
      <c r="G2404" s="87" t="s">
        <v>7168</v>
      </c>
      <c r="H2404" s="87" t="s">
        <v>444</v>
      </c>
      <c r="I2404" s="87" t="s">
        <v>445</v>
      </c>
      <c r="J2404" s="87" t="s">
        <v>467</v>
      </c>
      <c r="K2404" s="87">
        <v>40.925183330000003</v>
      </c>
      <c r="L2404" s="87">
        <v>-90.950316670000007</v>
      </c>
      <c r="M2404" s="87"/>
      <c r="N2404" s="87" t="s">
        <v>7169</v>
      </c>
      <c r="O2404" s="87" t="s">
        <v>7170</v>
      </c>
      <c r="P2404" s="87" t="s">
        <v>457</v>
      </c>
      <c r="Q2404" s="87" t="s">
        <v>470</v>
      </c>
    </row>
    <row r="2405" spans="1:17" x14ac:dyDescent="0.25">
      <c r="A2405" s="143"/>
      <c r="B2405" s="143" t="str">
        <f>IF(A2405&gt;"",IF(A2405=E2405,"No",(IF(IFERROR(VLOOKUP(A2405,E:E,1,FALSE)=A2405,FALSE),"Duplicate",IF(E2405&gt;"","Mismatch","IT Only")))),"No")</f>
        <v>No</v>
      </c>
      <c r="C2405" s="86" t="s">
        <v>430</v>
      </c>
      <c r="D2405" s="143" t="s">
        <v>431</v>
      </c>
      <c r="E2405" s="143" t="s">
        <v>7171</v>
      </c>
      <c r="F2405" s="143" t="str">
        <f>IF(E2405=0,"N/A",IF(IF(E2405&gt;"",COUNTIF(E:E,E2405),0)&gt;1,"Yes","No"))</f>
        <v>No</v>
      </c>
      <c r="G2405" s="87" t="s">
        <v>7172</v>
      </c>
      <c r="H2405" s="87" t="s">
        <v>692</v>
      </c>
      <c r="I2405" s="87" t="s">
        <v>435</v>
      </c>
      <c r="J2405" s="87" t="s">
        <v>436</v>
      </c>
      <c r="K2405" s="87">
        <v>37.072483329999997</v>
      </c>
      <c r="L2405" s="87">
        <v>-89.638350000000003</v>
      </c>
      <c r="M2405" s="87"/>
      <c r="N2405" s="87" t="s">
        <v>7171</v>
      </c>
      <c r="O2405" s="94">
        <v>820</v>
      </c>
      <c r="P2405" s="87" t="s">
        <v>693</v>
      </c>
      <c r="Q2405" s="89"/>
    </row>
    <row r="2406" spans="1:17" x14ac:dyDescent="0.25">
      <c r="A2406" s="143"/>
      <c r="B2406" s="143" t="str">
        <f>IF(A2406&gt;"",IF(A2406=E2406,"No",(IF(IFERROR(VLOOKUP(A2406,E:E,1,FALSE)=A2406,FALSE),"Duplicate",IF(E2406&gt;"","Mismatch","IT Only")))),"No")</f>
        <v>No</v>
      </c>
      <c r="C2406" s="86" t="s">
        <v>430</v>
      </c>
      <c r="D2406" s="143" t="s">
        <v>431</v>
      </c>
      <c r="E2406" s="143" t="s">
        <v>7177</v>
      </c>
      <c r="F2406" s="143" t="str">
        <f>IF(E2406=0,"N/A",IF(IF(E2406&gt;"",COUNTIF(E:E,E2406),0)&gt;1,"Yes","No"))</f>
        <v>No</v>
      </c>
      <c r="G2406" s="87" t="s">
        <v>7178</v>
      </c>
      <c r="H2406" s="87" t="s">
        <v>680</v>
      </c>
      <c r="I2406" s="87" t="s">
        <v>445</v>
      </c>
      <c r="J2406" s="87" t="s">
        <v>436</v>
      </c>
      <c r="K2406" s="87">
        <v>37.651000000000003</v>
      </c>
      <c r="L2406" s="87">
        <v>-89.022433329999998</v>
      </c>
      <c r="M2406" s="87"/>
      <c r="N2406" s="87" t="s">
        <v>7177</v>
      </c>
      <c r="O2406" s="87" t="s">
        <v>7179</v>
      </c>
      <c r="P2406" s="87" t="s">
        <v>684</v>
      </c>
      <c r="Q2406" s="87" t="s">
        <v>685</v>
      </c>
    </row>
    <row r="2407" spans="1:17" x14ac:dyDescent="0.25">
      <c r="A2407" s="143" t="s">
        <v>7180</v>
      </c>
      <c r="B2407" s="143" t="str">
        <f>IF(A2407&gt;"",IF(A2407=E2407,"No",(IF(IFERROR(VLOOKUP(A2407,E:E,1,FALSE)=A2407,FALSE),"Duplicate",IF(E2407&gt;"","Mismatch","IT Only")))),"No")</f>
        <v>No</v>
      </c>
      <c r="C2407" s="86" t="s">
        <v>430</v>
      </c>
      <c r="D2407" s="143" t="s">
        <v>431</v>
      </c>
      <c r="E2407" s="143" t="s">
        <v>7181</v>
      </c>
      <c r="F2407" s="143" t="str">
        <f>IF(E2407=0,"N/A",IF(IF(E2407&gt;"",COUNTIF(E:E,E2407),0)&gt;1,"Yes","No"))</f>
        <v>No</v>
      </c>
      <c r="G2407" s="87" t="s">
        <v>7182</v>
      </c>
      <c r="H2407" s="87" t="s">
        <v>493</v>
      </c>
      <c r="I2407" s="87" t="s">
        <v>445</v>
      </c>
      <c r="J2407" s="87" t="s">
        <v>552</v>
      </c>
      <c r="K2407" s="87">
        <v>39.9161</v>
      </c>
      <c r="L2407" s="87">
        <v>-88.890366670000006</v>
      </c>
      <c r="M2407" s="87"/>
      <c r="N2407" s="87" t="s">
        <v>7181</v>
      </c>
      <c r="O2407" s="87" t="s">
        <v>7183</v>
      </c>
      <c r="P2407" s="87" t="s">
        <v>496</v>
      </c>
      <c r="Q2407" s="87" t="s">
        <v>497</v>
      </c>
    </row>
    <row r="2408" spans="1:17" x14ac:dyDescent="0.25">
      <c r="A2408" s="143"/>
      <c r="B2408" s="84" t="str">
        <f>IF(A2408&gt;"",IF(A2408=E2408,"No",(IF(IFERROR(VLOOKUP(A2408,E:E,1,FALSE)=A2408,FALSE),"Duplicate",IF(E2408&gt;"","Mismatch","IT Only")))),"No")</f>
        <v>No</v>
      </c>
      <c r="C2408" s="86" t="s">
        <v>430</v>
      </c>
      <c r="D2408" s="84" t="s">
        <v>431</v>
      </c>
      <c r="E2408" s="84" t="s">
        <v>7175</v>
      </c>
      <c r="F2408" s="84" t="str">
        <f>IF(E2408=0,"N/A",IF(IF(E2408&gt;"",COUNTIF(E:E,E2408),0)&gt;1,"Yes","No"))</f>
        <v>No</v>
      </c>
      <c r="G2408" s="87" t="s">
        <v>7176</v>
      </c>
      <c r="H2408" s="87" t="s">
        <v>593</v>
      </c>
      <c r="I2408" s="87" t="s">
        <v>435</v>
      </c>
      <c r="J2408" s="87" t="s">
        <v>436</v>
      </c>
      <c r="K2408" s="87">
        <v>38.593649999999997</v>
      </c>
      <c r="L2408" s="87">
        <v>-90.501316669999994</v>
      </c>
      <c r="M2408" s="87"/>
      <c r="N2408" s="87" t="s">
        <v>7175</v>
      </c>
      <c r="O2408" s="94">
        <v>254</v>
      </c>
      <c r="P2408" s="87" t="s">
        <v>881</v>
      </c>
      <c r="Q2408" s="89"/>
    </row>
    <row r="2409" spans="1:17" x14ac:dyDescent="0.25">
      <c r="A2409" s="143"/>
      <c r="B2409" s="143" t="str">
        <f>IF(A2409&gt;"",IF(A2409=E2409,"No",(IF(IFERROR(VLOOKUP(A2409,E:E,1,FALSE)=A2409,FALSE),"Duplicate",IF(E2409&gt;"","Mismatch","IT Only")))),"No")</f>
        <v>No</v>
      </c>
      <c r="C2409" s="86" t="s">
        <v>430</v>
      </c>
      <c r="D2409" s="143" t="s">
        <v>431</v>
      </c>
      <c r="E2409" s="143" t="s">
        <v>660</v>
      </c>
      <c r="F2409" s="143" t="str">
        <f>IF(E2409=0,"N/A",IF(IF(E2409&gt;"",COUNTIF(E:E,E2409),0)&gt;1,"Yes","No"))</f>
        <v>No</v>
      </c>
      <c r="G2409" s="87" t="s">
        <v>661</v>
      </c>
      <c r="H2409" s="87" t="s">
        <v>444</v>
      </c>
      <c r="I2409" s="87" t="s">
        <v>445</v>
      </c>
      <c r="J2409" s="87" t="s">
        <v>436</v>
      </c>
      <c r="K2409" s="87">
        <v>40.852901000000003</v>
      </c>
      <c r="L2409" s="87">
        <v>-90.557158000000001</v>
      </c>
      <c r="M2409" s="87"/>
      <c r="N2409" s="87" t="s">
        <v>662</v>
      </c>
      <c r="O2409" s="87" t="s">
        <v>663</v>
      </c>
      <c r="P2409" s="87" t="s">
        <v>457</v>
      </c>
      <c r="Q2409" s="87" t="s">
        <v>470</v>
      </c>
    </row>
    <row r="2410" spans="1:17" x14ac:dyDescent="0.25">
      <c r="A2410" s="143"/>
      <c r="B2410" s="143" t="str">
        <f>IF(A2410&gt;"",IF(A2410=E2410,"No",(IF(IFERROR(VLOOKUP(A2410,E:E,1,FALSE)=A2410,FALSE),"Duplicate",IF(E2410&gt;"","Mismatch","IT Only")))),"No")</f>
        <v>No</v>
      </c>
      <c r="C2410" s="86" t="s">
        <v>430</v>
      </c>
      <c r="D2410" s="143" t="s">
        <v>431</v>
      </c>
      <c r="E2410" s="143" t="s">
        <v>7173</v>
      </c>
      <c r="F2410" s="143" t="str">
        <f>IF(E2410=0,"N/A",IF(IF(E2410&gt;"",COUNTIF(E:E,E2410),0)&gt;1,"Yes","No"))</f>
        <v>No</v>
      </c>
      <c r="G2410" s="87" t="s">
        <v>7174</v>
      </c>
      <c r="H2410" s="87" t="s">
        <v>692</v>
      </c>
      <c r="I2410" s="87" t="s">
        <v>435</v>
      </c>
      <c r="J2410" s="87" t="s">
        <v>436</v>
      </c>
      <c r="K2410" s="87">
        <v>37.085033330000002</v>
      </c>
      <c r="L2410" s="87">
        <v>-89.656549999999996</v>
      </c>
      <c r="M2410" s="87"/>
      <c r="N2410" s="87" t="s">
        <v>7173</v>
      </c>
      <c r="O2410" s="94">
        <v>814</v>
      </c>
      <c r="P2410" s="87" t="s">
        <v>693</v>
      </c>
      <c r="Q2410" s="89"/>
    </row>
    <row r="2411" spans="1:17" x14ac:dyDescent="0.25">
      <c r="A2411" s="143"/>
      <c r="B2411" s="143" t="s">
        <v>10076</v>
      </c>
      <c r="C2411" s="86" t="s">
        <v>430</v>
      </c>
      <c r="D2411" s="143" t="s">
        <v>431</v>
      </c>
      <c r="E2411" s="143" t="s">
        <v>11126</v>
      </c>
      <c r="F2411" s="143" t="str">
        <f>IF(E2411=0,"N/A",IF(IF(E2411&gt;"",COUNTIF(E:E,E2411),0)&gt;1,"Yes","No"))</f>
        <v>No</v>
      </c>
      <c r="G2411" s="87" t="str">
        <f>UPPER("Oriole Street Venice")</f>
        <v>ORIOLE STREET VENICE</v>
      </c>
      <c r="H2411" s="87" t="s">
        <v>558</v>
      </c>
      <c r="I2411" s="87" t="s">
        <v>445</v>
      </c>
      <c r="J2411" s="87" t="s">
        <v>10517</v>
      </c>
      <c r="K2411" s="87">
        <v>-90.168800000000005</v>
      </c>
      <c r="L2411" s="87">
        <v>38.674416000000001</v>
      </c>
      <c r="M2411" s="87" t="s">
        <v>11127</v>
      </c>
      <c r="N2411" s="87"/>
      <c r="O2411" s="87"/>
      <c r="P2411" s="87"/>
      <c r="Q2411" s="87"/>
    </row>
    <row r="2412" spans="1:17" x14ac:dyDescent="0.25">
      <c r="A2412" s="143"/>
      <c r="B2412" s="143" t="str">
        <f>IF(A2412&gt;"",IF(A2412=E2412,"No",(IF(IFERROR(VLOOKUP(A2412,E:E,1,FALSE)=A2412,FALSE),"Duplicate",IF(E2412&gt;"","Mismatch","IT Only")))),"No")</f>
        <v>No</v>
      </c>
      <c r="C2412" s="86" t="s">
        <v>541</v>
      </c>
      <c r="D2412" s="143" t="s">
        <v>549</v>
      </c>
      <c r="E2412" s="143" t="s">
        <v>7198</v>
      </c>
      <c r="F2412" s="143" t="str">
        <f>IF(E2412=0,"N/A",IF(IF(E2412&gt;"",COUNTIF(E:E,E2412),0)&gt;1,"Yes","No"))</f>
        <v>No</v>
      </c>
      <c r="G2412" s="87" t="s">
        <v>7199</v>
      </c>
      <c r="H2412" s="87" t="s">
        <v>444</v>
      </c>
      <c r="I2412" s="87" t="s">
        <v>445</v>
      </c>
      <c r="J2412" s="87" t="s">
        <v>436</v>
      </c>
      <c r="K2412" s="87">
        <v>40.533966999999997</v>
      </c>
      <c r="L2412" s="87">
        <v>-89.630516999999998</v>
      </c>
      <c r="M2412" s="87"/>
      <c r="N2412" s="87" t="s">
        <v>7198</v>
      </c>
      <c r="O2412" s="87" t="s">
        <v>7200</v>
      </c>
      <c r="P2412" s="87" t="s">
        <v>447</v>
      </c>
      <c r="Q2412" s="87" t="s">
        <v>448</v>
      </c>
    </row>
    <row r="2413" spans="1:17" x14ac:dyDescent="0.25">
      <c r="A2413" s="143"/>
      <c r="B2413" s="143" t="str">
        <f>IF(A2413&gt;"",IF(A2413=E2413,"No",(IF(IFERROR(VLOOKUP(A2413,E:E,1,FALSE)=A2413,FALSE),"Duplicate",IF(E2413&gt;"","Mismatch","IT Only")))),"No")</f>
        <v>No</v>
      </c>
      <c r="C2413" s="86" t="s">
        <v>430</v>
      </c>
      <c r="D2413" s="143" t="s">
        <v>431</v>
      </c>
      <c r="E2413" s="143" t="s">
        <v>7201</v>
      </c>
      <c r="F2413" s="143" t="str">
        <f>IF(E2413=0,"N/A",IF(IF(E2413&gt;"",COUNTIF(E:E,E2413),0)&gt;1,"Yes","No"))</f>
        <v>No</v>
      </c>
      <c r="G2413" s="87" t="s">
        <v>7202</v>
      </c>
      <c r="H2413" s="87" t="s">
        <v>489</v>
      </c>
      <c r="I2413" s="87" t="s">
        <v>435</v>
      </c>
      <c r="J2413" s="87" t="s">
        <v>436</v>
      </c>
      <c r="K2413" s="87">
        <v>39.761400000000002</v>
      </c>
      <c r="L2413" s="87">
        <v>-94.356666669999996</v>
      </c>
      <c r="M2413" s="87"/>
      <c r="N2413" s="87" t="s">
        <v>7201</v>
      </c>
      <c r="O2413" s="94">
        <v>764</v>
      </c>
      <c r="P2413" s="87" t="s">
        <v>657</v>
      </c>
      <c r="Q2413" s="89"/>
    </row>
    <row r="2414" spans="1:17" x14ac:dyDescent="0.25">
      <c r="A2414" s="143"/>
      <c r="B2414" s="84" t="str">
        <f>IF(A2414&gt;"",IF(A2414=E2414,"No",(IF(IFERROR(VLOOKUP(A2414,E:E,1,FALSE)=A2414,FALSE),"Duplicate",IF(E2414&gt;"","Mismatch","IT Only")))),"No")</f>
        <v>No</v>
      </c>
      <c r="C2414" s="86" t="s">
        <v>430</v>
      </c>
      <c r="D2414" s="84" t="s">
        <v>431</v>
      </c>
      <c r="E2414" s="143" t="s">
        <v>7185</v>
      </c>
      <c r="F2414" s="84" t="str">
        <f>IF(E2414=0,"N/A",IF(IF(E2414&gt;"",COUNTIF(E:E,E2414),0)&gt;1,"Yes","No"))</f>
        <v>No</v>
      </c>
      <c r="G2414" s="87" t="s">
        <v>7186</v>
      </c>
      <c r="H2414" s="87" t="s">
        <v>489</v>
      </c>
      <c r="I2414" s="87" t="s">
        <v>435</v>
      </c>
      <c r="J2414" s="87" t="s">
        <v>436</v>
      </c>
      <c r="K2414" s="87">
        <v>38.143000000000001</v>
      </c>
      <c r="L2414" s="87">
        <v>-92.632900000000006</v>
      </c>
      <c r="M2414" s="87"/>
      <c r="N2414" s="87" t="s">
        <v>7185</v>
      </c>
      <c r="O2414" s="94">
        <v>568</v>
      </c>
      <c r="P2414" s="87" t="s">
        <v>1505</v>
      </c>
      <c r="Q2414" s="89"/>
    </row>
    <row r="2415" spans="1:17" x14ac:dyDescent="0.25">
      <c r="A2415" s="143"/>
      <c r="B2415" s="84" t="str">
        <f>IF(A2415&gt;"",IF(A2415=E2415,"No",(IF(IFERROR(VLOOKUP(A2415,E:E,1,FALSE)=A2415,FALSE),"Duplicate",IF(E2415&gt;"","Mismatch","IT Only")))),"No")</f>
        <v>No</v>
      </c>
      <c r="C2415" s="86" t="s">
        <v>430</v>
      </c>
      <c r="D2415" s="84" t="s">
        <v>431</v>
      </c>
      <c r="E2415" s="143" t="s">
        <v>7099</v>
      </c>
      <c r="F2415" s="84" t="str">
        <f>IF(E2415=0,"N/A",IF(IF(E2415&gt;"",COUNTIF(E:E,E2415),0)&gt;1,"Yes","No"))</f>
        <v>No</v>
      </c>
      <c r="G2415" s="87" t="s">
        <v>7100</v>
      </c>
      <c r="H2415" s="87" t="s">
        <v>680</v>
      </c>
      <c r="I2415" s="87" t="s">
        <v>445</v>
      </c>
      <c r="J2415" s="87" t="s">
        <v>436</v>
      </c>
      <c r="K2415" s="87">
        <v>37.694701000000002</v>
      </c>
      <c r="L2415" s="87">
        <v>-88.143979999999999</v>
      </c>
      <c r="M2415" s="87"/>
      <c r="N2415" s="87" t="s">
        <v>7101</v>
      </c>
      <c r="O2415" s="87" t="s">
        <v>7102</v>
      </c>
      <c r="P2415" s="87" t="s">
        <v>763</v>
      </c>
      <c r="Q2415" s="87" t="s">
        <v>764</v>
      </c>
    </row>
    <row r="2416" spans="1:17" x14ac:dyDescent="0.25">
      <c r="A2416" s="143"/>
      <c r="B2416" s="84" t="str">
        <f>IF(A2416&gt;"",IF(A2416=E2416,"No",(IF(IFERROR(VLOOKUP(A2416,E:E,1,FALSE)=A2416,FALSE),"Duplicate",IF(E2416&gt;"","Mismatch","IT Only")))),"No")</f>
        <v>No</v>
      </c>
      <c r="C2416" s="86" t="s">
        <v>430</v>
      </c>
      <c r="D2416" s="84" t="s">
        <v>431</v>
      </c>
      <c r="E2416" s="143" t="s">
        <v>7095</v>
      </c>
      <c r="F2416" s="84" t="str">
        <f>IF(E2416=0,"N/A",IF(IF(E2416&gt;"",COUNTIF(E:E,E2416),0)&gt;1,"Yes","No"))</f>
        <v>No</v>
      </c>
      <c r="G2416" s="87" t="s">
        <v>7096</v>
      </c>
      <c r="H2416" s="87" t="s">
        <v>680</v>
      </c>
      <c r="I2416" s="87" t="s">
        <v>445</v>
      </c>
      <c r="J2416" s="87" t="s">
        <v>436</v>
      </c>
      <c r="K2416" s="87">
        <v>37.693095</v>
      </c>
      <c r="L2416" s="87">
        <v>-88.138655</v>
      </c>
      <c r="M2416" s="87"/>
      <c r="N2416" s="87" t="s">
        <v>7097</v>
      </c>
      <c r="O2416" s="87" t="s">
        <v>7098</v>
      </c>
      <c r="P2416" s="87" t="s">
        <v>763</v>
      </c>
      <c r="Q2416" s="87" t="s">
        <v>764</v>
      </c>
    </row>
    <row r="2417" spans="1:17" x14ac:dyDescent="0.25">
      <c r="A2417" s="143"/>
      <c r="E2417" s="203" t="s">
        <v>10492</v>
      </c>
      <c r="G2417" s="130" t="s">
        <v>10510</v>
      </c>
      <c r="H2417" s="130" t="s">
        <v>10196</v>
      </c>
      <c r="I2417" s="130" t="s">
        <v>445</v>
      </c>
      <c r="J2417" s="130" t="s">
        <v>10517</v>
      </c>
      <c r="K2417" s="148">
        <v>-88.391499999999994</v>
      </c>
      <c r="L2417" s="148">
        <v>39.451000000000001</v>
      </c>
      <c r="M2417" s="130" t="s">
        <v>10510</v>
      </c>
      <c r="N2417" s="87"/>
      <c r="O2417" s="94"/>
      <c r="P2417" s="87"/>
      <c r="Q2417" s="89"/>
    </row>
    <row r="2418" spans="1:17" x14ac:dyDescent="0.25">
      <c r="A2418" s="143"/>
      <c r="B2418" s="84" t="str">
        <f>IF(A2418&gt;"",IF(A2418=E2418,"No",(IF(IFERROR(VLOOKUP(A2418,E:E,1,FALSE)=A2418,FALSE),"Duplicate",IF(E2418&gt;"","Mismatch","IT Only")))),"No")</f>
        <v>No</v>
      </c>
      <c r="C2418" s="86" t="s">
        <v>430</v>
      </c>
      <c r="D2418" s="84" t="s">
        <v>431</v>
      </c>
      <c r="E2418" s="143" t="s">
        <v>7218</v>
      </c>
      <c r="F2418" s="84" t="str">
        <f>IF(E2418=0,"N/A",IF(IF(E2418&gt;"",COUNTIF(E:E,E2418),0)&gt;1,"Yes","No"))</f>
        <v>No</v>
      </c>
      <c r="G2418" s="87" t="s">
        <v>7219</v>
      </c>
      <c r="H2418" s="87" t="s">
        <v>444</v>
      </c>
      <c r="I2418" s="87" t="s">
        <v>445</v>
      </c>
      <c r="J2418" s="87" t="s">
        <v>436</v>
      </c>
      <c r="K2418" s="87">
        <v>41.342500000000001</v>
      </c>
      <c r="L2418" s="87">
        <v>-88.800866670000005</v>
      </c>
      <c r="M2418" s="87"/>
      <c r="N2418" s="87" t="s">
        <v>7220</v>
      </c>
      <c r="O2418" s="87" t="s">
        <v>7221</v>
      </c>
      <c r="P2418" s="87" t="s">
        <v>2265</v>
      </c>
      <c r="Q2418" s="87" t="s">
        <v>2266</v>
      </c>
    </row>
    <row r="2419" spans="1:17" x14ac:dyDescent="0.25">
      <c r="A2419" s="143"/>
      <c r="B2419" s="84" t="str">
        <f>IF(A2419&gt;"",IF(A2419=E2419,"No",(IF(IFERROR(VLOOKUP(A2419,E:E,1,FALSE)=A2419,FALSE),"Duplicate",IF(E2419&gt;"","Mismatch","IT Only")))),"No")</f>
        <v>No</v>
      </c>
      <c r="C2419" s="86" t="s">
        <v>430</v>
      </c>
      <c r="D2419" s="84" t="s">
        <v>431</v>
      </c>
      <c r="E2419" s="84" t="s">
        <v>7230</v>
      </c>
      <c r="F2419" s="84" t="str">
        <f>IF(E2419=0,"N/A",IF(IF(E2419&gt;"",COUNTIF(E:E,E2419),0)&gt;1,"Yes","No"))</f>
        <v>No</v>
      </c>
      <c r="G2419" s="87" t="s">
        <v>7231</v>
      </c>
      <c r="H2419" s="87" t="s">
        <v>444</v>
      </c>
      <c r="I2419" s="87" t="s">
        <v>445</v>
      </c>
      <c r="J2419" s="87" t="s">
        <v>436</v>
      </c>
      <c r="K2419" s="87">
        <v>41.381316669999997</v>
      </c>
      <c r="L2419" s="87">
        <v>-88.826549999999997</v>
      </c>
      <c r="M2419" s="87"/>
      <c r="N2419" s="87" t="s">
        <v>7232</v>
      </c>
      <c r="O2419" s="87" t="s">
        <v>7233</v>
      </c>
      <c r="P2419" s="87" t="s">
        <v>2265</v>
      </c>
      <c r="Q2419" s="87" t="s">
        <v>2266</v>
      </c>
    </row>
    <row r="2420" spans="1:17" x14ac:dyDescent="0.25">
      <c r="A2420" s="143"/>
      <c r="B2420" s="84" t="str">
        <f>IF(A2420&gt;"",IF(A2420=E2420,"No",(IF(IFERROR(VLOOKUP(A2420,E:E,1,FALSE)=A2420,FALSE),"Duplicate",IF(E2420&gt;"","Mismatch","IT Only")))),"No")</f>
        <v>No</v>
      </c>
      <c r="C2420" s="86" t="s">
        <v>430</v>
      </c>
      <c r="D2420" s="84" t="s">
        <v>431</v>
      </c>
      <c r="E2420" s="143" t="s">
        <v>7238</v>
      </c>
      <c r="F2420" s="84" t="str">
        <f>IF(E2420=0,"N/A",IF(IF(E2420&gt;"",COUNTIF(E:E,E2420),0)&gt;1,"Yes","No"))</f>
        <v>No</v>
      </c>
      <c r="G2420" s="87" t="s">
        <v>7239</v>
      </c>
      <c r="H2420" s="87" t="s">
        <v>444</v>
      </c>
      <c r="I2420" s="87" t="s">
        <v>445</v>
      </c>
      <c r="J2420" s="87" t="s">
        <v>436</v>
      </c>
      <c r="K2420" s="87">
        <v>41.384818000000003</v>
      </c>
      <c r="L2420" s="87">
        <v>-88.833901999999995</v>
      </c>
      <c r="M2420" s="87"/>
      <c r="N2420" s="87" t="s">
        <v>7240</v>
      </c>
      <c r="O2420" s="87" t="s">
        <v>7241</v>
      </c>
      <c r="P2420" s="87" t="s">
        <v>2265</v>
      </c>
      <c r="Q2420" s="87" t="s">
        <v>2266</v>
      </c>
    </row>
    <row r="2421" spans="1:17" x14ac:dyDescent="0.25">
      <c r="A2421" s="143"/>
      <c r="B2421" s="143" t="str">
        <f>IF(A2421&gt;"",IF(A2421=E2421,"No",(IF(IFERROR(VLOOKUP(A2421,E:E,1,FALSE)=A2421,FALSE),"Duplicate",IF(E2421&gt;"","Mismatch","IT Only")))),"No")</f>
        <v>No</v>
      </c>
      <c r="C2421" s="86" t="s">
        <v>430</v>
      </c>
      <c r="D2421" s="143" t="s">
        <v>431</v>
      </c>
      <c r="E2421" s="143" t="s">
        <v>5568</v>
      </c>
      <c r="F2421" s="143" t="str">
        <f>IF(E2421=0,"N/A",IF(IF(E2421&gt;"",COUNTIF(E:E,E2421),0)&gt;1,"Yes","No"))</f>
        <v>No</v>
      </c>
      <c r="G2421" s="87" t="s">
        <v>5569</v>
      </c>
      <c r="H2421" s="87" t="s">
        <v>444</v>
      </c>
      <c r="I2421" s="87" t="s">
        <v>445</v>
      </c>
      <c r="J2421" s="87" t="s">
        <v>436</v>
      </c>
      <c r="K2421" s="87">
        <v>41.326900000000002</v>
      </c>
      <c r="L2421" s="87">
        <v>-88.875666670000001</v>
      </c>
      <c r="M2421" s="87"/>
      <c r="N2421" s="87" t="s">
        <v>5568</v>
      </c>
      <c r="O2421" s="87" t="s">
        <v>5570</v>
      </c>
      <c r="P2421" s="87" t="s">
        <v>2265</v>
      </c>
      <c r="Q2421" s="87" t="s">
        <v>2266</v>
      </c>
    </row>
    <row r="2422" spans="1:17" x14ac:dyDescent="0.25">
      <c r="A2422" s="143"/>
      <c r="B2422" s="143" t="str">
        <f>IF(A2422&gt;"",IF(A2422=E2422,"No",(IF(IFERROR(VLOOKUP(A2422,E:E,1,FALSE)=A2422,FALSE),"Duplicate",IF(E2422&gt;"","Mismatch","IT Only")))),"No")</f>
        <v>No</v>
      </c>
      <c r="C2422" s="86" t="s">
        <v>430</v>
      </c>
      <c r="D2422" s="143" t="s">
        <v>431</v>
      </c>
      <c r="E2422" s="143" t="s">
        <v>7250</v>
      </c>
      <c r="F2422" s="143" t="str">
        <f>IF(E2422=0,"N/A",IF(IF(E2422&gt;"",COUNTIF(E:E,E2422),0)&gt;1,"Yes","No"))</f>
        <v>No</v>
      </c>
      <c r="G2422" s="87" t="s">
        <v>7251</v>
      </c>
      <c r="H2422" s="87" t="s">
        <v>444</v>
      </c>
      <c r="I2422" s="87" t="s">
        <v>445</v>
      </c>
      <c r="J2422" s="87" t="s">
        <v>436</v>
      </c>
      <c r="K2422" s="87">
        <v>41.336357</v>
      </c>
      <c r="L2422" s="87">
        <v>-88.771469999999994</v>
      </c>
      <c r="M2422" s="87"/>
      <c r="N2422" s="87" t="s">
        <v>7252</v>
      </c>
      <c r="O2422" s="87" t="s">
        <v>7253</v>
      </c>
      <c r="P2422" s="87" t="s">
        <v>2265</v>
      </c>
      <c r="Q2422" s="87" t="s">
        <v>2266</v>
      </c>
    </row>
    <row r="2423" spans="1:17" s="143" customFormat="1" x14ac:dyDescent="0.25">
      <c r="B2423" s="143" t="str">
        <f>IF(A2423&gt;"",IF(A2423=E2423,"No",(IF(IFERROR(VLOOKUP(A2423,E:E,1,FALSE)=A2423,FALSE),"Duplicate",IF(E2423&gt;"","Mismatch","IT Only")))),"No")</f>
        <v>No</v>
      </c>
      <c r="C2423" s="86" t="s">
        <v>430</v>
      </c>
      <c r="D2423" s="143" t="s">
        <v>431</v>
      </c>
      <c r="E2423" s="143" t="s">
        <v>7222</v>
      </c>
      <c r="F2423" s="143" t="str">
        <f>IF(E2423=0,"N/A",IF(IF(E2423&gt;"",COUNTIF(E:E,E2423),0)&gt;1,"Yes","No"))</f>
        <v>No</v>
      </c>
      <c r="G2423" s="106" t="s">
        <v>7223</v>
      </c>
      <c r="H2423" s="106" t="s">
        <v>444</v>
      </c>
      <c r="I2423" s="106" t="s">
        <v>445</v>
      </c>
      <c r="J2423" s="106" t="s">
        <v>436</v>
      </c>
      <c r="K2423" s="106">
        <v>41.326653</v>
      </c>
      <c r="L2423" s="106">
        <v>-88.879650999999996</v>
      </c>
      <c r="M2423" s="106"/>
      <c r="N2423" s="106" t="s">
        <v>7224</v>
      </c>
      <c r="O2423" s="106" t="s">
        <v>7225</v>
      </c>
      <c r="P2423" s="106" t="s">
        <v>2265</v>
      </c>
      <c r="Q2423" s="106" t="s">
        <v>2266</v>
      </c>
    </row>
    <row r="2424" spans="1:17" x14ac:dyDescent="0.25">
      <c r="A2424" s="143"/>
      <c r="B2424" s="143" t="str">
        <f>IF(A2424&gt;"",IF(A2424=E2424,"No",(IF(IFERROR(VLOOKUP(A2424,E:E,1,FALSE)=A2424,FALSE),"Duplicate",IF(E2424&gt;"","Mismatch","IT Only")))),"No")</f>
        <v>No</v>
      </c>
      <c r="C2424" s="86" t="s">
        <v>430</v>
      </c>
      <c r="D2424" s="143" t="s">
        <v>431</v>
      </c>
      <c r="E2424" s="143" t="s">
        <v>7234</v>
      </c>
      <c r="F2424" s="143" t="str">
        <f>IF(E2424=0,"N/A",IF(IF(E2424&gt;"",COUNTIF(E:E,E2424),0)&gt;1,"Yes","No"))</f>
        <v>No</v>
      </c>
      <c r="G2424" s="87" t="s">
        <v>7235</v>
      </c>
      <c r="H2424" s="87" t="s">
        <v>444</v>
      </c>
      <c r="I2424" s="87" t="s">
        <v>445</v>
      </c>
      <c r="J2424" s="87" t="s">
        <v>436</v>
      </c>
      <c r="K2424" s="87">
        <v>41.349690000000002</v>
      </c>
      <c r="L2424" s="87">
        <v>-88.797876000000002</v>
      </c>
      <c r="M2424" s="87"/>
      <c r="N2424" s="87" t="s">
        <v>7236</v>
      </c>
      <c r="O2424" s="87" t="s">
        <v>7237</v>
      </c>
      <c r="P2424" s="87" t="s">
        <v>2265</v>
      </c>
      <c r="Q2424" s="87" t="s">
        <v>2266</v>
      </c>
    </row>
    <row r="2425" spans="1:17" x14ac:dyDescent="0.25">
      <c r="B2425" s="84" t="str">
        <f>IF(A2425&gt;"",IF(A2425=E2425,"No",(IF(IFERROR(VLOOKUP(A2425,E:E,1,FALSE)=A2425,FALSE),"Duplicate",IF(E2425&gt;"","Mismatch","IT Only")))),"No")</f>
        <v>No</v>
      </c>
      <c r="C2425" s="86" t="s">
        <v>430</v>
      </c>
      <c r="D2425" s="84" t="s">
        <v>431</v>
      </c>
      <c r="E2425" s="143" t="s">
        <v>7254</v>
      </c>
      <c r="F2425" s="84" t="str">
        <f>IF(E2425=0,"N/A",IF(IF(E2425&gt;"",COUNTIF(E:E,E2425),0)&gt;1,"Yes","No"))</f>
        <v>No</v>
      </c>
      <c r="G2425" s="87" t="s">
        <v>7255</v>
      </c>
      <c r="H2425" s="87" t="s">
        <v>479</v>
      </c>
      <c r="I2425" s="87" t="s">
        <v>445</v>
      </c>
      <c r="J2425" s="87" t="s">
        <v>436</v>
      </c>
      <c r="K2425" s="87">
        <v>40.231699999999996</v>
      </c>
      <c r="L2425" s="87">
        <v>-90.167462</v>
      </c>
      <c r="M2425" s="87"/>
      <c r="N2425" s="87" t="s">
        <v>7254</v>
      </c>
      <c r="O2425" s="87" t="s">
        <v>7256</v>
      </c>
      <c r="P2425" s="87" t="s">
        <v>482</v>
      </c>
      <c r="Q2425" s="87" t="s">
        <v>483</v>
      </c>
    </row>
    <row r="2426" spans="1:17" x14ac:dyDescent="0.25">
      <c r="A2426" s="143"/>
      <c r="B2426" s="84" t="str">
        <f>IF(A2426&gt;"",IF(A2426=E2426,"No",(IF(IFERROR(VLOOKUP(A2426,E:E,1,FALSE)=A2426,FALSE),"Duplicate",IF(E2426&gt;"","Mismatch","IT Only")))),"No")</f>
        <v>No</v>
      </c>
      <c r="C2426" s="86" t="s">
        <v>430</v>
      </c>
      <c r="D2426" s="84" t="s">
        <v>431</v>
      </c>
      <c r="E2426" s="143" t="s">
        <v>7214</v>
      </c>
      <c r="F2426" s="84" t="str">
        <f>IF(E2426=0,"N/A",IF(IF(E2426&gt;"",COUNTIF(E:E,E2426),0)&gt;1,"Yes","No"))</f>
        <v>No</v>
      </c>
      <c r="G2426" s="87" t="s">
        <v>7215</v>
      </c>
      <c r="H2426" s="87" t="s">
        <v>444</v>
      </c>
      <c r="I2426" s="87" t="s">
        <v>445</v>
      </c>
      <c r="J2426" s="87" t="s">
        <v>436</v>
      </c>
      <c r="K2426" s="87">
        <v>41.349583330000002</v>
      </c>
      <c r="L2426" s="87">
        <v>-88.813266670000004</v>
      </c>
      <c r="M2426" s="87"/>
      <c r="N2426" s="87" t="s">
        <v>7216</v>
      </c>
      <c r="O2426" s="87" t="s">
        <v>7217</v>
      </c>
      <c r="P2426" s="87" t="s">
        <v>2265</v>
      </c>
      <c r="Q2426" s="87" t="s">
        <v>2266</v>
      </c>
    </row>
    <row r="2427" spans="1:17" x14ac:dyDescent="0.25">
      <c r="A2427" s="143"/>
      <c r="B2427" s="84" t="str">
        <f>IF(A2427&gt;"",IF(A2427=E2427,"No",(IF(IFERROR(VLOOKUP(A2427,E:E,1,FALSE)=A2427,FALSE),"Duplicate",IF(E2427&gt;"","Mismatch","IT Only")))),"No")</f>
        <v>No</v>
      </c>
      <c r="C2427" s="86" t="s">
        <v>430</v>
      </c>
      <c r="D2427" s="84" t="s">
        <v>431</v>
      </c>
      <c r="E2427" s="143" t="s">
        <v>7210</v>
      </c>
      <c r="F2427" s="84" t="str">
        <f>IF(E2427=0,"N/A",IF(IF(E2427&gt;"",COUNTIF(E:E,E2427),0)&gt;1,"Yes","No"))</f>
        <v>No</v>
      </c>
      <c r="G2427" s="87" t="s">
        <v>7211</v>
      </c>
      <c r="H2427" s="87" t="s">
        <v>444</v>
      </c>
      <c r="I2427" s="87" t="s">
        <v>445</v>
      </c>
      <c r="J2427" s="87" t="s">
        <v>436</v>
      </c>
      <c r="K2427" s="87">
        <v>41.338250000000002</v>
      </c>
      <c r="L2427" s="87">
        <v>-88.872283330000002</v>
      </c>
      <c r="M2427" s="87"/>
      <c r="N2427" s="87" t="s">
        <v>7212</v>
      </c>
      <c r="O2427" s="87" t="s">
        <v>7213</v>
      </c>
      <c r="P2427" s="87" t="s">
        <v>2265</v>
      </c>
      <c r="Q2427" s="87" t="s">
        <v>2266</v>
      </c>
    </row>
    <row r="2428" spans="1:17" x14ac:dyDescent="0.25">
      <c r="A2428" s="143"/>
      <c r="B2428" s="84" t="str">
        <f>IF(A2428&gt;"",IF(A2428=E2428,"No",(IF(IFERROR(VLOOKUP(A2428,E:E,1,FALSE)=A2428,FALSE),"Duplicate",IF(E2428&gt;"","Mismatch","IT Only")))),"No")</f>
        <v>No</v>
      </c>
      <c r="C2428" s="86" t="s">
        <v>430</v>
      </c>
      <c r="D2428" s="84" t="s">
        <v>431</v>
      </c>
      <c r="E2428" s="143" t="s">
        <v>7257</v>
      </c>
      <c r="F2428" s="84" t="str">
        <f>IF(E2428=0,"N/A",IF(IF(E2428&gt;"",COUNTIF(E:E,E2428),0)&gt;1,"Yes","No"))</f>
        <v>No</v>
      </c>
      <c r="G2428" s="87" t="s">
        <v>7258</v>
      </c>
      <c r="H2428" s="87" t="s">
        <v>489</v>
      </c>
      <c r="I2428" s="87" t="s">
        <v>435</v>
      </c>
      <c r="J2428" s="87" t="s">
        <v>436</v>
      </c>
      <c r="K2428" s="87">
        <v>38.6965</v>
      </c>
      <c r="L2428" s="87">
        <v>-93.002174999999994</v>
      </c>
      <c r="M2428" s="87"/>
      <c r="N2428" s="87" t="s">
        <v>7257</v>
      </c>
      <c r="O2428" s="94">
        <v>872</v>
      </c>
      <c r="P2428" s="87" t="s">
        <v>961</v>
      </c>
      <c r="Q2428" s="89"/>
    </row>
    <row r="2429" spans="1:17" x14ac:dyDescent="0.25">
      <c r="A2429" s="143"/>
      <c r="B2429" s="143" t="str">
        <f>IF(A2429&gt;"",IF(A2429=E2429,"No",(IF(IFERROR(VLOOKUP(A2429,E:E,1,FALSE)=A2429,FALSE),"Duplicate",IF(E2429&gt;"","Mismatch","IT Only")))),"No")</f>
        <v>No</v>
      </c>
      <c r="C2429" s="86" t="s">
        <v>430</v>
      </c>
      <c r="D2429" s="143" t="s">
        <v>431</v>
      </c>
      <c r="E2429" s="143" t="s">
        <v>7206</v>
      </c>
      <c r="F2429" s="143" t="str">
        <f>IF(E2429=0,"N/A",IF(IF(E2429&gt;"",COUNTIF(E:E,E2429),0)&gt;1,"Yes","No"))</f>
        <v>No</v>
      </c>
      <c r="G2429" s="87" t="s">
        <v>7207</v>
      </c>
      <c r="H2429" s="87" t="s">
        <v>444</v>
      </c>
      <c r="I2429" s="87" t="s">
        <v>445</v>
      </c>
      <c r="J2429" s="87" t="s">
        <v>436</v>
      </c>
      <c r="K2429" s="87">
        <v>41.357416669999999</v>
      </c>
      <c r="L2429" s="87">
        <v>-88.860799999999998</v>
      </c>
      <c r="M2429" s="87"/>
      <c r="N2429" s="87" t="s">
        <v>7208</v>
      </c>
      <c r="O2429" s="87" t="s">
        <v>7209</v>
      </c>
      <c r="P2429" s="87" t="s">
        <v>2265</v>
      </c>
      <c r="Q2429" s="87" t="s">
        <v>2266</v>
      </c>
    </row>
    <row r="2430" spans="1:17" x14ac:dyDescent="0.25">
      <c r="A2430" s="143"/>
      <c r="B2430" s="143" t="str">
        <f>IF(A2430&gt;"",IF(A2430=E2430,"No",(IF(IFERROR(VLOOKUP(A2430,E:E,1,FALSE)=A2430,FALSE),"Duplicate",IF(E2430&gt;"","Mismatch","IT Only")))),"No")</f>
        <v>No</v>
      </c>
      <c r="C2430" s="86" t="s">
        <v>430</v>
      </c>
      <c r="D2430" s="143" t="s">
        <v>431</v>
      </c>
      <c r="E2430" s="143" t="s">
        <v>7246</v>
      </c>
      <c r="F2430" s="143" t="str">
        <f>IF(E2430=0,"N/A",IF(IF(E2430&gt;"",COUNTIF(E:E,E2430),0)&gt;1,"Yes","No"))</f>
        <v>No</v>
      </c>
      <c r="G2430" s="87" t="s">
        <v>7247</v>
      </c>
      <c r="H2430" s="87" t="s">
        <v>444</v>
      </c>
      <c r="I2430" s="87" t="s">
        <v>445</v>
      </c>
      <c r="J2430" s="87" t="s">
        <v>436</v>
      </c>
      <c r="K2430" s="87">
        <v>41.341866670000002</v>
      </c>
      <c r="L2430" s="87">
        <v>-88.878699999999995</v>
      </c>
      <c r="M2430" s="87"/>
      <c r="N2430" s="87" t="s">
        <v>7248</v>
      </c>
      <c r="O2430" s="87" t="s">
        <v>7249</v>
      </c>
      <c r="P2430" s="87" t="s">
        <v>2265</v>
      </c>
      <c r="Q2430" s="87" t="s">
        <v>2266</v>
      </c>
    </row>
    <row r="2431" spans="1:17" x14ac:dyDescent="0.25">
      <c r="A2431" s="143"/>
      <c r="B2431" s="143" t="str">
        <f>IF(A2431&gt;"",IF(A2431=E2431,"No",(IF(IFERROR(VLOOKUP(A2431,E:E,1,FALSE)=A2431,FALSE),"Duplicate",IF(E2431&gt;"","Mismatch","IT Only")))),"No")</f>
        <v>No</v>
      </c>
      <c r="C2431" s="86" t="s">
        <v>430</v>
      </c>
      <c r="D2431" s="143" t="s">
        <v>431</v>
      </c>
      <c r="E2431" s="143" t="s">
        <v>7242</v>
      </c>
      <c r="F2431" s="143" t="str">
        <f>IF(E2431=0,"N/A",IF(IF(E2431&gt;"",COUNTIF(E:E,E2431),0)&gt;1,"Yes","No"))</f>
        <v>No</v>
      </c>
      <c r="G2431" s="87" t="s">
        <v>7243</v>
      </c>
      <c r="H2431" s="87" t="s">
        <v>444</v>
      </c>
      <c r="I2431" s="87" t="s">
        <v>445</v>
      </c>
      <c r="J2431" s="87" t="s">
        <v>436</v>
      </c>
      <c r="K2431" s="87">
        <v>41.326493999999997</v>
      </c>
      <c r="L2431" s="87">
        <v>-88.876238999999998</v>
      </c>
      <c r="M2431" s="87"/>
      <c r="N2431" s="87" t="s">
        <v>7244</v>
      </c>
      <c r="O2431" s="87" t="s">
        <v>7245</v>
      </c>
      <c r="P2431" s="87" t="s">
        <v>2265</v>
      </c>
      <c r="Q2431" s="87" t="s">
        <v>2266</v>
      </c>
    </row>
    <row r="2432" spans="1:17" x14ac:dyDescent="0.25">
      <c r="A2432" s="143"/>
      <c r="B2432" s="143" t="str">
        <f>IF(A2432&gt;"",IF(A2432=E2432,"No",(IF(IFERROR(VLOOKUP(A2432,E:E,1,FALSE)=A2432,FALSE),"Duplicate",IF(E2432&gt;"","Mismatch","IT Only")))),"No")</f>
        <v>No</v>
      </c>
      <c r="C2432" s="91" t="s">
        <v>1007</v>
      </c>
      <c r="D2432" s="143" t="s">
        <v>549</v>
      </c>
      <c r="E2432" s="143" t="s">
        <v>2747</v>
      </c>
      <c r="F2432" s="143" t="str">
        <f>IF(E2432=0,"N/A",IF(IF(E2432&gt;"",COUNTIF(E:E,E2432),0)&gt;1,"Yes","No"))</f>
        <v>Yes</v>
      </c>
      <c r="G2432" s="87" t="s">
        <v>2748</v>
      </c>
      <c r="H2432" s="87" t="s">
        <v>672</v>
      </c>
      <c r="I2432" s="87" t="s">
        <v>445</v>
      </c>
      <c r="J2432" s="87" t="s">
        <v>436</v>
      </c>
      <c r="K2432" s="87">
        <v>40.174849999999999</v>
      </c>
      <c r="L2432" s="87">
        <v>-87.6751</v>
      </c>
      <c r="M2432" s="87"/>
      <c r="N2432" s="87" t="s">
        <v>2749</v>
      </c>
      <c r="O2432" s="87" t="s">
        <v>2750</v>
      </c>
      <c r="P2432" s="87" t="s">
        <v>1704</v>
      </c>
      <c r="Q2432" s="87" t="s">
        <v>1705</v>
      </c>
    </row>
    <row r="2433" spans="1:17" x14ac:dyDescent="0.25">
      <c r="A2433" s="143" t="s">
        <v>7203</v>
      </c>
      <c r="B2433" s="143" t="str">
        <f>IF(A2433&gt;"",IF(A2433=E2433,"No",(IF(IFERROR(VLOOKUP(A2433,E:E,1,FALSE)=A2433,FALSE),"Duplicate",IF(E2433&gt;"","Mismatch","IT Only")))),"No")</f>
        <v>No</v>
      </c>
      <c r="C2433" s="91" t="s">
        <v>1007</v>
      </c>
      <c r="D2433" s="143" t="s">
        <v>549</v>
      </c>
      <c r="E2433" s="143" t="s">
        <v>2747</v>
      </c>
      <c r="F2433" s="143" t="str">
        <f>IF(E2433=0,"N/A",IF(IF(E2433&gt;"",COUNTIF(E:E,E2433),0)&gt;1,"Yes","No"))</f>
        <v>Yes</v>
      </c>
      <c r="G2433" s="87" t="s">
        <v>7204</v>
      </c>
      <c r="H2433" s="87" t="s">
        <v>444</v>
      </c>
      <c r="I2433" s="87" t="s">
        <v>445</v>
      </c>
      <c r="J2433" s="87" t="s">
        <v>552</v>
      </c>
      <c r="K2433" s="87">
        <v>41.353299999999997</v>
      </c>
      <c r="L2433" s="87">
        <v>-88.84651667</v>
      </c>
      <c r="M2433" s="87"/>
      <c r="N2433" s="87" t="s">
        <v>2749</v>
      </c>
      <c r="O2433" s="87" t="s">
        <v>7205</v>
      </c>
      <c r="P2433" s="87" t="s">
        <v>2265</v>
      </c>
      <c r="Q2433" s="87" t="s">
        <v>2266</v>
      </c>
    </row>
    <row r="2434" spans="1:17" x14ac:dyDescent="0.25">
      <c r="A2434" s="90"/>
      <c r="B2434" s="90" t="str">
        <f>IF(A2434&gt;"",IF(A2434=E2434,"No",(IF(IFERROR(VLOOKUP(A2434,E:E,1,FALSE)=A2434,FALSE),"Duplicate",IF(E2434&gt;"","Mismatch","IT Only")))),"No")</f>
        <v>No</v>
      </c>
      <c r="C2434" s="91" t="s">
        <v>451</v>
      </c>
      <c r="D2434" s="90" t="s">
        <v>431</v>
      </c>
      <c r="E2434" s="90" t="s">
        <v>7226</v>
      </c>
      <c r="F2434" s="90" t="str">
        <f>IF(E2434=0,"N/A",IF(IF(E2434&gt;"",COUNTIF(E:E,E2434),0)&gt;1,"Yes","No"))</f>
        <v>No</v>
      </c>
      <c r="G2434" s="92" t="s">
        <v>7227</v>
      </c>
      <c r="H2434" s="92" t="s">
        <v>444</v>
      </c>
      <c r="I2434" s="92" t="s">
        <v>3317</v>
      </c>
      <c r="J2434" s="92" t="s">
        <v>436</v>
      </c>
      <c r="K2434" s="92"/>
      <c r="L2434" s="92"/>
      <c r="M2434" s="92"/>
      <c r="N2434" s="92" t="s">
        <v>7228</v>
      </c>
      <c r="O2434" s="92" t="s">
        <v>7229</v>
      </c>
      <c r="P2434" s="92" t="s">
        <v>2265</v>
      </c>
      <c r="Q2434" s="97"/>
    </row>
    <row r="2435" spans="1:17" x14ac:dyDescent="0.25">
      <c r="A2435" s="143"/>
      <c r="B2435" s="143" t="str">
        <f>IF(A2435&gt;"",IF(A2435=E2435,"No",(IF(IFERROR(VLOOKUP(A2435,E:E,1,FALSE)=A2435,FALSE),"Duplicate",IF(E2435&gt;"","Mismatch","IT Only")))),"No")</f>
        <v>No</v>
      </c>
      <c r="C2435" s="86" t="s">
        <v>430</v>
      </c>
      <c r="D2435" s="143" t="s">
        <v>431</v>
      </c>
      <c r="E2435" s="143" t="s">
        <v>6985</v>
      </c>
      <c r="F2435" s="143" t="str">
        <f>IF(E2435=0,"N/A",IF(IF(E2435&gt;"",COUNTIF(E:E,E2435),0)&gt;1,"Yes","No"))</f>
        <v>No</v>
      </c>
      <c r="G2435" s="87" t="s">
        <v>6986</v>
      </c>
      <c r="H2435" s="87" t="s">
        <v>444</v>
      </c>
      <c r="I2435" s="87" t="s">
        <v>445</v>
      </c>
      <c r="J2435" s="87" t="s">
        <v>436</v>
      </c>
      <c r="K2435" s="87">
        <v>41.380866670000003</v>
      </c>
      <c r="L2435" s="87">
        <v>-88.839166669999997</v>
      </c>
      <c r="M2435" s="87"/>
      <c r="N2435" s="87" t="s">
        <v>6987</v>
      </c>
      <c r="O2435" s="87" t="s">
        <v>6988</v>
      </c>
      <c r="P2435" s="87" t="s">
        <v>2265</v>
      </c>
      <c r="Q2435" s="87" t="s">
        <v>2266</v>
      </c>
    </row>
    <row r="2436" spans="1:17" x14ac:dyDescent="0.25">
      <c r="A2436" s="143"/>
      <c r="B2436" s="143" t="str">
        <f>IF(A2436&gt;"",IF(A2436=E2436,"No",(IF(IFERROR(VLOOKUP(A2436,E:E,1,FALSE)=A2436,FALSE),"Duplicate",IF(E2436&gt;"","Mismatch","IT Only")))),"No")</f>
        <v>No</v>
      </c>
      <c r="C2436" s="86" t="s">
        <v>430</v>
      </c>
      <c r="D2436" s="143" t="s">
        <v>431</v>
      </c>
      <c r="E2436" s="143" t="s">
        <v>7259</v>
      </c>
      <c r="F2436" s="143" t="str">
        <f>IF(E2436=0,"N/A",IF(IF(E2436&gt;"",COUNTIF(E:E,E2436),0)&gt;1,"Yes","No"))</f>
        <v>No</v>
      </c>
      <c r="G2436" s="87" t="s">
        <v>7260</v>
      </c>
      <c r="H2436" s="87" t="s">
        <v>644</v>
      </c>
      <c r="I2436" s="87" t="s">
        <v>435</v>
      </c>
      <c r="J2436" s="87" t="s">
        <v>436</v>
      </c>
      <c r="K2436" s="87">
        <v>38.376078</v>
      </c>
      <c r="L2436" s="87">
        <v>-90.498351999999997</v>
      </c>
      <c r="M2436" s="87"/>
      <c r="N2436" s="87" t="s">
        <v>7259</v>
      </c>
      <c r="O2436" s="94">
        <v>207</v>
      </c>
      <c r="P2436" s="87" t="s">
        <v>645</v>
      </c>
      <c r="Q2436" s="89"/>
    </row>
    <row r="2437" spans="1:17" x14ac:dyDescent="0.25">
      <c r="A2437" s="143" t="s">
        <v>8596</v>
      </c>
      <c r="B2437" s="84" t="str">
        <f>IF(A2437&gt;"",IF(A2437=E2437,"No",(IF(IFERROR(VLOOKUP(A2437,E:E,1,FALSE)=A2437,FALSE),"Duplicate",IF(E2437&gt;"","Mismatch","IT Only")))),"No")</f>
        <v>No</v>
      </c>
      <c r="C2437" s="86" t="s">
        <v>430</v>
      </c>
      <c r="D2437" s="84" t="s">
        <v>472</v>
      </c>
      <c r="E2437" s="143" t="s">
        <v>8597</v>
      </c>
      <c r="F2437" s="84" t="str">
        <f>IF(E2437=0,"N/A",IF(IF(E2437&gt;"",COUNTIF(E:E,E2437),0)&gt;1,"Yes","No"))</f>
        <v>No</v>
      </c>
      <c r="G2437" s="87" t="s">
        <v>9988</v>
      </c>
      <c r="H2437" s="87" t="s">
        <v>444</v>
      </c>
      <c r="I2437" s="87" t="s">
        <v>445</v>
      </c>
      <c r="J2437" s="87" t="s">
        <v>467</v>
      </c>
      <c r="K2437" s="87">
        <v>41.316016670000003</v>
      </c>
      <c r="L2437" s="87">
        <v>-88.856133330000006</v>
      </c>
      <c r="M2437" s="87"/>
      <c r="N2437" s="87" t="s">
        <v>8598</v>
      </c>
      <c r="O2437" s="87" t="s">
        <v>8599</v>
      </c>
      <c r="P2437" s="87" t="s">
        <v>2265</v>
      </c>
      <c r="Q2437" s="87" t="s">
        <v>2266</v>
      </c>
    </row>
    <row r="2438" spans="1:17" x14ac:dyDescent="0.25">
      <c r="A2438" s="143" t="s">
        <v>7261</v>
      </c>
      <c r="B2438" s="143" t="str">
        <f>IF(A2438&gt;"",IF(A2438=E2438,"No",(IF(IFERROR(VLOOKUP(A2438,E:E,1,FALSE)=A2438,FALSE),"Duplicate",IF(E2438&gt;"","Mismatch","IT Only")))),"No")</f>
        <v>No</v>
      </c>
      <c r="C2438" s="86" t="s">
        <v>430</v>
      </c>
      <c r="D2438" s="143" t="s">
        <v>472</v>
      </c>
      <c r="E2438" s="143" t="s">
        <v>7262</v>
      </c>
      <c r="F2438" s="143" t="str">
        <f>IF(E2438=0,"N/A",IF(IF(E2438&gt;"",COUNTIF(E:E,E2438),0)&gt;1,"Yes","No"))</f>
        <v>No</v>
      </c>
      <c r="G2438" s="87" t="s">
        <v>7263</v>
      </c>
      <c r="H2438" s="87" t="s">
        <v>434</v>
      </c>
      <c r="I2438" s="87" t="s">
        <v>435</v>
      </c>
      <c r="J2438" s="87" t="s">
        <v>1956</v>
      </c>
      <c r="K2438" s="87">
        <v>38.923847000000002</v>
      </c>
      <c r="L2438" s="87">
        <v>-92.574313000000004</v>
      </c>
      <c r="M2438" s="87"/>
      <c r="N2438" s="87" t="s">
        <v>7262</v>
      </c>
      <c r="O2438" s="88">
        <v>64</v>
      </c>
      <c r="P2438" s="87" t="s">
        <v>1297</v>
      </c>
      <c r="Q2438" s="89"/>
    </row>
    <row r="2439" spans="1:17" x14ac:dyDescent="0.25">
      <c r="A2439" s="143" t="s">
        <v>7264</v>
      </c>
      <c r="B2439" s="84" t="str">
        <f>IF(A2439&gt;"",IF(A2439=E2439,"No",(IF(IFERROR(VLOOKUP(A2439,E:E,1,FALSE)=A2439,FALSE),"Duplicate",IF(E2439&gt;"","Mismatch","IT Only")))),"No")</f>
        <v>No</v>
      </c>
      <c r="C2439" s="86" t="s">
        <v>430</v>
      </c>
      <c r="D2439" s="84" t="s">
        <v>472</v>
      </c>
      <c r="E2439" s="143" t="s">
        <v>7265</v>
      </c>
      <c r="F2439" s="84" t="str">
        <f>IF(E2439=0,"N/A",IF(IF(E2439&gt;"",COUNTIF(E:E,E2439),0)&gt;1,"Yes","No"))</f>
        <v>No</v>
      </c>
      <c r="G2439" s="87" t="s">
        <v>7266</v>
      </c>
      <c r="H2439" s="87" t="s">
        <v>434</v>
      </c>
      <c r="I2439" s="87" t="s">
        <v>435</v>
      </c>
      <c r="J2439" s="87" t="s">
        <v>830</v>
      </c>
      <c r="K2439" s="87">
        <v>38.923847000000002</v>
      </c>
      <c r="L2439" s="87">
        <v>-92.574313000000004</v>
      </c>
      <c r="M2439" s="87"/>
      <c r="N2439" s="87" t="s">
        <v>7265</v>
      </c>
      <c r="O2439" s="94">
        <v>874</v>
      </c>
      <c r="P2439" s="87" t="s">
        <v>1297</v>
      </c>
      <c r="Q2439" s="89"/>
    </row>
    <row r="2440" spans="1:17" x14ac:dyDescent="0.25">
      <c r="A2440" s="143"/>
      <c r="B2440" s="84" t="str">
        <f>IF(A2440&gt;"",IF(A2440=E2440,"No",(IF(IFERROR(VLOOKUP(A2440,E:E,1,FALSE)=A2440,FALSE),"Duplicate",IF(E2440&gt;"","Mismatch","IT Only")))),"No")</f>
        <v>No</v>
      </c>
      <c r="C2440" s="86" t="s">
        <v>430</v>
      </c>
      <c r="D2440" s="84" t="s">
        <v>431</v>
      </c>
      <c r="E2440" s="143" t="s">
        <v>7267</v>
      </c>
      <c r="F2440" s="84" t="str">
        <f>IF(E2440=0,"N/A",IF(IF(E2440&gt;"",COUNTIF(E:E,E2440),0)&gt;1,"Yes","No"))</f>
        <v>No</v>
      </c>
      <c r="G2440" s="87" t="s">
        <v>7268</v>
      </c>
      <c r="H2440" s="87" t="s">
        <v>528</v>
      </c>
      <c r="I2440" s="87" t="s">
        <v>445</v>
      </c>
      <c r="J2440" s="87" t="s">
        <v>436</v>
      </c>
      <c r="K2440" s="87">
        <v>39.509034</v>
      </c>
      <c r="L2440" s="87">
        <v>-89.195036999999999</v>
      </c>
      <c r="M2440" s="87"/>
      <c r="N2440" s="87" t="s">
        <v>7267</v>
      </c>
      <c r="O2440" s="87" t="s">
        <v>7269</v>
      </c>
      <c r="P2440" s="87" t="s">
        <v>714</v>
      </c>
      <c r="Q2440" s="87" t="s">
        <v>715</v>
      </c>
    </row>
    <row r="2441" spans="1:17" x14ac:dyDescent="0.25">
      <c r="A2441" s="143"/>
      <c r="B2441" s="143" t="str">
        <f>IF(A2441&gt;"",IF(A2441=E2441,"No",(IF(IFERROR(VLOOKUP(A2441,E:E,1,FALSE)=A2441,FALSE),"Duplicate",IF(E2441&gt;"","Mismatch","IT Only")))),"No")</f>
        <v>No</v>
      </c>
      <c r="C2441" s="86" t="s">
        <v>430</v>
      </c>
      <c r="D2441" s="143" t="s">
        <v>431</v>
      </c>
      <c r="E2441" s="143" t="s">
        <v>7273</v>
      </c>
      <c r="F2441" s="143" t="str">
        <f>IF(E2441=0,"N/A",IF(IF(E2441&gt;"",COUNTIF(E:E,E2441),0)&gt;1,"Yes","No"))</f>
        <v>No</v>
      </c>
      <c r="G2441" s="87" t="s">
        <v>7274</v>
      </c>
      <c r="H2441" s="87" t="s">
        <v>489</v>
      </c>
      <c r="I2441" s="87" t="s">
        <v>435</v>
      </c>
      <c r="J2441" s="87" t="s">
        <v>436</v>
      </c>
      <c r="K2441" s="87">
        <v>38.358266669999999</v>
      </c>
      <c r="L2441" s="87">
        <v>-91.487716669999998</v>
      </c>
      <c r="M2441" s="87"/>
      <c r="N2441" s="87" t="s">
        <v>7273</v>
      </c>
      <c r="O2441" s="94">
        <v>978</v>
      </c>
      <c r="P2441" s="87" t="s">
        <v>1042</v>
      </c>
      <c r="Q2441" s="89"/>
    </row>
    <row r="2442" spans="1:17" ht="30" x14ac:dyDescent="0.25">
      <c r="A2442" s="143"/>
      <c r="B2442" s="143" t="str">
        <f>IF(A2442&gt;"",IF(A2442=E2442,"No",(IF(IFERROR(VLOOKUP(A2442,E:E,1,FALSE)=A2442,FALSE),"Duplicate",IF(E2442&gt;"","Mismatch","IT Only")))),"No")</f>
        <v>No</v>
      </c>
      <c r="C2442" s="86" t="s">
        <v>430</v>
      </c>
      <c r="D2442" s="143" t="s">
        <v>431</v>
      </c>
      <c r="E2442" s="143" t="s">
        <v>7277</v>
      </c>
      <c r="F2442" s="143" t="str">
        <f>IF(E2442=0,"N/A",IF(IF(E2442&gt;"",COUNTIF(E:E,E2442),0)&gt;1,"Yes","No"))</f>
        <v>No</v>
      </c>
      <c r="G2442" s="87" t="s">
        <v>7276</v>
      </c>
      <c r="H2442" s="87" t="s">
        <v>489</v>
      </c>
      <c r="I2442" s="87" t="s">
        <v>435</v>
      </c>
      <c r="J2442" s="87" t="s">
        <v>436</v>
      </c>
      <c r="K2442" s="87">
        <v>38.350433000000002</v>
      </c>
      <c r="L2442" s="87">
        <v>-91.499073999999993</v>
      </c>
      <c r="M2442" s="87"/>
      <c r="N2442" s="87" t="s">
        <v>7277</v>
      </c>
      <c r="O2442" s="94">
        <v>910</v>
      </c>
      <c r="P2442" s="87" t="s">
        <v>1042</v>
      </c>
      <c r="Q2442" s="89"/>
    </row>
    <row r="2443" spans="1:17" ht="30" x14ac:dyDescent="0.25">
      <c r="A2443" s="93" t="s">
        <v>7194</v>
      </c>
      <c r="B2443" s="143" t="str">
        <f>IF(A2443&gt;"",IF(A2443=E2443,"No",(IF(IFERROR(VLOOKUP(A2443,E:E,1,FALSE)=A2443,FALSE),"Duplicate",IF(E2443&gt;"","Mismatch","IT Only")))),"No")</f>
        <v>Duplicate</v>
      </c>
      <c r="C2443" s="86" t="s">
        <v>463</v>
      </c>
      <c r="D2443" s="143" t="s">
        <v>549</v>
      </c>
      <c r="E2443" s="143" t="s">
        <v>7191</v>
      </c>
      <c r="F2443" s="143" t="str">
        <f>IF(E2443=0,"N/A",IF(IF(E2443&gt;"",COUNTIF(E:E,E2443),0)&gt;1,"Yes","No"))</f>
        <v>Yes</v>
      </c>
      <c r="G2443" s="87" t="s">
        <v>7195</v>
      </c>
      <c r="H2443" s="87" t="s">
        <v>489</v>
      </c>
      <c r="I2443" s="87" t="s">
        <v>435</v>
      </c>
      <c r="J2443" s="87" t="s">
        <v>7196</v>
      </c>
      <c r="K2443" s="87">
        <v>38.202981999999999</v>
      </c>
      <c r="L2443" s="87">
        <v>-92.614503999999997</v>
      </c>
      <c r="M2443" s="87"/>
      <c r="N2443" s="87" t="s">
        <v>580</v>
      </c>
      <c r="O2443" s="100" t="s">
        <v>7197</v>
      </c>
      <c r="P2443" s="87" t="s">
        <v>1505</v>
      </c>
      <c r="Q2443" s="89"/>
    </row>
    <row r="2444" spans="1:17" ht="30" x14ac:dyDescent="0.25">
      <c r="A2444" s="93" t="s">
        <v>7190</v>
      </c>
      <c r="B2444" s="143" t="str">
        <f>IF(A2444&gt;"",IF(A2444=E2444,"No",(IF(IFERROR(VLOOKUP(A2444,E:E,1,FALSE)=A2444,FALSE),"Duplicate",IF(E2444&gt;"","Mismatch","IT Only")))),"No")</f>
        <v>Mismatch</v>
      </c>
      <c r="C2444" s="86" t="s">
        <v>463</v>
      </c>
      <c r="D2444" s="143" t="s">
        <v>464</v>
      </c>
      <c r="E2444" s="143" t="s">
        <v>7191</v>
      </c>
      <c r="F2444" s="143" t="str">
        <f>IF(E2444=0,"N/A",IF(IF(E2444&gt;"",COUNTIF(E:E,E2444),0)&gt;1,"Yes","No"))</f>
        <v>Yes</v>
      </c>
      <c r="G2444" s="87" t="s">
        <v>7192</v>
      </c>
      <c r="H2444" s="87" t="s">
        <v>489</v>
      </c>
      <c r="I2444" s="87" t="s">
        <v>435</v>
      </c>
      <c r="J2444" s="87" t="s">
        <v>436</v>
      </c>
      <c r="K2444" s="87">
        <v>38.203049</v>
      </c>
      <c r="L2444" s="87">
        <v>-92.614788000000004</v>
      </c>
      <c r="M2444" s="87"/>
      <c r="N2444" s="87" t="s">
        <v>7193</v>
      </c>
      <c r="O2444" s="88">
        <v>55</v>
      </c>
      <c r="P2444" s="87" t="s">
        <v>1505</v>
      </c>
      <c r="Q2444" s="89"/>
    </row>
    <row r="2445" spans="1:17" x14ac:dyDescent="0.25">
      <c r="A2445" s="93" t="s">
        <v>7187</v>
      </c>
      <c r="B2445" s="143" t="str">
        <f>IF(A2445&gt;"",IF(A2445=E2445,"No",(IF(IFERROR(VLOOKUP(A2445,E:E,1,FALSE)=A2445,FALSE),"Duplicate",IF(E2445&gt;"","Mismatch","IT Only")))),"No")</f>
        <v>Mismatch</v>
      </c>
      <c r="C2445" s="86" t="s">
        <v>463</v>
      </c>
      <c r="D2445" s="143" t="s">
        <v>464</v>
      </c>
      <c r="E2445" s="143" t="s">
        <v>7188</v>
      </c>
      <c r="F2445" s="143" t="str">
        <f>IF(E2445=0,"N/A",IF(IF(E2445&gt;"",COUNTIF(E:E,E2445),0)&gt;1,"Yes","No"))</f>
        <v>Yes</v>
      </c>
      <c r="G2445" s="87" t="s">
        <v>7189</v>
      </c>
      <c r="H2445" s="87" t="s">
        <v>489</v>
      </c>
      <c r="I2445" s="87" t="s">
        <v>435</v>
      </c>
      <c r="J2445" s="87" t="s">
        <v>436</v>
      </c>
      <c r="K2445" s="87">
        <v>38.204405999999999</v>
      </c>
      <c r="L2445" s="87">
        <v>-92.617277000000001</v>
      </c>
      <c r="M2445" s="87"/>
      <c r="N2445" s="87"/>
      <c r="O2445" s="87"/>
      <c r="P2445" s="87"/>
      <c r="Q2445" s="87"/>
    </row>
    <row r="2446" spans="1:17" x14ac:dyDescent="0.25">
      <c r="A2446" s="143"/>
      <c r="B2446" s="143" t="str">
        <f>IF(A2446&gt;"",IF(A2446=E2446,"No",(IF(IFERROR(VLOOKUP(A2446,E:E,1,FALSE)=A2446,FALSE),"Duplicate",IF(E2446&gt;"","Mismatch","IT Only")))),"No")</f>
        <v>No</v>
      </c>
      <c r="C2446" s="86" t="s">
        <v>430</v>
      </c>
      <c r="D2446" s="143" t="s">
        <v>431</v>
      </c>
      <c r="E2446" s="143" t="s">
        <v>7278</v>
      </c>
      <c r="F2446" s="143" t="str">
        <f>IF(E2446=0,"N/A",IF(IF(E2446&gt;"",COUNTIF(E:E,E2446),0)&gt;1,"Yes","No"))</f>
        <v>No</v>
      </c>
      <c r="G2446" s="87" t="s">
        <v>7279</v>
      </c>
      <c r="H2446" s="87" t="s">
        <v>444</v>
      </c>
      <c r="I2446" s="87" t="s">
        <v>445</v>
      </c>
      <c r="J2446" s="87" t="s">
        <v>436</v>
      </c>
      <c r="K2446" s="87">
        <v>40.634079</v>
      </c>
      <c r="L2446" s="87">
        <v>-89.679743000000002</v>
      </c>
      <c r="M2446" s="87"/>
      <c r="N2446" s="87" t="s">
        <v>7278</v>
      </c>
      <c r="O2446" s="87" t="s">
        <v>7280</v>
      </c>
      <c r="P2446" s="87" t="s">
        <v>447</v>
      </c>
      <c r="Q2446" s="87" t="s">
        <v>448</v>
      </c>
    </row>
    <row r="2447" spans="1:17" x14ac:dyDescent="0.25">
      <c r="A2447" s="143"/>
      <c r="B2447" s="143" t="str">
        <f>IF(A2447&gt;"",IF(A2447=E2447,"No",(IF(IFERROR(VLOOKUP(A2447,E:E,1,FALSE)=A2447,FALSE),"Duplicate",IF(E2447&gt;"","Mismatch","IT Only")))),"No")</f>
        <v>No</v>
      </c>
      <c r="C2447" s="86" t="s">
        <v>430</v>
      </c>
      <c r="D2447" s="143" t="s">
        <v>431</v>
      </c>
      <c r="E2447" s="143" t="s">
        <v>7581</v>
      </c>
      <c r="F2447" s="143" t="str">
        <f>IF(E2447=0,"N/A",IF(IF(E2447&gt;"",COUNTIF(E:E,E2447),0)&gt;1,"Yes","No"))</f>
        <v>No</v>
      </c>
      <c r="G2447" s="87" t="s">
        <v>7582</v>
      </c>
      <c r="H2447" s="87" t="s">
        <v>516</v>
      </c>
      <c r="I2447" s="87" t="s">
        <v>445</v>
      </c>
      <c r="J2447" s="87" t="s">
        <v>436</v>
      </c>
      <c r="K2447" s="87">
        <v>38.081533329999999</v>
      </c>
      <c r="L2447" s="87">
        <v>-89.329183330000006</v>
      </c>
      <c r="M2447" s="87"/>
      <c r="N2447" s="87" t="s">
        <v>7583</v>
      </c>
      <c r="O2447" s="87" t="s">
        <v>7584</v>
      </c>
      <c r="P2447" s="87" t="s">
        <v>898</v>
      </c>
      <c r="Q2447" s="87" t="s">
        <v>899</v>
      </c>
    </row>
    <row r="2448" spans="1:17" x14ac:dyDescent="0.25">
      <c r="A2448" s="143"/>
      <c r="B2448" s="143" t="str">
        <f>IF(A2448&gt;"",IF(A2448=E2448,"No",(IF(IFERROR(VLOOKUP(A2448,E:E,1,FALSE)=A2448,FALSE),"Duplicate",IF(E2448&gt;"","Mismatch","IT Only")))),"No")</f>
        <v>No</v>
      </c>
      <c r="C2448" s="86" t="s">
        <v>430</v>
      </c>
      <c r="D2448" s="143" t="s">
        <v>431</v>
      </c>
      <c r="E2448" s="143" t="s">
        <v>7283</v>
      </c>
      <c r="F2448" s="143" t="str">
        <f>IF(E2448=0,"N/A",IF(IF(E2448&gt;"",COUNTIF(E:E,E2448),0)&gt;1,"Yes","No"))</f>
        <v>No</v>
      </c>
      <c r="G2448" s="87" t="s">
        <v>7284</v>
      </c>
      <c r="H2448" s="87" t="s">
        <v>644</v>
      </c>
      <c r="I2448" s="87" t="s">
        <v>435</v>
      </c>
      <c r="J2448" s="87" t="s">
        <v>436</v>
      </c>
      <c r="K2448" s="87">
        <v>38.484611999999998</v>
      </c>
      <c r="L2448" s="87">
        <v>-90.739110999999994</v>
      </c>
      <c r="M2448" s="87"/>
      <c r="N2448" s="87" t="s">
        <v>7285</v>
      </c>
      <c r="O2448" s="94">
        <v>556</v>
      </c>
      <c r="P2448" s="87" t="s">
        <v>1562</v>
      </c>
      <c r="Q2448" s="89"/>
    </row>
    <row r="2449" spans="1:17" x14ac:dyDescent="0.25">
      <c r="A2449" s="143"/>
      <c r="B2449" s="143" t="s">
        <v>10076</v>
      </c>
      <c r="C2449" s="86" t="s">
        <v>430</v>
      </c>
      <c r="D2449" s="143" t="s">
        <v>431</v>
      </c>
      <c r="E2449" s="143" t="s">
        <v>11132</v>
      </c>
      <c r="F2449" s="143" t="str">
        <f>IF(E2449=0,"N/A",IF(IF(E2449&gt;"",COUNTIF(E:E,E2449),0)&gt;1,"Yes","No"))</f>
        <v>No</v>
      </c>
      <c r="G2449" s="87" t="str">
        <f>UPPER("Propes Avenue Granite City")</f>
        <v>PROPES AVENUE GRANITE CITY</v>
      </c>
      <c r="H2449" s="87" t="s">
        <v>558</v>
      </c>
      <c r="I2449" s="87" t="s">
        <v>445</v>
      </c>
      <c r="J2449" s="87" t="s">
        <v>10517</v>
      </c>
      <c r="K2449" s="87">
        <v>-90.126677999999998</v>
      </c>
      <c r="L2449" s="87">
        <v>38.709277999999998</v>
      </c>
      <c r="M2449" s="87" t="s">
        <v>11133</v>
      </c>
      <c r="N2449" s="87"/>
      <c r="O2449" s="87"/>
      <c r="P2449" s="87"/>
      <c r="Q2449" s="87"/>
    </row>
    <row r="2450" spans="1:17" x14ac:dyDescent="0.25">
      <c r="A2450" s="143" t="s">
        <v>7289</v>
      </c>
      <c r="B2450" s="84" t="str">
        <f>IF(A2450&gt;"",IF(A2450=E2450,"No",(IF(IFERROR(VLOOKUP(A2450,E:E,1,FALSE)=A2450,FALSE),"Duplicate",IF(E2450&gt;"","Mismatch","IT Only")))),"No")</f>
        <v>No</v>
      </c>
      <c r="C2450" s="86" t="s">
        <v>430</v>
      </c>
      <c r="D2450" s="84" t="s">
        <v>755</v>
      </c>
      <c r="E2450" s="143" t="s">
        <v>7290</v>
      </c>
      <c r="F2450" s="84" t="str">
        <f>IF(E2450=0,"N/A",IF(IF(E2450&gt;"",COUNTIF(E:E,E2450),0)&gt;1,"Yes","No"))</f>
        <v>No</v>
      </c>
      <c r="G2450" s="87" t="s">
        <v>7291</v>
      </c>
      <c r="H2450" s="87" t="s">
        <v>440</v>
      </c>
      <c r="I2450" s="87" t="s">
        <v>435</v>
      </c>
      <c r="J2450" s="87" t="s">
        <v>2177</v>
      </c>
      <c r="K2450" s="87">
        <v>38.673679999999997</v>
      </c>
      <c r="L2450" s="87">
        <v>-90.297776999999996</v>
      </c>
      <c r="M2450" s="87" t="s">
        <v>7292</v>
      </c>
      <c r="N2450" s="87" t="s">
        <v>7290</v>
      </c>
      <c r="O2450" s="88">
        <v>8</v>
      </c>
      <c r="P2450" s="87" t="s">
        <v>594</v>
      </c>
      <c r="Q2450" s="89"/>
    </row>
    <row r="2451" spans="1:17" x14ac:dyDescent="0.25">
      <c r="A2451" s="143" t="s">
        <v>7286</v>
      </c>
      <c r="B2451" s="84" t="str">
        <f>IF(A2451&gt;"",IF(A2451=E2451,"No",(IF(IFERROR(VLOOKUP(A2451,E:E,1,FALSE)=A2451,FALSE),"Duplicate",IF(E2451&gt;"","Mismatch","IT Only")))),"No")</f>
        <v>No</v>
      </c>
      <c r="C2451" s="86" t="s">
        <v>430</v>
      </c>
      <c r="D2451" s="84" t="s">
        <v>431</v>
      </c>
      <c r="E2451" s="143" t="s">
        <v>7286</v>
      </c>
      <c r="F2451" s="84" t="str">
        <f>IF(E2451=0,"N/A",IF(IF(E2451&gt;"",COUNTIF(E:E,E2451),0)&gt;1,"Yes","No"))</f>
        <v>No</v>
      </c>
      <c r="G2451" s="87" t="s">
        <v>7287</v>
      </c>
      <c r="H2451" s="87" t="s">
        <v>758</v>
      </c>
      <c r="I2451" s="87" t="s">
        <v>435</v>
      </c>
      <c r="J2451" s="87" t="s">
        <v>580</v>
      </c>
      <c r="K2451" s="87">
        <v>38.677233999999999</v>
      </c>
      <c r="L2451" s="87">
        <v>-90.298618000000005</v>
      </c>
      <c r="M2451" s="87" t="s">
        <v>7288</v>
      </c>
      <c r="N2451" s="87"/>
      <c r="O2451" s="94"/>
      <c r="P2451" s="87"/>
      <c r="Q2451" s="89"/>
    </row>
    <row r="2452" spans="1:17" x14ac:dyDescent="0.25">
      <c r="A2452" s="93" t="s">
        <v>7293</v>
      </c>
      <c r="B2452" s="143" t="str">
        <f>IF(A2452&gt;"",IF(A2452=E2452,"No",(IF(IFERROR(VLOOKUP(A2452,E:E,1,FALSE)=A2452,FALSE),"Duplicate",IF(E2452&gt;"","Mismatch","IT Only")))),"No")</f>
        <v>Mismatch</v>
      </c>
      <c r="C2452" s="86" t="s">
        <v>463</v>
      </c>
      <c r="D2452" s="143" t="s">
        <v>464</v>
      </c>
      <c r="E2452" s="143" t="s">
        <v>7294</v>
      </c>
      <c r="F2452" s="143" t="str">
        <f>IF(E2452=0,"N/A",IF(IF(E2452&gt;"",COUNTIF(E:E,E2452),0)&gt;1,"Yes","No"))</f>
        <v>No</v>
      </c>
      <c r="G2452" s="87" t="s">
        <v>7295</v>
      </c>
      <c r="H2452" s="87" t="s">
        <v>528</v>
      </c>
      <c r="I2452" s="87" t="s">
        <v>445</v>
      </c>
      <c r="J2452" s="87" t="s">
        <v>467</v>
      </c>
      <c r="K2452" s="87">
        <v>39.004980000000003</v>
      </c>
      <c r="L2452" s="87">
        <v>-87.617999999999995</v>
      </c>
      <c r="M2452" s="87"/>
      <c r="N2452" s="87" t="s">
        <v>7294</v>
      </c>
      <c r="O2452" s="87" t="s">
        <v>7296</v>
      </c>
      <c r="P2452" s="87" t="s">
        <v>530</v>
      </c>
      <c r="Q2452" s="87" t="s">
        <v>531</v>
      </c>
    </row>
    <row r="2453" spans="1:17" x14ac:dyDescent="0.25">
      <c r="A2453" s="143" t="s">
        <v>7309</v>
      </c>
      <c r="B2453" s="84" t="str">
        <f>IF(A2453&gt;"",IF(A2453=E2453,"No",(IF(IFERROR(VLOOKUP(A2453,E:E,1,FALSE)=A2453,FALSE),"Duplicate",IF(E2453&gt;"","Mismatch","IT Only")))),"No")</f>
        <v>No</v>
      </c>
      <c r="C2453" s="86" t="s">
        <v>430</v>
      </c>
      <c r="D2453" s="84" t="s">
        <v>431</v>
      </c>
      <c r="E2453" s="84" t="s">
        <v>7310</v>
      </c>
      <c r="F2453" s="84" t="str">
        <f>IF(E2453=0,"N/A",IF(IF(E2453&gt;"",COUNTIF(E:E,E2453),0)&gt;1,"Yes","No"))</f>
        <v>No</v>
      </c>
      <c r="G2453" s="87" t="s">
        <v>7311</v>
      </c>
      <c r="H2453" s="87" t="s">
        <v>479</v>
      </c>
      <c r="I2453" s="87" t="s">
        <v>445</v>
      </c>
      <c r="J2453" s="87" t="s">
        <v>467</v>
      </c>
      <c r="K2453" s="87">
        <v>39.441333329999999</v>
      </c>
      <c r="L2453" s="87">
        <v>-89.994450000000001</v>
      </c>
      <c r="M2453" s="87"/>
      <c r="N2453" s="87" t="s">
        <v>7310</v>
      </c>
      <c r="O2453" s="87" t="s">
        <v>7312</v>
      </c>
      <c r="P2453" s="87" t="s">
        <v>482</v>
      </c>
      <c r="Q2453" s="87" t="s">
        <v>483</v>
      </c>
    </row>
    <row r="2454" spans="1:17" x14ac:dyDescent="0.25">
      <c r="A2454" s="143"/>
      <c r="E2454" s="143" t="s">
        <v>10419</v>
      </c>
      <c r="F2454" s="84" t="str">
        <f>IF(E2454=0,"N/A",IF(IF(E2454&gt;"",COUNTIF(E:E,E2454),0)&gt;1,"Yes","No"))</f>
        <v>No</v>
      </c>
      <c r="G2454" s="87" t="s">
        <v>10420</v>
      </c>
      <c r="H2454" s="87"/>
      <c r="I2454" s="87" t="s">
        <v>10421</v>
      </c>
      <c r="J2454" s="87" t="s">
        <v>500</v>
      </c>
      <c r="K2454" s="87"/>
      <c r="L2454" s="87"/>
      <c r="M2454" s="87"/>
      <c r="N2454" s="87"/>
      <c r="O2454" s="87"/>
      <c r="P2454" s="87"/>
      <c r="Q2454" s="87"/>
    </row>
    <row r="2455" spans="1:17" x14ac:dyDescent="0.25">
      <c r="A2455" s="143"/>
      <c r="B2455" s="143" t="str">
        <f>IF(A2455&gt;"",IF(A2455=E2455,"No",(IF(IFERROR(VLOOKUP(A2455,E:E,1,FALSE)=A2455,FALSE),"Duplicate",IF(E2455&gt;"","Mismatch","IT Only")))),"No")</f>
        <v>No</v>
      </c>
      <c r="C2455" s="86" t="s">
        <v>430</v>
      </c>
      <c r="D2455" s="143" t="s">
        <v>431</v>
      </c>
      <c r="E2455" s="143" t="s">
        <v>7297</v>
      </c>
      <c r="F2455" s="143" t="str">
        <f>IF(E2455=0,"N/A",IF(IF(E2455&gt;"",COUNTIF(E:E,E2455),0)&gt;1,"Yes","No"))</f>
        <v>No</v>
      </c>
      <c r="G2455" s="87" t="s">
        <v>7298</v>
      </c>
      <c r="H2455" s="87" t="s">
        <v>528</v>
      </c>
      <c r="I2455" s="87" t="s">
        <v>445</v>
      </c>
      <c r="J2455" s="87" t="s">
        <v>436</v>
      </c>
      <c r="K2455" s="87"/>
      <c r="L2455" s="87"/>
      <c r="M2455" s="87"/>
      <c r="N2455" s="87" t="s">
        <v>7297</v>
      </c>
      <c r="O2455" s="87" t="s">
        <v>7299</v>
      </c>
      <c r="P2455" s="87" t="s">
        <v>530</v>
      </c>
      <c r="Q2455" s="87" t="s">
        <v>531</v>
      </c>
    </row>
    <row r="2456" spans="1:17" x14ac:dyDescent="0.25">
      <c r="A2456" s="143"/>
      <c r="B2456" s="84" t="str">
        <f>IF(A2456&gt;"",IF(A2456=E2456,"No",(IF(IFERROR(VLOOKUP(A2456,E:E,1,FALSE)=A2456,FALSE),"Duplicate",IF(E2456&gt;"","Mismatch","IT Only")))),"No")</f>
        <v>No</v>
      </c>
      <c r="C2456" s="86" t="s">
        <v>430</v>
      </c>
      <c r="D2456" s="84" t="s">
        <v>431</v>
      </c>
      <c r="E2456" s="143" t="s">
        <v>7300</v>
      </c>
      <c r="F2456" s="84" t="str">
        <f>IF(E2456=0,"N/A",IF(IF(E2456&gt;"",COUNTIF(E:E,E2456),0)&gt;1,"Yes","No"))</f>
        <v>No</v>
      </c>
      <c r="G2456" s="87" t="s">
        <v>7301</v>
      </c>
      <c r="H2456" s="87" t="s">
        <v>528</v>
      </c>
      <c r="I2456" s="87" t="s">
        <v>445</v>
      </c>
      <c r="J2456" s="87" t="s">
        <v>436</v>
      </c>
      <c r="K2456" s="87">
        <v>39.004833329999997</v>
      </c>
      <c r="L2456" s="87">
        <v>-87.618049999999997</v>
      </c>
      <c r="M2456" s="87"/>
      <c r="N2456" s="87" t="s">
        <v>7300</v>
      </c>
      <c r="O2456" s="87" t="s">
        <v>7302</v>
      </c>
      <c r="P2456" s="87" t="s">
        <v>530</v>
      </c>
      <c r="Q2456" s="87" t="s">
        <v>531</v>
      </c>
    </row>
    <row r="2457" spans="1:17" x14ac:dyDescent="0.25">
      <c r="A2457" s="143"/>
      <c r="B2457" s="84" t="str">
        <f>IF(A2457&gt;"",IF(A2457=E2457,"No",(IF(IFERROR(VLOOKUP(A2457,E:E,1,FALSE)=A2457,FALSE),"Duplicate",IF(E2457&gt;"","Mismatch","IT Only")))),"No")</f>
        <v>No</v>
      </c>
      <c r="C2457" s="86" t="s">
        <v>541</v>
      </c>
      <c r="D2457" s="84" t="s">
        <v>925</v>
      </c>
      <c r="E2457" s="143" t="s">
        <v>7313</v>
      </c>
      <c r="F2457" s="84" t="str">
        <f>IF(E2457=0,"N/A",IF(IF(E2457&gt;"",COUNTIF(E:E,E2457),0)&gt;1,"Yes","No"))</f>
        <v>No</v>
      </c>
      <c r="G2457" s="87" t="s">
        <v>7313</v>
      </c>
      <c r="H2457" s="87" t="s">
        <v>528</v>
      </c>
      <c r="I2457" s="87" t="s">
        <v>851</v>
      </c>
      <c r="J2457" s="87" t="s">
        <v>500</v>
      </c>
      <c r="K2457" s="87">
        <v>39.411338999999998</v>
      </c>
      <c r="L2457" s="87">
        <v>-89.104426000000004</v>
      </c>
      <c r="M2457" s="87"/>
      <c r="N2457" s="87" t="s">
        <v>7313</v>
      </c>
      <c r="O2457" s="87" t="s">
        <v>7314</v>
      </c>
      <c r="P2457" s="87" t="s">
        <v>714</v>
      </c>
      <c r="Q2457" s="87" t="s">
        <v>715</v>
      </c>
    </row>
    <row r="2458" spans="1:17" x14ac:dyDescent="0.25">
      <c r="A2458" s="143"/>
      <c r="B2458" s="143" t="str">
        <f>IF(A2458&gt;"",IF(A2458=E2458,"No",(IF(IFERROR(VLOOKUP(A2458,E:E,1,FALSE)=A2458,FALSE),"Duplicate",IF(E2458&gt;"","Mismatch","IT Only")))),"No")</f>
        <v>No</v>
      </c>
      <c r="C2458" s="86" t="s">
        <v>430</v>
      </c>
      <c r="D2458" s="143" t="s">
        <v>431</v>
      </c>
      <c r="E2458" s="143" t="s">
        <v>7315</v>
      </c>
      <c r="F2458" s="143" t="str">
        <f>IF(E2458=0,"N/A",IF(IF(E2458&gt;"",COUNTIF(E:E,E2458),0)&gt;1,"Yes","No"))</f>
        <v>No</v>
      </c>
      <c r="G2458" s="87" t="s">
        <v>7316</v>
      </c>
      <c r="H2458" s="87" t="s">
        <v>528</v>
      </c>
      <c r="I2458" s="87" t="s">
        <v>445</v>
      </c>
      <c r="J2458" s="87" t="s">
        <v>436</v>
      </c>
      <c r="K2458" s="87">
        <v>39.391500000000001</v>
      </c>
      <c r="L2458" s="87">
        <v>-89.076966670000004</v>
      </c>
      <c r="M2458" s="87"/>
      <c r="N2458" s="87" t="s">
        <v>7315</v>
      </c>
      <c r="O2458" s="87" t="s">
        <v>7317</v>
      </c>
      <c r="P2458" s="87" t="s">
        <v>714</v>
      </c>
      <c r="Q2458" s="87" t="s">
        <v>715</v>
      </c>
    </row>
    <row r="2459" spans="1:17" x14ac:dyDescent="0.25">
      <c r="A2459" s="143"/>
      <c r="E2459" s="203" t="s">
        <v>7326</v>
      </c>
      <c r="G2459" s="141" t="s">
        <v>10470</v>
      </c>
      <c r="H2459" s="110"/>
      <c r="I2459" s="141" t="s">
        <v>445</v>
      </c>
      <c r="J2459" s="141" t="s">
        <v>500</v>
      </c>
      <c r="K2459" s="144">
        <v>39.408385056129099</v>
      </c>
      <c r="L2459" s="144">
        <v>-89.080331934415298</v>
      </c>
      <c r="M2459" s="110"/>
      <c r="N2459" s="110"/>
      <c r="O2459" s="110"/>
      <c r="P2459" s="110"/>
      <c r="Q2459" s="110"/>
    </row>
    <row r="2460" spans="1:17" ht="30" x14ac:dyDescent="0.25">
      <c r="A2460" s="93" t="s">
        <v>7325</v>
      </c>
      <c r="B2460" s="143" t="str">
        <f>IF(A2460&gt;"",IF(A2460=E2460,"No",(IF(IFERROR(VLOOKUP(A2460,E:E,1,FALSE)=A2460,FALSE),"Duplicate",IF(E2460&gt;"","Mismatch","IT Only")))),"No")</f>
        <v>Duplicate</v>
      </c>
      <c r="C2460" s="86" t="s">
        <v>463</v>
      </c>
      <c r="D2460" s="143" t="s">
        <v>755</v>
      </c>
      <c r="E2460" s="143" t="s">
        <v>7326</v>
      </c>
      <c r="F2460" s="143" t="str">
        <f>IF(E2460=0,"N/A",IF(IF(E2460&gt;"",COUNTIF(E:E,E2460),0)&gt;1,"Yes","No"))</f>
        <v>Yes</v>
      </c>
      <c r="G2460" s="87" t="s">
        <v>7327</v>
      </c>
      <c r="H2460" s="87" t="s">
        <v>528</v>
      </c>
      <c r="I2460" s="87" t="s">
        <v>445</v>
      </c>
      <c r="J2460" s="87" t="s">
        <v>2177</v>
      </c>
      <c r="K2460" s="87">
        <v>39.409166669999998</v>
      </c>
      <c r="L2460" s="87">
        <v>-89.080833330000004</v>
      </c>
      <c r="M2460" s="87" t="s">
        <v>7324</v>
      </c>
      <c r="N2460" s="87" t="s">
        <v>7326</v>
      </c>
      <c r="O2460" s="87" t="s">
        <v>7328</v>
      </c>
      <c r="P2460" s="87" t="s">
        <v>714</v>
      </c>
      <c r="Q2460" s="87" t="s">
        <v>715</v>
      </c>
    </row>
    <row r="2461" spans="1:17" x14ac:dyDescent="0.25">
      <c r="A2461" s="93" t="s">
        <v>7321</v>
      </c>
      <c r="B2461" s="84" t="str">
        <f>IF(A2461&gt;"",IF(A2461=E2461,"No",(IF(IFERROR(VLOOKUP(A2461,E:E,1,FALSE)=A2461,FALSE),"Duplicate",IF(E2461&gt;"","Mismatch","IT Only")))),"No")</f>
        <v>Mismatch</v>
      </c>
      <c r="C2461" s="86" t="s">
        <v>463</v>
      </c>
      <c r="D2461" s="84" t="s">
        <v>925</v>
      </c>
      <c r="E2461" s="84" t="s">
        <v>7322</v>
      </c>
      <c r="F2461" s="84" t="str">
        <f>IF(E2461=0,"N/A",IF(IF(E2461&gt;"",COUNTIF(E:E,E2461),0)&gt;1,"Yes","No"))</f>
        <v>Yes</v>
      </c>
      <c r="G2461" s="87" t="s">
        <v>7323</v>
      </c>
      <c r="H2461" s="87" t="s">
        <v>2419</v>
      </c>
      <c r="I2461" s="87" t="s">
        <v>445</v>
      </c>
      <c r="J2461" s="87" t="s">
        <v>580</v>
      </c>
      <c r="K2461" s="87">
        <v>39.409166669999998</v>
      </c>
      <c r="L2461" s="87">
        <v>-89.080833330000004</v>
      </c>
      <c r="M2461" s="87" t="s">
        <v>7324</v>
      </c>
      <c r="N2461" s="87"/>
      <c r="O2461" s="87"/>
      <c r="P2461" s="87"/>
      <c r="Q2461" s="87"/>
    </row>
    <row r="2462" spans="1:17" x14ac:dyDescent="0.25">
      <c r="A2462" s="143"/>
      <c r="B2462" s="84" t="str">
        <f>IF(A2462&gt;"",IF(A2462=E2462,"No",(IF(IFERROR(VLOOKUP(A2462,E:E,1,FALSE)=A2462,FALSE),"Duplicate",IF(E2462&gt;"","Mismatch","IT Only")))),"No")</f>
        <v>No</v>
      </c>
      <c r="C2462" s="86" t="s">
        <v>430</v>
      </c>
      <c r="D2462" s="84" t="s">
        <v>431</v>
      </c>
      <c r="E2462" s="143" t="s">
        <v>7329</v>
      </c>
      <c r="F2462" s="84" t="str">
        <f>IF(E2462=0,"N/A",IF(IF(E2462&gt;"",COUNTIF(E:E,E2462),0)&gt;1,"Yes","No"))</f>
        <v>No</v>
      </c>
      <c r="G2462" s="87" t="s">
        <v>7330</v>
      </c>
      <c r="H2462" s="87" t="s">
        <v>528</v>
      </c>
      <c r="I2462" s="87" t="s">
        <v>445</v>
      </c>
      <c r="J2462" s="87" t="s">
        <v>436</v>
      </c>
      <c r="K2462" s="87">
        <v>39.375666670000001</v>
      </c>
      <c r="L2462" s="87">
        <v>-89.086733330000001</v>
      </c>
      <c r="M2462" s="87"/>
      <c r="N2462" s="87" t="s">
        <v>7329</v>
      </c>
      <c r="O2462" s="87" t="s">
        <v>7331</v>
      </c>
      <c r="P2462" s="87" t="s">
        <v>714</v>
      </c>
      <c r="Q2462" s="87" t="s">
        <v>715</v>
      </c>
    </row>
    <row r="2463" spans="1:17" x14ac:dyDescent="0.25">
      <c r="A2463" s="143"/>
      <c r="B2463" s="84" t="str">
        <f>IF(A2463&gt;"",IF(A2463=E2463,"No",(IF(IFERROR(VLOOKUP(A2463,E:E,1,FALSE)=A2463,FALSE),"Duplicate",IF(E2463&gt;"","Mismatch","IT Only")))),"No")</f>
        <v>No</v>
      </c>
      <c r="C2463" s="86" t="s">
        <v>430</v>
      </c>
      <c r="D2463" s="84" t="s">
        <v>431</v>
      </c>
      <c r="E2463" s="84" t="s">
        <v>7318</v>
      </c>
      <c r="F2463" s="84" t="str">
        <f>IF(E2463=0,"N/A",IF(IF(E2463&gt;"",COUNTIF(E:E,E2463),0)&gt;1,"Yes","No"))</f>
        <v>No</v>
      </c>
      <c r="G2463" s="87" t="s">
        <v>7319</v>
      </c>
      <c r="H2463" s="87" t="s">
        <v>528</v>
      </c>
      <c r="I2463" s="87" t="s">
        <v>445</v>
      </c>
      <c r="J2463" s="87" t="s">
        <v>436</v>
      </c>
      <c r="K2463" s="87">
        <v>39.400833329999998</v>
      </c>
      <c r="L2463" s="87">
        <v>-89.113466669999994</v>
      </c>
      <c r="M2463" s="87"/>
      <c r="N2463" s="87" t="s">
        <v>7318</v>
      </c>
      <c r="O2463" s="87" t="s">
        <v>7320</v>
      </c>
      <c r="P2463" s="87" t="s">
        <v>714</v>
      </c>
      <c r="Q2463" s="87" t="s">
        <v>715</v>
      </c>
    </row>
    <row r="2464" spans="1:17" x14ac:dyDescent="0.25">
      <c r="A2464" s="143"/>
      <c r="B2464" s="84" t="str">
        <f>IF(A2464&gt;"",IF(A2464=E2464,"No",(IF(IFERROR(VLOOKUP(A2464,E:E,1,FALSE)=A2464,FALSE),"Duplicate",IF(E2464&gt;"","Mismatch","IT Only")))),"No")</f>
        <v>No</v>
      </c>
      <c r="C2464" s="86" t="s">
        <v>430</v>
      </c>
      <c r="D2464" s="84" t="s">
        <v>431</v>
      </c>
      <c r="E2464" s="84" t="s">
        <v>7340</v>
      </c>
      <c r="F2464" s="84" t="str">
        <f>IF(E2464=0,"N/A",IF(IF(E2464&gt;"",COUNTIF(E:E,E2464),0)&gt;1,"Yes","No"))</f>
        <v>No</v>
      </c>
      <c r="G2464" s="87" t="s">
        <v>7341</v>
      </c>
      <c r="H2464" s="87" t="s">
        <v>528</v>
      </c>
      <c r="I2464" s="87" t="s">
        <v>445</v>
      </c>
      <c r="J2464" s="87" t="s">
        <v>436</v>
      </c>
      <c r="K2464" s="87">
        <v>39.616333330000003</v>
      </c>
      <c r="L2464" s="87">
        <v>-87.685149999999993</v>
      </c>
      <c r="M2464" s="87"/>
      <c r="N2464" s="87" t="s">
        <v>7340</v>
      </c>
      <c r="O2464" s="87" t="s">
        <v>7342</v>
      </c>
      <c r="P2464" s="87" t="s">
        <v>714</v>
      </c>
      <c r="Q2464" s="87" t="s">
        <v>715</v>
      </c>
    </row>
    <row r="2465" spans="1:17" x14ac:dyDescent="0.25">
      <c r="A2465" s="93" t="s">
        <v>7334</v>
      </c>
      <c r="B2465" s="84" t="str">
        <f>IF(A2465&gt;"",IF(A2465=E2465,"No",(IF(IFERROR(VLOOKUP(A2465,E:E,1,FALSE)=A2465,FALSE),"Duplicate",IF(E2465&gt;"","Mismatch","IT Only")))),"No")</f>
        <v>Duplicate</v>
      </c>
      <c r="C2465" s="86" t="s">
        <v>463</v>
      </c>
      <c r="D2465" s="84" t="s">
        <v>464</v>
      </c>
      <c r="E2465" s="143" t="s">
        <v>7336</v>
      </c>
      <c r="F2465" s="84" t="str">
        <f>IF(E2465=0,"N/A",IF(IF(E2465&gt;"",COUNTIF(E:E,E2465),0)&gt;1,"Yes","No"))</f>
        <v>Yes</v>
      </c>
      <c r="G2465" s="87" t="s">
        <v>7335</v>
      </c>
      <c r="H2465" s="87" t="s">
        <v>2419</v>
      </c>
      <c r="I2465" s="87" t="s">
        <v>445</v>
      </c>
      <c r="J2465" s="87" t="s">
        <v>830</v>
      </c>
      <c r="K2465" s="87">
        <v>39.614908</v>
      </c>
      <c r="L2465" s="87">
        <v>-87.693066999999999</v>
      </c>
      <c r="M2465" s="87" t="s">
        <v>10044</v>
      </c>
      <c r="N2465" s="87"/>
      <c r="O2465" s="88"/>
      <c r="P2465" s="87"/>
      <c r="Q2465" s="89"/>
    </row>
    <row r="2466" spans="1:17" x14ac:dyDescent="0.25">
      <c r="A2466" s="143" t="s">
        <v>7336</v>
      </c>
      <c r="B2466" s="84" t="str">
        <f>IF(A2466&gt;"",IF(A2466=E2466,"No",(IF(IFERROR(VLOOKUP(A2466,E:E,1,FALSE)=A2466,FALSE),"Duplicate",IF(E2466&gt;"","Mismatch","IT Only")))),"No")</f>
        <v>No</v>
      </c>
      <c r="C2466" s="86" t="s">
        <v>430</v>
      </c>
      <c r="D2466" s="84" t="s">
        <v>431</v>
      </c>
      <c r="E2466" s="84" t="s">
        <v>7337</v>
      </c>
      <c r="F2466" s="84" t="str">
        <f>IF(E2466=0,"N/A",IF(IF(E2466&gt;"",COUNTIF(E:E,E2466),0)&gt;1,"Yes","No"))</f>
        <v>Yes</v>
      </c>
      <c r="G2466" s="87" t="s">
        <v>7338</v>
      </c>
      <c r="H2466" s="87" t="s">
        <v>528</v>
      </c>
      <c r="I2466" s="87" t="s">
        <v>445</v>
      </c>
      <c r="J2466" s="87" t="s">
        <v>830</v>
      </c>
      <c r="K2466" s="87">
        <v>39.614908</v>
      </c>
      <c r="L2466" s="87">
        <v>-87.693066999999999</v>
      </c>
      <c r="M2466" s="87" t="s">
        <v>10044</v>
      </c>
      <c r="N2466" s="87" t="s">
        <v>7337</v>
      </c>
      <c r="O2466" s="87" t="s">
        <v>7339</v>
      </c>
      <c r="P2466" s="87" t="s">
        <v>714</v>
      </c>
      <c r="Q2466" s="87" t="s">
        <v>715</v>
      </c>
    </row>
    <row r="2467" spans="1:17" x14ac:dyDescent="0.25">
      <c r="A2467" s="143"/>
      <c r="B2467" s="143" t="str">
        <f>IF(A2467&gt;"",IF(A2467=E2467,"No",(IF(IFERROR(VLOOKUP(A2467,E:E,1,FALSE)=A2467,FALSE),"Duplicate",IF(E2467&gt;"","Mismatch","IT Only")))),"No")</f>
        <v>No</v>
      </c>
      <c r="C2467" s="86" t="s">
        <v>430</v>
      </c>
      <c r="D2467" s="143" t="s">
        <v>431</v>
      </c>
      <c r="E2467" s="143" t="s">
        <v>7355</v>
      </c>
      <c r="F2467" s="143" t="str">
        <f>IF(E2467=0,"N/A",IF(IF(E2467&gt;"",COUNTIF(E:E,E2467),0)&gt;1,"Yes","No"))</f>
        <v>No</v>
      </c>
      <c r="G2467" s="87" t="s">
        <v>7362</v>
      </c>
      <c r="H2467" s="87" t="s">
        <v>516</v>
      </c>
      <c r="I2467" s="87" t="s">
        <v>445</v>
      </c>
      <c r="J2467" s="87" t="s">
        <v>436</v>
      </c>
      <c r="K2467" s="87">
        <v>38.560683330000003</v>
      </c>
      <c r="L2467" s="87">
        <v>-90.173883329999995</v>
      </c>
      <c r="M2467" s="87"/>
      <c r="N2467" s="87" t="s">
        <v>7355</v>
      </c>
      <c r="O2467" s="94">
        <v>332</v>
      </c>
      <c r="P2467" s="87" t="s">
        <v>518</v>
      </c>
      <c r="Q2467" s="87" t="s">
        <v>519</v>
      </c>
    </row>
    <row r="2468" spans="1:17" x14ac:dyDescent="0.25">
      <c r="A2468" s="143"/>
      <c r="B2468" s="143" t="str">
        <f>IF(A2468&gt;"",IF(A2468=E2468,"No",(IF(IFERROR(VLOOKUP(A2468,E:E,1,FALSE)=A2468,FALSE),"Duplicate",IF(E2468&gt;"","Mismatch","IT Only")))),"No")</f>
        <v>No</v>
      </c>
      <c r="C2468" s="86" t="s">
        <v>430</v>
      </c>
      <c r="D2468" s="143" t="s">
        <v>431</v>
      </c>
      <c r="E2468" s="143" t="s">
        <v>7363</v>
      </c>
      <c r="F2468" s="143" t="str">
        <f>IF(E2468=0,"N/A",IF(IF(E2468&gt;"",COUNTIF(E:E,E2468),0)&gt;1,"Yes","No"))</f>
        <v>No</v>
      </c>
      <c r="G2468" s="87" t="s">
        <v>7364</v>
      </c>
      <c r="H2468" s="87" t="s">
        <v>692</v>
      </c>
      <c r="I2468" s="87" t="s">
        <v>435</v>
      </c>
      <c r="J2468" s="87" t="s">
        <v>436</v>
      </c>
      <c r="K2468" s="87">
        <v>36.610849999999999</v>
      </c>
      <c r="L2468" s="87">
        <v>-89.811183330000006</v>
      </c>
      <c r="M2468" s="87"/>
      <c r="N2468" s="87" t="s">
        <v>7363</v>
      </c>
      <c r="O2468" s="94">
        <v>620</v>
      </c>
      <c r="P2468" s="87" t="s">
        <v>693</v>
      </c>
      <c r="Q2468" s="89"/>
    </row>
    <row r="2469" spans="1:17" x14ac:dyDescent="0.25">
      <c r="A2469" s="143"/>
      <c r="B2469" s="143" t="str">
        <f>IF(A2469&gt;"",IF(A2469=E2469,"No",(IF(IFERROR(VLOOKUP(A2469,E:E,1,FALSE)=A2469,FALSE),"Duplicate",IF(E2469&gt;"","Mismatch","IT Only")))),"No")</f>
        <v>No</v>
      </c>
      <c r="C2469" s="86" t="s">
        <v>430</v>
      </c>
      <c r="D2469" s="143" t="s">
        <v>431</v>
      </c>
      <c r="E2469" s="143" t="s">
        <v>7343</v>
      </c>
      <c r="F2469" s="143" t="str">
        <f>IF(E2469=0,"N/A",IF(IF(E2469&gt;"",COUNTIF(E:E,E2469),0)&gt;1,"Yes","No"))</f>
        <v>No</v>
      </c>
      <c r="G2469" s="87" t="s">
        <v>7344</v>
      </c>
      <c r="H2469" s="87" t="s">
        <v>528</v>
      </c>
      <c r="I2469" s="87" t="s">
        <v>445</v>
      </c>
      <c r="J2469" s="87" t="s">
        <v>436</v>
      </c>
      <c r="K2469" s="87">
        <v>39.588666670000002</v>
      </c>
      <c r="L2469" s="87">
        <v>-87.692516670000003</v>
      </c>
      <c r="M2469" s="87"/>
      <c r="N2469" s="87" t="s">
        <v>7343</v>
      </c>
      <c r="O2469" s="87" t="s">
        <v>7345</v>
      </c>
      <c r="P2469" s="87" t="s">
        <v>714</v>
      </c>
      <c r="Q2469" s="87" t="s">
        <v>715</v>
      </c>
    </row>
    <row r="2470" spans="1:17" x14ac:dyDescent="0.25">
      <c r="A2470" s="143"/>
      <c r="B2470" s="143" t="str">
        <f>IF(A2470&gt;"",IF(A2470=E2470,"No",(IF(IFERROR(VLOOKUP(A2470,E:E,1,FALSE)=A2470,FALSE),"Duplicate",IF(E2470&gt;"","Mismatch","IT Only")))),"No")</f>
        <v>No</v>
      </c>
      <c r="C2470" s="86" t="s">
        <v>430</v>
      </c>
      <c r="D2470" s="143" t="s">
        <v>431</v>
      </c>
      <c r="E2470" s="143" t="s">
        <v>7346</v>
      </c>
      <c r="F2470" s="143" t="str">
        <f>IF(E2470=0,"N/A",IF(IF(E2470&gt;"",COUNTIF(E:E,E2470),0)&gt;1,"Yes","No"))</f>
        <v>No</v>
      </c>
      <c r="G2470" s="87" t="s">
        <v>7347</v>
      </c>
      <c r="H2470" s="87" t="s">
        <v>528</v>
      </c>
      <c r="I2470" s="87" t="s">
        <v>445</v>
      </c>
      <c r="J2470" s="87" t="s">
        <v>436</v>
      </c>
      <c r="K2470" s="87">
        <v>39.571666669999999</v>
      </c>
      <c r="L2470" s="87">
        <v>-87.7012</v>
      </c>
      <c r="M2470" s="87"/>
      <c r="N2470" s="87" t="s">
        <v>7346</v>
      </c>
      <c r="O2470" s="87" t="s">
        <v>7348</v>
      </c>
      <c r="P2470" s="87" t="s">
        <v>714</v>
      </c>
      <c r="Q2470" s="87" t="s">
        <v>715</v>
      </c>
    </row>
    <row r="2471" spans="1:17" x14ac:dyDescent="0.25">
      <c r="A2471" s="143"/>
      <c r="B2471" s="84" t="str">
        <f>IF(A2471&gt;"",IF(A2471=E2471,"No",(IF(IFERROR(VLOOKUP(A2471,E:E,1,FALSE)=A2471,FALSE),"Duplicate",IF(E2471&gt;"","Mismatch","IT Only")))),"No")</f>
        <v>No</v>
      </c>
      <c r="C2471" s="86" t="s">
        <v>430</v>
      </c>
      <c r="D2471" s="84" t="s">
        <v>431</v>
      </c>
      <c r="E2471" s="143" t="s">
        <v>7349</v>
      </c>
      <c r="F2471" s="84" t="str">
        <f>IF(E2471=0,"N/A",IF(IF(E2471&gt;"",COUNTIF(E:E,E2471),0)&gt;1,"Yes","No"))</f>
        <v>No</v>
      </c>
      <c r="G2471" s="87" t="s">
        <v>7350</v>
      </c>
      <c r="H2471" s="87" t="s">
        <v>528</v>
      </c>
      <c r="I2471" s="87" t="s">
        <v>445</v>
      </c>
      <c r="J2471" s="87" t="s">
        <v>436</v>
      </c>
      <c r="K2471" s="87">
        <v>39.603666670000003</v>
      </c>
      <c r="L2471" s="87">
        <v>-87.704599999999999</v>
      </c>
      <c r="M2471" s="87"/>
      <c r="N2471" s="87" t="s">
        <v>7349</v>
      </c>
      <c r="O2471" s="87" t="s">
        <v>7351</v>
      </c>
      <c r="P2471" s="87" t="s">
        <v>714</v>
      </c>
      <c r="Q2471" s="87" t="s">
        <v>715</v>
      </c>
    </row>
    <row r="2472" spans="1:17" x14ac:dyDescent="0.25">
      <c r="A2472" s="143"/>
      <c r="B2472" s="84" t="str">
        <f>IF(A2472&gt;"",IF(A2472=E2472,"No",(IF(IFERROR(VLOOKUP(A2472,E:E,1,FALSE)=A2472,FALSE),"Duplicate",IF(E2472&gt;"","Mismatch","IT Only")))),"No")</f>
        <v>No</v>
      </c>
      <c r="C2472" s="86" t="s">
        <v>430</v>
      </c>
      <c r="D2472" s="84" t="s">
        <v>431</v>
      </c>
      <c r="E2472" s="143" t="s">
        <v>7365</v>
      </c>
      <c r="F2472" s="84" t="str">
        <f>IF(E2472=0,"N/A",IF(IF(E2472&gt;"",COUNTIF(E:E,E2472),0)&gt;1,"Yes","No"))</f>
        <v>No</v>
      </c>
      <c r="G2472" s="87" t="s">
        <v>7366</v>
      </c>
      <c r="H2472" s="87" t="s">
        <v>440</v>
      </c>
      <c r="I2472" s="87" t="s">
        <v>435</v>
      </c>
      <c r="J2472" s="87" t="s">
        <v>436</v>
      </c>
      <c r="K2472" s="87">
        <v>38.70311667</v>
      </c>
      <c r="L2472" s="87">
        <v>-90.29131667</v>
      </c>
      <c r="M2472" s="87"/>
      <c r="N2472" s="87" t="s">
        <v>7367</v>
      </c>
      <c r="O2472" s="94">
        <v>104</v>
      </c>
      <c r="P2472" s="87" t="s">
        <v>594</v>
      </c>
      <c r="Q2472" s="89"/>
    </row>
    <row r="2473" spans="1:17" x14ac:dyDescent="0.25">
      <c r="A2473" s="143"/>
      <c r="B2473" s="84" t="str">
        <f>IF(A2473&gt;"",IF(A2473=E2473,"No",(IF(IFERROR(VLOOKUP(A2473,E:E,1,FALSE)=A2473,FALSE),"Duplicate",IF(E2473&gt;"","Mismatch","IT Only")))),"No")</f>
        <v>No</v>
      </c>
      <c r="C2473" s="86" t="s">
        <v>430</v>
      </c>
      <c r="D2473" s="84" t="s">
        <v>431</v>
      </c>
      <c r="E2473" s="143" t="s">
        <v>7381</v>
      </c>
      <c r="F2473" s="84" t="str">
        <f>IF(E2473=0,"N/A",IF(IF(E2473&gt;"",COUNTIF(E:E,E2473),0)&gt;1,"Yes","No"))</f>
        <v>No</v>
      </c>
      <c r="G2473" s="87" t="s">
        <v>7382</v>
      </c>
      <c r="H2473" s="87" t="s">
        <v>558</v>
      </c>
      <c r="I2473" s="87" t="s">
        <v>445</v>
      </c>
      <c r="J2473" s="87" t="s">
        <v>436</v>
      </c>
      <c r="K2473" s="87">
        <v>38.793934</v>
      </c>
      <c r="L2473" s="87">
        <v>-89.085235999999995</v>
      </c>
      <c r="M2473" s="87"/>
      <c r="N2473" s="87" t="s">
        <v>7383</v>
      </c>
      <c r="O2473" s="87" t="s">
        <v>7384</v>
      </c>
      <c r="P2473" s="87" t="s">
        <v>1196</v>
      </c>
      <c r="Q2473" s="87" t="s">
        <v>1197</v>
      </c>
    </row>
    <row r="2474" spans="1:17" s="90" customFormat="1" x14ac:dyDescent="0.25">
      <c r="A2474" s="143"/>
      <c r="B2474" s="84" t="str">
        <f>IF(A2474&gt;"",IF(A2474=E2474,"No",(IF(IFERROR(VLOOKUP(A2474,E:E,1,FALSE)=A2474,FALSE),"Duplicate",IF(E2474&gt;"","Mismatch","IT Only")))),"No")</f>
        <v>No</v>
      </c>
      <c r="C2474" s="86" t="s">
        <v>430</v>
      </c>
      <c r="D2474" s="84" t="s">
        <v>431</v>
      </c>
      <c r="E2474" s="143" t="s">
        <v>7373</v>
      </c>
      <c r="F2474" s="84" t="str">
        <f>IF(E2474=0,"N/A",IF(IF(E2474&gt;"",COUNTIF(E:E,E2474),0)&gt;1,"Yes","No"))</f>
        <v>No</v>
      </c>
      <c r="G2474" s="87" t="s">
        <v>7374</v>
      </c>
      <c r="H2474" s="87" t="s">
        <v>558</v>
      </c>
      <c r="I2474" s="87" t="s">
        <v>445</v>
      </c>
      <c r="J2474" s="87" t="s">
        <v>436</v>
      </c>
      <c r="K2474" s="87"/>
      <c r="L2474" s="87"/>
      <c r="M2474" s="87"/>
      <c r="N2474" s="87" t="s">
        <v>7375</v>
      </c>
      <c r="O2474" s="87" t="s">
        <v>7376</v>
      </c>
      <c r="P2474" s="87" t="s">
        <v>1196</v>
      </c>
      <c r="Q2474" s="87" t="s">
        <v>1197</v>
      </c>
    </row>
    <row r="2475" spans="1:17" x14ac:dyDescent="0.25">
      <c r="A2475" s="143"/>
      <c r="B2475" s="84" t="str">
        <f>IF(A2475&gt;"",IF(A2475=E2475,"No",(IF(IFERROR(VLOOKUP(A2475,E:E,1,FALSE)=A2475,FALSE),"Duplicate",IF(E2475&gt;"","Mismatch","IT Only")))),"No")</f>
        <v>No</v>
      </c>
      <c r="C2475" s="86" t="s">
        <v>430</v>
      </c>
      <c r="D2475" s="84" t="s">
        <v>431</v>
      </c>
      <c r="E2475" s="143" t="s">
        <v>7377</v>
      </c>
      <c r="F2475" s="84" t="str">
        <f>IF(E2475=0,"N/A",IF(IF(E2475&gt;"",COUNTIF(E:E,E2475),0)&gt;1,"Yes","No"))</f>
        <v>No</v>
      </c>
      <c r="G2475" s="87" t="s">
        <v>7378</v>
      </c>
      <c r="H2475" s="87" t="s">
        <v>558</v>
      </c>
      <c r="I2475" s="87" t="s">
        <v>445</v>
      </c>
      <c r="J2475" s="87" t="s">
        <v>436</v>
      </c>
      <c r="K2475" s="87">
        <v>38.792329000000002</v>
      </c>
      <c r="L2475" s="87">
        <v>-89.073695000000001</v>
      </c>
      <c r="M2475" s="87"/>
      <c r="N2475" s="87" t="s">
        <v>7379</v>
      </c>
      <c r="O2475" s="87" t="s">
        <v>7380</v>
      </c>
      <c r="P2475" s="87" t="s">
        <v>1196</v>
      </c>
      <c r="Q2475" s="87" t="s">
        <v>1197</v>
      </c>
    </row>
    <row r="2476" spans="1:17" s="90" customFormat="1" x14ac:dyDescent="0.25">
      <c r="A2476" s="143"/>
      <c r="B2476" s="84" t="str">
        <f>IF(A2476&gt;"",IF(A2476=E2476,"No",(IF(IFERROR(VLOOKUP(A2476,E:E,1,FALSE)=A2476,FALSE),"Duplicate",IF(E2476&gt;"","Mismatch","IT Only")))),"No")</f>
        <v>No</v>
      </c>
      <c r="C2476" s="86" t="s">
        <v>430</v>
      </c>
      <c r="D2476" s="84" t="s">
        <v>431</v>
      </c>
      <c r="E2476" s="84" t="s">
        <v>7389</v>
      </c>
      <c r="F2476" s="84" t="str">
        <f>IF(E2476=0,"N/A",IF(IF(E2476&gt;"",COUNTIF(E:E,E2476),0)&gt;1,"Yes","No"))</f>
        <v>No</v>
      </c>
      <c r="G2476" s="87" t="s">
        <v>7390</v>
      </c>
      <c r="H2476" s="87" t="s">
        <v>558</v>
      </c>
      <c r="I2476" s="87" t="s">
        <v>445</v>
      </c>
      <c r="J2476" s="87" t="s">
        <v>436</v>
      </c>
      <c r="K2476" s="87">
        <v>38.788060000000002</v>
      </c>
      <c r="L2476" s="87">
        <v>-89.065651000000003</v>
      </c>
      <c r="M2476" s="87"/>
      <c r="N2476" s="87" t="s">
        <v>7391</v>
      </c>
      <c r="O2476" s="87" t="s">
        <v>7392</v>
      </c>
      <c r="P2476" s="87" t="s">
        <v>1196</v>
      </c>
      <c r="Q2476" s="87" t="s">
        <v>1197</v>
      </c>
    </row>
    <row r="2477" spans="1:17" x14ac:dyDescent="0.25">
      <c r="A2477" s="143"/>
      <c r="B2477" s="84" t="str">
        <f>IF(A2477&gt;"",IF(A2477=E2477,"No",(IF(IFERROR(VLOOKUP(A2477,E:E,1,FALSE)=A2477,FALSE),"Duplicate",IF(E2477&gt;"","Mismatch","IT Only")))),"No")</f>
        <v>No</v>
      </c>
      <c r="C2477" s="86" t="s">
        <v>430</v>
      </c>
      <c r="D2477" s="84" t="s">
        <v>431</v>
      </c>
      <c r="E2477" s="84" t="s">
        <v>7393</v>
      </c>
      <c r="F2477" s="84" t="str">
        <f>IF(E2477=0,"N/A",IF(IF(E2477&gt;"",COUNTIF(E:E,E2477),0)&gt;1,"Yes","No"))</f>
        <v>No</v>
      </c>
      <c r="G2477" s="87" t="s">
        <v>7394</v>
      </c>
      <c r="H2477" s="87" t="s">
        <v>558</v>
      </c>
      <c r="I2477" s="87" t="s">
        <v>445</v>
      </c>
      <c r="J2477" s="87" t="s">
        <v>436</v>
      </c>
      <c r="K2477" s="87">
        <v>38.786951000000002</v>
      </c>
      <c r="L2477" s="87">
        <v>-89.083802000000006</v>
      </c>
      <c r="M2477" s="87"/>
      <c r="N2477" s="87" t="s">
        <v>7395</v>
      </c>
      <c r="O2477" s="87" t="s">
        <v>7396</v>
      </c>
      <c r="P2477" s="87" t="s">
        <v>1196</v>
      </c>
      <c r="Q2477" s="87" t="s">
        <v>1197</v>
      </c>
    </row>
    <row r="2478" spans="1:17" x14ac:dyDescent="0.25">
      <c r="A2478" s="143"/>
      <c r="B2478" s="84" t="str">
        <f>IF(A2478&gt;"",IF(A2478=E2478,"No",(IF(IFERROR(VLOOKUP(A2478,E:E,1,FALSE)=A2478,FALSE),"Duplicate",IF(E2478&gt;"","Mismatch","IT Only")))),"No")</f>
        <v>No</v>
      </c>
      <c r="C2478" s="86" t="s">
        <v>430</v>
      </c>
      <c r="D2478" s="84" t="s">
        <v>431</v>
      </c>
      <c r="E2478" s="84" t="s">
        <v>7385</v>
      </c>
      <c r="F2478" s="84" t="str">
        <f>IF(E2478=0,"N/A",IF(IF(E2478&gt;"",COUNTIF(E:E,E2478),0)&gt;1,"Yes","No"))</f>
        <v>No</v>
      </c>
      <c r="G2478" s="87" t="s">
        <v>7386</v>
      </c>
      <c r="H2478" s="87" t="s">
        <v>558</v>
      </c>
      <c r="I2478" s="87" t="s">
        <v>445</v>
      </c>
      <c r="J2478" s="87" t="s">
        <v>436</v>
      </c>
      <c r="K2478" s="87">
        <v>38.787116670000003</v>
      </c>
      <c r="L2478" s="87">
        <v>-89.083799999999997</v>
      </c>
      <c r="M2478" s="87"/>
      <c r="N2478" s="87" t="s">
        <v>7387</v>
      </c>
      <c r="O2478" s="87" t="s">
        <v>7388</v>
      </c>
      <c r="P2478" s="87" t="s">
        <v>1196</v>
      </c>
      <c r="Q2478" s="87" t="s">
        <v>1197</v>
      </c>
    </row>
    <row r="2479" spans="1:17" x14ac:dyDescent="0.25">
      <c r="A2479" s="93" t="s">
        <v>7368</v>
      </c>
      <c r="B2479" s="84" t="str">
        <f>IF(A2479&gt;"",IF(A2479=E2479,"No",(IF(IFERROR(VLOOKUP(A2479,E:E,1,FALSE)=A2479,FALSE),"Duplicate",IF(E2479&gt;"","Mismatch","IT Only")))),"No")</f>
        <v>Mismatch</v>
      </c>
      <c r="C2479" s="86" t="s">
        <v>463</v>
      </c>
      <c r="D2479" s="84" t="s">
        <v>464</v>
      </c>
      <c r="E2479" s="84" t="s">
        <v>7369</v>
      </c>
      <c r="F2479" s="84" t="str">
        <f>IF(E2479=0,"N/A",IF(IF(E2479&gt;"",COUNTIF(E:E,E2479),0)&gt;1,"Yes","No"))</f>
        <v>No</v>
      </c>
      <c r="G2479" s="87" t="s">
        <v>7370</v>
      </c>
      <c r="H2479" s="87" t="s">
        <v>558</v>
      </c>
      <c r="I2479" s="87" t="s">
        <v>445</v>
      </c>
      <c r="J2479" s="87" t="s">
        <v>467</v>
      </c>
      <c r="K2479" s="87">
        <v>38.793399999999998</v>
      </c>
      <c r="L2479" s="87">
        <v>-89.086550000000003</v>
      </c>
      <c r="M2479" s="87"/>
      <c r="N2479" s="87" t="s">
        <v>7371</v>
      </c>
      <c r="O2479" s="87" t="s">
        <v>7372</v>
      </c>
      <c r="P2479" s="87" t="s">
        <v>1196</v>
      </c>
      <c r="Q2479" s="87" t="s">
        <v>1197</v>
      </c>
    </row>
    <row r="2480" spans="1:17" x14ac:dyDescent="0.25">
      <c r="A2480" s="143"/>
      <c r="B2480" s="84" t="str">
        <f>IF(A2480&gt;"",IF(A2480=E2480,"No",(IF(IFERROR(VLOOKUP(A2480,E:E,1,FALSE)=A2480,FALSE),"Duplicate",IF(E2480&gt;"","Mismatch","IT Only")))),"No")</f>
        <v>No</v>
      </c>
      <c r="C2480" s="86" t="s">
        <v>430</v>
      </c>
      <c r="D2480" s="84" t="s">
        <v>431</v>
      </c>
      <c r="E2480" s="84" t="s">
        <v>7399</v>
      </c>
      <c r="F2480" s="84" t="str">
        <f>IF(E2480=0,"N/A",IF(IF(E2480&gt;"",COUNTIF(E:E,E2480),0)&gt;1,"Yes","No"))</f>
        <v>No</v>
      </c>
      <c r="G2480" s="87" t="s">
        <v>7400</v>
      </c>
      <c r="H2480" s="87" t="s">
        <v>593</v>
      </c>
      <c r="I2480" s="87" t="s">
        <v>435</v>
      </c>
      <c r="J2480" s="87" t="s">
        <v>436</v>
      </c>
      <c r="K2480" s="87">
        <v>38.741700000000002</v>
      </c>
      <c r="L2480" s="87">
        <v>-90.403000000000006</v>
      </c>
      <c r="M2480" s="87"/>
      <c r="N2480" s="87" t="s">
        <v>7399</v>
      </c>
      <c r="O2480" s="94">
        <v>203</v>
      </c>
      <c r="P2480" s="87" t="s">
        <v>1232</v>
      </c>
      <c r="Q2480" s="89"/>
    </row>
    <row r="2481" spans="1:17" x14ac:dyDescent="0.25">
      <c r="A2481" s="143" t="s">
        <v>7401</v>
      </c>
      <c r="B2481" s="84" t="str">
        <f>IF(A2481&gt;"",IF(A2481=E2481,"No",(IF(IFERROR(VLOOKUP(A2481,E:E,1,FALSE)=A2481,FALSE),"Duplicate",IF(E2481&gt;"","Mismatch","IT Only")))),"No")</f>
        <v>No</v>
      </c>
      <c r="C2481" s="86" t="s">
        <v>430</v>
      </c>
      <c r="D2481" s="84" t="s">
        <v>431</v>
      </c>
      <c r="E2481" s="84" t="s">
        <v>7401</v>
      </c>
      <c r="F2481" s="84" t="str">
        <f>IF(E2481=0,"N/A",IF(IF(E2481&gt;"",COUNTIF(E:E,E2481),0)&gt;1,"Yes","No"))</f>
        <v>Yes</v>
      </c>
      <c r="G2481" s="87" t="s">
        <v>7402</v>
      </c>
      <c r="H2481" s="87" t="s">
        <v>479</v>
      </c>
      <c r="I2481" s="87" t="s">
        <v>445</v>
      </c>
      <c r="J2481" s="87" t="s">
        <v>580</v>
      </c>
      <c r="K2481" s="87">
        <v>39.591197999999999</v>
      </c>
      <c r="L2481" s="87">
        <v>-89.606741</v>
      </c>
      <c r="M2481" s="87" t="s">
        <v>7403</v>
      </c>
      <c r="N2481" s="87"/>
      <c r="O2481" s="94"/>
      <c r="P2481" s="87"/>
      <c r="Q2481" s="89"/>
    </row>
    <row r="2482" spans="1:17" x14ac:dyDescent="0.25">
      <c r="A2482" s="93" t="s">
        <v>7404</v>
      </c>
      <c r="B2482" s="84" t="str">
        <f>IF(A2482&gt;"",IF(A2482=E2482,"No",(IF(IFERROR(VLOOKUP(A2482,E:E,1,FALSE)=A2482,FALSE),"Duplicate",IF(E2482&gt;"","Mismatch","IT Only")))),"No")</f>
        <v>Mismatch</v>
      </c>
      <c r="C2482" s="86" t="s">
        <v>463</v>
      </c>
      <c r="D2482" s="84" t="s">
        <v>464</v>
      </c>
      <c r="E2482" s="143" t="s">
        <v>7401</v>
      </c>
      <c r="F2482" s="84" t="str">
        <f>IF(E2482=0,"N/A",IF(IF(E2482&gt;"",COUNTIF(E:E,E2482),0)&gt;1,"Yes","No"))</f>
        <v>Yes</v>
      </c>
      <c r="G2482" s="87" t="s">
        <v>7405</v>
      </c>
      <c r="H2482" s="87" t="s">
        <v>479</v>
      </c>
      <c r="I2482" s="87" t="s">
        <v>445</v>
      </c>
      <c r="J2482" s="87" t="s">
        <v>580</v>
      </c>
      <c r="K2482" s="87">
        <v>39.591197999999999</v>
      </c>
      <c r="L2482" s="87">
        <v>-89.606741</v>
      </c>
      <c r="M2482" s="87" t="s">
        <v>7403</v>
      </c>
      <c r="N2482" s="87"/>
      <c r="O2482" s="94"/>
      <c r="P2482" s="87"/>
      <c r="Q2482" s="89"/>
    </row>
    <row r="2483" spans="1:17" x14ac:dyDescent="0.25">
      <c r="A2483" s="93" t="s">
        <v>7410</v>
      </c>
      <c r="B2483" s="84" t="str">
        <f>IF(A2483&gt;"",IF(A2483=E2483,"No",(IF(IFERROR(VLOOKUP(A2483,E:E,1,FALSE)=A2483,FALSE),"Duplicate",IF(E2483&gt;"","Mismatch","IT Only")))),"No")</f>
        <v>Mismatch</v>
      </c>
      <c r="C2483" s="86" t="s">
        <v>463</v>
      </c>
      <c r="D2483" s="84" t="s">
        <v>549</v>
      </c>
      <c r="E2483" s="84" t="s">
        <v>7411</v>
      </c>
      <c r="F2483" s="84" t="str">
        <f>IF(E2483=0,"N/A",IF(IF(E2483&gt;"",COUNTIF(E:E,E2483),0)&gt;1,"Yes","No"))</f>
        <v>No</v>
      </c>
      <c r="G2483" s="87" t="s">
        <v>7412</v>
      </c>
      <c r="H2483" s="87" t="s">
        <v>479</v>
      </c>
      <c r="I2483" s="87" t="s">
        <v>445</v>
      </c>
      <c r="J2483" s="87" t="s">
        <v>552</v>
      </c>
      <c r="K2483" s="87">
        <v>39.591333333333303</v>
      </c>
      <c r="L2483" s="87">
        <v>-89.594399999999993</v>
      </c>
      <c r="M2483" s="87"/>
      <c r="N2483" s="87" t="s">
        <v>7411</v>
      </c>
      <c r="O2483" s="87" t="s">
        <v>7413</v>
      </c>
      <c r="P2483" s="87" t="s">
        <v>482</v>
      </c>
      <c r="Q2483" s="87" t="s">
        <v>483</v>
      </c>
    </row>
    <row r="2484" spans="1:17" x14ac:dyDescent="0.25">
      <c r="A2484" s="143"/>
      <c r="B2484" s="143" t="str">
        <f>IF(A2484&gt;"",IF(A2484=E2484,"No",(IF(IFERROR(VLOOKUP(A2484,E:E,1,FALSE)=A2484,FALSE),"Duplicate",IF(E2484&gt;"","Mismatch","IT Only")))),"No")</f>
        <v>No</v>
      </c>
      <c r="C2484" s="86" t="s">
        <v>430</v>
      </c>
      <c r="D2484" s="143" t="s">
        <v>431</v>
      </c>
      <c r="E2484" s="143" t="s">
        <v>7406</v>
      </c>
      <c r="F2484" s="84" t="str">
        <f>IF(E2484=0,"N/A",IF(IF(E2484&gt;"",COUNTIF(E:E,E2484),0)&gt;1,"Yes","No"))</f>
        <v>No</v>
      </c>
      <c r="G2484" s="87" t="s">
        <v>7407</v>
      </c>
      <c r="H2484" s="87" t="s">
        <v>479</v>
      </c>
      <c r="I2484" s="87" t="s">
        <v>445</v>
      </c>
      <c r="J2484" s="87" t="s">
        <v>436</v>
      </c>
      <c r="K2484" s="87">
        <v>39.590904000000002</v>
      </c>
      <c r="L2484" s="87">
        <v>-89.582671000000005</v>
      </c>
      <c r="M2484" s="87"/>
      <c r="N2484" s="87" t="s">
        <v>7408</v>
      </c>
      <c r="O2484" s="87" t="s">
        <v>7409</v>
      </c>
      <c r="P2484" s="87" t="s">
        <v>482</v>
      </c>
      <c r="Q2484" s="87" t="s">
        <v>483</v>
      </c>
    </row>
    <row r="2485" spans="1:17" x14ac:dyDescent="0.25">
      <c r="A2485" s="93" t="s">
        <v>7419</v>
      </c>
      <c r="B2485" s="84" t="str">
        <f>IF(A2485&gt;"",IF(A2485=E2485,"No",(IF(IFERROR(VLOOKUP(A2485,E:E,1,FALSE)=A2485,FALSE),"Duplicate",IF(E2485&gt;"","Mismatch","IT Only")))),"No")</f>
        <v>Duplicate</v>
      </c>
      <c r="C2485" s="86" t="s">
        <v>463</v>
      </c>
      <c r="D2485" s="84" t="s">
        <v>549</v>
      </c>
      <c r="E2485" s="143" t="s">
        <v>7420</v>
      </c>
      <c r="F2485" s="84" t="str">
        <f>IF(E2485=0,"N/A",IF(IF(E2485&gt;"",COUNTIF(E:E,E2485),0)&gt;1,"Yes","No"))</f>
        <v>No</v>
      </c>
      <c r="G2485" s="87" t="s">
        <v>7421</v>
      </c>
      <c r="H2485" s="87" t="s">
        <v>672</v>
      </c>
      <c r="I2485" s="87" t="s">
        <v>445</v>
      </c>
      <c r="J2485" s="87" t="s">
        <v>1956</v>
      </c>
      <c r="K2485" s="87">
        <v>40.461449999999999</v>
      </c>
      <c r="L2485" s="87">
        <v>-88.078838000000005</v>
      </c>
      <c r="M2485" s="87" t="s">
        <v>7422</v>
      </c>
      <c r="N2485" s="87" t="s">
        <v>7420</v>
      </c>
      <c r="O2485" s="87" t="s">
        <v>7423</v>
      </c>
      <c r="P2485" s="87" t="s">
        <v>1026</v>
      </c>
      <c r="Q2485" s="87" t="s">
        <v>1027</v>
      </c>
    </row>
    <row r="2486" spans="1:17" x14ac:dyDescent="0.25">
      <c r="A2486" s="143" t="s">
        <v>7414</v>
      </c>
      <c r="B2486" s="84" t="str">
        <f>IF(A2486&gt;"",IF(A2486=E2486,"No",(IF(IFERROR(VLOOKUP(A2486,E:E,1,FALSE)=A2486,FALSE),"Duplicate",IF(E2486&gt;"","Mismatch","IT Only")))),"No")</f>
        <v>No</v>
      </c>
      <c r="C2486" s="86" t="s">
        <v>430</v>
      </c>
      <c r="D2486" s="84" t="s">
        <v>431</v>
      </c>
      <c r="E2486" s="84" t="s">
        <v>7414</v>
      </c>
      <c r="F2486" s="84" t="str">
        <f>IF(E2486=0,"N/A",IF(IF(E2486&gt;"",COUNTIF(E:E,E2486),0)&gt;1,"Yes","No"))</f>
        <v>No</v>
      </c>
      <c r="G2486" s="87" t="s">
        <v>7415</v>
      </c>
      <c r="H2486" s="87" t="s">
        <v>672</v>
      </c>
      <c r="I2486" s="87" t="s">
        <v>445</v>
      </c>
      <c r="J2486" s="87" t="s">
        <v>580</v>
      </c>
      <c r="K2486" s="87">
        <v>40.465812999999997</v>
      </c>
      <c r="L2486" s="87">
        <v>-88.088883999999993</v>
      </c>
      <c r="M2486" s="87"/>
      <c r="N2486" s="87"/>
      <c r="O2486" s="87"/>
      <c r="P2486" s="87"/>
      <c r="Q2486" s="87"/>
    </row>
    <row r="2487" spans="1:17" x14ac:dyDescent="0.25">
      <c r="A2487" s="143"/>
      <c r="B2487" s="84" t="str">
        <f>IF(A2487&gt;"",IF(A2487=E2487,"No",(IF(IFERROR(VLOOKUP(A2487,E:E,1,FALSE)=A2487,FALSE),"Duplicate",IF(E2487&gt;"","Mismatch","IT Only")))),"No")</f>
        <v>No</v>
      </c>
      <c r="C2487" s="86" t="s">
        <v>541</v>
      </c>
      <c r="D2487" s="84" t="s">
        <v>464</v>
      </c>
      <c r="E2487" s="143" t="s">
        <v>7416</v>
      </c>
      <c r="F2487" s="84" t="str">
        <f>IF(E2487=0,"N/A",IF(IF(E2487&gt;"",COUNTIF(E:E,E2487),0)&gt;1,"Yes","No"))</f>
        <v>No</v>
      </c>
      <c r="G2487" s="87" t="s">
        <v>7417</v>
      </c>
      <c r="H2487" s="87" t="s">
        <v>672</v>
      </c>
      <c r="I2487" s="87" t="s">
        <v>445</v>
      </c>
      <c r="J2487" s="87" t="s">
        <v>467</v>
      </c>
      <c r="K2487" s="87">
        <v>40.46616667</v>
      </c>
      <c r="L2487" s="87">
        <v>-88.093216670000004</v>
      </c>
      <c r="M2487" s="87"/>
      <c r="N2487" s="87" t="s">
        <v>7416</v>
      </c>
      <c r="O2487" s="87" t="s">
        <v>7418</v>
      </c>
      <c r="P2487" s="87" t="s">
        <v>1026</v>
      </c>
      <c r="Q2487" s="87" t="s">
        <v>1027</v>
      </c>
    </row>
    <row r="2488" spans="1:17" x14ac:dyDescent="0.25">
      <c r="A2488" s="93" t="s">
        <v>7424</v>
      </c>
      <c r="B2488" s="84" t="str">
        <f>IF(A2488&gt;"",IF(A2488=E2488,"No",(IF(IFERROR(VLOOKUP(A2488,E:E,1,FALSE)=A2488,FALSE),"Duplicate",IF(E2488&gt;"","Mismatch","IT Only")))),"No")</f>
        <v>Mismatch</v>
      </c>
      <c r="C2488" s="86" t="s">
        <v>463</v>
      </c>
      <c r="D2488" s="84" t="s">
        <v>464</v>
      </c>
      <c r="E2488" s="84" t="s">
        <v>7425</v>
      </c>
      <c r="F2488" s="84" t="str">
        <f>IF(E2488=0,"N/A",IF(IF(E2488&gt;"",COUNTIF(E:E,E2488),0)&gt;1,"Yes","No"))</f>
        <v>No</v>
      </c>
      <c r="G2488" s="87" t="s">
        <v>7426</v>
      </c>
      <c r="H2488" s="87" t="s">
        <v>479</v>
      </c>
      <c r="I2488" s="87" t="s">
        <v>445</v>
      </c>
      <c r="J2488" s="87" t="s">
        <v>467</v>
      </c>
      <c r="K2488" s="87">
        <v>39.749666670000003</v>
      </c>
      <c r="L2488" s="87">
        <v>-91.242183330000003</v>
      </c>
      <c r="M2488" s="87"/>
      <c r="N2488" s="87" t="s">
        <v>7425</v>
      </c>
      <c r="O2488" s="87" t="s">
        <v>7427</v>
      </c>
      <c r="P2488" s="87" t="s">
        <v>482</v>
      </c>
      <c r="Q2488" s="87" t="s">
        <v>483</v>
      </c>
    </row>
    <row r="2489" spans="1:17" x14ac:dyDescent="0.25">
      <c r="A2489" s="143"/>
      <c r="B2489" s="84" t="str">
        <f>IF(A2489&gt;"",IF(A2489=E2489,"No",(IF(IFERROR(VLOOKUP(A2489,E:E,1,FALSE)=A2489,FALSE),"Duplicate",IF(E2489&gt;"","Mismatch","IT Only")))),"No")</f>
        <v>No</v>
      </c>
      <c r="C2489" s="86" t="s">
        <v>430</v>
      </c>
      <c r="D2489" s="84" t="s">
        <v>431</v>
      </c>
      <c r="E2489" s="84" t="s">
        <v>7645</v>
      </c>
      <c r="F2489" s="84" t="str">
        <f>IF(E2489=0,"N/A",IF(IF(E2489&gt;"",COUNTIF(E:E,E2489),0)&gt;1,"Yes","No"))</f>
        <v>No</v>
      </c>
      <c r="G2489" s="87" t="s">
        <v>7646</v>
      </c>
      <c r="H2489" s="87" t="s">
        <v>692</v>
      </c>
      <c r="I2489" s="87" t="s">
        <v>435</v>
      </c>
      <c r="J2489" s="87" t="s">
        <v>436</v>
      </c>
      <c r="K2489" s="87"/>
      <c r="L2489" s="87"/>
      <c r="M2489" s="87"/>
      <c r="N2489" s="87" t="s">
        <v>7645</v>
      </c>
      <c r="O2489" s="94">
        <v>808</v>
      </c>
      <c r="P2489" s="87" t="s">
        <v>693</v>
      </c>
      <c r="Q2489" s="89"/>
    </row>
    <row r="2490" spans="1:17" s="90" customFormat="1" x14ac:dyDescent="0.25">
      <c r="A2490" s="143"/>
      <c r="B2490" s="143" t="str">
        <f>IF(A2490&gt;"",IF(A2490=E2490,"No",(IF(IFERROR(VLOOKUP(A2490,E:E,1,FALSE)=A2490,FALSE),"Duplicate",IF(E2490&gt;"","Mismatch","IT Only")))),"No")</f>
        <v>No</v>
      </c>
      <c r="C2490" s="86" t="s">
        <v>430</v>
      </c>
      <c r="D2490" s="143" t="s">
        <v>431</v>
      </c>
      <c r="E2490" s="143" t="s">
        <v>6688</v>
      </c>
      <c r="F2490" s="143" t="str">
        <f>IF(E2490=0,"N/A",IF(IF(E2490&gt;"",COUNTIF(E:E,E2490),0)&gt;1,"Yes","No"))</f>
        <v>No</v>
      </c>
      <c r="G2490" s="87" t="s">
        <v>6689</v>
      </c>
      <c r="H2490" s="87" t="s">
        <v>434</v>
      </c>
      <c r="I2490" s="87" t="s">
        <v>435</v>
      </c>
      <c r="J2490" s="87" t="s">
        <v>436</v>
      </c>
      <c r="K2490" s="87"/>
      <c r="L2490" s="87"/>
      <c r="M2490" s="87"/>
      <c r="N2490" s="87" t="s">
        <v>6688</v>
      </c>
      <c r="O2490" s="88">
        <v>48</v>
      </c>
      <c r="P2490" s="87" t="s">
        <v>461</v>
      </c>
      <c r="Q2490" s="89"/>
    </row>
    <row r="2491" spans="1:17" x14ac:dyDescent="0.25">
      <c r="A2491" s="143"/>
      <c r="B2491" s="143" t="str">
        <f>IF(A2491&gt;"",IF(A2491=E2491,"No",(IF(IFERROR(VLOOKUP(A2491,E:E,1,FALSE)=A2491,FALSE),"Duplicate",IF(E2491&gt;"","Mismatch","IT Only")))),"No")</f>
        <v>No</v>
      </c>
      <c r="C2491" s="86" t="s">
        <v>430</v>
      </c>
      <c r="D2491" s="143" t="s">
        <v>431</v>
      </c>
      <c r="E2491" s="143" t="s">
        <v>459</v>
      </c>
      <c r="F2491" s="143" t="str">
        <f>IF(E2491=0,"N/A",IF(IF(E2491&gt;"",COUNTIF(E:E,E2491),0)&gt;1,"Yes","No"))</f>
        <v>No</v>
      </c>
      <c r="G2491" s="87" t="s">
        <v>460</v>
      </c>
      <c r="H2491" s="87" t="s">
        <v>434</v>
      </c>
      <c r="I2491" s="87" t="s">
        <v>435</v>
      </c>
      <c r="J2491" s="87" t="s">
        <v>436</v>
      </c>
      <c r="K2491" s="87"/>
      <c r="L2491" s="87"/>
      <c r="M2491" s="87"/>
      <c r="N2491" s="87" t="s">
        <v>459</v>
      </c>
      <c r="O2491" s="88">
        <v>48</v>
      </c>
      <c r="P2491" s="87" t="s">
        <v>461</v>
      </c>
      <c r="Q2491" s="89"/>
    </row>
    <row r="2492" spans="1:17" s="143" customFormat="1" x14ac:dyDescent="0.25">
      <c r="B2492" s="143" t="str">
        <f>IF(A2492&gt;"",IF(A2492=E2492,"No",(IF(IFERROR(VLOOKUP(A2492,E:E,1,FALSE)=A2492,FALSE),"Duplicate",IF(E2492&gt;"","Mismatch","IT Only")))),"No")</f>
        <v>No</v>
      </c>
      <c r="C2492" s="86" t="s">
        <v>430</v>
      </c>
      <c r="D2492" s="143" t="s">
        <v>431</v>
      </c>
      <c r="E2492" s="143" t="s">
        <v>3984</v>
      </c>
      <c r="F2492" s="143" t="str">
        <f>IF(E2492=0,"N/A",IF(IF(E2492&gt;"",COUNTIF(E:E,E2492),0)&gt;1,"Yes","No"))</f>
        <v>No</v>
      </c>
      <c r="G2492" s="106" t="s">
        <v>3985</v>
      </c>
      <c r="H2492" s="106" t="s">
        <v>434</v>
      </c>
      <c r="I2492" s="106" t="s">
        <v>435</v>
      </c>
      <c r="J2492" s="106" t="s">
        <v>436</v>
      </c>
      <c r="K2492" s="106"/>
      <c r="L2492" s="106"/>
      <c r="M2492" s="106"/>
      <c r="N2492" s="106" t="s">
        <v>3984</v>
      </c>
      <c r="O2492" s="136">
        <v>48</v>
      </c>
      <c r="P2492" s="106" t="s">
        <v>461</v>
      </c>
      <c r="Q2492" s="86"/>
    </row>
    <row r="2493" spans="1:17" x14ac:dyDescent="0.25">
      <c r="A2493" s="143"/>
      <c r="B2493" s="143" t="str">
        <f>IF(A2493&gt;"",IF(A2493=E2493,"No",(IF(IFERROR(VLOOKUP(A2493,E:E,1,FALSE)=A2493,FALSE),"Duplicate",IF(E2493&gt;"","Mismatch","IT Only")))),"No")</f>
        <v>No</v>
      </c>
      <c r="C2493" s="86" t="s">
        <v>430</v>
      </c>
      <c r="D2493" s="143" t="s">
        <v>431</v>
      </c>
      <c r="E2493" s="143" t="s">
        <v>2344</v>
      </c>
      <c r="F2493" s="143" t="str">
        <f>IF(E2493=0,"N/A",IF(IF(E2493&gt;"",COUNTIF(E:E,E2493),0)&gt;1,"Yes","No"))</f>
        <v>No</v>
      </c>
      <c r="G2493" s="87" t="s">
        <v>2345</v>
      </c>
      <c r="H2493" s="87" t="s">
        <v>434</v>
      </c>
      <c r="I2493" s="87" t="s">
        <v>435</v>
      </c>
      <c r="J2493" s="87" t="s">
        <v>436</v>
      </c>
      <c r="K2493" s="87"/>
      <c r="L2493" s="87"/>
      <c r="M2493" s="87"/>
      <c r="N2493" s="87" t="s">
        <v>2344</v>
      </c>
      <c r="O2493" s="88">
        <v>48</v>
      </c>
      <c r="P2493" s="87" t="s">
        <v>461</v>
      </c>
      <c r="Q2493" s="89"/>
    </row>
    <row r="2494" spans="1:17" x14ac:dyDescent="0.25">
      <c r="A2494" s="143"/>
      <c r="B2494" s="143" t="str">
        <f>IF(A2494&gt;"",IF(A2494=E2494,"No",(IF(IFERROR(VLOOKUP(A2494,E:E,1,FALSE)=A2494,FALSE),"Duplicate",IF(E2494&gt;"","Mismatch","IT Only")))),"No")</f>
        <v>No</v>
      </c>
      <c r="C2494" s="86" t="s">
        <v>430</v>
      </c>
      <c r="D2494" s="143" t="s">
        <v>431</v>
      </c>
      <c r="E2494" s="143" t="s">
        <v>3534</v>
      </c>
      <c r="F2494" s="143" t="str">
        <f>IF(E2494=0,"N/A",IF(IF(E2494&gt;"",COUNTIF(E:E,E2494),0)&gt;1,"Yes","No"))</f>
        <v>No</v>
      </c>
      <c r="G2494" s="87" t="s">
        <v>3535</v>
      </c>
      <c r="H2494" s="87" t="s">
        <v>434</v>
      </c>
      <c r="I2494" s="87" t="s">
        <v>435</v>
      </c>
      <c r="J2494" s="87" t="s">
        <v>436</v>
      </c>
      <c r="K2494" s="87"/>
      <c r="L2494" s="87"/>
      <c r="M2494" s="87"/>
      <c r="N2494" s="87" t="s">
        <v>3534</v>
      </c>
      <c r="O2494" s="88">
        <v>48</v>
      </c>
      <c r="P2494" s="87" t="s">
        <v>461</v>
      </c>
      <c r="Q2494" s="89"/>
    </row>
    <row r="2495" spans="1:17" x14ac:dyDescent="0.25">
      <c r="A2495" s="90"/>
      <c r="B2495" s="90" t="str">
        <f>IF(A2495&gt;"",IF(A2495=E2495,"No",(IF(IFERROR(VLOOKUP(A2495,E:E,1,FALSE)=A2495,FALSE),"Duplicate",IF(E2495&gt;"","Mismatch","IT Only")))),"No")</f>
        <v>No</v>
      </c>
      <c r="C2495" s="91" t="s">
        <v>451</v>
      </c>
      <c r="D2495" s="90" t="s">
        <v>431</v>
      </c>
      <c r="E2495" s="90" t="s">
        <v>7474</v>
      </c>
      <c r="F2495" s="90" t="str">
        <f>IF(E2495=0,"N/A",IF(IF(E2495&gt;"",COUNTIF(E:E,E2495),0)&gt;1,"Yes","No"))</f>
        <v>No</v>
      </c>
      <c r="G2495" s="92" t="s">
        <v>7475</v>
      </c>
      <c r="H2495" s="92" t="s">
        <v>2576</v>
      </c>
      <c r="I2495" s="92" t="s">
        <v>445</v>
      </c>
      <c r="J2495" s="92" t="s">
        <v>436</v>
      </c>
      <c r="K2495" s="92"/>
      <c r="L2495" s="92"/>
      <c r="M2495" s="92"/>
      <c r="N2495" s="92" t="s">
        <v>7476</v>
      </c>
      <c r="O2495" s="92" t="s">
        <v>7477</v>
      </c>
      <c r="P2495" s="92" t="s">
        <v>898</v>
      </c>
      <c r="Q2495" s="92" t="s">
        <v>7478</v>
      </c>
    </row>
    <row r="2496" spans="1:17" x14ac:dyDescent="0.25">
      <c r="A2496" s="90"/>
      <c r="B2496" s="90" t="str">
        <f>IF(A2496&gt;"",IF(A2496=E2496,"No",(IF(IFERROR(VLOOKUP(A2496,E:E,1,FALSE)=A2496,FALSE),"Duplicate",IF(E2496&gt;"","Mismatch","IT Only")))),"No")</f>
        <v>No</v>
      </c>
      <c r="C2496" s="91" t="s">
        <v>451</v>
      </c>
      <c r="D2496" s="90" t="s">
        <v>431</v>
      </c>
      <c r="E2496" s="90" t="s">
        <v>9763</v>
      </c>
      <c r="F2496" s="90" t="str">
        <f>IF(E2496=0,"N/A",IF(IF(E2496&gt;"",COUNTIF(E:E,E2496),0)&gt;1,"Yes","No"))</f>
        <v>No</v>
      </c>
      <c r="G2496" s="92" t="s">
        <v>9764</v>
      </c>
      <c r="H2496" s="92" t="s">
        <v>2576</v>
      </c>
      <c r="I2496" s="92" t="s">
        <v>445</v>
      </c>
      <c r="J2496" s="92" t="s">
        <v>436</v>
      </c>
      <c r="K2496" s="92"/>
      <c r="L2496" s="92"/>
      <c r="M2496" s="92"/>
      <c r="N2496" s="92" t="s">
        <v>9765</v>
      </c>
      <c r="O2496" s="92" t="s">
        <v>9766</v>
      </c>
      <c r="P2496" s="92" t="s">
        <v>898</v>
      </c>
      <c r="Q2496" s="92" t="s">
        <v>7478</v>
      </c>
    </row>
    <row r="2497" spans="1:17" x14ac:dyDescent="0.25">
      <c r="A2497" s="143"/>
      <c r="B2497" s="143" t="s">
        <v>10076</v>
      </c>
      <c r="C2497" s="86" t="s">
        <v>430</v>
      </c>
      <c r="D2497" s="143" t="s">
        <v>431</v>
      </c>
      <c r="E2497" s="143" t="s">
        <v>11107</v>
      </c>
      <c r="F2497" s="143" t="str">
        <f>IF(E2497=0,"N/A",IF(IF(E2497&gt;"",COUNTIF(E:E,E2497),0)&gt;1,"Yes","No"))</f>
        <v>No</v>
      </c>
      <c r="G2497" s="87" t="str">
        <f>UPPER("Park Drive Bethalto")</f>
        <v>PARK DRIVE BETHALTO</v>
      </c>
      <c r="H2497" s="87" t="s">
        <v>558</v>
      </c>
      <c r="I2497" s="87" t="s">
        <v>445</v>
      </c>
      <c r="J2497" s="87" t="s">
        <v>10517</v>
      </c>
      <c r="K2497" s="87">
        <v>-90.039542999999995</v>
      </c>
      <c r="L2497" s="87">
        <v>38.904483999999997</v>
      </c>
      <c r="M2497" s="87" t="s">
        <v>11108</v>
      </c>
      <c r="N2497" s="87"/>
      <c r="O2497" s="87"/>
      <c r="P2497" s="87"/>
      <c r="Q2497" s="87"/>
    </row>
    <row r="2498" spans="1:17" x14ac:dyDescent="0.25">
      <c r="A2498" s="143"/>
      <c r="B2498" s="143" t="str">
        <f>IF(A2498&gt;"",IF(A2498=E2498,"No",(IF(IFERROR(VLOOKUP(A2498,E:E,1,FALSE)=A2498,FALSE),"Duplicate",IF(E2498&gt;"","Mismatch","IT Only")))),"No")</f>
        <v>No</v>
      </c>
      <c r="C2498" s="86" t="s">
        <v>430</v>
      </c>
      <c r="D2498" s="143" t="s">
        <v>431</v>
      </c>
      <c r="E2498" s="143" t="s">
        <v>8752</v>
      </c>
      <c r="F2498" s="143" t="str">
        <f>IF(E2498=0,"N/A",IF(IF(E2498&gt;"",COUNTIF(E:E,E2498),0)&gt;1,"Yes","No"))</f>
        <v>No</v>
      </c>
      <c r="G2498" s="87" t="s">
        <v>8753</v>
      </c>
      <c r="H2498" s="87" t="s">
        <v>444</v>
      </c>
      <c r="I2498" s="87" t="s">
        <v>445</v>
      </c>
      <c r="J2498" s="87" t="s">
        <v>436</v>
      </c>
      <c r="K2498" s="87"/>
      <c r="L2498" s="87"/>
      <c r="M2498" s="87"/>
      <c r="N2498" s="87" t="s">
        <v>8752</v>
      </c>
      <c r="O2498" s="87" t="s">
        <v>8754</v>
      </c>
      <c r="P2498" s="87" t="s">
        <v>447</v>
      </c>
      <c r="Q2498" s="87" t="s">
        <v>448</v>
      </c>
    </row>
    <row r="2499" spans="1:17" x14ac:dyDescent="0.25">
      <c r="A2499" s="143" t="s">
        <v>7443</v>
      </c>
      <c r="B2499" s="143" t="str">
        <f>IF(A2499&gt;"",IF(A2499=E2499,"No",(IF(IFERROR(VLOOKUP(A2499,E:E,1,FALSE)=A2499,FALSE),"Duplicate",IF(E2499&gt;"","Mismatch","IT Only")))),"No")</f>
        <v>No</v>
      </c>
      <c r="C2499" s="86" t="s">
        <v>430</v>
      </c>
      <c r="D2499" s="143" t="s">
        <v>431</v>
      </c>
      <c r="E2499" s="143" t="s">
        <v>7443</v>
      </c>
      <c r="F2499" s="143" t="str">
        <f>IF(E2499=0,"N/A",IF(IF(E2499&gt;"",COUNTIF(E:E,E2499),0)&gt;1,"Yes","No"))</f>
        <v>No</v>
      </c>
      <c r="G2499" s="87" t="s">
        <v>7444</v>
      </c>
      <c r="H2499" s="87" t="s">
        <v>444</v>
      </c>
      <c r="I2499" s="87" t="s">
        <v>445</v>
      </c>
      <c r="J2499" s="87" t="s">
        <v>580</v>
      </c>
      <c r="K2499" s="87">
        <v>40.687055999999998</v>
      </c>
      <c r="L2499" s="87">
        <v>-89.591330999999997</v>
      </c>
      <c r="M2499" s="87" t="s">
        <v>7445</v>
      </c>
      <c r="N2499" s="87"/>
      <c r="O2499" s="88"/>
      <c r="P2499" s="87"/>
      <c r="Q2499" s="89"/>
    </row>
    <row r="2500" spans="1:17" x14ac:dyDescent="0.25">
      <c r="A2500" s="143" t="s">
        <v>7430</v>
      </c>
      <c r="B2500" s="143" t="s">
        <v>3717</v>
      </c>
      <c r="C2500" s="86" t="s">
        <v>430</v>
      </c>
      <c r="D2500" s="143" t="s">
        <v>431</v>
      </c>
      <c r="E2500" s="143" t="s">
        <v>7430</v>
      </c>
      <c r="F2500" s="143" t="str">
        <f>IF(E2500=0,"N/A",IF(IF(E2500&gt;"",COUNTIF(E:E,E2500),0)&gt;1,"Yes","No"))</f>
        <v>No</v>
      </c>
      <c r="G2500" s="87" t="s">
        <v>7431</v>
      </c>
      <c r="H2500" s="87" t="s">
        <v>2587</v>
      </c>
      <c r="I2500" s="87" t="s">
        <v>445</v>
      </c>
      <c r="J2500" s="87" t="s">
        <v>536</v>
      </c>
      <c r="K2500" s="87">
        <v>40.95122027</v>
      </c>
      <c r="L2500" s="87">
        <v>-90.35902609</v>
      </c>
      <c r="M2500" s="87"/>
      <c r="N2500" s="87"/>
      <c r="O2500" s="88"/>
      <c r="P2500" s="87"/>
      <c r="Q2500" s="89"/>
    </row>
    <row r="2501" spans="1:17" x14ac:dyDescent="0.25">
      <c r="A2501" s="143"/>
      <c r="B2501" s="143" t="str">
        <f>IF(A2501&gt;"",IF(A2501=E2501,"No",(IF(IFERROR(VLOOKUP(A2501,E:E,1,FALSE)=A2501,FALSE),"Duplicate",IF(E2501&gt;"","Mismatch","IT Only")))),"No")</f>
        <v>No</v>
      </c>
      <c r="C2501" s="86" t="s">
        <v>430</v>
      </c>
      <c r="D2501" s="143" t="s">
        <v>431</v>
      </c>
      <c r="E2501" s="143" t="s">
        <v>7455</v>
      </c>
      <c r="F2501" s="143" t="str">
        <f>IF(E2501=0,"N/A",IF(IF(E2501&gt;"",COUNTIF(E:E,E2501),0)&gt;1,"Yes","No"))</f>
        <v>No</v>
      </c>
      <c r="G2501" s="87" t="s">
        <v>7456</v>
      </c>
      <c r="H2501" s="87" t="s">
        <v>444</v>
      </c>
      <c r="I2501" s="87" t="s">
        <v>445</v>
      </c>
      <c r="J2501" s="87" t="s">
        <v>436</v>
      </c>
      <c r="K2501" s="87">
        <v>40.738861999999997</v>
      </c>
      <c r="L2501" s="87">
        <v>-89.791234000000003</v>
      </c>
      <c r="M2501" s="87"/>
      <c r="N2501" s="87" t="s">
        <v>7455</v>
      </c>
      <c r="O2501" s="87" t="s">
        <v>7457</v>
      </c>
      <c r="P2501" s="87" t="s">
        <v>447</v>
      </c>
      <c r="Q2501" s="87" t="s">
        <v>448</v>
      </c>
    </row>
    <row r="2502" spans="1:17" x14ac:dyDescent="0.25">
      <c r="A2502" s="143"/>
      <c r="B2502" s="143" t="str">
        <f>IF(A2502&gt;"",IF(A2502=E2502,"No",(IF(IFERROR(VLOOKUP(A2502,E:E,1,FALSE)=A2502,FALSE),"Duplicate",IF(E2502&gt;"","Mismatch","IT Only")))),"No")</f>
        <v>No</v>
      </c>
      <c r="C2502" s="86" t="s">
        <v>430</v>
      </c>
      <c r="D2502" s="143" t="s">
        <v>431</v>
      </c>
      <c r="E2502" s="143" t="s">
        <v>7866</v>
      </c>
      <c r="F2502" s="143" t="str">
        <f>IF(E2502=0,"N/A",IF(IF(E2502&gt;"",COUNTIF(E:E,E2502),0)&gt;1,"Yes","No"))</f>
        <v>No</v>
      </c>
      <c r="G2502" s="87" t="s">
        <v>7867</v>
      </c>
      <c r="H2502" s="87" t="s">
        <v>479</v>
      </c>
      <c r="I2502" s="87" t="s">
        <v>445</v>
      </c>
      <c r="J2502" s="87" t="s">
        <v>436</v>
      </c>
      <c r="K2502" s="87">
        <v>38.955500000000001</v>
      </c>
      <c r="L2502" s="87">
        <v>-90.348849999999999</v>
      </c>
      <c r="M2502" s="87"/>
      <c r="N2502" s="87" t="s">
        <v>7866</v>
      </c>
      <c r="O2502" s="87" t="s">
        <v>7868</v>
      </c>
      <c r="P2502" s="87" t="s">
        <v>482</v>
      </c>
      <c r="Q2502" s="87" t="s">
        <v>483</v>
      </c>
    </row>
    <row r="2503" spans="1:17" x14ac:dyDescent="0.25">
      <c r="A2503" s="143" t="s">
        <v>7440</v>
      </c>
      <c r="B2503" s="143" t="str">
        <f>IF(A2503&gt;"",IF(A2503=E2503,"No",(IF(IFERROR(VLOOKUP(A2503,E:E,1,FALSE)=A2503,FALSE),"Duplicate",IF(E2503&gt;"","Mismatch","IT Only")))),"No")</f>
        <v>No</v>
      </c>
      <c r="C2503" s="86" t="s">
        <v>430</v>
      </c>
      <c r="D2503" s="143" t="s">
        <v>472</v>
      </c>
      <c r="E2503" s="143" t="s">
        <v>7441</v>
      </c>
      <c r="F2503" s="143" t="str">
        <f>IF(E2503=0,"N/A",IF(IF(E2503&gt;"",COUNTIF(E:E,E2503),0)&gt;1,"Yes","No"))</f>
        <v>No</v>
      </c>
      <c r="G2503" s="87" t="s">
        <v>7442</v>
      </c>
      <c r="H2503" s="87" t="s">
        <v>434</v>
      </c>
      <c r="I2503" s="87" t="s">
        <v>435</v>
      </c>
      <c r="J2503" s="87" t="s">
        <v>838</v>
      </c>
      <c r="K2503" s="87">
        <v>39.352818999999997</v>
      </c>
      <c r="L2503" s="87">
        <v>-91.228026999999997</v>
      </c>
      <c r="M2503" s="87"/>
      <c r="N2503" s="87" t="s">
        <v>7441</v>
      </c>
      <c r="O2503" s="88">
        <v>89</v>
      </c>
      <c r="P2503" s="87" t="s">
        <v>461</v>
      </c>
      <c r="Q2503" s="89"/>
    </row>
    <row r="2504" spans="1:17" x14ac:dyDescent="0.25">
      <c r="A2504" s="143"/>
      <c r="B2504" s="143" t="str">
        <f>IF(A2504&gt;"",IF(A2504=E2504,"No",(IF(IFERROR(VLOOKUP(A2504,E:E,1,FALSE)=A2504,FALSE),"Duplicate",IF(E2504&gt;"","Mismatch","IT Only")))),"No")</f>
        <v>No</v>
      </c>
      <c r="C2504" s="86" t="s">
        <v>430</v>
      </c>
      <c r="D2504" s="143" t="s">
        <v>431</v>
      </c>
      <c r="E2504" s="143" t="s">
        <v>7458</v>
      </c>
      <c r="F2504" s="143" t="str">
        <f>IF(E2504=0,"N/A",IF(IF(E2504&gt;"",COUNTIF(E:E,E2504),0)&gt;1,"Yes","No"))</f>
        <v>No</v>
      </c>
      <c r="G2504" s="87" t="s">
        <v>7459</v>
      </c>
      <c r="H2504" s="87" t="s">
        <v>444</v>
      </c>
      <c r="I2504" s="87" t="s">
        <v>445</v>
      </c>
      <c r="J2504" s="87" t="s">
        <v>436</v>
      </c>
      <c r="K2504" s="87">
        <v>40.662260000000003</v>
      </c>
      <c r="L2504" s="87">
        <v>-89.621981000000005</v>
      </c>
      <c r="M2504" s="87"/>
      <c r="N2504" s="87" t="s">
        <v>7458</v>
      </c>
      <c r="O2504" s="87" t="s">
        <v>7460</v>
      </c>
      <c r="P2504" s="87" t="s">
        <v>447</v>
      </c>
      <c r="Q2504" s="87" t="s">
        <v>448</v>
      </c>
    </row>
    <row r="2505" spans="1:17" x14ac:dyDescent="0.25">
      <c r="A2505" s="143"/>
      <c r="B2505" s="143" t="str">
        <f>IF(A2505&gt;"",IF(A2505=E2505,"No",(IF(IFERROR(VLOOKUP(A2505,E:E,1,FALSE)=A2505,FALSE),"Duplicate",IF(E2505&gt;"","Mismatch","IT Only")))),"No")</f>
        <v>No</v>
      </c>
      <c r="C2505" s="86" t="s">
        <v>430</v>
      </c>
      <c r="D2505" s="143" t="s">
        <v>431</v>
      </c>
      <c r="E2505" s="143" t="s">
        <v>7680</v>
      </c>
      <c r="F2505" s="143" t="str">
        <f>IF(E2505=0,"N/A",IF(IF(E2505&gt;"",COUNTIF(E:E,E2505),0)&gt;1,"Yes","No"))</f>
        <v>No</v>
      </c>
      <c r="G2505" s="87" t="s">
        <v>7681</v>
      </c>
      <c r="H2505" s="87" t="s">
        <v>593</v>
      </c>
      <c r="I2505" s="87" t="s">
        <v>435</v>
      </c>
      <c r="J2505" s="87" t="s">
        <v>436</v>
      </c>
      <c r="K2505" s="87"/>
      <c r="L2505" s="87"/>
      <c r="M2505" s="87"/>
      <c r="N2505" s="87" t="s">
        <v>7680</v>
      </c>
      <c r="O2505" s="88">
        <v>23</v>
      </c>
      <c r="P2505" s="87" t="s">
        <v>594</v>
      </c>
      <c r="Q2505" s="89"/>
    </row>
    <row r="2506" spans="1:17" x14ac:dyDescent="0.25">
      <c r="A2506" s="143"/>
      <c r="B2506" s="143" t="str">
        <f>IF(A2506&gt;"",IF(A2506=E2506,"No",(IF(IFERROR(VLOOKUP(A2506,E:E,1,FALSE)=A2506,FALSE),"Duplicate",IF(E2506&gt;"","Mismatch","IT Only")))),"No")</f>
        <v>No</v>
      </c>
      <c r="C2506" s="86" t="s">
        <v>430</v>
      </c>
      <c r="D2506" s="143" t="s">
        <v>431</v>
      </c>
      <c r="E2506" s="143" t="s">
        <v>7470</v>
      </c>
      <c r="F2506" s="143" t="str">
        <f>IF(E2506=0,"N/A",IF(IF(E2506&gt;"",COUNTIF(E:E,E2506),0)&gt;1,"Yes","No"))</f>
        <v>No</v>
      </c>
      <c r="G2506" s="87" t="s">
        <v>7471</v>
      </c>
      <c r="H2506" s="87" t="s">
        <v>516</v>
      </c>
      <c r="I2506" s="87" t="s">
        <v>445</v>
      </c>
      <c r="J2506" s="87" t="s">
        <v>436</v>
      </c>
      <c r="K2506" s="87">
        <v>38.02268333</v>
      </c>
      <c r="L2506" s="87">
        <v>-89.593433329999996</v>
      </c>
      <c r="M2506" s="87"/>
      <c r="N2506" s="87" t="s">
        <v>7472</v>
      </c>
      <c r="O2506" s="87" t="s">
        <v>7473</v>
      </c>
      <c r="P2506" s="87" t="s">
        <v>898</v>
      </c>
      <c r="Q2506" s="87" t="s">
        <v>899</v>
      </c>
    </row>
    <row r="2507" spans="1:17" x14ac:dyDescent="0.25">
      <c r="A2507" s="143"/>
      <c r="B2507" s="143" t="str">
        <f>IF(A2507&gt;"",IF(A2507=E2507,"No",(IF(IFERROR(VLOOKUP(A2507,E:E,1,FALSE)=A2507,FALSE),"Duplicate",IF(E2507&gt;"","Mismatch","IT Only")))),"No")</f>
        <v>No</v>
      </c>
      <c r="C2507" s="86" t="s">
        <v>430</v>
      </c>
      <c r="D2507" s="143" t="s">
        <v>431</v>
      </c>
      <c r="E2507" s="143" t="s">
        <v>7499</v>
      </c>
      <c r="F2507" s="143" t="str">
        <f>IF(E2507=0,"N/A",IF(IF(E2507&gt;"",COUNTIF(E:E,E2507),0)&gt;1,"Yes","No"))</f>
        <v>No</v>
      </c>
      <c r="G2507" s="87" t="s">
        <v>7500</v>
      </c>
      <c r="H2507" s="87" t="s">
        <v>444</v>
      </c>
      <c r="I2507" s="87" t="s">
        <v>445</v>
      </c>
      <c r="J2507" s="87" t="s">
        <v>436</v>
      </c>
      <c r="K2507" s="87"/>
      <c r="L2507" s="87"/>
      <c r="M2507" s="87"/>
      <c r="N2507" s="87" t="s">
        <v>7501</v>
      </c>
      <c r="O2507" s="87" t="s">
        <v>7502</v>
      </c>
      <c r="P2507" s="87" t="s">
        <v>2265</v>
      </c>
      <c r="Q2507" s="87" t="s">
        <v>2266</v>
      </c>
    </row>
    <row r="2508" spans="1:17" x14ac:dyDescent="0.25">
      <c r="A2508" s="90"/>
      <c r="B2508" s="90" t="str">
        <f>IF(A2508&gt;"",IF(A2508=E2508,"No",(IF(IFERROR(VLOOKUP(A2508,E:E,1,FALSE)=A2508,FALSE),"Duplicate",IF(E2508&gt;"","Mismatch","IT Only")))),"No")</f>
        <v>No</v>
      </c>
      <c r="C2508" s="91" t="s">
        <v>451</v>
      </c>
      <c r="D2508" s="90" t="s">
        <v>431</v>
      </c>
      <c r="E2508" s="90" t="s">
        <v>7428</v>
      </c>
      <c r="F2508" s="90" t="str">
        <f>IF(E2508=0,"N/A",IF(IF(E2508&gt;"",COUNTIF(E:E,E2508),0)&gt;1,"Yes","No"))</f>
        <v>No</v>
      </c>
      <c r="G2508" s="92" t="s">
        <v>7429</v>
      </c>
      <c r="H2508" s="92" t="s">
        <v>692</v>
      </c>
      <c r="I2508" s="92" t="s">
        <v>648</v>
      </c>
      <c r="J2508" s="92" t="s">
        <v>436</v>
      </c>
      <c r="K2508" s="92"/>
      <c r="L2508" s="92"/>
      <c r="M2508" s="92"/>
      <c r="N2508" s="92" t="s">
        <v>7428</v>
      </c>
      <c r="O2508" s="96">
        <v>6401</v>
      </c>
      <c r="P2508" s="92" t="s">
        <v>1039</v>
      </c>
      <c r="Q2508" s="97"/>
    </row>
    <row r="2509" spans="1:17" x14ac:dyDescent="0.25">
      <c r="A2509" s="143"/>
      <c r="B2509" s="143" t="str">
        <f>IF(A2509&gt;"",IF(A2509=E2509,"No",(IF(IFERROR(VLOOKUP(A2509,E:E,1,FALSE)=A2509,FALSE),"Duplicate",IF(E2509&gt;"","Mismatch","IT Only")))),"No")</f>
        <v>No</v>
      </c>
      <c r="C2509" s="86" t="s">
        <v>430</v>
      </c>
      <c r="D2509" s="143" t="s">
        <v>431</v>
      </c>
      <c r="E2509" s="143" t="s">
        <v>7486</v>
      </c>
      <c r="F2509" s="143" t="str">
        <f>IF(E2509=0,"N/A",IF(IF(E2509&gt;"",COUNTIF(E:E,E2509),0)&gt;1,"Yes","No"))</f>
        <v>No</v>
      </c>
      <c r="G2509" s="87" t="s">
        <v>7487</v>
      </c>
      <c r="H2509" s="87" t="s">
        <v>434</v>
      </c>
      <c r="I2509" s="87" t="s">
        <v>435</v>
      </c>
      <c r="J2509" s="87" t="s">
        <v>436</v>
      </c>
      <c r="K2509" s="87">
        <v>39.788249999999998</v>
      </c>
      <c r="L2509" s="87">
        <v>-93.098833330000005</v>
      </c>
      <c r="M2509" s="87"/>
      <c r="N2509" s="87" t="s">
        <v>7486</v>
      </c>
      <c r="O2509" s="94">
        <v>984</v>
      </c>
      <c r="P2509" s="87" t="s">
        <v>475</v>
      </c>
      <c r="Q2509" s="89"/>
    </row>
    <row r="2510" spans="1:17" x14ac:dyDescent="0.25">
      <c r="A2510" s="143"/>
      <c r="B2510" s="143" t="str">
        <f>IF(A2510&gt;"",IF(A2510=E2510,"No",(IF(IFERROR(VLOOKUP(A2510,E:E,1,FALSE)=A2510,FALSE),"Duplicate",IF(E2510&gt;"","Mismatch","IT Only")))),"No")</f>
        <v>No</v>
      </c>
      <c r="C2510" s="86" t="s">
        <v>430</v>
      </c>
      <c r="D2510" s="143" t="s">
        <v>431</v>
      </c>
      <c r="E2510" s="143" t="s">
        <v>7479</v>
      </c>
      <c r="F2510" s="143" t="str">
        <f>IF(E2510=0,"N/A",IF(IF(E2510&gt;"",COUNTIF(E:E,E2510),0)&gt;1,"Yes","No"))</f>
        <v>No</v>
      </c>
      <c r="G2510" s="87" t="s">
        <v>7480</v>
      </c>
      <c r="H2510" s="87" t="s">
        <v>440</v>
      </c>
      <c r="I2510" s="87" t="s">
        <v>435</v>
      </c>
      <c r="J2510" s="87" t="s">
        <v>436</v>
      </c>
      <c r="K2510" s="87">
        <v>38.599483329999998</v>
      </c>
      <c r="L2510" s="87">
        <v>-90.315533329999994</v>
      </c>
      <c r="M2510" s="87"/>
      <c r="N2510" s="87" t="s">
        <v>7481</v>
      </c>
      <c r="O2510" s="88">
        <v>87</v>
      </c>
      <c r="P2510" s="87" t="s">
        <v>513</v>
      </c>
      <c r="Q2510" s="89"/>
    </row>
    <row r="2511" spans="1:17" x14ac:dyDescent="0.25">
      <c r="A2511" s="143" t="s">
        <v>7519</v>
      </c>
      <c r="B2511" s="143" t="str">
        <f>IF(A2511&gt;"",IF(A2511=E2511,"No",(IF(IFERROR(VLOOKUP(A2511,E:E,1,FALSE)=A2511,FALSE),"Duplicate",IF(E2511&gt;"","Mismatch","IT Only")))),"No")</f>
        <v>No</v>
      </c>
      <c r="C2511" s="86" t="s">
        <v>430</v>
      </c>
      <c r="D2511" s="143" t="s">
        <v>431</v>
      </c>
      <c r="E2511" s="143" t="s">
        <v>7519</v>
      </c>
      <c r="F2511" s="143" t="str">
        <f>IF(E2511=0,"N/A",IF(IF(E2511&gt;"",COUNTIF(E:E,E2511),0)&gt;1,"Yes","No"))</f>
        <v>No</v>
      </c>
      <c r="G2511" s="87" t="s">
        <v>7520</v>
      </c>
      <c r="H2511" s="87" t="s">
        <v>479</v>
      </c>
      <c r="I2511" s="87" t="s">
        <v>445</v>
      </c>
      <c r="J2511" s="87" t="s">
        <v>580</v>
      </c>
      <c r="K2511" s="87">
        <v>40.011738999999999</v>
      </c>
      <c r="L2511" s="87">
        <v>-89.848209999999995</v>
      </c>
      <c r="M2511" s="87" t="s">
        <v>7521</v>
      </c>
      <c r="N2511" s="87"/>
      <c r="O2511" s="87"/>
      <c r="P2511" s="87"/>
      <c r="Q2511" s="87"/>
    </row>
    <row r="2512" spans="1:17" x14ac:dyDescent="0.25">
      <c r="A2512" s="143" t="s">
        <v>7522</v>
      </c>
      <c r="B2512" s="84" t="str">
        <f>IF(A2512&gt;"",IF(A2512=E2512,"No",(IF(IFERROR(VLOOKUP(A2512,E:E,1,FALSE)=A2512,FALSE),"Duplicate",IF(E2512&gt;"","Mismatch","IT Only")))),"No")</f>
        <v>No</v>
      </c>
      <c r="C2512" s="86" t="s">
        <v>430</v>
      </c>
      <c r="D2512" s="84" t="s">
        <v>431</v>
      </c>
      <c r="E2512" s="84" t="s">
        <v>7522</v>
      </c>
      <c r="F2512" s="84" t="str">
        <f>IF(E2512=0,"N/A",IF(IF(E2512&gt;"",COUNTIF(E:E,E2512),0)&gt;1,"Yes","No"))</f>
        <v>No</v>
      </c>
      <c r="G2512" s="87" t="s">
        <v>7523</v>
      </c>
      <c r="H2512" s="87" t="s">
        <v>479</v>
      </c>
      <c r="I2512" s="87" t="s">
        <v>445</v>
      </c>
      <c r="J2512" s="87" t="s">
        <v>580</v>
      </c>
      <c r="K2512" s="87">
        <v>40.010688999999999</v>
      </c>
      <c r="L2512" s="87">
        <v>-89.860834999999994</v>
      </c>
      <c r="M2512" s="87"/>
      <c r="N2512" s="87"/>
      <c r="O2512" s="87"/>
      <c r="P2512" s="87"/>
      <c r="Q2512" s="87"/>
    </row>
    <row r="2513" spans="1:17" x14ac:dyDescent="0.25">
      <c r="A2513" s="93" t="s">
        <v>7524</v>
      </c>
      <c r="B2513" s="143" t="str">
        <f>IF(A2513&gt;"",IF(A2513=E2513,"No",(IF(IFERROR(VLOOKUP(A2513,E:E,1,FALSE)=A2513,FALSE),"Duplicate",IF(E2513&gt;"","Mismatch","IT Only")))),"No")</f>
        <v>Mismatch</v>
      </c>
      <c r="C2513" s="86" t="s">
        <v>463</v>
      </c>
      <c r="D2513" s="143" t="s">
        <v>464</v>
      </c>
      <c r="E2513" s="143" t="s">
        <v>7525</v>
      </c>
      <c r="F2513" s="143" t="str">
        <f>IF(E2513=0,"N/A",IF(IF(E2513&gt;"",COUNTIF(E:E,E2513),0)&gt;1,"Yes","No"))</f>
        <v>No</v>
      </c>
      <c r="G2513" s="87" t="s">
        <v>7526</v>
      </c>
      <c r="H2513" s="87" t="s">
        <v>479</v>
      </c>
      <c r="I2513" s="87" t="s">
        <v>445</v>
      </c>
      <c r="J2513" s="87" t="s">
        <v>467</v>
      </c>
      <c r="K2513" s="87">
        <v>40.013500000000001</v>
      </c>
      <c r="L2513" s="87">
        <v>-89.845083329999994</v>
      </c>
      <c r="M2513" s="87"/>
      <c r="N2513" s="87" t="s">
        <v>7525</v>
      </c>
      <c r="O2513" s="87" t="s">
        <v>7527</v>
      </c>
      <c r="P2513" s="87" t="s">
        <v>482</v>
      </c>
      <c r="Q2513" s="87" t="s">
        <v>483</v>
      </c>
    </row>
    <row r="2514" spans="1:17" x14ac:dyDescent="0.25">
      <c r="A2514" s="143"/>
      <c r="B2514" s="84" t="str">
        <f>IF(A2514&gt;"",IF(A2514=E2514,"No",(IF(IFERROR(VLOOKUP(A2514,E:E,1,FALSE)=A2514,FALSE),"Duplicate",IF(E2514&gt;"","Mismatch","IT Only")))),"No")</f>
        <v>No</v>
      </c>
      <c r="C2514" s="86" t="s">
        <v>430</v>
      </c>
      <c r="D2514" s="84" t="s">
        <v>431</v>
      </c>
      <c r="E2514" s="84" t="s">
        <v>7528</v>
      </c>
      <c r="F2514" s="84" t="str">
        <f>IF(E2514=0,"N/A",IF(IF(E2514&gt;"",COUNTIF(E:E,E2514),0)&gt;1,"Yes","No"))</f>
        <v>No</v>
      </c>
      <c r="G2514" s="87" t="s">
        <v>7529</v>
      </c>
      <c r="H2514" s="87" t="s">
        <v>644</v>
      </c>
      <c r="I2514" s="87" t="s">
        <v>435</v>
      </c>
      <c r="J2514" s="87" t="s">
        <v>436</v>
      </c>
      <c r="K2514" s="87">
        <v>38.284583329999997</v>
      </c>
      <c r="L2514" s="87">
        <v>-90.389833330000002</v>
      </c>
      <c r="M2514" s="87"/>
      <c r="N2514" s="87" t="s">
        <v>7530</v>
      </c>
      <c r="O2514" s="94">
        <v>187</v>
      </c>
      <c r="P2514" s="87" t="s">
        <v>645</v>
      </c>
      <c r="Q2514" s="89"/>
    </row>
    <row r="2515" spans="1:17" x14ac:dyDescent="0.25">
      <c r="A2515" s="93" t="s">
        <v>7609</v>
      </c>
      <c r="B2515" s="84" t="str">
        <f>IF(A2515&gt;"",IF(A2515=E2515,"No",(IF(IFERROR(VLOOKUP(A2515,E:E,1,FALSE)=A2515,FALSE),"Duplicate",IF(E2515&gt;"","Mismatch","IT Only")))),"No")</f>
        <v>Duplicate</v>
      </c>
      <c r="C2515" s="86" t="s">
        <v>463</v>
      </c>
      <c r="D2515" s="84" t="s">
        <v>464</v>
      </c>
      <c r="E2515" s="84" t="s">
        <v>7610</v>
      </c>
      <c r="F2515" s="84" t="str">
        <f>IF(E2515=0,"N/A",IF(IF(E2515&gt;"",COUNTIF(E:E,E2515),0)&gt;1,"Yes","No"))</f>
        <v>No</v>
      </c>
      <c r="G2515" s="87" t="s">
        <v>7611</v>
      </c>
      <c r="H2515" s="87" t="s">
        <v>479</v>
      </c>
      <c r="I2515" s="87" t="s">
        <v>445</v>
      </c>
      <c r="J2515" s="87" t="s">
        <v>580</v>
      </c>
      <c r="K2515" s="87">
        <v>39.613658000000001</v>
      </c>
      <c r="L2515" s="87">
        <v>-90.805875</v>
      </c>
      <c r="M2515" s="87" t="s">
        <v>668</v>
      </c>
      <c r="N2515" s="87"/>
      <c r="O2515" s="87"/>
      <c r="P2515" s="87"/>
      <c r="Q2515" s="87"/>
    </row>
    <row r="2516" spans="1:17" x14ac:dyDescent="0.25">
      <c r="A2516" s="143"/>
      <c r="B2516" s="143" t="str">
        <f>IF(A2516&gt;"",IF(A2516=E2516,"No",(IF(IFERROR(VLOOKUP(A2516,E:E,1,FALSE)=A2516,FALSE),"Duplicate",IF(E2516&gt;"","Mismatch","IT Only")))),"No")</f>
        <v>No</v>
      </c>
      <c r="C2516" s="86" t="s">
        <v>430</v>
      </c>
      <c r="D2516" s="143" t="s">
        <v>431</v>
      </c>
      <c r="E2516" s="143" t="s">
        <v>7822</v>
      </c>
      <c r="F2516" s="143" t="str">
        <f>IF(E2516=0,"N/A",IF(IF(E2516&gt;"",COUNTIF(E:E,E2516),0)&gt;1,"Yes","No"))</f>
        <v>No</v>
      </c>
      <c r="G2516" s="87" t="s">
        <v>7823</v>
      </c>
      <c r="H2516" s="87" t="s">
        <v>692</v>
      </c>
      <c r="I2516" s="87" t="s">
        <v>435</v>
      </c>
      <c r="J2516" s="87" t="s">
        <v>436</v>
      </c>
      <c r="K2516" s="87">
        <v>36.417816670000001</v>
      </c>
      <c r="L2516" s="87">
        <v>-89.701716669999996</v>
      </c>
      <c r="M2516" s="87"/>
      <c r="N2516" s="87" t="s">
        <v>7822</v>
      </c>
      <c r="O2516" s="94">
        <v>440</v>
      </c>
      <c r="P2516" s="87" t="s">
        <v>693</v>
      </c>
      <c r="Q2516" s="89"/>
    </row>
    <row r="2517" spans="1:17" x14ac:dyDescent="0.25">
      <c r="A2517" s="143"/>
      <c r="B2517" s="143"/>
      <c r="C2517" s="86" t="s">
        <v>430</v>
      </c>
      <c r="D2517" s="143" t="s">
        <v>431</v>
      </c>
      <c r="E2517" s="143" t="s">
        <v>10787</v>
      </c>
      <c r="F2517" s="143" t="s">
        <v>10076</v>
      </c>
      <c r="G2517" s="110" t="s">
        <v>10741</v>
      </c>
      <c r="H2517" s="110"/>
      <c r="I2517" s="110" t="s">
        <v>445</v>
      </c>
      <c r="J2517" s="110" t="s">
        <v>10517</v>
      </c>
      <c r="K2517" s="110">
        <v>38.496400000000001</v>
      </c>
      <c r="L2517" s="110">
        <v>-89.905799999999999</v>
      </c>
      <c r="M2517" s="110" t="s">
        <v>10833</v>
      </c>
      <c r="N2517" s="110"/>
      <c r="O2517" s="110"/>
      <c r="P2517" s="110"/>
      <c r="Q2517" s="110"/>
    </row>
    <row r="2518" spans="1:17" x14ac:dyDescent="0.25">
      <c r="A2518" s="143"/>
      <c r="B2518" s="143" t="str">
        <f>IF(A2518&gt;"",IF(A2518=E2518,"No",(IF(IFERROR(VLOOKUP(A2518,E:E,1,FALSE)=A2518,FALSE),"Duplicate",IF(E2518&gt;"","Mismatch","IT Only")))),"No")</f>
        <v>No</v>
      </c>
      <c r="C2518" s="86" t="s">
        <v>430</v>
      </c>
      <c r="D2518" s="143" t="s">
        <v>431</v>
      </c>
      <c r="E2518" s="143" t="s">
        <v>7650</v>
      </c>
      <c r="F2518" s="143" t="str">
        <f>IF(E2518=0,"N/A",IF(IF(E2518&gt;"",COUNTIF(E:E,E2518),0)&gt;1,"Yes","No"))</f>
        <v>No</v>
      </c>
      <c r="G2518" s="87" t="s">
        <v>7651</v>
      </c>
      <c r="H2518" s="87" t="s">
        <v>489</v>
      </c>
      <c r="I2518" s="87" t="s">
        <v>435</v>
      </c>
      <c r="J2518" s="87" t="s">
        <v>436</v>
      </c>
      <c r="K2518" s="87">
        <v>38.5396</v>
      </c>
      <c r="L2518" s="87">
        <v>-91.236583330000002</v>
      </c>
      <c r="M2518" s="87"/>
      <c r="N2518" s="87" t="s">
        <v>7650</v>
      </c>
      <c r="O2518" s="94">
        <v>854</v>
      </c>
      <c r="P2518" s="87" t="s">
        <v>1042</v>
      </c>
      <c r="Q2518" s="89"/>
    </row>
    <row r="2519" spans="1:17" x14ac:dyDescent="0.25">
      <c r="A2519" s="93" t="s">
        <v>7544</v>
      </c>
      <c r="B2519" s="143" t="str">
        <f>IF(A2519&gt;"",IF(A2519=E2519,"No",(IF(IFERROR(VLOOKUP(A2519,E:E,1,FALSE)=A2519,FALSE),"Duplicate",IF(E2519&gt;"","Mismatch","IT Only")))),"No")</f>
        <v>Duplicate</v>
      </c>
      <c r="C2519" s="86" t="s">
        <v>463</v>
      </c>
      <c r="D2519" s="143" t="s">
        <v>464</v>
      </c>
      <c r="E2519" s="143" t="s">
        <v>7545</v>
      </c>
      <c r="F2519" s="143" t="str">
        <f>IF(E2519=0,"N/A",IF(IF(E2519&gt;"",COUNTIF(E:E,E2519),0)&gt;1,"Yes","No"))</f>
        <v>No</v>
      </c>
      <c r="G2519" s="87" t="s">
        <v>7546</v>
      </c>
      <c r="H2519" s="87" t="s">
        <v>479</v>
      </c>
      <c r="I2519" s="87" t="s">
        <v>445</v>
      </c>
      <c r="J2519" s="87" t="s">
        <v>467</v>
      </c>
      <c r="K2519" s="87">
        <v>39.115833330000001</v>
      </c>
      <c r="L2519" s="87">
        <v>-90.159933330000001</v>
      </c>
      <c r="M2519" s="87"/>
      <c r="N2519" s="87" t="s">
        <v>7545</v>
      </c>
      <c r="O2519" s="87" t="s">
        <v>7547</v>
      </c>
      <c r="P2519" s="87" t="s">
        <v>482</v>
      </c>
      <c r="Q2519" s="87" t="s">
        <v>483</v>
      </c>
    </row>
    <row r="2520" spans="1:17" x14ac:dyDescent="0.25">
      <c r="A2520" s="143"/>
      <c r="B2520" s="143" t="str">
        <f>IF(A2520&gt;"",IF(A2520=E2520,"No",(IF(IFERROR(VLOOKUP(A2520,E:E,1,FALSE)=A2520,FALSE),"Duplicate",IF(E2520&gt;"","Mismatch","IT Only")))),"No")</f>
        <v>No</v>
      </c>
      <c r="C2520" s="86" t="s">
        <v>430</v>
      </c>
      <c r="D2520" s="143" t="s">
        <v>431</v>
      </c>
      <c r="E2520" s="143" t="s">
        <v>7548</v>
      </c>
      <c r="F2520" s="143" t="str">
        <f>IF(E2520=0,"N/A",IF(IF(E2520&gt;"",COUNTIF(E:E,E2520),0)&gt;1,"Yes","No"))</f>
        <v>No</v>
      </c>
      <c r="G2520" s="87" t="s">
        <v>7549</v>
      </c>
      <c r="H2520" s="87" t="s">
        <v>434</v>
      </c>
      <c r="I2520" s="87" t="s">
        <v>435</v>
      </c>
      <c r="J2520" s="87" t="s">
        <v>436</v>
      </c>
      <c r="K2520" s="87">
        <v>38.981283329999997</v>
      </c>
      <c r="L2520" s="87">
        <v>-91.503283330000002</v>
      </c>
      <c r="M2520" s="87"/>
      <c r="N2520" s="87" t="s">
        <v>7548</v>
      </c>
      <c r="O2520" s="94">
        <v>962</v>
      </c>
      <c r="P2520" s="87" t="s">
        <v>437</v>
      </c>
      <c r="Q2520" s="89"/>
    </row>
    <row r="2521" spans="1:17" s="90" customFormat="1" x14ac:dyDescent="0.25">
      <c r="A2521" s="143"/>
      <c r="B2521" s="143" t="str">
        <f>IF(A2521&gt;"",IF(A2521=E2521,"No",(IF(IFERROR(VLOOKUP(A2521,E:E,1,FALSE)=A2521,FALSE),"Duplicate",IF(E2521&gt;"","Mismatch","IT Only")))),"No")</f>
        <v>No</v>
      </c>
      <c r="C2521" s="86" t="s">
        <v>430</v>
      </c>
      <c r="D2521" s="143" t="s">
        <v>431</v>
      </c>
      <c r="E2521" s="143" t="s">
        <v>7553</v>
      </c>
      <c r="F2521" s="143" t="str">
        <f>IF(E2521=0,"N/A",IF(IF(E2521&gt;"",COUNTIF(E:E,E2521),0)&gt;1,"Yes","No"))</f>
        <v>No</v>
      </c>
      <c r="G2521" s="87" t="s">
        <v>7554</v>
      </c>
      <c r="H2521" s="87" t="s">
        <v>558</v>
      </c>
      <c r="I2521" s="87" t="s">
        <v>445</v>
      </c>
      <c r="J2521" s="87" t="s">
        <v>436</v>
      </c>
      <c r="K2521" s="87">
        <v>38.780700000000003</v>
      </c>
      <c r="L2521" s="87">
        <v>-89.597200000000001</v>
      </c>
      <c r="M2521" s="87"/>
      <c r="N2521" s="87" t="s">
        <v>7553</v>
      </c>
      <c r="O2521" s="87" t="s">
        <v>7555</v>
      </c>
      <c r="P2521" s="87" t="s">
        <v>1196</v>
      </c>
      <c r="Q2521" s="87" t="s">
        <v>1197</v>
      </c>
    </row>
    <row r="2522" spans="1:17" x14ac:dyDescent="0.25">
      <c r="A2522" s="93" t="s">
        <v>7556</v>
      </c>
      <c r="B2522" s="143" t="str">
        <f>IF(A2522&gt;"",IF(A2522=E2522,"No",(IF(IFERROR(VLOOKUP(A2522,E:E,1,FALSE)=A2522,FALSE),"Duplicate",IF(E2522&gt;"","Mismatch","IT Only")))),"No")</f>
        <v>Mismatch</v>
      </c>
      <c r="C2522" s="86" t="s">
        <v>463</v>
      </c>
      <c r="D2522" s="143" t="s">
        <v>464</v>
      </c>
      <c r="E2522" s="143" t="s">
        <v>7557</v>
      </c>
      <c r="F2522" s="143" t="str">
        <f>IF(E2522=0,"N/A",IF(IF(E2522&gt;"",COUNTIF(E:E,E2522),0)&gt;1,"Yes","No"))</f>
        <v>No</v>
      </c>
      <c r="G2522" s="87" t="s">
        <v>7558</v>
      </c>
      <c r="H2522" s="87" t="s">
        <v>434</v>
      </c>
      <c r="I2522" s="87" t="s">
        <v>435</v>
      </c>
      <c r="J2522" s="87" t="s">
        <v>830</v>
      </c>
      <c r="K2522" s="87">
        <v>39.34331667</v>
      </c>
      <c r="L2522" s="87">
        <v>-91.218383329999995</v>
      </c>
      <c r="M2522" s="87"/>
      <c r="N2522" s="87" t="s">
        <v>7557</v>
      </c>
      <c r="O2522" s="100" t="s">
        <v>7559</v>
      </c>
      <c r="P2522" s="87" t="s">
        <v>461</v>
      </c>
      <c r="Q2522" s="89"/>
    </row>
    <row r="2523" spans="1:17" x14ac:dyDescent="0.25">
      <c r="A2523" s="143"/>
      <c r="B2523" s="143" t="str">
        <f>IF(A2523&gt;"",IF(A2523=E2523,"No",(IF(IFERROR(VLOOKUP(A2523,E:E,1,FALSE)=A2523,FALSE),"Duplicate",IF(E2523&gt;"","Mismatch","IT Only")))),"No")</f>
        <v>No</v>
      </c>
      <c r="C2523" s="86" t="s">
        <v>430</v>
      </c>
      <c r="D2523" s="143" t="s">
        <v>431</v>
      </c>
      <c r="E2523" s="143" t="s">
        <v>9040</v>
      </c>
      <c r="F2523" s="143" t="str">
        <f>IF(E2523=0,"N/A",IF(IF(E2523&gt;"",COUNTIF(E:E,E2523),0)&gt;1,"Yes","No"))</f>
        <v>No</v>
      </c>
      <c r="G2523" s="87" t="s">
        <v>9041</v>
      </c>
      <c r="H2523" s="87" t="s">
        <v>516</v>
      </c>
      <c r="I2523" s="87" t="s">
        <v>445</v>
      </c>
      <c r="J2523" s="87" t="s">
        <v>436</v>
      </c>
      <c r="K2523" s="106"/>
      <c r="L2523" s="106"/>
      <c r="M2523" s="87"/>
      <c r="N2523" s="87" t="s">
        <v>9042</v>
      </c>
      <c r="O2523" s="87" t="s">
        <v>9043</v>
      </c>
      <c r="P2523" s="87" t="s">
        <v>898</v>
      </c>
      <c r="Q2523" s="87" t="s">
        <v>899</v>
      </c>
    </row>
    <row r="2524" spans="1:17" x14ac:dyDescent="0.25">
      <c r="A2524" s="143"/>
      <c r="B2524" s="84" t="str">
        <f>IF(A2524&gt;"",IF(A2524=E2524,"No",(IF(IFERROR(VLOOKUP(A2524,E:E,1,FALSE)=A2524,FALSE),"Duplicate",IF(E2524&gt;"","Mismatch","IT Only")))),"No")</f>
        <v>No</v>
      </c>
      <c r="C2524" s="86" t="s">
        <v>430</v>
      </c>
      <c r="D2524" s="84" t="s">
        <v>431</v>
      </c>
      <c r="E2524" s="84" t="s">
        <v>7577</v>
      </c>
      <c r="F2524" s="84" t="str">
        <f>IF(E2524=0,"N/A",IF(IF(E2524&gt;"",COUNTIF(E:E,E2524),0)&gt;1,"Yes","No"))</f>
        <v>No</v>
      </c>
      <c r="G2524" s="87" t="s">
        <v>7578</v>
      </c>
      <c r="H2524" s="87" t="s">
        <v>516</v>
      </c>
      <c r="I2524" s="87" t="s">
        <v>445</v>
      </c>
      <c r="J2524" s="87" t="s">
        <v>436</v>
      </c>
      <c r="K2524" s="87">
        <v>38.082000000000001</v>
      </c>
      <c r="L2524" s="87">
        <v>-89.343366669999995</v>
      </c>
      <c r="M2524" s="87"/>
      <c r="N2524" s="87" t="s">
        <v>7579</v>
      </c>
      <c r="O2524" s="87" t="s">
        <v>7580</v>
      </c>
      <c r="P2524" s="87" t="s">
        <v>898</v>
      </c>
      <c r="Q2524" s="87" t="s">
        <v>899</v>
      </c>
    </row>
    <row r="2525" spans="1:17" x14ac:dyDescent="0.25">
      <c r="A2525" s="143"/>
      <c r="B2525" s="143" t="str">
        <f>IF(A2525&gt;"",IF(A2525=E2525,"No",(IF(IFERROR(VLOOKUP(A2525,E:E,1,FALSE)=A2525,FALSE),"Duplicate",IF(E2525&gt;"","Mismatch","IT Only")))),"No")</f>
        <v>No</v>
      </c>
      <c r="C2525" s="86" t="s">
        <v>430</v>
      </c>
      <c r="D2525" s="143" t="s">
        <v>431</v>
      </c>
      <c r="E2525" s="143" t="s">
        <v>7591</v>
      </c>
      <c r="F2525" s="143" t="str">
        <f>IF(E2525=0,"N/A",IF(IF(E2525&gt;"",COUNTIF(E:E,E2525),0)&gt;1,"Yes","No"))</f>
        <v>No</v>
      </c>
      <c r="G2525" s="87" t="s">
        <v>7592</v>
      </c>
      <c r="H2525" s="87" t="s">
        <v>440</v>
      </c>
      <c r="I2525" s="87" t="s">
        <v>435</v>
      </c>
      <c r="J2525" s="87" t="s">
        <v>436</v>
      </c>
      <c r="K2525" s="87">
        <v>38.692349999999998</v>
      </c>
      <c r="L2525" s="87">
        <v>-90.277100000000004</v>
      </c>
      <c r="M2525" s="87"/>
      <c r="N2525" s="87" t="s">
        <v>7591</v>
      </c>
      <c r="O2525" s="94">
        <v>120</v>
      </c>
      <c r="P2525" s="87" t="s">
        <v>564</v>
      </c>
      <c r="Q2525" s="89"/>
    </row>
    <row r="2526" spans="1:17" x14ac:dyDescent="0.25">
      <c r="A2526" s="143" t="s">
        <v>7597</v>
      </c>
      <c r="B2526" s="84" t="str">
        <f>IF(A2526&gt;"",IF(A2526=E2526,"No",(IF(IFERROR(VLOOKUP(A2526,E:E,1,FALSE)=A2526,FALSE),"Duplicate",IF(E2526&gt;"","Mismatch","IT Only")))),"No")</f>
        <v>No</v>
      </c>
      <c r="C2526" s="86" t="s">
        <v>430</v>
      </c>
      <c r="D2526" s="84" t="s">
        <v>472</v>
      </c>
      <c r="E2526" s="84" t="s">
        <v>7598</v>
      </c>
      <c r="F2526" s="84" t="str">
        <f>IF(E2526=0,"N/A",IF(IF(E2526&gt;"",COUNTIF(E:E,E2526),0)&gt;1,"Yes","No"))</f>
        <v>No</v>
      </c>
      <c r="G2526" s="87" t="s">
        <v>7599</v>
      </c>
      <c r="H2526" s="87" t="s">
        <v>444</v>
      </c>
      <c r="I2526" s="87" t="s">
        <v>445</v>
      </c>
      <c r="J2526" s="87" t="s">
        <v>552</v>
      </c>
      <c r="K2526" s="87">
        <v>40.779367000000001</v>
      </c>
      <c r="L2526" s="87">
        <v>-89.609700000000004</v>
      </c>
      <c r="M2526" s="87"/>
      <c r="N2526" s="87" t="s">
        <v>7598</v>
      </c>
      <c r="O2526" s="87" t="s">
        <v>7600</v>
      </c>
      <c r="P2526" s="87" t="s">
        <v>447</v>
      </c>
      <c r="Q2526" s="87" t="s">
        <v>448</v>
      </c>
    </row>
    <row r="2527" spans="1:17" x14ac:dyDescent="0.25">
      <c r="A2527" s="143"/>
      <c r="B2527" s="84" t="str">
        <f>IF(A2527&gt;"",IF(A2527=E2527,"No",(IF(IFERROR(VLOOKUP(A2527,E:E,1,FALSE)=A2527,FALSE),"Duplicate",IF(E2527&gt;"","Mismatch","IT Only")))),"No")</f>
        <v>No</v>
      </c>
      <c r="C2527" s="86" t="s">
        <v>430</v>
      </c>
      <c r="D2527" s="84" t="s">
        <v>431</v>
      </c>
      <c r="E2527" s="84" t="s">
        <v>7601</v>
      </c>
      <c r="F2527" s="84" t="str">
        <f>IF(E2527=0,"N/A",IF(IF(E2527&gt;"",COUNTIF(E:E,E2527),0)&gt;1,"Yes","No"))</f>
        <v>No</v>
      </c>
      <c r="G2527" s="87" t="s">
        <v>7602</v>
      </c>
      <c r="H2527" s="87" t="s">
        <v>672</v>
      </c>
      <c r="I2527" s="87" t="s">
        <v>445</v>
      </c>
      <c r="J2527" s="87" t="s">
        <v>436</v>
      </c>
      <c r="K2527" s="87">
        <v>40.758833330000002</v>
      </c>
      <c r="L2527" s="87">
        <v>-88.194233330000003</v>
      </c>
      <c r="M2527" s="87"/>
      <c r="N2527" s="87" t="s">
        <v>7601</v>
      </c>
      <c r="O2527" s="87" t="s">
        <v>7603</v>
      </c>
      <c r="P2527" s="87" t="s">
        <v>1026</v>
      </c>
      <c r="Q2527" s="87" t="s">
        <v>1027</v>
      </c>
    </row>
    <row r="2528" spans="1:17" x14ac:dyDescent="0.25">
      <c r="A2528" s="143"/>
      <c r="B2528" s="143" t="str">
        <f>IF(A2528&gt;"",IF(A2528=E2528,"No",(IF(IFERROR(VLOOKUP(A2528,E:E,1,FALSE)=A2528,FALSE),"Duplicate",IF(E2528&gt;"","Mismatch","IT Only")))),"No")</f>
        <v>No</v>
      </c>
      <c r="C2528" s="86" t="s">
        <v>430</v>
      </c>
      <c r="D2528" s="143" t="s">
        <v>431</v>
      </c>
      <c r="E2528" s="143" t="s">
        <v>7550</v>
      </c>
      <c r="F2528" s="143" t="str">
        <f>IF(E2528=0,"N/A",IF(IF(E2528&gt;"",COUNTIF(E:E,E2528),0)&gt;1,"Yes","No"))</f>
        <v>No</v>
      </c>
      <c r="G2528" s="87" t="s">
        <v>7551</v>
      </c>
      <c r="H2528" s="87" t="s">
        <v>434</v>
      </c>
      <c r="I2528" s="87" t="s">
        <v>435</v>
      </c>
      <c r="J2528" s="87" t="s">
        <v>436</v>
      </c>
      <c r="K2528" s="87">
        <v>40.035683329999998</v>
      </c>
      <c r="L2528" s="87">
        <v>-91.500799999999998</v>
      </c>
      <c r="M2528" s="87"/>
      <c r="N2528" s="87" t="s">
        <v>7550</v>
      </c>
      <c r="O2528" s="100" t="s">
        <v>7552</v>
      </c>
      <c r="P2528" s="87" t="s">
        <v>475</v>
      </c>
      <c r="Q2528" s="89"/>
    </row>
    <row r="2529" spans="1:17" x14ac:dyDescent="0.25">
      <c r="A2529" s="143"/>
      <c r="B2529" s="143" t="str">
        <f>IF(A2529&gt;"",IF(A2529=E2529,"No",(IF(IFERROR(VLOOKUP(A2529,E:E,1,FALSE)=A2529,FALSE),"Duplicate",IF(E2529&gt;"","Mismatch","IT Only")))),"No")</f>
        <v>No</v>
      </c>
      <c r="C2529" s="86" t="s">
        <v>541</v>
      </c>
      <c r="D2529" s="143" t="s">
        <v>464</v>
      </c>
      <c r="E2529" s="143" t="s">
        <v>7542</v>
      </c>
      <c r="F2529" s="143" t="str">
        <f>IF(E2529=0,"N/A",IF(IF(E2529&gt;"",COUNTIF(E:E,E2529),0)&gt;1,"Yes","No"))</f>
        <v>No</v>
      </c>
      <c r="G2529" s="87" t="s">
        <v>7543</v>
      </c>
      <c r="H2529" s="87" t="s">
        <v>558</v>
      </c>
      <c r="I2529" s="87" t="s">
        <v>445</v>
      </c>
      <c r="J2529" s="87" t="s">
        <v>436</v>
      </c>
      <c r="K2529" s="87">
        <v>38.891583330000003</v>
      </c>
      <c r="L2529" s="87">
        <v>-90.189633330000007</v>
      </c>
      <c r="M2529" s="87"/>
      <c r="N2529" s="87" t="s">
        <v>7542</v>
      </c>
      <c r="O2529" s="94">
        <v>331</v>
      </c>
      <c r="P2529" s="87" t="s">
        <v>559</v>
      </c>
      <c r="Q2529" s="87" t="s">
        <v>560</v>
      </c>
    </row>
    <row r="2530" spans="1:17" x14ac:dyDescent="0.25">
      <c r="A2530" s="143" t="s">
        <v>7607</v>
      </c>
      <c r="B2530" s="143" t="str">
        <f>IF(A2530&gt;"",IF(A2530=E2530,"No",(IF(IFERROR(VLOOKUP(A2530,E:E,1,FALSE)=A2530,FALSE),"Duplicate",IF(E2530&gt;"","Mismatch","IT Only")))),"No")</f>
        <v>No</v>
      </c>
      <c r="C2530" s="86" t="s">
        <v>430</v>
      </c>
      <c r="D2530" s="143" t="s">
        <v>431</v>
      </c>
      <c r="E2530" s="143" t="s">
        <v>7607</v>
      </c>
      <c r="F2530" s="143" t="str">
        <f>IF(E2530=0,"N/A",IF(IF(E2530&gt;"",COUNTIF(E:E,E2530),0)&gt;1,"Yes","No"))</f>
        <v>No</v>
      </c>
      <c r="G2530" s="87" t="s">
        <v>7608</v>
      </c>
      <c r="H2530" s="87" t="s">
        <v>479</v>
      </c>
      <c r="I2530" s="87" t="s">
        <v>445</v>
      </c>
      <c r="J2530" s="87" t="s">
        <v>580</v>
      </c>
      <c r="K2530" s="87">
        <v>39.615254</v>
      </c>
      <c r="L2530" s="87">
        <v>-90.801113999999998</v>
      </c>
      <c r="M2530" s="87"/>
      <c r="N2530" s="87"/>
      <c r="O2530" s="87"/>
      <c r="P2530" s="87"/>
      <c r="Q2530" s="87"/>
    </row>
    <row r="2531" spans="1:17" x14ac:dyDescent="0.25">
      <c r="A2531" s="143"/>
      <c r="B2531" s="143" t="str">
        <f>IF(A2531&gt;"",IF(A2531=E2531,"No",(IF(IFERROR(VLOOKUP(A2531,E:E,1,FALSE)=A2531,FALSE),"Duplicate",IF(E2531&gt;"","Mismatch","IT Only")))),"No")</f>
        <v>No</v>
      </c>
      <c r="C2531" s="86" t="s">
        <v>541</v>
      </c>
      <c r="D2531" s="143" t="s">
        <v>464</v>
      </c>
      <c r="E2531" s="143" t="s">
        <v>7615</v>
      </c>
      <c r="F2531" s="143" t="str">
        <f>IF(E2531=0,"N/A",IF(IF(E2531&gt;"",COUNTIF(E:E,E2531),0)&gt;1,"Yes","No"))</f>
        <v>No</v>
      </c>
      <c r="G2531" s="87" t="s">
        <v>7616</v>
      </c>
      <c r="H2531" s="87" t="s">
        <v>479</v>
      </c>
      <c r="I2531" s="87" t="s">
        <v>445</v>
      </c>
      <c r="J2531" s="87" t="s">
        <v>436</v>
      </c>
      <c r="K2531" s="87">
        <v>39.616999999999997</v>
      </c>
      <c r="L2531" s="87">
        <v>-90.806650000000005</v>
      </c>
      <c r="M2531" s="87"/>
      <c r="N2531" s="87" t="s">
        <v>7615</v>
      </c>
      <c r="O2531" s="87" t="s">
        <v>7617</v>
      </c>
      <c r="P2531" s="87" t="s">
        <v>482</v>
      </c>
      <c r="Q2531" s="87" t="s">
        <v>483</v>
      </c>
    </row>
    <row r="2532" spans="1:17" x14ac:dyDescent="0.25">
      <c r="A2532" s="143" t="s">
        <v>7604</v>
      </c>
      <c r="B2532" s="84" t="str">
        <f>IF(A2532&gt;"",IF(A2532=E2532,"No",(IF(IFERROR(VLOOKUP(A2532,E:E,1,FALSE)=A2532,FALSE),"Duplicate",IF(E2532&gt;"","Mismatch","IT Only")))),"No")</f>
        <v>No</v>
      </c>
      <c r="C2532" s="86" t="s">
        <v>430</v>
      </c>
      <c r="D2532" s="84" t="s">
        <v>431</v>
      </c>
      <c r="E2532" s="84" t="s">
        <v>7604</v>
      </c>
      <c r="F2532" s="84" t="str">
        <f>IF(E2532=0,"N/A",IF(IF(E2532&gt;"",COUNTIF(E:E,E2532),0)&gt;1,"Yes","No"))</f>
        <v>No</v>
      </c>
      <c r="G2532" s="87" t="s">
        <v>7605</v>
      </c>
      <c r="H2532" s="87" t="s">
        <v>479</v>
      </c>
      <c r="I2532" s="87" t="s">
        <v>445</v>
      </c>
      <c r="J2532" s="87" t="s">
        <v>580</v>
      </c>
      <c r="K2532" s="87">
        <v>39.609349000000002</v>
      </c>
      <c r="L2532" s="87">
        <v>-90.806358000000003</v>
      </c>
      <c r="M2532" s="87" t="s">
        <v>7606</v>
      </c>
      <c r="N2532" s="87"/>
      <c r="O2532" s="87"/>
      <c r="P2532" s="87"/>
      <c r="Q2532" s="87"/>
    </row>
    <row r="2533" spans="1:17" x14ac:dyDescent="0.25">
      <c r="A2533" s="143"/>
      <c r="B2533" s="84" t="str">
        <f>IF(A2533&gt;"",IF(A2533=E2533,"No",(IF(IFERROR(VLOOKUP(A2533,E:E,1,FALSE)=A2533,FALSE),"Duplicate",IF(E2533&gt;"","Mismatch","IT Only")))),"No")</f>
        <v>No</v>
      </c>
      <c r="C2533" s="86" t="s">
        <v>430</v>
      </c>
      <c r="D2533" s="84" t="s">
        <v>431</v>
      </c>
      <c r="E2533" s="84" t="s">
        <v>7612</v>
      </c>
      <c r="F2533" s="84" t="str">
        <f>IF(E2533=0,"N/A",IF(IF(E2533&gt;"",COUNTIF(E:E,E2533),0)&gt;1,"Yes","No"))</f>
        <v>No</v>
      </c>
      <c r="G2533" s="87" t="s">
        <v>7613</v>
      </c>
      <c r="H2533" s="87" t="s">
        <v>680</v>
      </c>
      <c r="I2533" s="87" t="s">
        <v>445</v>
      </c>
      <c r="J2533" s="87" t="s">
        <v>436</v>
      </c>
      <c r="K2533" s="87"/>
      <c r="L2533" s="87"/>
      <c r="M2533" s="87"/>
      <c r="N2533" s="87" t="s">
        <v>7612</v>
      </c>
      <c r="O2533" s="87" t="s">
        <v>7614</v>
      </c>
      <c r="P2533" s="87" t="s">
        <v>684</v>
      </c>
      <c r="Q2533" s="87" t="s">
        <v>685</v>
      </c>
    </row>
    <row r="2534" spans="1:17" x14ac:dyDescent="0.25">
      <c r="A2534" s="143"/>
      <c r="B2534" s="84" t="str">
        <f>IF(A2534&gt;"",IF(A2534=E2534,"No",(IF(IFERROR(VLOOKUP(A2534,E:E,1,FALSE)=A2534,FALSE),"Duplicate",IF(E2534&gt;"","Mismatch","IT Only")))),"No")</f>
        <v>No</v>
      </c>
      <c r="C2534" s="86" t="s">
        <v>430</v>
      </c>
      <c r="D2534" s="84" t="s">
        <v>431</v>
      </c>
      <c r="E2534" s="84" t="s">
        <v>7358</v>
      </c>
      <c r="F2534" s="84" t="str">
        <f>IF(E2534=0,"N/A",IF(IF(E2534&gt;"",COUNTIF(E:E,E2534),0)&gt;1,"Yes","No"))</f>
        <v>No</v>
      </c>
      <c r="G2534" s="87" t="s">
        <v>7359</v>
      </c>
      <c r="H2534" s="87" t="s">
        <v>593</v>
      </c>
      <c r="I2534" s="87" t="s">
        <v>435</v>
      </c>
      <c r="J2534" s="87" t="s">
        <v>436</v>
      </c>
      <c r="K2534" s="87">
        <v>38.756883330000001</v>
      </c>
      <c r="L2534" s="87">
        <v>-90.595283330000001</v>
      </c>
      <c r="M2534" s="87"/>
      <c r="N2534" s="87" t="s">
        <v>7358</v>
      </c>
      <c r="O2534" s="94">
        <v>573</v>
      </c>
      <c r="P2534" s="87" t="s">
        <v>1054</v>
      </c>
      <c r="Q2534" s="89"/>
    </row>
    <row r="2535" spans="1:17" x14ac:dyDescent="0.25">
      <c r="A2535" s="143"/>
      <c r="B2535" s="84" t="str">
        <f>IF(A2535&gt;"",IF(A2535=E2535,"No",(IF(IFERROR(VLOOKUP(A2535,E:E,1,FALSE)=A2535,FALSE),"Duplicate",IF(E2535&gt;"","Mismatch","IT Only")))),"No")</f>
        <v>No</v>
      </c>
      <c r="C2535" s="86" t="s">
        <v>430</v>
      </c>
      <c r="D2535" s="84" t="s">
        <v>431</v>
      </c>
      <c r="E2535" s="84" t="s">
        <v>7435</v>
      </c>
      <c r="F2535" s="84" t="str">
        <f>IF(E2535=0,"N/A",IF(IF(E2535&gt;"",COUNTIF(E:E,E2535),0)&gt;1,"Yes","No"))</f>
        <v>No</v>
      </c>
      <c r="G2535" s="87" t="s">
        <v>7436</v>
      </c>
      <c r="H2535" s="87" t="s">
        <v>444</v>
      </c>
      <c r="I2535" s="87" t="s">
        <v>445</v>
      </c>
      <c r="J2535" s="87" t="s">
        <v>436</v>
      </c>
      <c r="K2535" s="87"/>
      <c r="L2535" s="87"/>
      <c r="M2535" s="87"/>
      <c r="N2535" s="87" t="s">
        <v>7435</v>
      </c>
      <c r="O2535" s="87" t="s">
        <v>7437</v>
      </c>
      <c r="P2535" s="87" t="s">
        <v>447</v>
      </c>
      <c r="Q2535" s="87" t="s">
        <v>448</v>
      </c>
    </row>
    <row r="2536" spans="1:17" x14ac:dyDescent="0.25">
      <c r="A2536" s="143" t="s">
        <v>7562</v>
      </c>
      <c r="B2536" s="84" t="str">
        <f>IF(A2536&gt;"",IF(A2536=E2536,"No",(IF(IFERROR(VLOOKUP(A2536,E:E,1,FALSE)=A2536,FALSE),"Duplicate",IF(E2536&gt;"","Mismatch","IT Only")))),"No")</f>
        <v>No</v>
      </c>
      <c r="C2536" s="86" t="s">
        <v>430</v>
      </c>
      <c r="D2536" s="84" t="s">
        <v>472</v>
      </c>
      <c r="E2536" s="84" t="s">
        <v>7563</v>
      </c>
      <c r="F2536" s="84" t="str">
        <f>IF(E2536=0,"N/A",IF(IF(E2536&gt;"",COUNTIF(E:E,E2536),0)&gt;1,"Yes","No"))</f>
        <v>No</v>
      </c>
      <c r="G2536" s="87" t="s">
        <v>7564</v>
      </c>
      <c r="H2536" s="87" t="s">
        <v>692</v>
      </c>
      <c r="I2536" s="87" t="s">
        <v>435</v>
      </c>
      <c r="J2536" s="87" t="s">
        <v>436</v>
      </c>
      <c r="K2536" s="87">
        <v>37.622983329999997</v>
      </c>
      <c r="L2536" s="87">
        <v>-90.635433329999998</v>
      </c>
      <c r="M2536" s="87"/>
      <c r="N2536" s="87" t="s">
        <v>7563</v>
      </c>
      <c r="O2536" s="100" t="s">
        <v>7565</v>
      </c>
      <c r="P2536" s="87" t="s">
        <v>1039</v>
      </c>
      <c r="Q2536" s="89"/>
    </row>
    <row r="2537" spans="1:17" ht="30" x14ac:dyDescent="0.25">
      <c r="A2537" s="101" t="s">
        <v>7586</v>
      </c>
      <c r="B2537" s="84" t="str">
        <f>IF(A2537&gt;"",IF(A2537=E2537,"No",(IF(IFERROR(VLOOKUP(A2537,E:E,1,FALSE)=A2537,FALSE),"Duplicate",IF(E2537&gt;"","Mismatch","IT Only")))),"No")</f>
        <v>No</v>
      </c>
      <c r="C2537" s="86" t="s">
        <v>7589</v>
      </c>
      <c r="D2537" s="84" t="s">
        <v>549</v>
      </c>
      <c r="E2537" s="84" t="s">
        <v>7586</v>
      </c>
      <c r="F2537" s="84" t="str">
        <f>IF(E2537=0,"N/A",IF(IF(E2537&gt;"",COUNTIF(E:E,E2537),0)&gt;1,"Yes","No"))</f>
        <v>Yes</v>
      </c>
      <c r="G2537" s="87" t="s">
        <v>7590</v>
      </c>
      <c r="H2537" s="87" t="s">
        <v>516</v>
      </c>
      <c r="I2537" s="87" t="s">
        <v>4140</v>
      </c>
      <c r="J2537" s="87" t="s">
        <v>838</v>
      </c>
      <c r="K2537" s="87">
        <v>38.111235999999998</v>
      </c>
      <c r="L2537" s="87">
        <v>-89.347746000000001</v>
      </c>
      <c r="M2537" s="87" t="s">
        <v>7588</v>
      </c>
      <c r="N2537" s="87" t="s">
        <v>7571</v>
      </c>
      <c r="O2537" s="87" t="s">
        <v>3174</v>
      </c>
      <c r="P2537" s="87" t="s">
        <v>898</v>
      </c>
      <c r="Q2537" s="87" t="s">
        <v>899</v>
      </c>
    </row>
    <row r="2538" spans="1:17" x14ac:dyDescent="0.25">
      <c r="A2538" s="101" t="s">
        <v>7585</v>
      </c>
      <c r="B2538" s="143" t="str">
        <f>IF(A2538&gt;"",IF(A2538=E2538,"No",(IF(IFERROR(VLOOKUP(A2538,E:E,1,FALSE)=A2538,FALSE),"Duplicate",IF(E2538&gt;"","Mismatch","IT Only")))),"No")</f>
        <v>Mismatch</v>
      </c>
      <c r="C2538" s="86" t="s">
        <v>463</v>
      </c>
      <c r="D2538" s="143" t="s">
        <v>464</v>
      </c>
      <c r="E2538" s="143" t="s">
        <v>7586</v>
      </c>
      <c r="F2538" s="143" t="str">
        <f>IF(E2538=0,"N/A",IF(IF(E2538&gt;"",COUNTIF(E:E,E2538),0)&gt;1,"Yes","No"))</f>
        <v>Yes</v>
      </c>
      <c r="G2538" s="87" t="s">
        <v>7587</v>
      </c>
      <c r="H2538" s="87" t="s">
        <v>516</v>
      </c>
      <c r="I2538" s="87" t="s">
        <v>435</v>
      </c>
      <c r="J2538" s="87" t="s">
        <v>4146</v>
      </c>
      <c r="K2538" s="87">
        <v>38.111235999999998</v>
      </c>
      <c r="L2538" s="87">
        <v>-89.347746000000001</v>
      </c>
      <c r="M2538" s="87" t="s">
        <v>7588</v>
      </c>
      <c r="N2538" s="87"/>
      <c r="O2538" s="87"/>
      <c r="P2538" s="87"/>
      <c r="Q2538" s="87"/>
    </row>
    <row r="2539" spans="1:17" s="143" customFormat="1" x14ac:dyDescent="0.25">
      <c r="B2539" s="143" t="str">
        <f>IF(A2539&gt;"",IF(A2539=E2539,"No",(IF(IFERROR(VLOOKUP(A2539,E:E,1,FALSE)=A2539,FALSE),"Duplicate",IF(E2539&gt;"","Mismatch","IT Only")))),"No")</f>
        <v>No</v>
      </c>
      <c r="C2539" s="86" t="s">
        <v>430</v>
      </c>
      <c r="D2539" s="143" t="s">
        <v>431</v>
      </c>
      <c r="E2539" s="143" t="s">
        <v>9249</v>
      </c>
      <c r="F2539" s="143" t="str">
        <f>IF(E2539=0,"N/A",IF(IF(E2539&gt;"",COUNTIF(E:E,E2539),0)&gt;1,"Yes","No"))</f>
        <v>No</v>
      </c>
      <c r="G2539" s="106" t="s">
        <v>9250</v>
      </c>
      <c r="H2539" s="106" t="s">
        <v>672</v>
      </c>
      <c r="I2539" s="106" t="s">
        <v>445</v>
      </c>
      <c r="J2539" s="106" t="s">
        <v>552</v>
      </c>
      <c r="K2539" s="106">
        <v>40.12758333</v>
      </c>
      <c r="L2539" s="106">
        <v>-88.191800000000001</v>
      </c>
      <c r="M2539" s="106"/>
      <c r="N2539" s="106" t="s">
        <v>9251</v>
      </c>
      <c r="O2539" s="106" t="s">
        <v>9252</v>
      </c>
      <c r="P2539" s="106" t="s">
        <v>675</v>
      </c>
      <c r="Q2539" s="106" t="s">
        <v>676</v>
      </c>
    </row>
    <row r="2540" spans="1:17" x14ac:dyDescent="0.25">
      <c r="A2540" s="143" t="s">
        <v>7352</v>
      </c>
      <c r="B2540" s="143" t="str">
        <f>IF(A2540&gt;"",IF(A2540=E2540,"No",(IF(IFERROR(VLOOKUP(A2540,E:E,1,FALSE)=A2540,FALSE),"Duplicate",IF(E2540&gt;"","Mismatch","IT Only")))),"No")</f>
        <v>No</v>
      </c>
      <c r="C2540" s="86" t="s">
        <v>430</v>
      </c>
      <c r="D2540" s="143" t="s">
        <v>431</v>
      </c>
      <c r="E2540" s="143" t="s">
        <v>7352</v>
      </c>
      <c r="F2540" s="143" t="str">
        <f>IF(E2540=0,"N/A",IF(IF(E2540&gt;"",COUNTIF(E:E,E2540),0)&gt;1,"Yes","No"))</f>
        <v>No</v>
      </c>
      <c r="G2540" s="87" t="s">
        <v>7353</v>
      </c>
      <c r="H2540" s="87" t="s">
        <v>1813</v>
      </c>
      <c r="I2540" s="87" t="s">
        <v>5894</v>
      </c>
      <c r="J2540" s="87" t="s">
        <v>536</v>
      </c>
      <c r="K2540" s="87">
        <v>39.560893989999997</v>
      </c>
      <c r="L2540" s="87">
        <v>-90.433031020000001</v>
      </c>
      <c r="M2540" s="87"/>
      <c r="N2540" s="87"/>
      <c r="O2540" s="87"/>
      <c r="P2540" s="87"/>
      <c r="Q2540" s="87"/>
    </row>
    <row r="2541" spans="1:17" x14ac:dyDescent="0.25">
      <c r="A2541" s="143"/>
      <c r="B2541" s="143" t="str">
        <f>IF(A2541&gt;"",IF(A2541=E2541,"No",(IF(IFERROR(VLOOKUP(A2541,E:E,1,FALSE)=A2541,FALSE),"Duplicate",IF(E2541&gt;"","Mismatch","IT Only")))),"No")</f>
        <v>No</v>
      </c>
      <c r="C2541" s="86" t="s">
        <v>430</v>
      </c>
      <c r="D2541" s="143" t="s">
        <v>431</v>
      </c>
      <c r="E2541" s="143" t="s">
        <v>7634</v>
      </c>
      <c r="F2541" s="143" t="str">
        <f>IF(E2541=0,"N/A",IF(IF(E2541&gt;"",COUNTIF(E:E,E2541),0)&gt;1,"Yes","No"))</f>
        <v>No</v>
      </c>
      <c r="G2541" s="87" t="s">
        <v>7635</v>
      </c>
      <c r="H2541" s="87" t="s">
        <v>516</v>
      </c>
      <c r="I2541" s="87" t="s">
        <v>445</v>
      </c>
      <c r="J2541" s="87" t="s">
        <v>436</v>
      </c>
      <c r="K2541" s="87">
        <v>38.57361667</v>
      </c>
      <c r="L2541" s="87">
        <v>-90.097666669999995</v>
      </c>
      <c r="M2541" s="87"/>
      <c r="N2541" s="87" t="s">
        <v>7636</v>
      </c>
      <c r="O2541" s="94">
        <v>345</v>
      </c>
      <c r="P2541" s="87" t="s">
        <v>518</v>
      </c>
      <c r="Q2541" s="87" t="s">
        <v>519</v>
      </c>
    </row>
    <row r="2542" spans="1:17" x14ac:dyDescent="0.25">
      <c r="A2542" s="143"/>
      <c r="B2542" s="143" t="str">
        <f>IF(A2542&gt;"",IF(A2542=E2542,"No",(IF(IFERROR(VLOOKUP(A2542,E:E,1,FALSE)=A2542,FALSE),"Duplicate",IF(E2542&gt;"","Mismatch","IT Only")))),"No")</f>
        <v>No</v>
      </c>
      <c r="C2542" s="86" t="s">
        <v>430</v>
      </c>
      <c r="D2542" s="143" t="s">
        <v>431</v>
      </c>
      <c r="E2542" s="143" t="s">
        <v>7618</v>
      </c>
      <c r="F2542" s="143" t="str">
        <f>IF(E2542=0,"N/A",IF(IF(E2542&gt;"",COUNTIF(E:E,E2542),0)&gt;1,"Yes","No"))</f>
        <v>No</v>
      </c>
      <c r="G2542" s="87" t="s">
        <v>7619</v>
      </c>
      <c r="H2542" s="87" t="s">
        <v>644</v>
      </c>
      <c r="I2542" s="87" t="s">
        <v>435</v>
      </c>
      <c r="J2542" s="87" t="s">
        <v>436</v>
      </c>
      <c r="K2542" s="87">
        <v>38.137050000000002</v>
      </c>
      <c r="L2542" s="87">
        <v>-90.470200000000006</v>
      </c>
      <c r="M2542" s="87"/>
      <c r="N2542" s="87" t="s">
        <v>7618</v>
      </c>
      <c r="O2542" s="94">
        <v>189</v>
      </c>
      <c r="P2542" s="87" t="s">
        <v>645</v>
      </c>
      <c r="Q2542" s="89"/>
    </row>
    <row r="2543" spans="1:17" x14ac:dyDescent="0.25">
      <c r="A2543" s="143" t="s">
        <v>7622</v>
      </c>
      <c r="B2543" s="143" t="str">
        <f>IF(A2543&gt;"",IF(A2543=E2543,"No",(IF(IFERROR(VLOOKUP(A2543,E:E,1,FALSE)=A2543,FALSE),"Duplicate",IF(E2543&gt;"","Mismatch","IT Only")))),"No")</f>
        <v>Mismatch</v>
      </c>
      <c r="C2543" s="86" t="s">
        <v>463</v>
      </c>
      <c r="D2543" s="143" t="s">
        <v>464</v>
      </c>
      <c r="E2543" s="143" t="s">
        <v>7623</v>
      </c>
      <c r="F2543" s="143" t="str">
        <f>IF(E2543=0,"N/A",IF(IF(E2543&gt;"",COUNTIF(E:E,E2543),0)&gt;1,"Yes","No"))</f>
        <v>No</v>
      </c>
      <c r="G2543" s="87" t="s">
        <v>7624</v>
      </c>
      <c r="H2543" s="87" t="s">
        <v>479</v>
      </c>
      <c r="I2543" s="87" t="s">
        <v>445</v>
      </c>
      <c r="J2543" s="87" t="s">
        <v>467</v>
      </c>
      <c r="K2543" s="87">
        <v>39.443666669999999</v>
      </c>
      <c r="L2543" s="87">
        <v>-90.843383329999995</v>
      </c>
      <c r="M2543" s="87" t="s">
        <v>7625</v>
      </c>
      <c r="N2543" s="87" t="s">
        <v>7623</v>
      </c>
      <c r="O2543" s="87" t="s">
        <v>7626</v>
      </c>
      <c r="P2543" s="87" t="s">
        <v>482</v>
      </c>
      <c r="Q2543" s="87" t="s">
        <v>483</v>
      </c>
    </row>
    <row r="2544" spans="1:17" x14ac:dyDescent="0.25">
      <c r="A2544" s="143" t="s">
        <v>7446</v>
      </c>
      <c r="B2544" s="84" t="str">
        <f>IF(A2544&gt;"",IF(A2544=E2544,"No",(IF(IFERROR(VLOOKUP(A2544,E:E,1,FALSE)=A2544,FALSE),"Duplicate",IF(E2544&gt;"","Mismatch","IT Only")))),"No")</f>
        <v>No</v>
      </c>
      <c r="C2544" s="86" t="s">
        <v>430</v>
      </c>
      <c r="D2544" s="84" t="s">
        <v>431</v>
      </c>
      <c r="E2544" s="143" t="s">
        <v>7446</v>
      </c>
      <c r="F2544" s="84" t="str">
        <f>IF(E2544=0,"N/A",IF(IF(E2544&gt;"",COUNTIF(E:E,E2544),0)&gt;1,"Yes","No"))</f>
        <v>No</v>
      </c>
      <c r="G2544" s="87" t="s">
        <v>7447</v>
      </c>
      <c r="H2544" s="87" t="s">
        <v>444</v>
      </c>
      <c r="I2544" s="87" t="s">
        <v>445</v>
      </c>
      <c r="J2544" s="87" t="s">
        <v>580</v>
      </c>
      <c r="K2544" s="87">
        <v>40.690660000000001</v>
      </c>
      <c r="L2544" s="87">
        <v>-89.592170999999993</v>
      </c>
      <c r="M2544" s="87" t="s">
        <v>7448</v>
      </c>
      <c r="N2544" s="87"/>
      <c r="O2544" s="88"/>
      <c r="P2544" s="87"/>
      <c r="Q2544" s="89"/>
    </row>
    <row r="2545" spans="1:17" x14ac:dyDescent="0.25">
      <c r="A2545" s="143"/>
      <c r="E2545" s="203" t="s">
        <v>10458</v>
      </c>
      <c r="G2545" s="141" t="s">
        <v>10469</v>
      </c>
      <c r="H2545" s="110"/>
      <c r="I2545" s="141" t="s">
        <v>10443</v>
      </c>
      <c r="J2545" s="141" t="s">
        <v>500</v>
      </c>
      <c r="K2545" s="144">
        <v>39.837000000269803</v>
      </c>
      <c r="L2545" s="144">
        <v>-91.551650001606703</v>
      </c>
      <c r="M2545" s="110"/>
      <c r="N2545" s="110"/>
      <c r="O2545" s="110"/>
      <c r="P2545" s="110"/>
      <c r="Q2545" s="110"/>
    </row>
    <row r="2546" spans="1:17" x14ac:dyDescent="0.25">
      <c r="A2546" s="93" t="s">
        <v>7533</v>
      </c>
      <c r="B2546" s="84" t="str">
        <f>IF(A2546&gt;"",IF(A2546=E2546,"No",(IF(IFERROR(VLOOKUP(A2546,E:E,1,FALSE)=A2546,FALSE),"Duplicate",IF(E2546&gt;"","Mismatch","IT Only")))),"No")</f>
        <v>Mismatch</v>
      </c>
      <c r="C2546" s="86" t="s">
        <v>463</v>
      </c>
      <c r="D2546" s="84" t="s">
        <v>464</v>
      </c>
      <c r="E2546" s="84" t="s">
        <v>7534</v>
      </c>
      <c r="F2546" s="84" t="str">
        <f>IF(E2546=0,"N/A",IF(IF(E2546&gt;"",COUNTIF(E:E,E2546),0)&gt;1,"Yes","No"))</f>
        <v>No</v>
      </c>
      <c r="G2546" s="87" t="s">
        <v>7535</v>
      </c>
      <c r="H2546" s="87" t="s">
        <v>644</v>
      </c>
      <c r="I2546" s="87" t="s">
        <v>435</v>
      </c>
      <c r="J2546" s="87" t="s">
        <v>830</v>
      </c>
      <c r="K2546" s="87">
        <v>37.990416670000002</v>
      </c>
      <c r="L2546" s="87">
        <v>-91.706816669999995</v>
      </c>
      <c r="M2546" s="87"/>
      <c r="N2546" s="87" t="s">
        <v>7534</v>
      </c>
      <c r="O2546" s="88">
        <v>94</v>
      </c>
      <c r="P2546" s="87" t="s">
        <v>1562</v>
      </c>
      <c r="Q2546" s="89"/>
    </row>
    <row r="2547" spans="1:17" x14ac:dyDescent="0.25">
      <c r="A2547" s="143" t="s">
        <v>7627</v>
      </c>
      <c r="B2547" s="143" t="str">
        <f>IF(A2547&gt;"",IF(A2547=E2547,"No",(IF(IFERROR(VLOOKUP(A2547,E:E,1,FALSE)=A2547,FALSE),"Duplicate",IF(E2547&gt;"","Mismatch","IT Only")))),"No")</f>
        <v>No</v>
      </c>
      <c r="C2547" s="86" t="s">
        <v>430</v>
      </c>
      <c r="D2547" s="143" t="s">
        <v>431</v>
      </c>
      <c r="E2547" s="143" t="s">
        <v>7627</v>
      </c>
      <c r="F2547" s="84" t="str">
        <f>IF(E2547=0,"N/A",IF(IF(E2547&gt;"",COUNTIF(E:E,E2547),0)&gt;1,"Yes","No"))</f>
        <v>No</v>
      </c>
      <c r="G2547" s="87" t="s">
        <v>7628</v>
      </c>
      <c r="H2547" s="87"/>
      <c r="I2547" s="87" t="s">
        <v>445</v>
      </c>
      <c r="J2547" s="87" t="s">
        <v>536</v>
      </c>
      <c r="K2547" s="87">
        <v>37.6151275</v>
      </c>
      <c r="L2547" s="87">
        <v>-88.763523059999997</v>
      </c>
      <c r="M2547" s="87"/>
      <c r="N2547" s="87"/>
      <c r="O2547" s="87"/>
      <c r="P2547" s="87"/>
      <c r="Q2547" s="87"/>
    </row>
    <row r="2548" spans="1:17" x14ac:dyDescent="0.25">
      <c r="A2548" s="143"/>
      <c r="B2548" s="84" t="str">
        <f>IF(A2548&gt;"",IF(A2548=E2548,"No",(IF(IFERROR(VLOOKUP(A2548,E:E,1,FALSE)=A2548,FALSE),"Duplicate",IF(E2548&gt;"","Mismatch","IT Only")))),"No")</f>
        <v>No</v>
      </c>
      <c r="C2548" s="86" t="s">
        <v>430</v>
      </c>
      <c r="D2548" s="84" t="s">
        <v>431</v>
      </c>
      <c r="E2548" s="143" t="s">
        <v>7620</v>
      </c>
      <c r="F2548" s="84" t="str">
        <f>IF(E2548=0,"N/A",IF(IF(E2548&gt;"",COUNTIF(E:E,E2548),0)&gt;1,"Yes","No"))</f>
        <v>No</v>
      </c>
      <c r="G2548" s="87" t="s">
        <v>7621</v>
      </c>
      <c r="H2548" s="87" t="s">
        <v>489</v>
      </c>
      <c r="I2548" s="87" t="s">
        <v>435</v>
      </c>
      <c r="J2548" s="87" t="s">
        <v>436</v>
      </c>
      <c r="K2548" s="87">
        <v>39.54965</v>
      </c>
      <c r="L2548" s="87">
        <v>-94.437766670000002</v>
      </c>
      <c r="M2548" s="87"/>
      <c r="N2548" s="87" t="s">
        <v>7620</v>
      </c>
      <c r="O2548" s="94">
        <v>934</v>
      </c>
      <c r="P2548" s="87" t="s">
        <v>657</v>
      </c>
      <c r="Q2548" s="89"/>
    </row>
    <row r="2549" spans="1:17" x14ac:dyDescent="0.25">
      <c r="A2549" s="143"/>
      <c r="B2549" s="143" t="str">
        <f>IF(A2549&gt;"",IF(A2549=E2549,"No",(IF(IFERROR(VLOOKUP(A2549,E:E,1,FALSE)=A2549,FALSE),"Duplicate",IF(E2549&gt;"","Mismatch","IT Only")))),"No")</f>
        <v>No</v>
      </c>
      <c r="C2549" s="86" t="s">
        <v>430</v>
      </c>
      <c r="D2549" s="143" t="s">
        <v>431</v>
      </c>
      <c r="E2549" s="143" t="s">
        <v>7560</v>
      </c>
      <c r="F2549" s="84" t="str">
        <f>IF(E2549=0,"N/A",IF(IF(E2549&gt;"",COUNTIF(E:E,E2549),0)&gt;1,"Yes","No"))</f>
        <v>No</v>
      </c>
      <c r="G2549" s="87" t="s">
        <v>7561</v>
      </c>
      <c r="H2549" s="87" t="s">
        <v>434</v>
      </c>
      <c r="I2549" s="87" t="s">
        <v>435</v>
      </c>
      <c r="J2549" s="87" t="s">
        <v>436</v>
      </c>
      <c r="K2549" s="87">
        <v>38.869199999999999</v>
      </c>
      <c r="L2549" s="87">
        <v>-92.908016669999995</v>
      </c>
      <c r="M2549" s="87"/>
      <c r="N2549" s="87" t="s">
        <v>7560</v>
      </c>
      <c r="O2549" s="94">
        <v>608</v>
      </c>
      <c r="P2549" s="87" t="s">
        <v>1297</v>
      </c>
      <c r="Q2549" s="89"/>
    </row>
    <row r="2550" spans="1:17" x14ac:dyDescent="0.25">
      <c r="A2550" s="143"/>
      <c r="B2550" s="143" t="str">
        <f>IF(A2550&gt;"",IF(A2550=E2550,"No",(IF(IFERROR(VLOOKUP(A2550,E:E,1,FALSE)=A2550,FALSE),"Duplicate",IF(E2550&gt;"","Mismatch","IT Only")))),"No")</f>
        <v>No</v>
      </c>
      <c r="C2550" s="86" t="s">
        <v>430</v>
      </c>
      <c r="D2550" s="143" t="s">
        <v>431</v>
      </c>
      <c r="E2550" s="143" t="s">
        <v>7629</v>
      </c>
      <c r="F2550" s="84" t="str">
        <f>IF(E2550=0,"N/A",IF(IF(E2550&gt;"",COUNTIF(E:E,E2550),0)&gt;1,"Yes","No"))</f>
        <v>No</v>
      </c>
      <c r="G2550" s="87" t="s">
        <v>7629</v>
      </c>
      <c r="H2550" s="87" t="s">
        <v>516</v>
      </c>
      <c r="I2550" s="87" t="s">
        <v>445</v>
      </c>
      <c r="J2550" s="87" t="s">
        <v>436</v>
      </c>
      <c r="K2550" s="87">
        <v>38.567349999999998</v>
      </c>
      <c r="L2550" s="87">
        <v>-90.19435</v>
      </c>
      <c r="M2550" s="87"/>
      <c r="N2550" s="87" t="s">
        <v>7629</v>
      </c>
      <c r="O2550" s="94">
        <v>311</v>
      </c>
      <c r="P2550" s="87" t="s">
        <v>518</v>
      </c>
      <c r="Q2550" s="87" t="s">
        <v>519</v>
      </c>
    </row>
    <row r="2551" spans="1:17" x14ac:dyDescent="0.25">
      <c r="A2551" s="143"/>
      <c r="B2551" s="84" t="str">
        <f>IF(A2551&gt;"",IF(A2551=E2551,"No",(IF(IFERROR(VLOOKUP(A2551,E:E,1,FALSE)=A2551,FALSE),"Duplicate",IF(E2551&gt;"","Mismatch","IT Only")))),"No")</f>
        <v>No</v>
      </c>
      <c r="C2551" s="86" t="s">
        <v>430</v>
      </c>
      <c r="D2551" s="84" t="s">
        <v>431</v>
      </c>
      <c r="E2551" s="84" t="s">
        <v>7303</v>
      </c>
      <c r="F2551" s="84" t="str">
        <f>IF(E2551=0,"N/A",IF(IF(E2551&gt;"",COUNTIF(E:E,E2551),0)&gt;1,"Yes","No"))</f>
        <v>No</v>
      </c>
      <c r="G2551" s="87" t="s">
        <v>7304</v>
      </c>
      <c r="H2551" s="87" t="s">
        <v>528</v>
      </c>
      <c r="I2551" s="87" t="s">
        <v>445</v>
      </c>
      <c r="J2551" s="87" t="s">
        <v>436</v>
      </c>
      <c r="K2551" s="87"/>
      <c r="L2551" s="87"/>
      <c r="M2551" s="87"/>
      <c r="N2551" s="87" t="s">
        <v>7303</v>
      </c>
      <c r="O2551" s="87" t="s">
        <v>7305</v>
      </c>
      <c r="P2551" s="87" t="s">
        <v>530</v>
      </c>
      <c r="Q2551" s="87" t="s">
        <v>531</v>
      </c>
    </row>
    <row r="2552" spans="1:17" x14ac:dyDescent="0.25">
      <c r="A2552" s="143"/>
      <c r="B2552" s="84" t="str">
        <f>IF(A2552&gt;"",IF(A2552=E2552,"No",(IF(IFERROR(VLOOKUP(A2552,E:E,1,FALSE)=A2552,FALSE),"Duplicate",IF(E2552&gt;"","Mismatch","IT Only")))),"No")</f>
        <v>No</v>
      </c>
      <c r="C2552" s="86" t="s">
        <v>430</v>
      </c>
      <c r="D2552" s="84" t="s">
        <v>431</v>
      </c>
      <c r="E2552" s="84" t="s">
        <v>7306</v>
      </c>
      <c r="F2552" s="84" t="str">
        <f>IF(E2552=0,"N/A",IF(IF(E2552&gt;"",COUNTIF(E:E,E2552),0)&gt;1,"Yes","No"))</f>
        <v>No</v>
      </c>
      <c r="G2552" s="87" t="s">
        <v>7307</v>
      </c>
      <c r="H2552" s="87" t="s">
        <v>528</v>
      </c>
      <c r="I2552" s="87" t="s">
        <v>445</v>
      </c>
      <c r="J2552" s="87" t="s">
        <v>436</v>
      </c>
      <c r="K2552" s="87"/>
      <c r="L2552" s="87"/>
      <c r="M2552" s="87"/>
      <c r="N2552" s="87" t="s">
        <v>7306</v>
      </c>
      <c r="O2552" s="87" t="s">
        <v>7308</v>
      </c>
      <c r="P2552" s="87" t="s">
        <v>530</v>
      </c>
      <c r="Q2552" s="87" t="s">
        <v>531</v>
      </c>
    </row>
    <row r="2553" spans="1:17" x14ac:dyDescent="0.25">
      <c r="A2553" s="143"/>
      <c r="B2553" s="84" t="str">
        <f>IF(A2553&gt;"",IF(A2553=E2553,"No",(IF(IFERROR(VLOOKUP(A2553,E:E,1,FALSE)=A2553,FALSE),"Duplicate",IF(E2553&gt;"","Mismatch","IT Only")))),"No")</f>
        <v>No</v>
      </c>
      <c r="C2553" s="86" t="s">
        <v>430</v>
      </c>
      <c r="D2553" s="84" t="s">
        <v>431</v>
      </c>
      <c r="E2553" s="143" t="s">
        <v>7573</v>
      </c>
      <c r="F2553" s="84" t="str">
        <f>IF(E2553=0,"N/A",IF(IF(E2553&gt;"",COUNTIF(E:E,E2553),0)&gt;1,"Yes","No"))</f>
        <v>No</v>
      </c>
      <c r="G2553" s="87" t="s">
        <v>7574</v>
      </c>
      <c r="H2553" s="87" t="s">
        <v>516</v>
      </c>
      <c r="I2553" s="87" t="s">
        <v>445</v>
      </c>
      <c r="J2553" s="87" t="s">
        <v>436</v>
      </c>
      <c r="K2553" s="87">
        <v>38.08605</v>
      </c>
      <c r="L2553" s="87">
        <v>-89.359949999999998</v>
      </c>
      <c r="M2553" s="87"/>
      <c r="N2553" s="87" t="s">
        <v>7575</v>
      </c>
      <c r="O2553" s="87" t="s">
        <v>7576</v>
      </c>
      <c r="P2553" s="87" t="s">
        <v>898</v>
      </c>
      <c r="Q2553" s="87" t="s">
        <v>899</v>
      </c>
    </row>
    <row r="2554" spans="1:17" x14ac:dyDescent="0.25">
      <c r="A2554" s="93" t="s">
        <v>7568</v>
      </c>
      <c r="B2554" s="84" t="str">
        <f>IF(A2554&gt;"",IF(A2554=E2554,"No",(IF(IFERROR(VLOOKUP(A2554,E:E,1,FALSE)=A2554,FALSE),"Duplicate",IF(E2554&gt;"","Mismatch","IT Only")))),"No")</f>
        <v>Mismatch</v>
      </c>
      <c r="C2554" s="86" t="s">
        <v>463</v>
      </c>
      <c r="D2554" s="84" t="s">
        <v>464</v>
      </c>
      <c r="E2554" s="143" t="s">
        <v>7569</v>
      </c>
      <c r="F2554" s="84" t="str">
        <f>IF(E2554=0,"N/A",IF(IF(E2554&gt;"",COUNTIF(E:E,E2554),0)&gt;1,"Yes","No"))</f>
        <v>No</v>
      </c>
      <c r="G2554" s="87" t="s">
        <v>7570</v>
      </c>
      <c r="H2554" s="87" t="s">
        <v>516</v>
      </c>
      <c r="I2554" s="87" t="s">
        <v>445</v>
      </c>
      <c r="J2554" s="87" t="s">
        <v>467</v>
      </c>
      <c r="K2554" s="87">
        <v>38.085383329999999</v>
      </c>
      <c r="L2554" s="87">
        <v>-89.380616669999995</v>
      </c>
      <c r="M2554" s="87"/>
      <c r="N2554" s="87" t="s">
        <v>7571</v>
      </c>
      <c r="O2554" s="87" t="s">
        <v>7572</v>
      </c>
      <c r="P2554" s="87" t="s">
        <v>898</v>
      </c>
      <c r="Q2554" s="87" t="s">
        <v>899</v>
      </c>
    </row>
    <row r="2555" spans="1:17" x14ac:dyDescent="0.25">
      <c r="A2555" s="143"/>
      <c r="B2555" s="84" t="str">
        <f>IF(A2555&gt;"",IF(A2555=E2555,"No",(IF(IFERROR(VLOOKUP(A2555,E:E,1,FALSE)=A2555,FALSE),"Duplicate",IF(E2555&gt;"","Mismatch","IT Only")))),"No")</f>
        <v>No</v>
      </c>
      <c r="C2555" s="86" t="s">
        <v>430</v>
      </c>
      <c r="D2555" s="84" t="s">
        <v>431</v>
      </c>
      <c r="E2555" s="143" t="s">
        <v>7593</v>
      </c>
      <c r="F2555" s="84" t="str">
        <f>IF(E2555=0,"N/A",IF(IF(E2555&gt;"",COUNTIF(E:E,E2555),0)&gt;1,"Yes","No"))</f>
        <v>No</v>
      </c>
      <c r="G2555" s="87" t="s">
        <v>7594</v>
      </c>
      <c r="H2555" s="87" t="s">
        <v>434</v>
      </c>
      <c r="I2555" s="87" t="s">
        <v>435</v>
      </c>
      <c r="J2555" s="87" t="s">
        <v>436</v>
      </c>
      <c r="K2555" s="87">
        <v>38.88591667</v>
      </c>
      <c r="L2555" s="87">
        <v>-91.411749999999998</v>
      </c>
      <c r="M2555" s="87"/>
      <c r="N2555" s="87" t="s">
        <v>7593</v>
      </c>
      <c r="O2555" s="94">
        <v>659</v>
      </c>
      <c r="P2555" s="87" t="s">
        <v>699</v>
      </c>
      <c r="Q2555" s="89"/>
    </row>
    <row r="2556" spans="1:17" x14ac:dyDescent="0.25">
      <c r="A2556" s="143"/>
      <c r="B2556" s="84" t="s">
        <v>10076</v>
      </c>
      <c r="C2556" s="86" t="s">
        <v>430</v>
      </c>
      <c r="D2556" s="84" t="s">
        <v>431</v>
      </c>
      <c r="E2556" s="143" t="s">
        <v>10222</v>
      </c>
      <c r="F2556" s="84" t="str">
        <f>IF(E2556=0,"N/A",IF(IF(E2556&gt;"",COUNTIF(E:E,E2556),0)&gt;1,"Yes","No"))</f>
        <v>No</v>
      </c>
      <c r="G2556" s="87" t="s">
        <v>10223</v>
      </c>
      <c r="H2556" s="87" t="s">
        <v>10196</v>
      </c>
      <c r="I2556" s="87" t="s">
        <v>10224</v>
      </c>
      <c r="J2556" s="87" t="s">
        <v>536</v>
      </c>
      <c r="K2556" s="118">
        <v>-87.634900000000002</v>
      </c>
      <c r="L2556" s="118">
        <v>40.125300000000003</v>
      </c>
      <c r="M2556" s="87" t="s">
        <v>10225</v>
      </c>
      <c r="N2556" s="87"/>
      <c r="O2556" s="94"/>
      <c r="P2556" s="87"/>
      <c r="Q2556" s="89"/>
    </row>
    <row r="2557" spans="1:17" x14ac:dyDescent="0.25">
      <c r="A2557" s="143"/>
      <c r="B2557" s="84" t="str">
        <f>IF(A2557&gt;"",IF(A2557=E2557,"No",(IF(IFERROR(VLOOKUP(A2557,E:E,1,FALSE)=A2557,FALSE),"Duplicate",IF(E2557&gt;"","Mismatch","IT Only")))),"No")</f>
        <v>No</v>
      </c>
      <c r="C2557" s="86" t="s">
        <v>430</v>
      </c>
      <c r="D2557" s="84" t="s">
        <v>431</v>
      </c>
      <c r="E2557" s="143" t="s">
        <v>7642</v>
      </c>
      <c r="F2557" s="84" t="str">
        <f>IF(E2557=0,"N/A",IF(IF(E2557&gt;"",COUNTIF(E:E,E2557),0)&gt;1,"Yes","No"))</f>
        <v>No</v>
      </c>
      <c r="G2557" s="87" t="s">
        <v>7643</v>
      </c>
      <c r="H2557" s="87" t="s">
        <v>516</v>
      </c>
      <c r="I2557" s="87" t="s">
        <v>445</v>
      </c>
      <c r="J2557" s="87" t="s">
        <v>436</v>
      </c>
      <c r="K2557" s="87"/>
      <c r="L2557" s="87"/>
      <c r="M2557" s="87"/>
      <c r="N2557" s="87" t="s">
        <v>7642</v>
      </c>
      <c r="O2557" s="87" t="s">
        <v>7644</v>
      </c>
      <c r="P2557" s="87" t="s">
        <v>524</v>
      </c>
      <c r="Q2557" s="87" t="s">
        <v>525</v>
      </c>
    </row>
    <row r="2558" spans="1:17" x14ac:dyDescent="0.25">
      <c r="A2558" s="143"/>
      <c r="B2558" s="84" t="str">
        <f>IF(A2558&gt;"",IF(A2558=E2558,"No",(IF(IFERROR(VLOOKUP(A2558,E:E,1,FALSE)=A2558,FALSE),"Duplicate",IF(E2558&gt;"","Mismatch","IT Only")))),"No")</f>
        <v>No</v>
      </c>
      <c r="C2558" s="86" t="s">
        <v>430</v>
      </c>
      <c r="D2558" s="84" t="s">
        <v>431</v>
      </c>
      <c r="E2558" s="84" t="s">
        <v>7630</v>
      </c>
      <c r="F2558" s="84" t="str">
        <f>IF(E2558=0,"N/A",IF(IF(E2558&gt;"",COUNTIF(E:E,E2558),0)&gt;1,"Yes","No"))</f>
        <v>No</v>
      </c>
      <c r="G2558" s="87" t="s">
        <v>7631</v>
      </c>
      <c r="H2558" s="87" t="s">
        <v>558</v>
      </c>
      <c r="I2558" s="87" t="s">
        <v>445</v>
      </c>
      <c r="J2558" s="87" t="s">
        <v>436</v>
      </c>
      <c r="K2558" s="87">
        <v>38.826266670000003</v>
      </c>
      <c r="L2558" s="87">
        <v>-89.540350000000004</v>
      </c>
      <c r="M2558" s="87"/>
      <c r="N2558" s="87" t="s">
        <v>7632</v>
      </c>
      <c r="O2558" s="87" t="s">
        <v>7633</v>
      </c>
      <c r="P2558" s="87" t="s">
        <v>1196</v>
      </c>
      <c r="Q2558" s="87" t="s">
        <v>1197</v>
      </c>
    </row>
    <row r="2559" spans="1:17" x14ac:dyDescent="0.25">
      <c r="A2559" s="143"/>
      <c r="B2559" s="84" t="str">
        <f>IF(A2559&gt;"",IF(A2559=E2559,"No",(IF(IFERROR(VLOOKUP(A2559,E:E,1,FALSE)=A2559,FALSE),"Duplicate",IF(E2559&gt;"","Mismatch","IT Only")))),"No")</f>
        <v>No</v>
      </c>
      <c r="C2559" s="86" t="s">
        <v>430</v>
      </c>
      <c r="D2559" s="84" t="s">
        <v>431</v>
      </c>
      <c r="E2559" s="143" t="s">
        <v>7640</v>
      </c>
      <c r="F2559" s="84" t="str">
        <f>IF(E2559=0,"N/A",IF(IF(E2559&gt;"",COUNTIF(E:E,E2559),0)&gt;1,"Yes","No"))</f>
        <v>No</v>
      </c>
      <c r="G2559" s="87" t="s">
        <v>7640</v>
      </c>
      <c r="H2559" s="87" t="s">
        <v>489</v>
      </c>
      <c r="I2559" s="87" t="s">
        <v>435</v>
      </c>
      <c r="J2559" s="87" t="s">
        <v>436</v>
      </c>
      <c r="K2559" s="87">
        <v>39.569049999999997</v>
      </c>
      <c r="L2559" s="87">
        <v>-94.039233330000002</v>
      </c>
      <c r="M2559" s="87"/>
      <c r="N2559" s="87" t="s">
        <v>7640</v>
      </c>
      <c r="O2559" s="94">
        <v>772</v>
      </c>
      <c r="P2559" s="87" t="s">
        <v>657</v>
      </c>
      <c r="Q2559" s="89"/>
    </row>
    <row r="2560" spans="1:17" x14ac:dyDescent="0.25">
      <c r="A2560" s="143" t="s">
        <v>7834</v>
      </c>
      <c r="B2560" s="84" t="str">
        <f>IF(A2560&gt;"",IF(A2560=E2560,"No",(IF(IFERROR(VLOOKUP(A2560,E:E,1,FALSE)=A2560,FALSE),"Duplicate",IF(E2560&gt;"","Mismatch","IT Only")))),"No")</f>
        <v>No</v>
      </c>
      <c r="C2560" s="86" t="s">
        <v>430</v>
      </c>
      <c r="D2560" s="84" t="s">
        <v>431</v>
      </c>
      <c r="E2560" s="143" t="s">
        <v>7834</v>
      </c>
      <c r="F2560" s="84" t="str">
        <f>IF(E2560=0,"N/A",IF(IF(E2560&gt;"",COUNTIF(E:E,E2560),0)&gt;1,"Yes","No"))</f>
        <v>No</v>
      </c>
      <c r="G2560" s="87" t="s">
        <v>7835</v>
      </c>
      <c r="H2560" s="87" t="s">
        <v>692</v>
      </c>
      <c r="I2560" s="87" t="s">
        <v>435</v>
      </c>
      <c r="J2560" s="87" t="s">
        <v>580</v>
      </c>
      <c r="K2560" s="87">
        <v>37.950164999999998</v>
      </c>
      <c r="L2560" s="87">
        <v>-90.769225000000006</v>
      </c>
      <c r="M2560" s="87"/>
      <c r="N2560" s="87"/>
      <c r="O2560" s="94"/>
      <c r="P2560" s="87"/>
      <c r="Q2560" s="89"/>
    </row>
    <row r="2561" spans="1:17" x14ac:dyDescent="0.25">
      <c r="A2561" s="143"/>
      <c r="B2561" s="143" t="str">
        <f>IF(A2561&gt;"",IF(A2561=E2561,"No",(IF(IFERROR(VLOOKUP(A2561,E:E,1,FALSE)=A2561,FALSE),"Duplicate",IF(E2561&gt;"","Mismatch","IT Only")))),"No")</f>
        <v>No</v>
      </c>
      <c r="C2561" s="86" t="s">
        <v>430</v>
      </c>
      <c r="D2561" s="143" t="s">
        <v>431</v>
      </c>
      <c r="E2561" s="143" t="s">
        <v>7641</v>
      </c>
      <c r="F2561" s="143" t="str">
        <f>IF(E2561=0,"N/A",IF(IF(E2561&gt;"",COUNTIF(E:E,E2561),0)&gt;1,"Yes","No"))</f>
        <v>No</v>
      </c>
      <c r="G2561" s="87" t="s">
        <v>7641</v>
      </c>
      <c r="H2561" s="87" t="s">
        <v>644</v>
      </c>
      <c r="I2561" s="87" t="s">
        <v>435</v>
      </c>
      <c r="J2561" s="87" t="s">
        <v>436</v>
      </c>
      <c r="K2561" s="87">
        <v>38.576500000000003</v>
      </c>
      <c r="L2561" s="87">
        <v>-90.644499999999994</v>
      </c>
      <c r="M2561" s="87"/>
      <c r="N2561" s="87" t="s">
        <v>7641</v>
      </c>
      <c r="O2561" s="94">
        <v>169</v>
      </c>
      <c r="P2561" s="87" t="s">
        <v>881</v>
      </c>
      <c r="Q2561" s="89"/>
    </row>
    <row r="2562" spans="1:17" x14ac:dyDescent="0.25">
      <c r="A2562" s="143"/>
      <c r="B2562" s="143" t="str">
        <f>IF(A2562&gt;"",IF(A2562=E2562,"No",(IF(IFERROR(VLOOKUP(A2562,E:E,1,FALSE)=A2562,FALSE),"Duplicate",IF(E2562&gt;"","Mismatch","IT Only")))),"No")</f>
        <v>No</v>
      </c>
      <c r="C2562" s="86" t="s">
        <v>430</v>
      </c>
      <c r="D2562" s="143" t="s">
        <v>431</v>
      </c>
      <c r="E2562" s="143" t="s">
        <v>1136</v>
      </c>
      <c r="F2562" s="84" t="str">
        <f>IF(E2562=0,"N/A",IF(IF(E2562&gt;"",COUNTIF(E:E,E2562),0)&gt;1,"Yes","No"))</f>
        <v>No</v>
      </c>
      <c r="G2562" s="87" t="s">
        <v>1137</v>
      </c>
      <c r="H2562" s="87" t="s">
        <v>516</v>
      </c>
      <c r="I2562" s="87" t="s">
        <v>445</v>
      </c>
      <c r="J2562" s="87" t="s">
        <v>436</v>
      </c>
      <c r="K2562" s="87">
        <v>38.570833333333333</v>
      </c>
      <c r="L2562" s="87">
        <v>-89.980950000000007</v>
      </c>
      <c r="M2562" s="87"/>
      <c r="N2562" s="87" t="s">
        <v>1138</v>
      </c>
      <c r="O2562" s="87" t="s">
        <v>1139</v>
      </c>
      <c r="P2562" s="87" t="s">
        <v>524</v>
      </c>
      <c r="Q2562" s="87" t="s">
        <v>525</v>
      </c>
    </row>
    <row r="2563" spans="1:17" x14ac:dyDescent="0.25">
      <c r="A2563" s="143"/>
      <c r="B2563" s="143" t="str">
        <f>IF(A2563&gt;"",IF(A2563=E2563,"No",(IF(IFERROR(VLOOKUP(A2563,E:E,1,FALSE)=A2563,FALSE),"Duplicate",IF(E2563&gt;"","Mismatch","IT Only")))),"No")</f>
        <v>No</v>
      </c>
      <c r="C2563" s="86" t="s">
        <v>430</v>
      </c>
      <c r="D2563" s="143" t="s">
        <v>431</v>
      </c>
      <c r="E2563" s="143" t="s">
        <v>7647</v>
      </c>
      <c r="F2563" s="143" t="str">
        <f>IF(E2563=0,"N/A",IF(IF(E2563&gt;"",COUNTIF(E:E,E2563),0)&gt;1,"Yes","No"))</f>
        <v>No</v>
      </c>
      <c r="G2563" s="87" t="s">
        <v>7648</v>
      </c>
      <c r="H2563" s="87" t="s">
        <v>440</v>
      </c>
      <c r="I2563" s="87" t="s">
        <v>435</v>
      </c>
      <c r="J2563" s="87" t="s">
        <v>436</v>
      </c>
      <c r="K2563" s="87">
        <v>38.623983330000002</v>
      </c>
      <c r="L2563" s="87">
        <v>-90.19843333</v>
      </c>
      <c r="M2563" s="87"/>
      <c r="N2563" s="87" t="s">
        <v>7649</v>
      </c>
      <c r="O2563" s="94">
        <v>285</v>
      </c>
      <c r="P2563" s="87" t="s">
        <v>441</v>
      </c>
      <c r="Q2563" s="89"/>
    </row>
    <row r="2564" spans="1:17" x14ac:dyDescent="0.25">
      <c r="A2564" s="143" t="s">
        <v>7826</v>
      </c>
      <c r="B2564" s="143" t="str">
        <f>IF(A2564&gt;"",IF(A2564=E2564,"No",(IF(IFERROR(VLOOKUP(A2564,E:E,1,FALSE)=A2564,FALSE),"Duplicate",IF(E2564&gt;"","Mismatch","IT Only")))),"No")</f>
        <v>No</v>
      </c>
      <c r="C2564" s="86" t="s">
        <v>430</v>
      </c>
      <c r="D2564" s="143" t="s">
        <v>431</v>
      </c>
      <c r="E2564" s="143" t="s">
        <v>7826</v>
      </c>
      <c r="F2564" s="143" t="str">
        <f>IF(E2564=0,"N/A",IF(IF(E2564&gt;"",COUNTIF(E:E,E2564),0)&gt;1,"Yes","No"))</f>
        <v>No</v>
      </c>
      <c r="G2564" s="87" t="s">
        <v>7827</v>
      </c>
      <c r="H2564" s="87"/>
      <c r="I2564" s="87" t="s">
        <v>445</v>
      </c>
      <c r="J2564" s="87" t="s">
        <v>536</v>
      </c>
      <c r="K2564" s="87">
        <v>38.258510000000001</v>
      </c>
      <c r="L2564" s="87">
        <v>-89.296000000000006</v>
      </c>
      <c r="M2564" s="87"/>
      <c r="N2564" s="87"/>
      <c r="O2564" s="94"/>
      <c r="P2564" s="87"/>
      <c r="Q2564" s="89"/>
    </row>
    <row r="2565" spans="1:17" x14ac:dyDescent="0.25">
      <c r="A2565" s="143" t="s">
        <v>7831</v>
      </c>
      <c r="B2565" s="143" t="str">
        <f>IF(A2565&gt;"",IF(A2565=E2565,"No",(IF(IFERROR(VLOOKUP(A2565,E:E,1,FALSE)=A2565,FALSE),"Duplicate",IF(E2565&gt;"","Mismatch","IT Only")))),"No")</f>
        <v>No</v>
      </c>
      <c r="C2565" s="86" t="s">
        <v>430</v>
      </c>
      <c r="D2565" s="143" t="s">
        <v>431</v>
      </c>
      <c r="E2565" s="143" t="s">
        <v>7831</v>
      </c>
      <c r="F2565" s="84" t="str">
        <f>IF(E2565=0,"N/A",IF(IF(E2565&gt;"",COUNTIF(E:E,E2565),0)&gt;1,"Yes","No"))</f>
        <v>No</v>
      </c>
      <c r="G2565" s="87" t="s">
        <v>7832</v>
      </c>
      <c r="H2565" s="87" t="s">
        <v>692</v>
      </c>
      <c r="I2565" s="87" t="s">
        <v>435</v>
      </c>
      <c r="J2565" s="87" t="s">
        <v>580</v>
      </c>
      <c r="K2565" s="87">
        <v>37.926507000000001</v>
      </c>
      <c r="L2565" s="87">
        <v>-90.751780999999994</v>
      </c>
      <c r="M2565" s="87" t="s">
        <v>7833</v>
      </c>
      <c r="N2565" s="87"/>
      <c r="O2565" s="94"/>
      <c r="P2565" s="87"/>
      <c r="Q2565" s="89"/>
    </row>
    <row r="2566" spans="1:17" x14ac:dyDescent="0.25">
      <c r="A2566" s="143"/>
      <c r="B2566" s="84" t="str">
        <f>IF(A2566&gt;"",IF(A2566=E2566,"No",(IF(IFERROR(VLOOKUP(A2566,E:E,1,FALSE)=A2566,FALSE),"Duplicate",IF(E2566&gt;"","Mismatch","IT Only")))),"No")</f>
        <v>No</v>
      </c>
      <c r="C2566" s="86" t="s">
        <v>430</v>
      </c>
      <c r="D2566" s="84" t="s">
        <v>431</v>
      </c>
      <c r="E2566" s="84" t="s">
        <v>7828</v>
      </c>
      <c r="F2566" s="84" t="str">
        <f>IF(E2566=0,"N/A",IF(IF(E2566&gt;"",COUNTIF(E:E,E2566),0)&gt;1,"Yes","No"))</f>
        <v>No</v>
      </c>
      <c r="G2566" s="87" t="s">
        <v>7829</v>
      </c>
      <c r="H2566" s="87" t="s">
        <v>440</v>
      </c>
      <c r="I2566" s="87" t="s">
        <v>435</v>
      </c>
      <c r="J2566" s="87" t="s">
        <v>436</v>
      </c>
      <c r="K2566" s="87">
        <v>38.591316669999998</v>
      </c>
      <c r="L2566" s="87">
        <v>-90.223416670000006</v>
      </c>
      <c r="M2566" s="87"/>
      <c r="N2566" s="87" t="s">
        <v>7830</v>
      </c>
      <c r="O2566" s="94">
        <v>124</v>
      </c>
      <c r="P2566" s="87" t="s">
        <v>441</v>
      </c>
      <c r="Q2566" s="89"/>
    </row>
    <row r="2567" spans="1:17" x14ac:dyDescent="0.25">
      <c r="B2567" s="84" t="str">
        <f>IF(A2567&gt;"",IF(A2567=E2567,"No",(IF(IFERROR(VLOOKUP(A2567,E:E,1,FALSE)=A2567,FALSE),"Duplicate",IF(E2567&gt;"","Mismatch","IT Only")))),"No")</f>
        <v>No</v>
      </c>
      <c r="C2567" s="86" t="s">
        <v>430</v>
      </c>
      <c r="D2567" s="84" t="s">
        <v>431</v>
      </c>
      <c r="E2567" s="84" t="s">
        <v>7838</v>
      </c>
      <c r="F2567" s="84" t="str">
        <f>IF(E2567=0,"N/A",IF(IF(E2567&gt;"",COUNTIF(E:E,E2567),0)&gt;1,"Yes","No"))</f>
        <v>No</v>
      </c>
      <c r="G2567" s="87" t="s">
        <v>7839</v>
      </c>
      <c r="H2567" s="87" t="s">
        <v>558</v>
      </c>
      <c r="I2567" s="87" t="s">
        <v>445</v>
      </c>
      <c r="J2567" s="87" t="s">
        <v>436</v>
      </c>
      <c r="K2567" s="87">
        <v>38.909816669999998</v>
      </c>
      <c r="L2567" s="87">
        <v>-90.150916670000001</v>
      </c>
      <c r="M2567" s="87"/>
      <c r="N2567" s="87" t="s">
        <v>7840</v>
      </c>
      <c r="O2567" s="94">
        <v>327</v>
      </c>
      <c r="P2567" s="87" t="s">
        <v>559</v>
      </c>
      <c r="Q2567" s="87" t="s">
        <v>560</v>
      </c>
    </row>
    <row r="2568" spans="1:17" x14ac:dyDescent="0.25">
      <c r="A2568" s="143" t="s">
        <v>6631</v>
      </c>
      <c r="B2568" s="84" t="str">
        <f>IF(A2568&gt;"",IF(A2568=E2568,"No",(IF(IFERROR(VLOOKUP(A2568,E:E,1,FALSE)=A2568,FALSE),"Duplicate",IF(E2568&gt;"","Mismatch","IT Only")))),"No")</f>
        <v>No</v>
      </c>
      <c r="C2568" s="86" t="s">
        <v>430</v>
      </c>
      <c r="D2568" s="84" t="s">
        <v>472</v>
      </c>
      <c r="E2568" s="143" t="s">
        <v>6632</v>
      </c>
      <c r="F2568" s="84" t="str">
        <f>IF(E2568=0,"N/A",IF(IF(E2568&gt;"",COUNTIF(E:E,E2568),0)&gt;1,"Yes","No"))</f>
        <v>No</v>
      </c>
      <c r="G2568" s="87" t="s">
        <v>6633</v>
      </c>
      <c r="H2568" s="87" t="s">
        <v>493</v>
      </c>
      <c r="I2568" s="87" t="s">
        <v>445</v>
      </c>
      <c r="J2568" s="87" t="s">
        <v>552</v>
      </c>
      <c r="K2568" s="87">
        <v>39.778300000000002</v>
      </c>
      <c r="L2568" s="87">
        <v>-88.901083330000006</v>
      </c>
      <c r="M2568" s="87"/>
      <c r="N2568" s="87" t="s">
        <v>6634</v>
      </c>
      <c r="O2568" s="87" t="s">
        <v>6635</v>
      </c>
      <c r="P2568" s="87" t="s">
        <v>496</v>
      </c>
      <c r="Q2568" s="87" t="s">
        <v>497</v>
      </c>
    </row>
    <row r="2569" spans="1:17" x14ac:dyDescent="0.25">
      <c r="A2569" s="143" t="s">
        <v>7452</v>
      </c>
      <c r="B2569" s="143" t="str">
        <f>IF(A2569&gt;"",IF(A2569=E2569,"No",(IF(IFERROR(VLOOKUP(A2569,E:E,1,FALSE)=A2569,FALSE),"Duplicate",IF(E2569&gt;"","Mismatch","IT Only")))),"No")</f>
        <v>No</v>
      </c>
      <c r="C2569" s="86" t="s">
        <v>430</v>
      </c>
      <c r="D2569" s="143" t="s">
        <v>431</v>
      </c>
      <c r="E2569" s="143" t="s">
        <v>7452</v>
      </c>
      <c r="F2569" s="143" t="str">
        <f>IF(E2569=0,"N/A",IF(IF(E2569&gt;"",COUNTIF(E:E,E2569),0)&gt;1,"Yes","No"))</f>
        <v>No</v>
      </c>
      <c r="G2569" s="87" t="s">
        <v>7453</v>
      </c>
      <c r="H2569" s="87" t="s">
        <v>444</v>
      </c>
      <c r="I2569" s="87" t="s">
        <v>445</v>
      </c>
      <c r="J2569" s="87" t="s">
        <v>580</v>
      </c>
      <c r="K2569" s="87">
        <v>40.791496000000002</v>
      </c>
      <c r="L2569" s="87">
        <v>-89.618354999999994</v>
      </c>
      <c r="M2569" s="87" t="s">
        <v>7454</v>
      </c>
      <c r="N2569" s="87"/>
      <c r="O2569" s="88"/>
      <c r="P2569" s="87"/>
      <c r="Q2569" s="89"/>
    </row>
    <row r="2570" spans="1:17" x14ac:dyDescent="0.25">
      <c r="A2570" s="143" t="s">
        <v>7449</v>
      </c>
      <c r="B2570" s="84" t="str">
        <f>IF(A2570&gt;"",IF(A2570=E2570,"No",(IF(IFERROR(VLOOKUP(A2570,E:E,1,FALSE)=A2570,FALSE),"Duplicate",IF(E2570&gt;"","Mismatch","IT Only")))),"No")</f>
        <v>No</v>
      </c>
      <c r="C2570" s="86" t="s">
        <v>430</v>
      </c>
      <c r="D2570" s="84" t="s">
        <v>431</v>
      </c>
      <c r="E2570" s="84" t="s">
        <v>7449</v>
      </c>
      <c r="F2570" s="84" t="str">
        <f>IF(E2570=0,"N/A",IF(IF(E2570&gt;"",COUNTIF(E:E,E2570),0)&gt;1,"Yes","No"))</f>
        <v>No</v>
      </c>
      <c r="G2570" s="87" t="s">
        <v>7450</v>
      </c>
      <c r="H2570" s="87" t="s">
        <v>444</v>
      </c>
      <c r="I2570" s="87" t="s">
        <v>445</v>
      </c>
      <c r="J2570" s="87" t="s">
        <v>580</v>
      </c>
      <c r="K2570" s="87">
        <v>40.680535999999996</v>
      </c>
      <c r="L2570" s="87">
        <v>-89.599720000000005</v>
      </c>
      <c r="M2570" s="87" t="s">
        <v>7451</v>
      </c>
      <c r="N2570" s="87"/>
      <c r="O2570" s="88"/>
      <c r="P2570" s="87"/>
      <c r="Q2570" s="89"/>
    </row>
    <row r="2571" spans="1:17" x14ac:dyDescent="0.25">
      <c r="A2571" s="143"/>
      <c r="B2571" s="84" t="str">
        <f>IF(A2571&gt;"",IF(A2571=E2571,"No",(IF(IFERROR(VLOOKUP(A2571,E:E,1,FALSE)=A2571,FALSE),"Duplicate",IF(E2571&gt;"","Mismatch","IT Only")))),"No")</f>
        <v>No</v>
      </c>
      <c r="C2571" s="86" t="s">
        <v>430</v>
      </c>
      <c r="D2571" s="84" t="s">
        <v>431</v>
      </c>
      <c r="E2571" s="84" t="s">
        <v>7491</v>
      </c>
      <c r="F2571" s="84" t="str">
        <f>IF(E2571=0,"N/A",IF(IF(E2571&gt;"",COUNTIF(E:E,E2571),0)&gt;1,"Yes","No"))</f>
        <v>No</v>
      </c>
      <c r="G2571" s="87" t="s">
        <v>7492</v>
      </c>
      <c r="H2571" s="87" t="s">
        <v>444</v>
      </c>
      <c r="I2571" s="87" t="s">
        <v>445</v>
      </c>
      <c r="J2571" s="87" t="s">
        <v>436</v>
      </c>
      <c r="K2571" s="87">
        <v>41.317824000000002</v>
      </c>
      <c r="L2571" s="87">
        <v>-89.148931000000005</v>
      </c>
      <c r="M2571" s="87"/>
      <c r="N2571" s="87" t="s">
        <v>7493</v>
      </c>
      <c r="O2571" s="87" t="s">
        <v>7494</v>
      </c>
      <c r="P2571" s="87" t="s">
        <v>2265</v>
      </c>
      <c r="Q2571" s="87" t="s">
        <v>2266</v>
      </c>
    </row>
    <row r="2572" spans="1:17" x14ac:dyDescent="0.25">
      <c r="A2572" s="143"/>
      <c r="B2572" s="84" t="str">
        <f>IF(A2572&gt;"",IF(A2572=E2572,"No",(IF(IFERROR(VLOOKUP(A2572,E:E,1,FALSE)=A2572,FALSE),"Duplicate",IF(E2572&gt;"","Mismatch","IT Only")))),"No")</f>
        <v>No</v>
      </c>
      <c r="C2572" s="86" t="s">
        <v>430</v>
      </c>
      <c r="D2572" s="84" t="s">
        <v>431</v>
      </c>
      <c r="E2572" s="84" t="s">
        <v>7511</v>
      </c>
      <c r="F2572" s="84" t="str">
        <f>IF(E2572=0,"N/A",IF(IF(E2572&gt;"",COUNTIF(E:E,E2572),0)&gt;1,"Yes","No"))</f>
        <v>No</v>
      </c>
      <c r="G2572" s="87" t="s">
        <v>7512</v>
      </c>
      <c r="H2572" s="87" t="s">
        <v>444</v>
      </c>
      <c r="I2572" s="87" t="s">
        <v>445</v>
      </c>
      <c r="J2572" s="87" t="s">
        <v>436</v>
      </c>
      <c r="K2572" s="87">
        <v>41.326300000000003</v>
      </c>
      <c r="L2572" s="87">
        <v>-89.11321667</v>
      </c>
      <c r="M2572" s="87"/>
      <c r="N2572" s="87" t="s">
        <v>7513</v>
      </c>
      <c r="O2572" s="87" t="s">
        <v>7514</v>
      </c>
      <c r="P2572" s="87" t="s">
        <v>2265</v>
      </c>
      <c r="Q2572" s="87" t="s">
        <v>2266</v>
      </c>
    </row>
    <row r="2573" spans="1:17" x14ac:dyDescent="0.25">
      <c r="B2573" s="84" t="str">
        <f>IF(A2573&gt;"",IF(A2573=E2573,"No",(IF(IFERROR(VLOOKUP(A2573,E:E,1,FALSE)=A2573,FALSE),"Duplicate",IF(E2573&gt;"","Mismatch","IT Only")))),"No")</f>
        <v>No</v>
      </c>
      <c r="C2573" s="86" t="s">
        <v>430</v>
      </c>
      <c r="D2573" s="84" t="s">
        <v>431</v>
      </c>
      <c r="E2573" s="84" t="s">
        <v>7488</v>
      </c>
      <c r="F2573" s="84" t="str">
        <f>IF(E2573=0,"N/A",IF(IF(E2573&gt;"",COUNTIF(E:E,E2573),0)&gt;1,"Yes","No"))</f>
        <v>No</v>
      </c>
      <c r="G2573" s="87" t="s">
        <v>7489</v>
      </c>
      <c r="H2573" s="87" t="s">
        <v>444</v>
      </c>
      <c r="I2573" s="87" t="s">
        <v>445</v>
      </c>
      <c r="J2573" s="87" t="s">
        <v>436</v>
      </c>
      <c r="K2573" s="87">
        <v>41.317677000000003</v>
      </c>
      <c r="L2573" s="87">
        <v>-89.150595999999993</v>
      </c>
      <c r="M2573" s="87"/>
      <c r="N2573" s="87" t="s">
        <v>7488</v>
      </c>
      <c r="O2573" s="87" t="s">
        <v>7490</v>
      </c>
      <c r="P2573" s="87" t="s">
        <v>2265</v>
      </c>
      <c r="Q2573" s="87" t="s">
        <v>2266</v>
      </c>
    </row>
    <row r="2574" spans="1:17" x14ac:dyDescent="0.25">
      <c r="B2574" s="84" t="str">
        <f>IF(A2574&gt;"",IF(A2574=E2574,"No",(IF(IFERROR(VLOOKUP(A2574,E:E,1,FALSE)=A2574,FALSE),"Duplicate",IF(E2574&gt;"","Mismatch","IT Only")))),"No")</f>
        <v>No</v>
      </c>
      <c r="C2574" s="86" t="s">
        <v>430</v>
      </c>
      <c r="D2574" s="84" t="s">
        <v>431</v>
      </c>
      <c r="E2574" s="84" t="s">
        <v>7515</v>
      </c>
      <c r="F2574" s="84" t="str">
        <f>IF(E2574=0,"N/A",IF(IF(E2574&gt;"",COUNTIF(E:E,E2574),0)&gt;1,"Yes","No"))</f>
        <v>No</v>
      </c>
      <c r="G2574" s="87" t="s">
        <v>7516</v>
      </c>
      <c r="H2574" s="87" t="s">
        <v>444</v>
      </c>
      <c r="I2574" s="87" t="s">
        <v>445</v>
      </c>
      <c r="J2574" s="87" t="s">
        <v>436</v>
      </c>
      <c r="K2574" s="87"/>
      <c r="L2574" s="87"/>
      <c r="M2574" s="87"/>
      <c r="N2574" s="87" t="s">
        <v>7517</v>
      </c>
      <c r="O2574" s="87" t="s">
        <v>7518</v>
      </c>
      <c r="P2574" s="87" t="s">
        <v>2265</v>
      </c>
      <c r="Q2574" s="87" t="s">
        <v>2266</v>
      </c>
    </row>
    <row r="2575" spans="1:17" x14ac:dyDescent="0.25">
      <c r="A2575" s="143"/>
      <c r="B2575" s="143" t="str">
        <f>IF(A2575&gt;"",IF(A2575=E2575,"No",(IF(IFERROR(VLOOKUP(A2575,E:E,1,FALSE)=A2575,FALSE),"Duplicate",IF(E2575&gt;"","Mismatch","IT Only")))),"No")</f>
        <v>No</v>
      </c>
      <c r="C2575" s="86" t="s">
        <v>430</v>
      </c>
      <c r="D2575" s="143" t="s">
        <v>431</v>
      </c>
      <c r="E2575" s="143" t="s">
        <v>7507</v>
      </c>
      <c r="F2575" s="143" t="str">
        <f>IF(E2575=0,"N/A",IF(IF(E2575&gt;"",COUNTIF(E:E,E2575),0)&gt;1,"Yes","No"))</f>
        <v>No</v>
      </c>
      <c r="G2575" s="87" t="s">
        <v>7508</v>
      </c>
      <c r="H2575" s="87" t="s">
        <v>444</v>
      </c>
      <c r="I2575" s="87" t="s">
        <v>445</v>
      </c>
      <c r="J2575" s="87" t="s">
        <v>436</v>
      </c>
      <c r="K2575" s="87">
        <v>41.323884</v>
      </c>
      <c r="L2575" s="87">
        <v>-89.125387000000003</v>
      </c>
      <c r="M2575" s="87"/>
      <c r="N2575" s="87" t="s">
        <v>7509</v>
      </c>
      <c r="O2575" s="87" t="s">
        <v>7510</v>
      </c>
      <c r="P2575" s="87" t="s">
        <v>2265</v>
      </c>
      <c r="Q2575" s="87" t="s">
        <v>2266</v>
      </c>
    </row>
    <row r="2576" spans="1:17" x14ac:dyDescent="0.25">
      <c r="A2576" s="143"/>
      <c r="B2576" s="143" t="str">
        <f>IF(A2576&gt;"",IF(A2576=E2576,"No",(IF(IFERROR(VLOOKUP(A2576,E:E,1,FALSE)=A2576,FALSE),"Duplicate",IF(E2576&gt;"","Mismatch","IT Only")))),"No")</f>
        <v>No</v>
      </c>
      <c r="C2576" s="86" t="s">
        <v>430</v>
      </c>
      <c r="D2576" s="143" t="s">
        <v>431</v>
      </c>
      <c r="E2576" s="143" t="s">
        <v>7495</v>
      </c>
      <c r="F2576" s="84" t="str">
        <f>IF(E2576=0,"N/A",IF(IF(E2576&gt;"",COUNTIF(E:E,E2576),0)&gt;1,"Yes","No"))</f>
        <v>No</v>
      </c>
      <c r="G2576" s="87" t="s">
        <v>7496</v>
      </c>
      <c r="H2576" s="87" t="s">
        <v>444</v>
      </c>
      <c r="I2576" s="87" t="s">
        <v>445</v>
      </c>
      <c r="J2576" s="87" t="s">
        <v>436</v>
      </c>
      <c r="K2576" s="87">
        <v>41.319004</v>
      </c>
      <c r="L2576" s="87">
        <v>-89.14837</v>
      </c>
      <c r="M2576" s="87"/>
      <c r="N2576" s="87" t="s">
        <v>7497</v>
      </c>
      <c r="O2576" s="87" t="s">
        <v>7498</v>
      </c>
      <c r="P2576" s="87" t="s">
        <v>2265</v>
      </c>
      <c r="Q2576" s="87" t="s">
        <v>2266</v>
      </c>
    </row>
    <row r="2577" spans="1:17" x14ac:dyDescent="0.25">
      <c r="A2577" s="143"/>
      <c r="B2577" s="143" t="str">
        <f>IF(A2577&gt;"",IF(A2577=E2577,"No",(IF(IFERROR(VLOOKUP(A2577,E:E,1,FALSE)=A2577,FALSE),"Duplicate",IF(E2577&gt;"","Mismatch","IT Only")))),"No")</f>
        <v>No</v>
      </c>
      <c r="C2577" s="86" t="s">
        <v>430</v>
      </c>
      <c r="D2577" s="143" t="s">
        <v>431</v>
      </c>
      <c r="E2577" s="143" t="s">
        <v>7503</v>
      </c>
      <c r="F2577" s="143" t="str">
        <f>IF(E2577=0,"N/A",IF(IF(E2577&gt;"",COUNTIF(E:E,E2577),0)&gt;1,"Yes","No"))</f>
        <v>No</v>
      </c>
      <c r="G2577" s="87" t="s">
        <v>7504</v>
      </c>
      <c r="H2577" s="87" t="s">
        <v>444</v>
      </c>
      <c r="I2577" s="87" t="s">
        <v>445</v>
      </c>
      <c r="J2577" s="87" t="s">
        <v>436</v>
      </c>
      <c r="K2577" s="87">
        <v>41.326283330000003</v>
      </c>
      <c r="L2577" s="87">
        <v>-89.113183329999998</v>
      </c>
      <c r="M2577" s="87"/>
      <c r="N2577" s="87" t="s">
        <v>7505</v>
      </c>
      <c r="O2577" s="87" t="s">
        <v>7506</v>
      </c>
      <c r="P2577" s="87" t="s">
        <v>2265</v>
      </c>
      <c r="Q2577" s="87" t="s">
        <v>2266</v>
      </c>
    </row>
    <row r="2578" spans="1:17" x14ac:dyDescent="0.25">
      <c r="A2578" s="143"/>
      <c r="B2578" s="84" t="str">
        <f>IF(A2578&gt;"",IF(A2578=E2578,"No",(IF(IFERROR(VLOOKUP(A2578,E:E,1,FALSE)=A2578,FALSE),"Duplicate",IF(E2578&gt;"","Mismatch","IT Only")))),"No")</f>
        <v>No</v>
      </c>
      <c r="C2578" s="86" t="s">
        <v>430</v>
      </c>
      <c r="D2578" s="84" t="s">
        <v>431</v>
      </c>
      <c r="E2578" s="143" t="s">
        <v>7841</v>
      </c>
      <c r="F2578" s="84" t="str">
        <f>IF(E2578=0,"N/A",IF(IF(E2578&gt;"",COUNTIF(E:E,E2578),0)&gt;1,"Yes","No"))</f>
        <v>No</v>
      </c>
      <c r="G2578" s="87" t="s">
        <v>7842</v>
      </c>
      <c r="H2578" s="87" t="s">
        <v>440</v>
      </c>
      <c r="I2578" s="87" t="s">
        <v>435</v>
      </c>
      <c r="J2578" s="87" t="s">
        <v>436</v>
      </c>
      <c r="K2578" s="87">
        <v>38.67638333</v>
      </c>
      <c r="L2578" s="87">
        <v>-90.205216669999999</v>
      </c>
      <c r="M2578" s="87"/>
      <c r="N2578" s="87" t="s">
        <v>7843</v>
      </c>
      <c r="O2578" s="88">
        <v>83</v>
      </c>
      <c r="P2578" s="87" t="s">
        <v>564</v>
      </c>
      <c r="Q2578" s="89"/>
    </row>
    <row r="2579" spans="1:17" x14ac:dyDescent="0.25">
      <c r="A2579" s="143"/>
      <c r="B2579" s="143" t="str">
        <f>IF(A2579&gt;"",IF(A2579=E2579,"No",(IF(IFERROR(VLOOKUP(A2579,E:E,1,FALSE)=A2579,FALSE),"Duplicate",IF(E2579&gt;"","Mismatch","IT Only")))),"No")</f>
        <v>No</v>
      </c>
      <c r="C2579" s="86" t="s">
        <v>430</v>
      </c>
      <c r="D2579" s="143" t="s">
        <v>431</v>
      </c>
      <c r="E2579" s="143" t="s">
        <v>7856</v>
      </c>
      <c r="F2579" s="143" t="str">
        <f>IF(E2579=0,"N/A",IF(IF(E2579&gt;"",COUNTIF(E:E,E2579),0)&gt;1,"Yes","No"))</f>
        <v>No</v>
      </c>
      <c r="G2579" s="87" t="s">
        <v>7857</v>
      </c>
      <c r="H2579" s="87" t="s">
        <v>593</v>
      </c>
      <c r="I2579" s="87" t="s">
        <v>435</v>
      </c>
      <c r="J2579" s="87" t="s">
        <v>436</v>
      </c>
      <c r="K2579" s="87">
        <v>38.668766669999997</v>
      </c>
      <c r="L2579" s="87">
        <v>-90.366583329999997</v>
      </c>
      <c r="M2579" s="87"/>
      <c r="N2579" s="87" t="s">
        <v>7856</v>
      </c>
      <c r="O2579" s="94">
        <v>141</v>
      </c>
      <c r="P2579" s="87" t="s">
        <v>564</v>
      </c>
      <c r="Q2579" s="89"/>
    </row>
    <row r="2580" spans="1:17" x14ac:dyDescent="0.25">
      <c r="A2580" s="143"/>
      <c r="B2580" s="143" t="str">
        <f>IF(A2580&gt;"",IF(A2580=E2580,"No",(IF(IFERROR(VLOOKUP(A2580,E:E,1,FALSE)=A2580,FALSE),"Duplicate",IF(E2580&gt;"","Mismatch","IT Only")))),"No")</f>
        <v>No</v>
      </c>
      <c r="C2580" s="86" t="s">
        <v>430</v>
      </c>
      <c r="D2580" s="143" t="s">
        <v>431</v>
      </c>
      <c r="E2580" s="143" t="s">
        <v>7844</v>
      </c>
      <c r="F2580" s="143" t="str">
        <f>IF(E2580=0,"N/A",IF(IF(E2580&gt;"",COUNTIF(E:E,E2580),0)&gt;1,"Yes","No"))</f>
        <v>No</v>
      </c>
      <c r="G2580" s="87" t="s">
        <v>7845</v>
      </c>
      <c r="H2580" s="87" t="s">
        <v>516</v>
      </c>
      <c r="I2580" s="87" t="s">
        <v>445</v>
      </c>
      <c r="J2580" s="87" t="s">
        <v>436</v>
      </c>
      <c r="K2580" s="87">
        <v>38.081400000000002</v>
      </c>
      <c r="L2580" s="87">
        <v>-90.100433330000001</v>
      </c>
      <c r="M2580" s="87"/>
      <c r="N2580" s="87" t="s">
        <v>7846</v>
      </c>
      <c r="O2580" s="87" t="s">
        <v>7847</v>
      </c>
      <c r="P2580" s="87" t="s">
        <v>898</v>
      </c>
      <c r="Q2580" s="87" t="s">
        <v>899</v>
      </c>
    </row>
    <row r="2581" spans="1:17" x14ac:dyDescent="0.25">
      <c r="A2581" s="143" t="s">
        <v>7852</v>
      </c>
      <c r="B2581" s="143" t="s">
        <v>3717</v>
      </c>
      <c r="C2581" s="86" t="s">
        <v>430</v>
      </c>
      <c r="D2581" s="143" t="s">
        <v>431</v>
      </c>
      <c r="E2581" s="143" t="s">
        <v>7852</v>
      </c>
      <c r="F2581" s="143" t="str">
        <f>IF(E2581=0,"N/A",IF(IF(E2581&gt;"",COUNTIF(E:E,E2581),0)&gt;1,"Yes","No"))</f>
        <v>No</v>
      </c>
      <c r="G2581" s="87" t="s">
        <v>7853</v>
      </c>
      <c r="H2581" s="87" t="s">
        <v>2587</v>
      </c>
      <c r="I2581" s="87" t="s">
        <v>445</v>
      </c>
      <c r="J2581" s="87" t="s">
        <v>536</v>
      </c>
      <c r="K2581" s="87">
        <v>41.327787000000001</v>
      </c>
      <c r="L2581" s="87">
        <v>-90.578813999999994</v>
      </c>
      <c r="M2581" s="87"/>
      <c r="N2581" s="87"/>
      <c r="O2581" s="88"/>
      <c r="P2581" s="87"/>
      <c r="Q2581" s="89"/>
    </row>
    <row r="2582" spans="1:17" x14ac:dyDescent="0.25">
      <c r="B2582" s="84" t="s">
        <v>10076</v>
      </c>
      <c r="C2582" s="86" t="s">
        <v>430</v>
      </c>
      <c r="D2582" s="84" t="s">
        <v>431</v>
      </c>
      <c r="E2582" s="84" t="s">
        <v>11013</v>
      </c>
      <c r="F2582" s="84" t="str">
        <f>IF(E2582=0,"N/A",IF(IF(E2582&gt;"",COUNTIF(E:E,E2582),0)&gt;1,"Yes","No"))</f>
        <v>No</v>
      </c>
      <c r="G2582" s="87" t="s">
        <v>11012</v>
      </c>
      <c r="H2582" s="87" t="s">
        <v>2587</v>
      </c>
      <c r="I2582" s="87" t="s">
        <v>445</v>
      </c>
      <c r="J2582" s="87" t="s">
        <v>500</v>
      </c>
      <c r="K2582" s="87">
        <v>38.198999999999998</v>
      </c>
      <c r="L2582" s="87">
        <v>-89.658000000000001</v>
      </c>
      <c r="M2582" s="87" t="s">
        <v>11014</v>
      </c>
      <c r="N2582" s="87"/>
      <c r="O2582" s="88"/>
      <c r="P2582" s="87"/>
      <c r="Q2582" s="89"/>
    </row>
    <row r="2583" spans="1:17" x14ac:dyDescent="0.25">
      <c r="B2583" s="84" t="str">
        <f>IF(A2583&gt;"",IF(A2583=E2583,"No",(IF(IFERROR(VLOOKUP(A2583,E:E,1,FALSE)=A2583,FALSE),"Duplicate",IF(E2583&gt;"","Mismatch","IT Only")))),"No")</f>
        <v>No</v>
      </c>
      <c r="C2583" s="86" t="s">
        <v>430</v>
      </c>
      <c r="D2583" s="84" t="s">
        <v>431</v>
      </c>
      <c r="E2583" s="84" t="s">
        <v>7854</v>
      </c>
      <c r="F2583" s="84" t="str">
        <f>IF(E2583=0,"N/A",IF(IF(E2583&gt;"",COUNTIF(E:E,E2583),0)&gt;1,"Yes","No"))</f>
        <v>No</v>
      </c>
      <c r="G2583" s="87" t="s">
        <v>7855</v>
      </c>
      <c r="H2583" s="87" t="s">
        <v>489</v>
      </c>
      <c r="I2583" s="87" t="s">
        <v>435</v>
      </c>
      <c r="J2583" s="87" t="s">
        <v>436</v>
      </c>
      <c r="K2583" s="87">
        <v>38.157649999999997</v>
      </c>
      <c r="L2583" s="87">
        <v>-92.605383329999995</v>
      </c>
      <c r="M2583" s="87"/>
      <c r="N2583" s="87" t="s">
        <v>7854</v>
      </c>
      <c r="O2583" s="94">
        <v>569</v>
      </c>
      <c r="P2583" s="87" t="s">
        <v>1505</v>
      </c>
      <c r="Q2583" s="89"/>
    </row>
    <row r="2584" spans="1:17" x14ac:dyDescent="0.25">
      <c r="B2584" s="84" t="s">
        <v>10076</v>
      </c>
      <c r="C2584" s="86" t="s">
        <v>430</v>
      </c>
      <c r="D2584" s="84" t="s">
        <v>431</v>
      </c>
      <c r="E2584" s="84" t="s">
        <v>10964</v>
      </c>
      <c r="F2584" s="84" t="str">
        <f>IF(E2584=0,"N/A",IF(IF(E2584&gt;"",COUNTIF(E:E,E2584),0)&gt;1,"Yes","No"))</f>
        <v>No</v>
      </c>
      <c r="G2584" s="166" t="s">
        <v>10970</v>
      </c>
      <c r="H2584" s="87" t="s">
        <v>558</v>
      </c>
      <c r="I2584" s="87" t="s">
        <v>445</v>
      </c>
      <c r="J2584" s="87" t="s">
        <v>10517</v>
      </c>
      <c r="K2584" s="87">
        <v>-89.719099999999997</v>
      </c>
      <c r="L2584" s="87">
        <v>38.819699999999997</v>
      </c>
      <c r="M2584" s="87" t="s">
        <v>10990</v>
      </c>
      <c r="N2584" s="87"/>
      <c r="O2584" s="87"/>
      <c r="P2584" s="87"/>
      <c r="Q2584" s="87"/>
    </row>
    <row r="2585" spans="1:17" s="90" customFormat="1" x14ac:dyDescent="0.25">
      <c r="A2585" s="143"/>
      <c r="B2585" s="84" t="str">
        <f>IF(A2585&gt;"",IF(A2585=E2585,"No",(IF(IFERROR(VLOOKUP(A2585,E:E,1,FALSE)=A2585,FALSE),"Duplicate",IF(E2585&gt;"","Mismatch","IT Only")))),"No")</f>
        <v>No</v>
      </c>
      <c r="C2585" s="86" t="s">
        <v>430</v>
      </c>
      <c r="D2585" s="84" t="s">
        <v>431</v>
      </c>
      <c r="E2585" s="84" t="s">
        <v>7858</v>
      </c>
      <c r="F2585" s="84" t="str">
        <f>IF(E2585=0,"N/A",IF(IF(E2585&gt;"",COUNTIF(E:E,E2585),0)&gt;1,"Yes","No"))</f>
        <v>No</v>
      </c>
      <c r="G2585" s="87" t="s">
        <v>7859</v>
      </c>
      <c r="H2585" s="87" t="s">
        <v>444</v>
      </c>
      <c r="I2585" s="87" t="s">
        <v>445</v>
      </c>
      <c r="J2585" s="87" t="s">
        <v>436</v>
      </c>
      <c r="K2585" s="87">
        <v>41.360383329999998</v>
      </c>
      <c r="L2585" s="87">
        <v>-89.453633330000002</v>
      </c>
      <c r="M2585" s="87"/>
      <c r="N2585" s="87" t="s">
        <v>7860</v>
      </c>
      <c r="O2585" s="87" t="s">
        <v>7861</v>
      </c>
      <c r="P2585" s="87" t="s">
        <v>2265</v>
      </c>
      <c r="Q2585" s="87" t="s">
        <v>2266</v>
      </c>
    </row>
    <row r="2586" spans="1:17" x14ac:dyDescent="0.25">
      <c r="A2586" s="143" t="s">
        <v>9980</v>
      </c>
      <c r="B2586" s="84" t="str">
        <f>IF(A2586&gt;"",IF(A2586=E2586,"No",(IF(IFERROR(VLOOKUP(A2586,E:E,1,FALSE)=A2586,FALSE),"Duplicate",IF(E2586&gt;"","Mismatch","IT Only")))),"No")</f>
        <v>No</v>
      </c>
      <c r="C2586" s="86" t="s">
        <v>430</v>
      </c>
      <c r="D2586" s="84" t="s">
        <v>431</v>
      </c>
      <c r="E2586" s="84" t="s">
        <v>9979</v>
      </c>
      <c r="F2586" s="84" t="str">
        <f>IF(E2586=0,"N/A",IF(IF(E2586&gt;"",COUNTIF(E:E,E2586),0)&gt;1,"Yes","No"))</f>
        <v>No</v>
      </c>
      <c r="G2586" s="87" t="s">
        <v>9985</v>
      </c>
      <c r="H2586" s="87" t="s">
        <v>444</v>
      </c>
      <c r="I2586" s="87" t="s">
        <v>445</v>
      </c>
      <c r="J2586" s="87" t="s">
        <v>536</v>
      </c>
      <c r="K2586" s="87">
        <v>41.331789999999998</v>
      </c>
      <c r="L2586" s="87">
        <v>-88.824012999999994</v>
      </c>
      <c r="M2586" s="87"/>
      <c r="N2586" s="87"/>
      <c r="O2586" s="87"/>
      <c r="P2586" s="87"/>
      <c r="Q2586" s="87"/>
    </row>
    <row r="2587" spans="1:17" s="143" customFormat="1" x14ac:dyDescent="0.25">
      <c r="B2587" s="143" t="str">
        <f>IF(A2587&gt;"",IF(A2587=E2587,"No",(IF(IFERROR(VLOOKUP(A2587,E:E,1,FALSE)=A2587,FALSE),"Duplicate",IF(E2587&gt;"","Mismatch","IT Only")))),"No")</f>
        <v>No</v>
      </c>
      <c r="C2587" s="86" t="s">
        <v>430</v>
      </c>
      <c r="D2587" s="143" t="s">
        <v>431</v>
      </c>
      <c r="E2587" s="143" t="s">
        <v>7360</v>
      </c>
      <c r="F2587" s="143" t="str">
        <f>IF(E2587=0,"N/A",IF(IF(E2587&gt;"",COUNTIF(E:E,E2587),0)&gt;1,"Yes","No"))</f>
        <v>No</v>
      </c>
      <c r="G2587" s="87" t="s">
        <v>7361</v>
      </c>
      <c r="H2587" s="87" t="s">
        <v>593</v>
      </c>
      <c r="I2587" s="87" t="s">
        <v>435</v>
      </c>
      <c r="J2587" s="87" t="s">
        <v>436</v>
      </c>
      <c r="K2587" s="87">
        <v>38.79518333</v>
      </c>
      <c r="L2587" s="87">
        <v>-90.227099999999993</v>
      </c>
      <c r="M2587" s="87"/>
      <c r="N2587" s="87" t="s">
        <v>7360</v>
      </c>
      <c r="O2587" s="94">
        <v>214</v>
      </c>
      <c r="P2587" s="87" t="s">
        <v>1232</v>
      </c>
      <c r="Q2587" s="89"/>
    </row>
    <row r="2588" spans="1:17" s="90" customFormat="1" x14ac:dyDescent="0.25">
      <c r="A2588" s="143"/>
      <c r="B2588" s="84" t="str">
        <f>IF(A2588&gt;"",IF(A2588=E2588,"No",(IF(IFERROR(VLOOKUP(A2588,E:E,1,FALSE)=A2588,FALSE),"Duplicate",IF(E2588&gt;"","Mismatch","IT Only")))),"No")</f>
        <v>No</v>
      </c>
      <c r="C2588" s="86" t="s">
        <v>430</v>
      </c>
      <c r="D2588" s="84" t="s">
        <v>431</v>
      </c>
      <c r="E2588" s="84" t="s">
        <v>7354</v>
      </c>
      <c r="F2588" s="84" t="str">
        <f>IF(E2588=0,"N/A",IF(IF(E2588&gt;"",COUNTIF(E:E,E2588),0)&gt;1,"Yes","No"))</f>
        <v>No</v>
      </c>
      <c r="G2588" s="87" t="s">
        <v>7355</v>
      </c>
      <c r="H2588" s="87" t="s">
        <v>444</v>
      </c>
      <c r="I2588" s="87" t="s">
        <v>445</v>
      </c>
      <c r="J2588" s="87" t="s">
        <v>436</v>
      </c>
      <c r="K2588" s="87">
        <v>40.569450000000003</v>
      </c>
      <c r="L2588" s="87">
        <v>-89.629800000000003</v>
      </c>
      <c r="M2588" s="87"/>
      <c r="N2588" s="87" t="s">
        <v>7356</v>
      </c>
      <c r="O2588" s="87" t="s">
        <v>7357</v>
      </c>
      <c r="P2588" s="87" t="s">
        <v>447</v>
      </c>
      <c r="Q2588" s="87" t="s">
        <v>448</v>
      </c>
    </row>
    <row r="2589" spans="1:17" x14ac:dyDescent="0.25">
      <c r="A2589" s="143"/>
      <c r="B2589" s="143" t="str">
        <f>IF(A2589&gt;"",IF(A2589=E2589,"No",(IF(IFERROR(VLOOKUP(A2589,E:E,1,FALSE)=A2589,FALSE),"Duplicate",IF(E2589&gt;"","Mismatch","IT Only")))),"No")</f>
        <v>No</v>
      </c>
      <c r="C2589" s="86" t="s">
        <v>430</v>
      </c>
      <c r="D2589" s="143" t="s">
        <v>431</v>
      </c>
      <c r="E2589" s="143" t="s">
        <v>7484</v>
      </c>
      <c r="F2589" s="143" t="str">
        <f>IF(E2589=0,"N/A",IF(IF(E2589&gt;"",COUNTIF(E:E,E2589),0)&gt;1,"Yes","No"))</f>
        <v>No</v>
      </c>
      <c r="G2589" s="87" t="s">
        <v>7485</v>
      </c>
      <c r="H2589" s="87" t="s">
        <v>593</v>
      </c>
      <c r="I2589" s="87" t="s">
        <v>435</v>
      </c>
      <c r="J2589" s="87" t="s">
        <v>436</v>
      </c>
      <c r="K2589" s="87">
        <v>39.788249999999998</v>
      </c>
      <c r="L2589" s="87">
        <v>-93.098833330000005</v>
      </c>
      <c r="M2589" s="87"/>
      <c r="N2589" s="87" t="s">
        <v>7484</v>
      </c>
      <c r="O2589" s="94">
        <v>773</v>
      </c>
      <c r="P2589" s="87" t="s">
        <v>1232</v>
      </c>
      <c r="Q2589" s="89"/>
    </row>
    <row r="2590" spans="1:17" x14ac:dyDescent="0.25">
      <c r="A2590" s="143"/>
      <c r="B2590" s="143" t="str">
        <f>IF(A2590&gt;"",IF(A2590=E2590,"No",(IF(IFERROR(VLOOKUP(A2590,E:E,1,FALSE)=A2590,FALSE),"Duplicate",IF(E2590&gt;"","Mismatch","IT Only")))),"No")</f>
        <v>No</v>
      </c>
      <c r="C2590" s="86" t="s">
        <v>430</v>
      </c>
      <c r="D2590" s="143" t="s">
        <v>431</v>
      </c>
      <c r="E2590" s="143" t="s">
        <v>1437</v>
      </c>
      <c r="F2590" s="143" t="str">
        <f>IF(E2590=0,"N/A",IF(IF(E2590&gt;"",COUNTIF(E:E,E2590),0)&gt;1,"Yes","No"))</f>
        <v>No</v>
      </c>
      <c r="G2590" s="87" t="s">
        <v>1438</v>
      </c>
      <c r="H2590" s="87" t="s">
        <v>493</v>
      </c>
      <c r="I2590" s="87" t="s">
        <v>445</v>
      </c>
      <c r="J2590" s="87" t="s">
        <v>436</v>
      </c>
      <c r="K2590" s="87">
        <v>40.4738166666667</v>
      </c>
      <c r="L2590" s="87">
        <v>-88.950616666666704</v>
      </c>
      <c r="M2590" s="87"/>
      <c r="N2590" s="87" t="s">
        <v>1439</v>
      </c>
      <c r="O2590" s="87" t="s">
        <v>1440</v>
      </c>
      <c r="P2590" s="87" t="s">
        <v>1321</v>
      </c>
      <c r="Q2590" s="87" t="s">
        <v>1322</v>
      </c>
    </row>
    <row r="2591" spans="1:17" x14ac:dyDescent="0.25">
      <c r="A2591" s="143" t="s">
        <v>7848</v>
      </c>
      <c r="B2591" s="143" t="str">
        <f>IF(A2591&gt;"",IF(A2591=E2591,"No",(IF(IFERROR(VLOOKUP(A2591,E:E,1,FALSE)=A2591,FALSE),"Duplicate",IF(E2591&gt;"","Mismatch","IT Only")))),"No")</f>
        <v>No</v>
      </c>
      <c r="C2591" s="86" t="s">
        <v>430</v>
      </c>
      <c r="D2591" s="143" t="s">
        <v>431</v>
      </c>
      <c r="E2591" s="143" t="s">
        <v>7849</v>
      </c>
      <c r="F2591" s="143" t="str">
        <f>IF(E2591=0,"N/A",IF(IF(E2591&gt;"",COUNTIF(E:E,E2591),0)&gt;1,"Yes","No"))</f>
        <v>No</v>
      </c>
      <c r="G2591" s="87" t="s">
        <v>7850</v>
      </c>
      <c r="H2591" s="87" t="s">
        <v>516</v>
      </c>
      <c r="I2591" s="87" t="s">
        <v>445</v>
      </c>
      <c r="J2591" s="87" t="s">
        <v>500</v>
      </c>
      <c r="K2591" s="87">
        <v>38.273910999999998</v>
      </c>
      <c r="L2591" s="87">
        <v>-89.666658999999996</v>
      </c>
      <c r="M2591" s="87"/>
      <c r="N2591" s="87" t="s">
        <v>7849</v>
      </c>
      <c r="O2591" s="87" t="s">
        <v>7851</v>
      </c>
      <c r="P2591" s="87" t="s">
        <v>898</v>
      </c>
      <c r="Q2591" s="87" t="s">
        <v>899</v>
      </c>
    </row>
    <row r="2592" spans="1:17" x14ac:dyDescent="0.25">
      <c r="A2592" s="143"/>
      <c r="B2592" s="143" t="str">
        <f>IF(A2592&gt;"",IF(A2592=E2592,"No",(IF(IFERROR(VLOOKUP(A2592,E:E,1,FALSE)=A2592,FALSE),"Duplicate",IF(E2592&gt;"","Mismatch","IT Only")))),"No")</f>
        <v>No</v>
      </c>
      <c r="C2592" s="86" t="s">
        <v>430</v>
      </c>
      <c r="D2592" s="143" t="s">
        <v>431</v>
      </c>
      <c r="E2592" s="143" t="s">
        <v>7824</v>
      </c>
      <c r="F2592" s="143" t="str">
        <f>IF(E2592=0,"N/A",IF(IF(E2592&gt;"",COUNTIF(E:E,E2592),0)&gt;1,"Yes","No"))</f>
        <v>No</v>
      </c>
      <c r="G2592" s="87" t="s">
        <v>7825</v>
      </c>
      <c r="H2592" s="87" t="s">
        <v>692</v>
      </c>
      <c r="I2592" s="87" t="s">
        <v>435</v>
      </c>
      <c r="J2592" s="87" t="s">
        <v>436</v>
      </c>
      <c r="K2592" s="87">
        <v>36.412433329999999</v>
      </c>
      <c r="L2592" s="87">
        <v>-89.711749999999995</v>
      </c>
      <c r="M2592" s="87"/>
      <c r="N2592" s="87" t="s">
        <v>7824</v>
      </c>
      <c r="O2592" s="94">
        <v>464</v>
      </c>
      <c r="P2592" s="87" t="s">
        <v>693</v>
      </c>
      <c r="Q2592" s="89"/>
    </row>
    <row r="2593" spans="1:17" x14ac:dyDescent="0.25">
      <c r="A2593" s="143"/>
      <c r="B2593" s="143" t="str">
        <f>IF(A2593&gt;"",IF(A2593=E2593,"No",(IF(IFERROR(VLOOKUP(A2593,E:E,1,FALSE)=A2593,FALSE),"Duplicate",IF(E2593&gt;"","Mismatch","IT Only")))),"No")</f>
        <v>No</v>
      </c>
      <c r="C2593" s="86" t="s">
        <v>430</v>
      </c>
      <c r="D2593" s="143" t="s">
        <v>431</v>
      </c>
      <c r="E2593" s="143" t="s">
        <v>7820</v>
      </c>
      <c r="F2593" s="143" t="str">
        <f>IF(E2593=0,"N/A",IF(IF(E2593&gt;"",COUNTIF(E:E,E2593),0)&gt;1,"Yes","No"))</f>
        <v>No</v>
      </c>
      <c r="G2593" s="87" t="s">
        <v>7821</v>
      </c>
      <c r="H2593" s="87" t="s">
        <v>593</v>
      </c>
      <c r="I2593" s="87" t="s">
        <v>435</v>
      </c>
      <c r="J2593" s="87" t="s">
        <v>436</v>
      </c>
      <c r="K2593" s="87">
        <v>38.904266669999998</v>
      </c>
      <c r="L2593" s="87">
        <v>-90.277366670000006</v>
      </c>
      <c r="M2593" s="87"/>
      <c r="N2593" s="87" t="s">
        <v>7820</v>
      </c>
      <c r="O2593" s="94">
        <v>566</v>
      </c>
      <c r="P2593" s="87" t="s">
        <v>1054</v>
      </c>
      <c r="Q2593" s="89"/>
    </row>
    <row r="2594" spans="1:17" x14ac:dyDescent="0.25">
      <c r="A2594" s="90"/>
      <c r="B2594" s="90" t="str">
        <f>IF(A2594&gt;"",IF(A2594=E2594,"No",(IF(IFERROR(VLOOKUP(A2594,E:E,1,FALSE)=A2594,FALSE),"Duplicate",IF(E2594&gt;"","Mismatch","IT Only")))),"No")</f>
        <v>No</v>
      </c>
      <c r="C2594" s="91" t="s">
        <v>451</v>
      </c>
      <c r="D2594" s="90" t="s">
        <v>431</v>
      </c>
      <c r="E2594" s="90" t="s">
        <v>7737</v>
      </c>
      <c r="F2594" s="90" t="str">
        <f>IF(E2594=0,"N/A",IF(IF(E2594&gt;"",COUNTIF(E:E,E2594),0)&gt;1,"Yes","No"))</f>
        <v>No</v>
      </c>
      <c r="G2594" s="92" t="s">
        <v>7738</v>
      </c>
      <c r="H2594" s="92" t="s">
        <v>593</v>
      </c>
      <c r="I2594" s="92" t="s">
        <v>435</v>
      </c>
      <c r="J2594" s="92" t="s">
        <v>436</v>
      </c>
      <c r="K2594" s="92"/>
      <c r="L2594" s="92"/>
      <c r="M2594" s="92"/>
      <c r="N2594" s="92" t="s">
        <v>7739</v>
      </c>
      <c r="O2594" s="96">
        <v>175</v>
      </c>
      <c r="P2594" s="92" t="s">
        <v>2570</v>
      </c>
      <c r="Q2594" s="97"/>
    </row>
    <row r="2595" spans="1:17" x14ac:dyDescent="0.25">
      <c r="B2595" s="84" t="str">
        <f>IF(A2595&gt;"",IF(A2595=E2595,"No",(IF(IFERROR(VLOOKUP(A2595,E:E,1,FALSE)=A2595,FALSE),"Duplicate",IF(E2595&gt;"","Mismatch","IT Only")))),"No")</f>
        <v>No</v>
      </c>
      <c r="C2595" s="86" t="s">
        <v>430</v>
      </c>
      <c r="D2595" s="84" t="s">
        <v>431</v>
      </c>
      <c r="E2595" s="84" t="s">
        <v>7659</v>
      </c>
      <c r="F2595" s="84" t="str">
        <f>IF(E2595=0,"N/A",IF(IF(E2595&gt;"",COUNTIF(E:E,E2595),0)&gt;1,"Yes","No"))</f>
        <v>Yes</v>
      </c>
      <c r="G2595" s="87" t="s">
        <v>7660</v>
      </c>
      <c r="H2595" s="87" t="s">
        <v>479</v>
      </c>
      <c r="I2595" s="87" t="s">
        <v>445</v>
      </c>
      <c r="J2595" s="87" t="s">
        <v>436</v>
      </c>
      <c r="K2595" s="87"/>
      <c r="L2595" s="87"/>
      <c r="M2595" s="87"/>
      <c r="N2595" s="87" t="s">
        <v>7659</v>
      </c>
      <c r="O2595" s="87" t="s">
        <v>7661</v>
      </c>
      <c r="P2595" s="87" t="s">
        <v>482</v>
      </c>
      <c r="Q2595" s="87" t="s">
        <v>483</v>
      </c>
    </row>
    <row r="2596" spans="1:17" x14ac:dyDescent="0.25">
      <c r="A2596" s="143"/>
      <c r="B2596" s="143" t="str">
        <f>IF(A2596&gt;"",IF(A2596=E2596,"No",(IF(IFERROR(VLOOKUP(A2596,E:E,1,FALSE)=A2596,FALSE),"Duplicate",IF(E2596&gt;"","Mismatch","IT Only")))),"No")</f>
        <v>No</v>
      </c>
      <c r="C2596" s="86" t="s">
        <v>430</v>
      </c>
      <c r="D2596" s="143" t="s">
        <v>431</v>
      </c>
      <c r="E2596" s="143" t="s">
        <v>7659</v>
      </c>
      <c r="F2596" s="84" t="str">
        <f>IF(E2596=0,"N/A",IF(IF(E2596&gt;"",COUNTIF(E:E,E2596),0)&gt;1,"Yes","No"))</f>
        <v>Yes</v>
      </c>
      <c r="G2596" s="87" t="s">
        <v>7662</v>
      </c>
      <c r="H2596" s="87" t="s">
        <v>479</v>
      </c>
      <c r="I2596" s="87" t="s">
        <v>445</v>
      </c>
      <c r="J2596" s="87" t="s">
        <v>436</v>
      </c>
      <c r="K2596" s="87"/>
      <c r="L2596" s="87"/>
      <c r="M2596" s="87"/>
      <c r="N2596" s="87" t="s">
        <v>7659</v>
      </c>
      <c r="O2596" s="87" t="s">
        <v>7663</v>
      </c>
      <c r="P2596" s="87" t="s">
        <v>482</v>
      </c>
      <c r="Q2596" s="87" t="s">
        <v>483</v>
      </c>
    </row>
    <row r="2597" spans="1:17" x14ac:dyDescent="0.25">
      <c r="A2597" s="143"/>
      <c r="B2597" s="143" t="str">
        <f>IF(A2597&gt;"",IF(A2597=E2597,"No",(IF(IFERROR(VLOOKUP(A2597,E:E,1,FALSE)=A2597,FALSE),"Duplicate",IF(E2597&gt;"","Mismatch","IT Only")))),"No")</f>
        <v>No</v>
      </c>
      <c r="C2597" s="86" t="s">
        <v>430</v>
      </c>
      <c r="D2597" s="143" t="s">
        <v>431</v>
      </c>
      <c r="E2597" s="143" t="s">
        <v>7659</v>
      </c>
      <c r="F2597" s="143" t="str">
        <f>IF(E2597=0,"N/A",IF(IF(E2597&gt;"",COUNTIF(E:E,E2597),0)&gt;1,"Yes","No"))</f>
        <v>Yes</v>
      </c>
      <c r="G2597" s="87" t="s">
        <v>7664</v>
      </c>
      <c r="H2597" s="87" t="s">
        <v>479</v>
      </c>
      <c r="I2597" s="87" t="s">
        <v>445</v>
      </c>
      <c r="J2597" s="87" t="s">
        <v>436</v>
      </c>
      <c r="K2597" s="87"/>
      <c r="L2597" s="87"/>
      <c r="M2597" s="87"/>
      <c r="N2597" s="87" t="s">
        <v>7659</v>
      </c>
      <c r="O2597" s="87" t="s">
        <v>7665</v>
      </c>
      <c r="P2597" s="87" t="s">
        <v>482</v>
      </c>
      <c r="Q2597" s="87" t="s">
        <v>483</v>
      </c>
    </row>
    <row r="2598" spans="1:17" x14ac:dyDescent="0.25">
      <c r="A2598" s="143"/>
      <c r="B2598" s="143" t="str">
        <f>IF(A2598&gt;"",IF(A2598=E2598,"No",(IF(IFERROR(VLOOKUP(A2598,E:E,1,FALSE)=A2598,FALSE),"Duplicate",IF(E2598&gt;"","Mismatch","IT Only")))),"No")</f>
        <v>No</v>
      </c>
      <c r="C2598" s="86" t="s">
        <v>430</v>
      </c>
      <c r="D2598" s="143" t="s">
        <v>431</v>
      </c>
      <c r="E2598" s="143" t="s">
        <v>7659</v>
      </c>
      <c r="F2598" s="143" t="str">
        <f>IF(E2598=0,"N/A",IF(IF(E2598&gt;"",COUNTIF(E:E,E2598),0)&gt;1,"Yes","No"))</f>
        <v>Yes</v>
      </c>
      <c r="G2598" s="87" t="s">
        <v>7666</v>
      </c>
      <c r="H2598" s="87" t="s">
        <v>479</v>
      </c>
      <c r="I2598" s="87" t="s">
        <v>445</v>
      </c>
      <c r="J2598" s="87" t="s">
        <v>436</v>
      </c>
      <c r="K2598" s="87"/>
      <c r="L2598" s="87"/>
      <c r="M2598" s="87"/>
      <c r="N2598" s="87" t="s">
        <v>7659</v>
      </c>
      <c r="O2598" s="87" t="s">
        <v>7667</v>
      </c>
      <c r="P2598" s="87" t="s">
        <v>482</v>
      </c>
      <c r="Q2598" s="87" t="s">
        <v>483</v>
      </c>
    </row>
    <row r="2599" spans="1:17" s="143" customFormat="1" x14ac:dyDescent="0.25">
      <c r="B2599" s="143" t="str">
        <f>IF(A2599&gt;"",IF(A2599=E2599,"No",(IF(IFERROR(VLOOKUP(A2599,E:E,1,FALSE)=A2599,FALSE),"Duplicate",IF(E2599&gt;"","Mismatch","IT Only")))),"No")</f>
        <v>No</v>
      </c>
      <c r="C2599" s="86" t="s">
        <v>430</v>
      </c>
      <c r="D2599" s="143" t="s">
        <v>431</v>
      </c>
      <c r="E2599" s="143" t="s">
        <v>7659</v>
      </c>
      <c r="F2599" s="143" t="str">
        <f>IF(E2599=0,"N/A",IF(IF(E2599&gt;"",COUNTIF(E:E,E2599),0)&gt;1,"Yes","No"))</f>
        <v>Yes</v>
      </c>
      <c r="G2599" s="106" t="s">
        <v>7673</v>
      </c>
      <c r="H2599" s="106" t="s">
        <v>479</v>
      </c>
      <c r="I2599" s="106" t="s">
        <v>445</v>
      </c>
      <c r="J2599" s="106" t="s">
        <v>436</v>
      </c>
      <c r="K2599" s="106"/>
      <c r="L2599" s="106"/>
      <c r="M2599" s="106"/>
      <c r="N2599" s="106" t="s">
        <v>7659</v>
      </c>
      <c r="O2599" s="106" t="s">
        <v>7674</v>
      </c>
      <c r="P2599" s="106" t="s">
        <v>482</v>
      </c>
      <c r="Q2599" s="106" t="s">
        <v>483</v>
      </c>
    </row>
    <row r="2600" spans="1:17" x14ac:dyDescent="0.25">
      <c r="A2600" s="143"/>
      <c r="B2600" s="143" t="str">
        <f>IF(A2600&gt;"",IF(A2600=E2600,"No",(IF(IFERROR(VLOOKUP(A2600,E:E,1,FALSE)=A2600,FALSE),"Duplicate",IF(E2600&gt;"","Mismatch","IT Only")))),"No")</f>
        <v>No</v>
      </c>
      <c r="C2600" s="86" t="s">
        <v>430</v>
      </c>
      <c r="D2600" s="143" t="s">
        <v>431</v>
      </c>
      <c r="E2600" s="143" t="s">
        <v>7659</v>
      </c>
      <c r="F2600" s="143" t="str">
        <f>IF(E2600=0,"N/A",IF(IF(E2600&gt;"",COUNTIF(E:E,E2600),0)&gt;1,"Yes","No"))</f>
        <v>Yes</v>
      </c>
      <c r="G2600" s="87" t="s">
        <v>7675</v>
      </c>
      <c r="H2600" s="87" t="s">
        <v>493</v>
      </c>
      <c r="I2600" s="87" t="s">
        <v>445</v>
      </c>
      <c r="J2600" s="87" t="s">
        <v>436</v>
      </c>
      <c r="K2600" s="87"/>
      <c r="L2600" s="87"/>
      <c r="M2600" s="87"/>
      <c r="N2600" s="87" t="s">
        <v>7659</v>
      </c>
      <c r="O2600" s="87" t="s">
        <v>7676</v>
      </c>
      <c r="P2600" s="87" t="s">
        <v>496</v>
      </c>
      <c r="Q2600" s="87" t="s">
        <v>497</v>
      </c>
    </row>
    <row r="2601" spans="1:17" x14ac:dyDescent="0.25">
      <c r="A2601" s="143"/>
      <c r="B2601" s="143" t="str">
        <f>IF(A2601&gt;"",IF(A2601=E2601,"No",(IF(IFERROR(VLOOKUP(A2601,E:E,1,FALSE)=A2601,FALSE),"Duplicate",IF(E2601&gt;"","Mismatch","IT Only")))),"No")</f>
        <v>No</v>
      </c>
      <c r="C2601" s="86" t="s">
        <v>430</v>
      </c>
      <c r="D2601" s="143" t="s">
        <v>431</v>
      </c>
      <c r="E2601" s="143" t="s">
        <v>7740</v>
      </c>
      <c r="F2601" s="143" t="str">
        <f>IF(E2601=0,"N/A",IF(IF(E2601&gt;"",COUNTIF(E:E,E2601),0)&gt;1,"Yes","No"))</f>
        <v>No</v>
      </c>
      <c r="G2601" s="87" t="s">
        <v>7741</v>
      </c>
      <c r="H2601" s="87" t="s">
        <v>692</v>
      </c>
      <c r="I2601" s="87" t="s">
        <v>435</v>
      </c>
      <c r="J2601" s="87" t="s">
        <v>436</v>
      </c>
      <c r="K2601" s="87"/>
      <c r="L2601" s="87"/>
      <c r="M2601" s="87"/>
      <c r="N2601" s="87" t="s">
        <v>7742</v>
      </c>
      <c r="O2601" s="94">
        <v>176</v>
      </c>
      <c r="P2601" s="87" t="s">
        <v>1039</v>
      </c>
      <c r="Q2601" s="89"/>
    </row>
    <row r="2602" spans="1:17" x14ac:dyDescent="0.25">
      <c r="A2602" s="90"/>
      <c r="B2602" s="90" t="str">
        <f>IF(A2602&gt;"",IF(A2602=E2602,"No",(IF(IFERROR(VLOOKUP(A2602,E:E,1,FALSE)=A2602,FALSE),"Duplicate",IF(E2602&gt;"","Mismatch","IT Only")))),"No")</f>
        <v>No</v>
      </c>
      <c r="C2602" s="91" t="s">
        <v>451</v>
      </c>
      <c r="D2602" s="90" t="s">
        <v>431</v>
      </c>
      <c r="E2602" s="90" t="s">
        <v>7743</v>
      </c>
      <c r="F2602" s="90" t="str">
        <f>IF(E2602=0,"N/A",IF(IF(E2602&gt;"",COUNTIF(E:E,E2602),0)&gt;1,"Yes","No"))</f>
        <v>No</v>
      </c>
      <c r="G2602" s="92" t="s">
        <v>7744</v>
      </c>
      <c r="H2602" s="92" t="s">
        <v>593</v>
      </c>
      <c r="I2602" s="92" t="s">
        <v>648</v>
      </c>
      <c r="J2602" s="92" t="s">
        <v>436</v>
      </c>
      <c r="K2602" s="92"/>
      <c r="L2602" s="92"/>
      <c r="M2602" s="92"/>
      <c r="N2602" s="92" t="s">
        <v>7745</v>
      </c>
      <c r="O2602" s="96">
        <v>177</v>
      </c>
      <c r="P2602" s="92" t="s">
        <v>564</v>
      </c>
      <c r="Q2602" s="97"/>
    </row>
    <row r="2603" spans="1:17" x14ac:dyDescent="0.25">
      <c r="A2603" s="143"/>
      <c r="B2603" s="143" t="str">
        <f>IF(A2603&gt;"",IF(A2603=E2603,"No",(IF(IFERROR(VLOOKUP(A2603,E:E,1,FALSE)=A2603,FALSE),"Duplicate",IF(E2603&gt;"","Mismatch","IT Only")))),"No")</f>
        <v>No</v>
      </c>
      <c r="C2603" s="86" t="s">
        <v>430</v>
      </c>
      <c r="D2603" s="143" t="s">
        <v>431</v>
      </c>
      <c r="E2603" s="143" t="s">
        <v>7746</v>
      </c>
      <c r="F2603" s="143" t="str">
        <f>IF(E2603=0,"N/A",IF(IF(E2603&gt;"",COUNTIF(E:E,E2603),0)&gt;1,"Yes","No"))</f>
        <v>No</v>
      </c>
      <c r="G2603" s="87" t="s">
        <v>7747</v>
      </c>
      <c r="H2603" s="87" t="s">
        <v>692</v>
      </c>
      <c r="I2603" s="87" t="s">
        <v>435</v>
      </c>
      <c r="J2603" s="87" t="s">
        <v>436</v>
      </c>
      <c r="K2603" s="87"/>
      <c r="L2603" s="87"/>
      <c r="M2603" s="87"/>
      <c r="N2603" s="87" t="s">
        <v>7748</v>
      </c>
      <c r="O2603" s="94">
        <v>111</v>
      </c>
      <c r="P2603" s="87" t="s">
        <v>693</v>
      </c>
      <c r="Q2603" s="89"/>
    </row>
    <row r="2604" spans="1:17" x14ac:dyDescent="0.25">
      <c r="A2604" s="143"/>
      <c r="B2604" s="143" t="str">
        <f>IF(A2604&gt;"",IF(A2604=E2604,"No",(IF(IFERROR(VLOOKUP(A2604,E:E,1,FALSE)=A2604,FALSE),"Duplicate",IF(E2604&gt;"","Mismatch","IT Only")))),"No")</f>
        <v>No</v>
      </c>
      <c r="C2604" s="86" t="s">
        <v>430</v>
      </c>
      <c r="D2604" s="143" t="s">
        <v>431</v>
      </c>
      <c r="E2604" s="143" t="s">
        <v>7749</v>
      </c>
      <c r="F2604" s="143" t="str">
        <f>IF(E2604=0,"N/A",IF(IF(E2604&gt;"",COUNTIF(E:E,E2604),0)&gt;1,"Yes","No"))</f>
        <v>No</v>
      </c>
      <c r="G2604" s="87" t="s">
        <v>7750</v>
      </c>
      <c r="H2604" s="87" t="s">
        <v>593</v>
      </c>
      <c r="I2604" s="87" t="s">
        <v>435</v>
      </c>
      <c r="J2604" s="87" t="s">
        <v>436</v>
      </c>
      <c r="K2604" s="87"/>
      <c r="L2604" s="87"/>
      <c r="M2604" s="87"/>
      <c r="N2604" s="87" t="s">
        <v>7751</v>
      </c>
      <c r="O2604" s="94">
        <v>112</v>
      </c>
      <c r="P2604" s="87" t="s">
        <v>594</v>
      </c>
      <c r="Q2604" s="89"/>
    </row>
    <row r="2605" spans="1:17" x14ac:dyDescent="0.25">
      <c r="A2605" s="143"/>
      <c r="B2605" s="143" t="str">
        <f>IF(A2605&gt;"",IF(A2605=E2605,"No",(IF(IFERROR(VLOOKUP(A2605,E:E,1,FALSE)=A2605,FALSE),"Duplicate",IF(E2605&gt;"","Mismatch","IT Only")))),"No")</f>
        <v>No</v>
      </c>
      <c r="C2605" s="86" t="s">
        <v>430</v>
      </c>
      <c r="D2605" s="143" t="s">
        <v>431</v>
      </c>
      <c r="E2605" s="143" t="s">
        <v>7752</v>
      </c>
      <c r="F2605" s="143" t="str">
        <f>IF(E2605=0,"N/A",IF(IF(E2605&gt;"",COUNTIF(E:E,E2605),0)&gt;1,"Yes","No"))</f>
        <v>No</v>
      </c>
      <c r="G2605" s="87" t="s">
        <v>7753</v>
      </c>
      <c r="H2605" s="87" t="s">
        <v>593</v>
      </c>
      <c r="I2605" s="87" t="s">
        <v>435</v>
      </c>
      <c r="J2605" s="87" t="s">
        <v>436</v>
      </c>
      <c r="K2605" s="87"/>
      <c r="L2605" s="87"/>
      <c r="M2605" s="87"/>
      <c r="N2605" s="87" t="s">
        <v>7754</v>
      </c>
      <c r="O2605" s="94">
        <v>221</v>
      </c>
      <c r="P2605" s="87" t="s">
        <v>594</v>
      </c>
      <c r="Q2605" s="89"/>
    </row>
    <row r="2606" spans="1:17" x14ac:dyDescent="0.25">
      <c r="A2606" s="143"/>
      <c r="B2606" s="143" t="str">
        <f>IF(A2606&gt;"",IF(A2606=E2606,"No",(IF(IFERROR(VLOOKUP(A2606,E:E,1,FALSE)=A2606,FALSE),"Duplicate",IF(E2606&gt;"","Mismatch","IT Only")))),"No")</f>
        <v>No</v>
      </c>
      <c r="C2606" s="86" t="s">
        <v>430</v>
      </c>
      <c r="D2606" s="143" t="s">
        <v>431</v>
      </c>
      <c r="E2606" s="143" t="s">
        <v>7755</v>
      </c>
      <c r="F2606" s="143" t="str">
        <f>IF(E2606=0,"N/A",IF(IF(E2606&gt;"",COUNTIF(E:E,E2606),0)&gt;1,"Yes","No"))</f>
        <v>No</v>
      </c>
      <c r="G2606" s="87" t="s">
        <v>7756</v>
      </c>
      <c r="H2606" s="87" t="s">
        <v>593</v>
      </c>
      <c r="I2606" s="87" t="s">
        <v>435</v>
      </c>
      <c r="J2606" s="87" t="s">
        <v>436</v>
      </c>
      <c r="K2606" s="87"/>
      <c r="L2606" s="87"/>
      <c r="M2606" s="87"/>
      <c r="N2606" s="87" t="s">
        <v>7757</v>
      </c>
      <c r="O2606" s="94">
        <v>222</v>
      </c>
      <c r="P2606" s="87" t="s">
        <v>594</v>
      </c>
      <c r="Q2606" s="89"/>
    </row>
    <row r="2607" spans="1:17" x14ac:dyDescent="0.25">
      <c r="A2607" s="143"/>
      <c r="B2607" s="143" t="str">
        <f>IF(A2607&gt;"",IF(A2607=E2607,"No",(IF(IFERROR(VLOOKUP(A2607,E:E,1,FALSE)=A2607,FALSE),"Duplicate",IF(E2607&gt;"","Mismatch","IT Only")))),"No")</f>
        <v>No</v>
      </c>
      <c r="C2607" s="86" t="s">
        <v>430</v>
      </c>
      <c r="D2607" s="143" t="s">
        <v>431</v>
      </c>
      <c r="E2607" s="143" t="s">
        <v>7682</v>
      </c>
      <c r="F2607" s="143" t="str">
        <f>IF(E2607=0,"N/A",IF(IF(E2607&gt;"",COUNTIF(E:E,E2607),0)&gt;1,"Yes","No"))</f>
        <v>No</v>
      </c>
      <c r="G2607" s="87" t="s">
        <v>7683</v>
      </c>
      <c r="H2607" s="87" t="s">
        <v>493</v>
      </c>
      <c r="I2607" s="87" t="s">
        <v>445</v>
      </c>
      <c r="J2607" s="87" t="s">
        <v>436</v>
      </c>
      <c r="K2607" s="87"/>
      <c r="L2607" s="87"/>
      <c r="M2607" s="87"/>
      <c r="N2607" s="87" t="s">
        <v>7684</v>
      </c>
      <c r="O2607" s="87" t="s">
        <v>7685</v>
      </c>
      <c r="P2607" s="87" t="s">
        <v>496</v>
      </c>
      <c r="Q2607" s="87" t="s">
        <v>497</v>
      </c>
    </row>
    <row r="2608" spans="1:17" x14ac:dyDescent="0.25">
      <c r="A2608" s="143"/>
      <c r="B2608" s="143" t="str">
        <f>IF(A2608&gt;"",IF(A2608=E2608,"No",(IF(IFERROR(VLOOKUP(A2608,E:E,1,FALSE)=A2608,FALSE),"Duplicate",IF(E2608&gt;"","Mismatch","IT Only")))),"No")</f>
        <v>No</v>
      </c>
      <c r="C2608" s="86" t="s">
        <v>430</v>
      </c>
      <c r="D2608" s="143" t="s">
        <v>431</v>
      </c>
      <c r="E2608" s="143" t="s">
        <v>7686</v>
      </c>
      <c r="F2608" s="143" t="str">
        <f>IF(E2608=0,"N/A",IF(IF(E2608&gt;"",COUNTIF(E:E,E2608),0)&gt;1,"Yes","No"))</f>
        <v>No</v>
      </c>
      <c r="G2608" s="87" t="s">
        <v>7687</v>
      </c>
      <c r="H2608" s="87" t="s">
        <v>680</v>
      </c>
      <c r="I2608" s="87" t="s">
        <v>445</v>
      </c>
      <c r="J2608" s="87" t="s">
        <v>436</v>
      </c>
      <c r="K2608" s="87"/>
      <c r="L2608" s="87"/>
      <c r="M2608" s="87"/>
      <c r="N2608" s="87" t="s">
        <v>7686</v>
      </c>
      <c r="O2608" s="87" t="s">
        <v>7688</v>
      </c>
      <c r="P2608" s="87" t="s">
        <v>684</v>
      </c>
      <c r="Q2608" s="87" t="s">
        <v>685</v>
      </c>
    </row>
    <row r="2609" spans="1:17" x14ac:dyDescent="0.25">
      <c r="B2609" s="84" t="str">
        <f>IF(A2609&gt;"",IF(A2609=E2609,"No",(IF(IFERROR(VLOOKUP(A2609,E:E,1,FALSE)=A2609,FALSE),"Duplicate",IF(E2609&gt;"","Mismatch","IT Only")))),"No")</f>
        <v>No</v>
      </c>
      <c r="C2609" s="86" t="s">
        <v>430</v>
      </c>
      <c r="D2609" s="84" t="s">
        <v>431</v>
      </c>
      <c r="E2609" s="84" t="s">
        <v>7677</v>
      </c>
      <c r="F2609" s="84" t="str">
        <f>IF(E2609=0,"N/A",IF(IF(E2609&gt;"",COUNTIF(E:E,E2609),0)&gt;1,"Yes","No"))</f>
        <v>No</v>
      </c>
      <c r="G2609" s="87" t="s">
        <v>7678</v>
      </c>
      <c r="H2609" s="87" t="s">
        <v>516</v>
      </c>
      <c r="I2609" s="87" t="s">
        <v>445</v>
      </c>
      <c r="J2609" s="87" t="s">
        <v>436</v>
      </c>
      <c r="K2609" s="87"/>
      <c r="L2609" s="87"/>
      <c r="M2609" s="87"/>
      <c r="N2609" s="87" t="s">
        <v>7677</v>
      </c>
      <c r="O2609" s="87" t="s">
        <v>7679</v>
      </c>
      <c r="P2609" s="87" t="s">
        <v>524</v>
      </c>
      <c r="Q2609" s="87" t="s">
        <v>525</v>
      </c>
    </row>
    <row r="2610" spans="1:17" x14ac:dyDescent="0.25">
      <c r="A2610" s="143"/>
      <c r="B2610" s="143" t="str">
        <f>IF(A2610&gt;"",IF(A2610=E2610,"No",(IF(IFERROR(VLOOKUP(A2610,E:E,1,FALSE)=A2610,FALSE),"Duplicate",IF(E2610&gt;"","Mismatch","IT Only")))),"No")</f>
        <v>No</v>
      </c>
      <c r="C2610" s="86" t="s">
        <v>430</v>
      </c>
      <c r="D2610" s="143" t="s">
        <v>431</v>
      </c>
      <c r="E2610" s="143" t="s">
        <v>7689</v>
      </c>
      <c r="F2610" s="143" t="str">
        <f>IF(E2610=0,"N/A",IF(IF(E2610&gt;"",COUNTIF(E:E,E2610),0)&gt;1,"Yes","No"))</f>
        <v>No</v>
      </c>
      <c r="G2610" s="87" t="s">
        <v>7690</v>
      </c>
      <c r="H2610" s="87" t="s">
        <v>516</v>
      </c>
      <c r="I2610" s="87" t="s">
        <v>445</v>
      </c>
      <c r="J2610" s="87" t="s">
        <v>436</v>
      </c>
      <c r="K2610" s="87"/>
      <c r="L2610" s="87"/>
      <c r="M2610" s="87"/>
      <c r="N2610" s="87" t="s">
        <v>7691</v>
      </c>
      <c r="O2610" s="87" t="s">
        <v>7692</v>
      </c>
      <c r="P2610" s="87" t="s">
        <v>524</v>
      </c>
      <c r="Q2610" s="87" t="s">
        <v>525</v>
      </c>
    </row>
    <row r="2611" spans="1:17" x14ac:dyDescent="0.25">
      <c r="A2611" s="143"/>
      <c r="B2611" s="143" t="str">
        <f>IF(A2611&gt;"",IF(A2611=E2611,"No",(IF(IFERROR(VLOOKUP(A2611,E:E,1,FALSE)=A2611,FALSE),"Duplicate",IF(E2611&gt;"","Mismatch","IT Only")))),"No")</f>
        <v>No</v>
      </c>
      <c r="C2611" s="86" t="s">
        <v>430</v>
      </c>
      <c r="D2611" s="143" t="s">
        <v>431</v>
      </c>
      <c r="E2611" s="143" t="s">
        <v>7693</v>
      </c>
      <c r="F2611" s="143" t="str">
        <f>IF(E2611=0,"N/A",IF(IF(E2611&gt;"",COUNTIF(E:E,E2611),0)&gt;1,"Yes","No"))</f>
        <v>No</v>
      </c>
      <c r="G2611" s="87" t="s">
        <v>7694</v>
      </c>
      <c r="H2611" s="87" t="s">
        <v>493</v>
      </c>
      <c r="I2611" s="87" t="s">
        <v>445</v>
      </c>
      <c r="J2611" s="87" t="s">
        <v>436</v>
      </c>
      <c r="K2611" s="87"/>
      <c r="L2611" s="87"/>
      <c r="M2611" s="87"/>
      <c r="N2611" s="87" t="s">
        <v>7695</v>
      </c>
      <c r="O2611" s="87" t="s">
        <v>7696</v>
      </c>
      <c r="P2611" s="87" t="s">
        <v>496</v>
      </c>
      <c r="Q2611" s="87" t="s">
        <v>497</v>
      </c>
    </row>
    <row r="2612" spans="1:17" x14ac:dyDescent="0.25">
      <c r="A2612" s="143"/>
      <c r="B2612" s="143" t="str">
        <f>IF(A2612&gt;"",IF(A2612=E2612,"No",(IF(IFERROR(VLOOKUP(A2612,E:E,1,FALSE)=A2612,FALSE),"Duplicate",IF(E2612&gt;"","Mismatch","IT Only")))),"No")</f>
        <v>No</v>
      </c>
      <c r="C2612" s="86" t="s">
        <v>430</v>
      </c>
      <c r="D2612" s="143" t="s">
        <v>431</v>
      </c>
      <c r="E2612" s="143" t="s">
        <v>7697</v>
      </c>
      <c r="F2612" s="143" t="str">
        <f>IF(E2612=0,"N/A",IF(IF(E2612&gt;"",COUNTIF(E:E,E2612),0)&gt;1,"Yes","No"))</f>
        <v>No</v>
      </c>
      <c r="G2612" s="87" t="s">
        <v>7698</v>
      </c>
      <c r="H2612" s="87" t="s">
        <v>493</v>
      </c>
      <c r="I2612" s="87" t="s">
        <v>445</v>
      </c>
      <c r="J2612" s="87" t="s">
        <v>436</v>
      </c>
      <c r="K2612" s="87"/>
      <c r="L2612" s="87"/>
      <c r="M2612" s="87"/>
      <c r="N2612" s="87" t="s">
        <v>7699</v>
      </c>
      <c r="O2612" s="87" t="s">
        <v>7700</v>
      </c>
      <c r="P2612" s="87" t="s">
        <v>496</v>
      </c>
      <c r="Q2612" s="87" t="s">
        <v>497</v>
      </c>
    </row>
    <row r="2613" spans="1:17" x14ac:dyDescent="0.25">
      <c r="A2613" s="143"/>
      <c r="B2613" s="143" t="str">
        <f>IF(A2613&gt;"",IF(A2613=E2613,"No",(IF(IFERROR(VLOOKUP(A2613,E:E,1,FALSE)=A2613,FALSE),"Duplicate",IF(E2613&gt;"","Mismatch","IT Only")))),"No")</f>
        <v>No</v>
      </c>
      <c r="C2613" s="86" t="s">
        <v>430</v>
      </c>
      <c r="D2613" s="143" t="s">
        <v>431</v>
      </c>
      <c r="E2613" s="143" t="s">
        <v>7701</v>
      </c>
      <c r="F2613" s="143" t="str">
        <f>IF(E2613=0,"N/A",IF(IF(E2613&gt;"",COUNTIF(E:E,E2613),0)&gt;1,"Yes","No"))</f>
        <v>No</v>
      </c>
      <c r="G2613" s="87" t="s">
        <v>7702</v>
      </c>
      <c r="H2613" s="87" t="s">
        <v>516</v>
      </c>
      <c r="I2613" s="87" t="s">
        <v>445</v>
      </c>
      <c r="J2613" s="87" t="s">
        <v>436</v>
      </c>
      <c r="K2613" s="87"/>
      <c r="L2613" s="87"/>
      <c r="M2613" s="87"/>
      <c r="N2613" s="87" t="s">
        <v>7703</v>
      </c>
      <c r="O2613" s="87" t="s">
        <v>7704</v>
      </c>
      <c r="P2613" s="87" t="s">
        <v>524</v>
      </c>
      <c r="Q2613" s="87" t="s">
        <v>525</v>
      </c>
    </row>
    <row r="2614" spans="1:17" x14ac:dyDescent="0.25">
      <c r="A2614" s="143"/>
      <c r="B2614" s="84" t="str">
        <f>IF(A2614&gt;"",IF(A2614=E2614,"No",(IF(IFERROR(VLOOKUP(A2614,E:E,1,FALSE)=A2614,FALSE),"Duplicate",IF(E2614&gt;"","Mismatch","IT Only")))),"No")</f>
        <v>No</v>
      </c>
      <c r="C2614" s="86" t="s">
        <v>430</v>
      </c>
      <c r="D2614" s="84" t="s">
        <v>431</v>
      </c>
      <c r="E2614" s="143" t="s">
        <v>7705</v>
      </c>
      <c r="F2614" s="84" t="str">
        <f>IF(E2614=0,"N/A",IF(IF(E2614&gt;"",COUNTIF(E:E,E2614),0)&gt;1,"Yes","No"))</f>
        <v>No</v>
      </c>
      <c r="G2614" s="87" t="s">
        <v>7706</v>
      </c>
      <c r="H2614" s="87" t="s">
        <v>516</v>
      </c>
      <c r="I2614" s="87" t="s">
        <v>445</v>
      </c>
      <c r="J2614" s="87" t="s">
        <v>436</v>
      </c>
      <c r="K2614" s="87"/>
      <c r="L2614" s="87"/>
      <c r="M2614" s="87"/>
      <c r="N2614" s="87" t="s">
        <v>7707</v>
      </c>
      <c r="O2614" s="87" t="s">
        <v>7708</v>
      </c>
      <c r="P2614" s="87" t="s">
        <v>524</v>
      </c>
      <c r="Q2614" s="87" t="s">
        <v>525</v>
      </c>
    </row>
    <row r="2615" spans="1:17" x14ac:dyDescent="0.25">
      <c r="A2615" s="143"/>
      <c r="B2615" s="84" t="str">
        <f>IF(A2615&gt;"",IF(A2615=E2615,"No",(IF(IFERROR(VLOOKUP(A2615,E:E,1,FALSE)=A2615,FALSE),"Duplicate",IF(E2615&gt;"","Mismatch","IT Only")))),"No")</f>
        <v>No</v>
      </c>
      <c r="C2615" s="86" t="s">
        <v>430</v>
      </c>
      <c r="D2615" s="84" t="s">
        <v>431</v>
      </c>
      <c r="E2615" s="84" t="s">
        <v>7709</v>
      </c>
      <c r="F2615" s="84" t="str">
        <f>IF(E2615=0,"N/A",IF(IF(E2615&gt;"",COUNTIF(E:E,E2615),0)&gt;1,"Yes","No"))</f>
        <v>No</v>
      </c>
      <c r="G2615" s="87" t="s">
        <v>7710</v>
      </c>
      <c r="H2615" s="87" t="s">
        <v>493</v>
      </c>
      <c r="I2615" s="87" t="s">
        <v>445</v>
      </c>
      <c r="J2615" s="87" t="s">
        <v>436</v>
      </c>
      <c r="K2615" s="87"/>
      <c r="L2615" s="87"/>
      <c r="M2615" s="87"/>
      <c r="N2615" s="87" t="s">
        <v>7711</v>
      </c>
      <c r="O2615" s="87" t="s">
        <v>7712</v>
      </c>
      <c r="P2615" s="87" t="s">
        <v>496</v>
      </c>
      <c r="Q2615" s="87" t="s">
        <v>497</v>
      </c>
    </row>
    <row r="2616" spans="1:17" x14ac:dyDescent="0.25">
      <c r="A2616" s="143"/>
      <c r="B2616" s="143" t="str">
        <f>IF(A2616&gt;"",IF(A2616=E2616,"No",(IF(IFERROR(VLOOKUP(A2616,E:E,1,FALSE)=A2616,FALSE),"Duplicate",IF(E2616&gt;"","Mismatch","IT Only")))),"No")</f>
        <v>No</v>
      </c>
      <c r="C2616" s="86" t="s">
        <v>430</v>
      </c>
      <c r="D2616" s="143" t="s">
        <v>431</v>
      </c>
      <c r="E2616" s="143" t="s">
        <v>7713</v>
      </c>
      <c r="F2616" s="143" t="str">
        <f>IF(E2616=0,"N/A",IF(IF(E2616&gt;"",COUNTIF(E:E,E2616),0)&gt;1,"Yes","No"))</f>
        <v>No</v>
      </c>
      <c r="G2616" s="87" t="s">
        <v>7714</v>
      </c>
      <c r="H2616" s="87" t="s">
        <v>516</v>
      </c>
      <c r="I2616" s="87" t="s">
        <v>445</v>
      </c>
      <c r="J2616" s="87" t="s">
        <v>436</v>
      </c>
      <c r="K2616" s="87"/>
      <c r="L2616" s="87"/>
      <c r="M2616" s="87"/>
      <c r="N2616" s="87" t="s">
        <v>7713</v>
      </c>
      <c r="O2616" s="87" t="s">
        <v>7715</v>
      </c>
      <c r="P2616" s="87" t="s">
        <v>524</v>
      </c>
      <c r="Q2616" s="87" t="s">
        <v>525</v>
      </c>
    </row>
    <row r="2617" spans="1:17" x14ac:dyDescent="0.25">
      <c r="A2617" s="143"/>
      <c r="B2617" s="143" t="str">
        <f>IF(A2617&gt;"",IF(A2617=E2617,"No",(IF(IFERROR(VLOOKUP(A2617,E:E,1,FALSE)=A2617,FALSE),"Duplicate",IF(E2617&gt;"","Mismatch","IT Only")))),"No")</f>
        <v>No</v>
      </c>
      <c r="C2617" s="86" t="s">
        <v>430</v>
      </c>
      <c r="D2617" s="143" t="s">
        <v>431</v>
      </c>
      <c r="E2617" s="143" t="s">
        <v>7716</v>
      </c>
      <c r="F2617" s="143" t="str">
        <f>IF(E2617=0,"N/A",IF(IF(E2617&gt;"",COUNTIF(E:E,E2617),0)&gt;1,"Yes","No"))</f>
        <v>No</v>
      </c>
      <c r="G2617" s="87" t="s">
        <v>7717</v>
      </c>
      <c r="H2617" s="87" t="s">
        <v>493</v>
      </c>
      <c r="I2617" s="87" t="s">
        <v>445</v>
      </c>
      <c r="J2617" s="87" t="s">
        <v>436</v>
      </c>
      <c r="K2617" s="87"/>
      <c r="L2617" s="87"/>
      <c r="M2617" s="87"/>
      <c r="N2617" s="87" t="s">
        <v>7716</v>
      </c>
      <c r="O2617" s="87" t="s">
        <v>7718</v>
      </c>
      <c r="P2617" s="87" t="s">
        <v>496</v>
      </c>
      <c r="Q2617" s="87" t="s">
        <v>497</v>
      </c>
    </row>
    <row r="2618" spans="1:17" x14ac:dyDescent="0.25">
      <c r="A2618" s="143"/>
      <c r="B2618" s="84" t="str">
        <f>IF(A2618&gt;"",IF(A2618=E2618,"No",(IF(IFERROR(VLOOKUP(A2618,E:E,1,FALSE)=A2618,FALSE),"Duplicate",IF(E2618&gt;"","Mismatch","IT Only")))),"No")</f>
        <v>No</v>
      </c>
      <c r="C2618" s="86" t="s">
        <v>430</v>
      </c>
      <c r="D2618" s="84" t="s">
        <v>431</v>
      </c>
      <c r="E2618" s="84" t="s">
        <v>7758</v>
      </c>
      <c r="F2618" s="84" t="str">
        <f>IF(E2618=0,"N/A",IF(IF(E2618&gt;"",COUNTIF(E:E,E2618),0)&gt;1,"Yes","No"))</f>
        <v>No</v>
      </c>
      <c r="G2618" s="87" t="s">
        <v>7759</v>
      </c>
      <c r="H2618" s="87" t="s">
        <v>593</v>
      </c>
      <c r="I2618" s="87" t="s">
        <v>435</v>
      </c>
      <c r="J2618" s="87" t="s">
        <v>436</v>
      </c>
      <c r="K2618" s="87"/>
      <c r="L2618" s="87"/>
      <c r="M2618" s="87"/>
      <c r="N2618" s="87" t="s">
        <v>7760</v>
      </c>
      <c r="O2618" s="94">
        <v>248</v>
      </c>
      <c r="P2618" s="87" t="s">
        <v>594</v>
      </c>
      <c r="Q2618" s="89"/>
    </row>
    <row r="2619" spans="1:17" x14ac:dyDescent="0.25">
      <c r="B2619" s="84" t="str">
        <f>IF(A2619&gt;"",IF(A2619=E2619,"No",(IF(IFERROR(VLOOKUP(A2619,E:E,1,FALSE)=A2619,FALSE),"Duplicate",IF(E2619&gt;"","Mismatch","IT Only")))),"No")</f>
        <v>No</v>
      </c>
      <c r="C2619" s="86" t="s">
        <v>430</v>
      </c>
      <c r="D2619" s="84" t="s">
        <v>431</v>
      </c>
      <c r="E2619" s="84" t="s">
        <v>7761</v>
      </c>
      <c r="F2619" s="84" t="str">
        <f>IF(E2619=0,"N/A",IF(IF(E2619&gt;"",COUNTIF(E:E,E2619),0)&gt;1,"Yes","No"))</f>
        <v>No</v>
      </c>
      <c r="G2619" s="87" t="s">
        <v>7762</v>
      </c>
      <c r="H2619" s="87" t="s">
        <v>593</v>
      </c>
      <c r="I2619" s="87" t="s">
        <v>435</v>
      </c>
      <c r="J2619" s="87" t="s">
        <v>436</v>
      </c>
      <c r="K2619" s="87"/>
      <c r="L2619" s="87"/>
      <c r="M2619" s="87"/>
      <c r="N2619" s="87" t="s">
        <v>7763</v>
      </c>
      <c r="O2619" s="94">
        <v>249</v>
      </c>
      <c r="P2619" s="87" t="s">
        <v>594</v>
      </c>
      <c r="Q2619" s="89"/>
    </row>
    <row r="2620" spans="1:17" x14ac:dyDescent="0.25">
      <c r="B2620" s="84" t="str">
        <f>IF(A2620&gt;"",IF(A2620=E2620,"No",(IF(IFERROR(VLOOKUP(A2620,E:E,1,FALSE)=A2620,FALSE),"Duplicate",IF(E2620&gt;"","Mismatch","IT Only")))),"No")</f>
        <v>No</v>
      </c>
      <c r="C2620" s="86" t="s">
        <v>430</v>
      </c>
      <c r="D2620" s="84" t="s">
        <v>431</v>
      </c>
      <c r="E2620" s="84" t="s">
        <v>7764</v>
      </c>
      <c r="F2620" s="84" t="str">
        <f>IF(E2620=0,"N/A",IF(IF(E2620&gt;"",COUNTIF(E:E,E2620),0)&gt;1,"Yes","No"))</f>
        <v>No</v>
      </c>
      <c r="G2620" s="87" t="s">
        <v>7765</v>
      </c>
      <c r="H2620" s="87" t="s">
        <v>593</v>
      </c>
      <c r="I2620" s="87" t="s">
        <v>435</v>
      </c>
      <c r="J2620" s="87" t="s">
        <v>436</v>
      </c>
      <c r="K2620" s="87"/>
      <c r="L2620" s="87"/>
      <c r="M2620" s="87"/>
      <c r="N2620" s="87" t="s">
        <v>7766</v>
      </c>
      <c r="O2620" s="94">
        <v>250</v>
      </c>
      <c r="P2620" s="87" t="s">
        <v>594</v>
      </c>
      <c r="Q2620" s="89"/>
    </row>
    <row r="2621" spans="1:17" x14ac:dyDescent="0.25">
      <c r="B2621" s="84" t="str">
        <f>IF(A2621&gt;"",IF(A2621=E2621,"No",(IF(IFERROR(VLOOKUP(A2621,E:E,1,FALSE)=A2621,FALSE),"Duplicate",IF(E2621&gt;"","Mismatch","IT Only")))),"No")</f>
        <v>No</v>
      </c>
      <c r="C2621" s="86" t="s">
        <v>430</v>
      </c>
      <c r="D2621" s="84" t="s">
        <v>431</v>
      </c>
      <c r="E2621" s="84" t="s">
        <v>7767</v>
      </c>
      <c r="F2621" s="84" t="str">
        <f>IF(E2621=0,"N/A",IF(IF(E2621&gt;"",COUNTIF(E:E,E2621),0)&gt;1,"Yes","No"))</f>
        <v>No</v>
      </c>
      <c r="G2621" s="87" t="s">
        <v>7768</v>
      </c>
      <c r="H2621" s="87" t="s">
        <v>489</v>
      </c>
      <c r="I2621" s="87" t="s">
        <v>435</v>
      </c>
      <c r="J2621" s="87" t="s">
        <v>436</v>
      </c>
      <c r="K2621" s="87"/>
      <c r="L2621" s="87"/>
      <c r="M2621" s="87"/>
      <c r="N2621" s="87" t="s">
        <v>7769</v>
      </c>
      <c r="O2621" s="94">
        <v>926</v>
      </c>
      <c r="P2621" s="87" t="s">
        <v>490</v>
      </c>
      <c r="Q2621" s="89"/>
    </row>
    <row r="2622" spans="1:17" x14ac:dyDescent="0.25">
      <c r="B2622" s="84" t="str">
        <f>IF(A2622&gt;"",IF(A2622=E2622,"No",(IF(IFERROR(VLOOKUP(A2622,E:E,1,FALSE)=A2622,FALSE),"Duplicate",IF(E2622&gt;"","Mismatch","IT Only")))),"No")</f>
        <v>No</v>
      </c>
      <c r="C2622" s="86" t="s">
        <v>430</v>
      </c>
      <c r="D2622" s="84" t="s">
        <v>431</v>
      </c>
      <c r="E2622" s="84" t="s">
        <v>7652</v>
      </c>
      <c r="F2622" s="84" t="str">
        <f>IF(E2622=0,"N/A",IF(IF(E2622&gt;"",COUNTIF(E:E,E2622),0)&gt;1,"Yes","No"))</f>
        <v>Yes</v>
      </c>
      <c r="G2622" s="87" t="s">
        <v>7653</v>
      </c>
      <c r="H2622" s="87" t="s">
        <v>680</v>
      </c>
      <c r="I2622" s="87" t="s">
        <v>445</v>
      </c>
      <c r="J2622" s="87" t="s">
        <v>436</v>
      </c>
      <c r="K2622" s="87"/>
      <c r="L2622" s="87"/>
      <c r="M2622" s="87"/>
      <c r="N2622" s="87" t="s">
        <v>7652</v>
      </c>
      <c r="O2622" s="87" t="s">
        <v>7654</v>
      </c>
      <c r="P2622" s="87" t="s">
        <v>684</v>
      </c>
      <c r="Q2622" s="87" t="s">
        <v>685</v>
      </c>
    </row>
    <row r="2623" spans="1:17" x14ac:dyDescent="0.25">
      <c r="B2623" s="84" t="str">
        <f>IF(A2623&gt;"",IF(A2623=E2623,"No",(IF(IFERROR(VLOOKUP(A2623,E:E,1,FALSE)=A2623,FALSE),"Duplicate",IF(E2623&gt;"","Mismatch","IT Only")))),"No")</f>
        <v>No</v>
      </c>
      <c r="C2623" s="86" t="s">
        <v>430</v>
      </c>
      <c r="D2623" s="84" t="s">
        <v>431</v>
      </c>
      <c r="E2623" s="84" t="s">
        <v>7652</v>
      </c>
      <c r="F2623" s="84" t="str">
        <f>IF(E2623=0,"N/A",IF(IF(E2623&gt;"",COUNTIF(E:E,E2623),0)&gt;1,"Yes","No"))</f>
        <v>Yes</v>
      </c>
      <c r="G2623" s="87" t="s">
        <v>7655</v>
      </c>
      <c r="H2623" s="87" t="s">
        <v>680</v>
      </c>
      <c r="I2623" s="87" t="s">
        <v>445</v>
      </c>
      <c r="J2623" s="87" t="s">
        <v>436</v>
      </c>
      <c r="K2623" s="87"/>
      <c r="L2623" s="87"/>
      <c r="M2623" s="87"/>
      <c r="N2623" s="87" t="s">
        <v>7652</v>
      </c>
      <c r="O2623" s="87" t="s">
        <v>7656</v>
      </c>
      <c r="P2623" s="87" t="s">
        <v>684</v>
      </c>
      <c r="Q2623" s="87" t="s">
        <v>685</v>
      </c>
    </row>
    <row r="2624" spans="1:17" x14ac:dyDescent="0.25">
      <c r="B2624" s="84" t="str">
        <f>IF(A2624&gt;"",IF(A2624=E2624,"No",(IF(IFERROR(VLOOKUP(A2624,E:E,1,FALSE)=A2624,FALSE),"Duplicate",IF(E2624&gt;"","Mismatch","IT Only")))),"No")</f>
        <v>No</v>
      </c>
      <c r="C2624" s="86" t="s">
        <v>430</v>
      </c>
      <c r="D2624" s="84" t="s">
        <v>431</v>
      </c>
      <c r="E2624" s="84" t="s">
        <v>7652</v>
      </c>
      <c r="F2624" s="84" t="str">
        <f>IF(E2624=0,"N/A",IF(IF(E2624&gt;"",COUNTIF(E:E,E2624),0)&gt;1,"Yes","No"))</f>
        <v>Yes</v>
      </c>
      <c r="G2624" s="87" t="s">
        <v>7657</v>
      </c>
      <c r="H2624" s="87" t="s">
        <v>680</v>
      </c>
      <c r="I2624" s="87" t="s">
        <v>445</v>
      </c>
      <c r="J2624" s="87" t="s">
        <v>436</v>
      </c>
      <c r="K2624" s="87"/>
      <c r="L2624" s="87"/>
      <c r="M2624" s="87"/>
      <c r="N2624" s="87" t="s">
        <v>7652</v>
      </c>
      <c r="O2624" s="87" t="s">
        <v>7658</v>
      </c>
      <c r="P2624" s="87" t="s">
        <v>684</v>
      </c>
      <c r="Q2624" s="87" t="s">
        <v>685</v>
      </c>
    </row>
    <row r="2625" spans="1:17" x14ac:dyDescent="0.25">
      <c r="A2625" s="143"/>
      <c r="B2625" s="143" t="str">
        <f>IF(A2625&gt;"",IF(A2625=E2625,"No",(IF(IFERROR(VLOOKUP(A2625,E:E,1,FALSE)=A2625,FALSE),"Duplicate",IF(E2625&gt;"","Mismatch","IT Only")))),"No")</f>
        <v>No</v>
      </c>
      <c r="C2625" s="86" t="s">
        <v>430</v>
      </c>
      <c r="D2625" s="143" t="s">
        <v>431</v>
      </c>
      <c r="E2625" s="143" t="s">
        <v>7668</v>
      </c>
      <c r="F2625" s="143" t="str">
        <f>IF(E2625=0,"N/A",IF(IF(E2625&gt;"",COUNTIF(E:E,E2625),0)&gt;1,"Yes","No"))</f>
        <v>Yes</v>
      </c>
      <c r="G2625" s="87" t="s">
        <v>7669</v>
      </c>
      <c r="H2625" s="87" t="s">
        <v>680</v>
      </c>
      <c r="I2625" s="87" t="s">
        <v>445</v>
      </c>
      <c r="J2625" s="87" t="s">
        <v>436</v>
      </c>
      <c r="K2625" s="87"/>
      <c r="L2625" s="87"/>
      <c r="M2625" s="87"/>
      <c r="N2625" s="87" t="s">
        <v>7668</v>
      </c>
      <c r="O2625" s="87" t="s">
        <v>7670</v>
      </c>
      <c r="P2625" s="87" t="s">
        <v>684</v>
      </c>
      <c r="Q2625" s="87" t="s">
        <v>685</v>
      </c>
    </row>
    <row r="2626" spans="1:17" x14ac:dyDescent="0.25">
      <c r="A2626" s="143"/>
      <c r="B2626" s="143" t="str">
        <f>IF(A2626&gt;"",IF(A2626=E2626,"No",(IF(IFERROR(VLOOKUP(A2626,E:E,1,FALSE)=A2626,FALSE),"Duplicate",IF(E2626&gt;"","Mismatch","IT Only")))),"No")</f>
        <v>No</v>
      </c>
      <c r="C2626" s="86" t="s">
        <v>430</v>
      </c>
      <c r="D2626" s="143" t="s">
        <v>431</v>
      </c>
      <c r="E2626" s="143" t="s">
        <v>7668</v>
      </c>
      <c r="F2626" s="143" t="str">
        <f>IF(E2626=0,"N/A",IF(IF(E2626&gt;"",COUNTIF(E:E,E2626),0)&gt;1,"Yes","No"))</f>
        <v>Yes</v>
      </c>
      <c r="G2626" s="87" t="s">
        <v>7671</v>
      </c>
      <c r="H2626" s="87" t="s">
        <v>680</v>
      </c>
      <c r="I2626" s="87" t="s">
        <v>445</v>
      </c>
      <c r="J2626" s="87" t="s">
        <v>436</v>
      </c>
      <c r="K2626" s="87"/>
      <c r="L2626" s="87"/>
      <c r="M2626" s="87"/>
      <c r="N2626" s="87" t="s">
        <v>7668</v>
      </c>
      <c r="O2626" s="87" t="s">
        <v>7672</v>
      </c>
      <c r="P2626" s="87" t="s">
        <v>684</v>
      </c>
      <c r="Q2626" s="87" t="s">
        <v>685</v>
      </c>
    </row>
    <row r="2627" spans="1:17" x14ac:dyDescent="0.25">
      <c r="A2627" s="143"/>
      <c r="B2627" s="143" t="str">
        <f>IF(A2627&gt;"",IF(A2627=E2627,"No",(IF(IFERROR(VLOOKUP(A2627,E:E,1,FALSE)=A2627,FALSE),"Duplicate",IF(E2627&gt;"","Mismatch","IT Only")))),"No")</f>
        <v>No</v>
      </c>
      <c r="C2627" s="86" t="s">
        <v>430</v>
      </c>
      <c r="D2627" s="143" t="s">
        <v>431</v>
      </c>
      <c r="E2627" s="143" t="s">
        <v>7770</v>
      </c>
      <c r="F2627" s="143" t="str">
        <f>IF(E2627=0,"N/A",IF(IF(E2627&gt;"",COUNTIF(E:E,E2627),0)&gt;1,"Yes","No"))</f>
        <v>No</v>
      </c>
      <c r="G2627" s="87" t="s">
        <v>7771</v>
      </c>
      <c r="H2627" s="87" t="s">
        <v>489</v>
      </c>
      <c r="I2627" s="87" t="s">
        <v>435</v>
      </c>
      <c r="J2627" s="87" t="s">
        <v>436</v>
      </c>
      <c r="K2627" s="87"/>
      <c r="L2627" s="87"/>
      <c r="M2627" s="87"/>
      <c r="N2627" s="87" t="s">
        <v>7772</v>
      </c>
      <c r="O2627" s="94">
        <v>924</v>
      </c>
      <c r="P2627" s="87" t="s">
        <v>490</v>
      </c>
      <c r="Q2627" s="89"/>
    </row>
    <row r="2628" spans="1:17" x14ac:dyDescent="0.25">
      <c r="A2628" s="143"/>
      <c r="B2628" s="143" t="str">
        <f>IF(A2628&gt;"",IF(A2628=E2628,"No",(IF(IFERROR(VLOOKUP(A2628,E:E,1,FALSE)=A2628,FALSE),"Duplicate",IF(E2628&gt;"","Mismatch","IT Only")))),"No")</f>
        <v>No</v>
      </c>
      <c r="C2628" s="86" t="s">
        <v>430</v>
      </c>
      <c r="D2628" s="143" t="s">
        <v>431</v>
      </c>
      <c r="E2628" s="143" t="s">
        <v>7773</v>
      </c>
      <c r="F2628" s="143" t="str">
        <f>IF(E2628=0,"N/A",IF(IF(E2628&gt;"",COUNTIF(E:E,E2628),0)&gt;1,"Yes","No"))</f>
        <v>No</v>
      </c>
      <c r="G2628" s="87" t="s">
        <v>7774</v>
      </c>
      <c r="H2628" s="87" t="s">
        <v>692</v>
      </c>
      <c r="I2628" s="87" t="s">
        <v>435</v>
      </c>
      <c r="J2628" s="87" t="s">
        <v>436</v>
      </c>
      <c r="K2628" s="87"/>
      <c r="L2628" s="87"/>
      <c r="M2628" s="87"/>
      <c r="N2628" s="87" t="s">
        <v>7775</v>
      </c>
      <c r="O2628" s="94">
        <v>929</v>
      </c>
      <c r="P2628" s="87" t="s">
        <v>693</v>
      </c>
      <c r="Q2628" s="89"/>
    </row>
    <row r="2629" spans="1:17" x14ac:dyDescent="0.25">
      <c r="A2629" s="143"/>
      <c r="B2629" s="143" t="str">
        <f>IF(A2629&gt;"",IF(A2629=E2629,"No",(IF(IFERROR(VLOOKUP(A2629,E:E,1,FALSE)=A2629,FALSE),"Duplicate",IF(E2629&gt;"","Mismatch","IT Only")))),"No")</f>
        <v>No</v>
      </c>
      <c r="C2629" s="86" t="s">
        <v>430</v>
      </c>
      <c r="D2629" s="143" t="s">
        <v>431</v>
      </c>
      <c r="E2629" s="143" t="s">
        <v>7776</v>
      </c>
      <c r="F2629" s="143" t="str">
        <f>IF(E2629=0,"N/A",IF(IF(E2629&gt;"",COUNTIF(E:E,E2629),0)&gt;1,"Yes","No"))</f>
        <v>No</v>
      </c>
      <c r="G2629" s="87" t="s">
        <v>7777</v>
      </c>
      <c r="H2629" s="87" t="s">
        <v>593</v>
      </c>
      <c r="I2629" s="87" t="s">
        <v>435</v>
      </c>
      <c r="J2629" s="87" t="s">
        <v>436</v>
      </c>
      <c r="K2629" s="87"/>
      <c r="L2629" s="87"/>
      <c r="M2629" s="87"/>
      <c r="N2629" s="87" t="s">
        <v>7778</v>
      </c>
      <c r="O2629" s="94">
        <v>286</v>
      </c>
      <c r="P2629" s="87" t="s">
        <v>594</v>
      </c>
      <c r="Q2629" s="89"/>
    </row>
    <row r="2630" spans="1:17" x14ac:dyDescent="0.25">
      <c r="A2630" s="143"/>
      <c r="B2630" s="84" t="str">
        <f>IF(A2630&gt;"",IF(A2630=E2630,"No",(IF(IFERROR(VLOOKUP(A2630,E:E,1,FALSE)=A2630,FALSE),"Duplicate",IF(E2630&gt;"","Mismatch","IT Only")))),"No")</f>
        <v>No</v>
      </c>
      <c r="C2630" s="86" t="s">
        <v>430</v>
      </c>
      <c r="D2630" s="84" t="s">
        <v>431</v>
      </c>
      <c r="E2630" s="84" t="s">
        <v>7782</v>
      </c>
      <c r="F2630" s="84" t="str">
        <f>IF(E2630=0,"N/A",IF(IF(E2630&gt;"",COUNTIF(E:E,E2630),0)&gt;1,"Yes","No"))</f>
        <v>No</v>
      </c>
      <c r="G2630" s="87" t="s">
        <v>7783</v>
      </c>
      <c r="H2630" s="87" t="s">
        <v>444</v>
      </c>
      <c r="I2630" s="87" t="s">
        <v>445</v>
      </c>
      <c r="J2630" s="87" t="s">
        <v>436</v>
      </c>
      <c r="K2630" s="87"/>
      <c r="L2630" s="87"/>
      <c r="M2630" s="87"/>
      <c r="N2630" s="87" t="s">
        <v>7782</v>
      </c>
      <c r="O2630" s="87" t="s">
        <v>7784</v>
      </c>
      <c r="P2630" s="87" t="s">
        <v>447</v>
      </c>
      <c r="Q2630" s="87" t="s">
        <v>448</v>
      </c>
    </row>
    <row r="2631" spans="1:17" x14ac:dyDescent="0.25">
      <c r="A2631" s="143"/>
      <c r="B2631" s="143" t="str">
        <f>IF(A2631&gt;"",IF(A2631=E2631,"No",(IF(IFERROR(VLOOKUP(A2631,E:E,1,FALSE)=A2631,FALSE),"Duplicate",IF(E2631&gt;"","Mismatch","IT Only")))),"No")</f>
        <v>No</v>
      </c>
      <c r="C2631" s="86" t="s">
        <v>430</v>
      </c>
      <c r="D2631" s="143" t="s">
        <v>431</v>
      </c>
      <c r="E2631" s="143" t="s">
        <v>7785</v>
      </c>
      <c r="F2631" s="143" t="str">
        <f>IF(E2631=0,"N/A",IF(IF(E2631&gt;"",COUNTIF(E:E,E2631),0)&gt;1,"Yes","No"))</f>
        <v>No</v>
      </c>
      <c r="G2631" s="87" t="s">
        <v>7786</v>
      </c>
      <c r="H2631" s="87" t="s">
        <v>444</v>
      </c>
      <c r="I2631" s="87" t="s">
        <v>445</v>
      </c>
      <c r="J2631" s="87" t="s">
        <v>436</v>
      </c>
      <c r="K2631" s="87"/>
      <c r="L2631" s="87"/>
      <c r="M2631" s="87"/>
      <c r="N2631" s="87" t="s">
        <v>7785</v>
      </c>
      <c r="O2631" s="87" t="s">
        <v>7787</v>
      </c>
      <c r="P2631" s="87" t="s">
        <v>447</v>
      </c>
      <c r="Q2631" s="87" t="s">
        <v>448</v>
      </c>
    </row>
    <row r="2632" spans="1:17" x14ac:dyDescent="0.25">
      <c r="A2632" s="143"/>
      <c r="B2632" s="143" t="str">
        <f>IF(A2632&gt;"",IF(A2632=E2632,"No",(IF(IFERROR(VLOOKUP(A2632,E:E,1,FALSE)=A2632,FALSE),"Duplicate",IF(E2632&gt;"","Mismatch","IT Only")))),"No")</f>
        <v>No</v>
      </c>
      <c r="C2632" s="86" t="s">
        <v>430</v>
      </c>
      <c r="D2632" s="143" t="s">
        <v>431</v>
      </c>
      <c r="E2632" s="143" t="s">
        <v>7788</v>
      </c>
      <c r="F2632" s="143" t="str">
        <f>IF(E2632=0,"N/A",IF(IF(E2632&gt;"",COUNTIF(E:E,E2632),0)&gt;1,"Yes","No"))</f>
        <v>No</v>
      </c>
      <c r="G2632" s="87" t="s">
        <v>7789</v>
      </c>
      <c r="H2632" s="87" t="s">
        <v>444</v>
      </c>
      <c r="I2632" s="87" t="s">
        <v>445</v>
      </c>
      <c r="J2632" s="87" t="s">
        <v>436</v>
      </c>
      <c r="K2632" s="87"/>
      <c r="L2632" s="87"/>
      <c r="M2632" s="87"/>
      <c r="N2632" s="87" t="s">
        <v>7788</v>
      </c>
      <c r="O2632" s="87" t="s">
        <v>7790</v>
      </c>
      <c r="P2632" s="87" t="s">
        <v>447</v>
      </c>
      <c r="Q2632" s="87" t="s">
        <v>448</v>
      </c>
    </row>
    <row r="2633" spans="1:17" x14ac:dyDescent="0.25">
      <c r="A2633" s="143"/>
      <c r="B2633" s="84" t="str">
        <f>IF(A2633&gt;"",IF(A2633=E2633,"No",(IF(IFERROR(VLOOKUP(A2633,E:E,1,FALSE)=A2633,FALSE),"Duplicate",IF(E2633&gt;"","Mismatch","IT Only")))),"No")</f>
        <v>No</v>
      </c>
      <c r="C2633" s="86" t="s">
        <v>430</v>
      </c>
      <c r="D2633" s="84" t="s">
        <v>431</v>
      </c>
      <c r="E2633" s="84" t="s">
        <v>7791</v>
      </c>
      <c r="F2633" s="84" t="str">
        <f>IF(E2633=0,"N/A",IF(IF(E2633&gt;"",COUNTIF(E:E,E2633),0)&gt;1,"Yes","No"))</f>
        <v>No</v>
      </c>
      <c r="G2633" s="87" t="s">
        <v>7792</v>
      </c>
      <c r="H2633" s="87" t="s">
        <v>444</v>
      </c>
      <c r="I2633" s="87" t="s">
        <v>445</v>
      </c>
      <c r="J2633" s="87" t="s">
        <v>436</v>
      </c>
      <c r="K2633" s="87"/>
      <c r="L2633" s="87"/>
      <c r="M2633" s="87"/>
      <c r="N2633" s="87" t="s">
        <v>7791</v>
      </c>
      <c r="O2633" s="87" t="s">
        <v>7793</v>
      </c>
      <c r="P2633" s="87" t="s">
        <v>447</v>
      </c>
      <c r="Q2633" s="87" t="s">
        <v>448</v>
      </c>
    </row>
    <row r="2634" spans="1:17" x14ac:dyDescent="0.25">
      <c r="A2634" s="143"/>
      <c r="B2634" s="143" t="str">
        <f>IF(A2634&gt;"",IF(A2634=E2634,"No",(IF(IFERROR(VLOOKUP(A2634,E:E,1,FALSE)=A2634,FALSE),"Duplicate",IF(E2634&gt;"","Mismatch","IT Only")))),"No")</f>
        <v>No</v>
      </c>
      <c r="C2634" s="86" t="s">
        <v>430</v>
      </c>
      <c r="D2634" s="143" t="s">
        <v>431</v>
      </c>
      <c r="E2634" s="143" t="s">
        <v>7794</v>
      </c>
      <c r="F2634" s="143" t="str">
        <f>IF(E2634=0,"N/A",IF(IF(E2634&gt;"",COUNTIF(E:E,E2634),0)&gt;1,"Yes","No"))</f>
        <v>No</v>
      </c>
      <c r="G2634" s="87" t="s">
        <v>7795</v>
      </c>
      <c r="H2634" s="87" t="s">
        <v>444</v>
      </c>
      <c r="I2634" s="87" t="s">
        <v>445</v>
      </c>
      <c r="J2634" s="87" t="s">
        <v>436</v>
      </c>
      <c r="K2634" s="87"/>
      <c r="L2634" s="87"/>
      <c r="M2634" s="87"/>
      <c r="N2634" s="87" t="s">
        <v>7794</v>
      </c>
      <c r="O2634" s="87" t="s">
        <v>5601</v>
      </c>
      <c r="P2634" s="87" t="s">
        <v>447</v>
      </c>
      <c r="Q2634" s="87" t="s">
        <v>448</v>
      </c>
    </row>
    <row r="2635" spans="1:17" x14ac:dyDescent="0.25">
      <c r="A2635" s="143"/>
      <c r="B2635" s="143" t="str">
        <f>IF(A2635&gt;"",IF(A2635=E2635,"No",(IF(IFERROR(VLOOKUP(A2635,E:E,1,FALSE)=A2635,FALSE),"Duplicate",IF(E2635&gt;"","Mismatch","IT Only")))),"No")</f>
        <v>No</v>
      </c>
      <c r="C2635" s="86" t="s">
        <v>430</v>
      </c>
      <c r="D2635" s="143" t="s">
        <v>431</v>
      </c>
      <c r="E2635" s="143" t="s">
        <v>7779</v>
      </c>
      <c r="F2635" s="143" t="str">
        <f>IF(E2635=0,"N/A",IF(IF(E2635&gt;"",COUNTIF(E:E,E2635),0)&gt;1,"Yes","No"))</f>
        <v>No</v>
      </c>
      <c r="G2635" s="87" t="s">
        <v>7780</v>
      </c>
      <c r="H2635" s="87" t="s">
        <v>489</v>
      </c>
      <c r="I2635" s="87" t="s">
        <v>435</v>
      </c>
      <c r="J2635" s="87" t="s">
        <v>436</v>
      </c>
      <c r="K2635" s="87"/>
      <c r="L2635" s="87"/>
      <c r="M2635" s="87"/>
      <c r="N2635" s="87" t="s">
        <v>7781</v>
      </c>
      <c r="O2635" s="94">
        <v>296</v>
      </c>
      <c r="P2635" s="87" t="s">
        <v>490</v>
      </c>
      <c r="Q2635" s="89"/>
    </row>
    <row r="2636" spans="1:17" x14ac:dyDescent="0.25">
      <c r="A2636" s="143"/>
      <c r="B2636" s="143" t="str">
        <f>IF(A2636&gt;"",IF(A2636=E2636,"No",(IF(IFERROR(VLOOKUP(A2636,E:E,1,FALSE)=A2636,FALSE),"Duplicate",IF(E2636&gt;"","Mismatch","IT Only")))),"No")</f>
        <v>No</v>
      </c>
      <c r="C2636" s="86" t="s">
        <v>430</v>
      </c>
      <c r="D2636" s="143" t="s">
        <v>431</v>
      </c>
      <c r="E2636" s="143" t="s">
        <v>7796</v>
      </c>
      <c r="F2636" s="143" t="str">
        <f>IF(E2636=0,"N/A",IF(IF(E2636&gt;"",COUNTIF(E:E,E2636),0)&gt;1,"Yes","No"))</f>
        <v>No</v>
      </c>
      <c r="G2636" s="87" t="s">
        <v>7797</v>
      </c>
      <c r="H2636" s="87" t="s">
        <v>593</v>
      </c>
      <c r="I2636" s="87" t="s">
        <v>435</v>
      </c>
      <c r="J2636" s="87" t="s">
        <v>436</v>
      </c>
      <c r="K2636" s="87"/>
      <c r="L2636" s="87"/>
      <c r="M2636" s="87"/>
      <c r="N2636" s="87" t="s">
        <v>7798</v>
      </c>
      <c r="O2636" s="94">
        <v>320</v>
      </c>
      <c r="P2636" s="87" t="s">
        <v>594</v>
      </c>
      <c r="Q2636" s="89"/>
    </row>
    <row r="2637" spans="1:17" x14ac:dyDescent="0.25">
      <c r="A2637" s="143"/>
      <c r="B2637" s="143" t="str">
        <f>IF(A2637&gt;"",IF(A2637=E2637,"No",(IF(IFERROR(VLOOKUP(A2637,E:E,1,FALSE)=A2637,FALSE),"Duplicate",IF(E2637&gt;"","Mismatch","IT Only")))),"No")</f>
        <v>No</v>
      </c>
      <c r="C2637" s="86" t="s">
        <v>430</v>
      </c>
      <c r="D2637" s="143" t="s">
        <v>431</v>
      </c>
      <c r="E2637" s="143" t="s">
        <v>7799</v>
      </c>
      <c r="F2637" s="143" t="str">
        <f>IF(E2637=0,"N/A",IF(IF(E2637&gt;"",COUNTIF(E:E,E2637),0)&gt;1,"Yes","No"))</f>
        <v>No</v>
      </c>
      <c r="G2637" s="87" t="s">
        <v>7800</v>
      </c>
      <c r="H2637" s="87" t="s">
        <v>593</v>
      </c>
      <c r="I2637" s="87" t="s">
        <v>435</v>
      </c>
      <c r="J2637" s="87" t="s">
        <v>436</v>
      </c>
      <c r="K2637" s="87"/>
      <c r="L2637" s="87"/>
      <c r="M2637" s="87"/>
      <c r="N2637" s="87" t="s">
        <v>7801</v>
      </c>
      <c r="O2637" s="94">
        <v>548</v>
      </c>
      <c r="P2637" s="87" t="s">
        <v>564</v>
      </c>
      <c r="Q2637" s="89"/>
    </row>
    <row r="2638" spans="1:17" x14ac:dyDescent="0.25">
      <c r="B2638" s="84" t="str">
        <f>IF(A2638&gt;"",IF(A2638=E2638,"No",(IF(IFERROR(VLOOKUP(A2638,E:E,1,FALSE)=A2638,FALSE),"Duplicate",IF(E2638&gt;"","Mismatch","IT Only")))),"No")</f>
        <v>No</v>
      </c>
      <c r="C2638" s="86" t="s">
        <v>430</v>
      </c>
      <c r="D2638" s="84" t="s">
        <v>431</v>
      </c>
      <c r="E2638" s="84" t="s">
        <v>7802</v>
      </c>
      <c r="F2638" s="84" t="str">
        <f>IF(E2638=0,"N/A",IF(IF(E2638&gt;"",COUNTIF(E:E,E2638),0)&gt;1,"Yes","No"))</f>
        <v>No</v>
      </c>
      <c r="G2638" s="87" t="s">
        <v>7803</v>
      </c>
      <c r="H2638" s="87" t="s">
        <v>593</v>
      </c>
      <c r="I2638" s="87" t="s">
        <v>435</v>
      </c>
      <c r="J2638" s="87" t="s">
        <v>436</v>
      </c>
      <c r="K2638" s="87"/>
      <c r="L2638" s="87"/>
      <c r="M2638" s="87"/>
      <c r="N2638" s="87" t="s">
        <v>7804</v>
      </c>
      <c r="O2638" s="94">
        <v>388</v>
      </c>
      <c r="P2638" s="87" t="s">
        <v>594</v>
      </c>
      <c r="Q2638" s="89"/>
    </row>
    <row r="2639" spans="1:17" x14ac:dyDescent="0.25">
      <c r="B2639" s="84" t="str">
        <f>IF(A2639&gt;"",IF(A2639=E2639,"No",(IF(IFERROR(VLOOKUP(A2639,E:E,1,FALSE)=A2639,FALSE),"Duplicate",IF(E2639&gt;"","Mismatch","IT Only")))),"No")</f>
        <v>No</v>
      </c>
      <c r="C2639" s="86" t="s">
        <v>430</v>
      </c>
      <c r="D2639" s="84" t="s">
        <v>431</v>
      </c>
      <c r="E2639" s="84" t="s">
        <v>7805</v>
      </c>
      <c r="F2639" s="84" t="str">
        <f>IF(E2639=0,"N/A",IF(IF(E2639&gt;"",COUNTIF(E:E,E2639),0)&gt;1,"Yes","No"))</f>
        <v>No</v>
      </c>
      <c r="G2639" s="87" t="s">
        <v>7806</v>
      </c>
      <c r="H2639" s="87" t="s">
        <v>593</v>
      </c>
      <c r="I2639" s="87" t="s">
        <v>435</v>
      </c>
      <c r="J2639" s="87" t="s">
        <v>436</v>
      </c>
      <c r="K2639" s="87"/>
      <c r="L2639" s="87"/>
      <c r="M2639" s="87"/>
      <c r="N2639" s="87" t="s">
        <v>7807</v>
      </c>
      <c r="O2639" s="94">
        <v>398</v>
      </c>
      <c r="P2639" s="87" t="s">
        <v>594</v>
      </c>
      <c r="Q2639" s="89"/>
    </row>
    <row r="2640" spans="1:17" x14ac:dyDescent="0.25">
      <c r="B2640" s="84" t="str">
        <f>IF(A2640&gt;"",IF(A2640=E2640,"No",(IF(IFERROR(VLOOKUP(A2640,E:E,1,FALSE)=A2640,FALSE),"Duplicate",IF(E2640&gt;"","Mismatch","IT Only")))),"No")</f>
        <v>No</v>
      </c>
      <c r="C2640" s="86" t="s">
        <v>430</v>
      </c>
      <c r="D2640" s="84" t="s">
        <v>431</v>
      </c>
      <c r="E2640" s="84" t="s">
        <v>7808</v>
      </c>
      <c r="F2640" s="84" t="str">
        <f>IF(E2640=0,"N/A",IF(IF(E2640&gt;"",COUNTIF(E:E,E2640),0)&gt;1,"Yes","No"))</f>
        <v>No</v>
      </c>
      <c r="G2640" s="87" t="s">
        <v>7809</v>
      </c>
      <c r="H2640" s="87" t="s">
        <v>593</v>
      </c>
      <c r="I2640" s="87" t="s">
        <v>435</v>
      </c>
      <c r="J2640" s="87" t="s">
        <v>436</v>
      </c>
      <c r="K2640" s="87"/>
      <c r="L2640" s="87"/>
      <c r="M2640" s="87"/>
      <c r="N2640" s="87" t="s">
        <v>7810</v>
      </c>
      <c r="O2640" s="94">
        <v>588</v>
      </c>
      <c r="P2640" s="87" t="s">
        <v>594</v>
      </c>
      <c r="Q2640" s="89"/>
    </row>
    <row r="2641" spans="1:17" x14ac:dyDescent="0.25">
      <c r="B2641" s="84" t="str">
        <f>IF(A2641&gt;"",IF(A2641=E2641,"No",(IF(IFERROR(VLOOKUP(A2641,E:E,1,FALSE)=A2641,FALSE),"Duplicate",IF(E2641&gt;"","Mismatch","IT Only")))),"No")</f>
        <v>No</v>
      </c>
      <c r="C2641" s="86" t="s">
        <v>430</v>
      </c>
      <c r="D2641" s="84" t="s">
        <v>431</v>
      </c>
      <c r="E2641" s="143" t="s">
        <v>7811</v>
      </c>
      <c r="F2641" s="84" t="str">
        <f>IF(E2641=0,"N/A",IF(IF(E2641&gt;"",COUNTIF(E:E,E2641),0)&gt;1,"Yes","No"))</f>
        <v>No</v>
      </c>
      <c r="G2641" s="87" t="s">
        <v>7812</v>
      </c>
      <c r="H2641" s="87" t="s">
        <v>593</v>
      </c>
      <c r="I2641" s="87" t="s">
        <v>435</v>
      </c>
      <c r="J2641" s="87" t="s">
        <v>436</v>
      </c>
      <c r="K2641" s="87"/>
      <c r="L2641" s="87"/>
      <c r="M2641" s="87"/>
      <c r="N2641" s="87" t="s">
        <v>7813</v>
      </c>
      <c r="O2641" s="94">
        <v>589</v>
      </c>
      <c r="P2641" s="87" t="s">
        <v>594</v>
      </c>
      <c r="Q2641" s="89"/>
    </row>
    <row r="2642" spans="1:17" x14ac:dyDescent="0.25">
      <c r="B2642" s="84" t="str">
        <f>IF(A2642&gt;"",IF(A2642=E2642,"No",(IF(IFERROR(VLOOKUP(A2642,E:E,1,FALSE)=A2642,FALSE),"Duplicate",IF(E2642&gt;"","Mismatch","IT Only")))),"No")</f>
        <v>No</v>
      </c>
      <c r="C2642" s="86" t="s">
        <v>430</v>
      </c>
      <c r="D2642" s="84" t="s">
        <v>431</v>
      </c>
      <c r="E2642" s="84" t="s">
        <v>7719</v>
      </c>
      <c r="F2642" s="84" t="str">
        <f>IF(E2642=0,"N/A",IF(IF(E2642&gt;"",COUNTIF(E:E,E2642),0)&gt;1,"Yes","No"))</f>
        <v>No</v>
      </c>
      <c r="G2642" s="87" t="s">
        <v>7720</v>
      </c>
      <c r="H2642" s="87" t="s">
        <v>593</v>
      </c>
      <c r="I2642" s="87" t="s">
        <v>435</v>
      </c>
      <c r="J2642" s="87" t="s">
        <v>436</v>
      </c>
      <c r="K2642" s="87"/>
      <c r="L2642" s="87"/>
      <c r="M2642" s="87"/>
      <c r="N2642" s="87" t="s">
        <v>7719</v>
      </c>
      <c r="O2642" s="94">
        <v>323</v>
      </c>
      <c r="P2642" s="87" t="s">
        <v>594</v>
      </c>
      <c r="Q2642" s="89"/>
    </row>
    <row r="2643" spans="1:17" x14ac:dyDescent="0.25">
      <c r="B2643" s="84" t="str">
        <f>IF(A2643&gt;"",IF(A2643=E2643,"No",(IF(IFERROR(VLOOKUP(A2643,E:E,1,FALSE)=A2643,FALSE),"Duplicate",IF(E2643&gt;"","Mismatch","IT Only")))),"No")</f>
        <v>No</v>
      </c>
      <c r="C2643" s="86" t="s">
        <v>430</v>
      </c>
      <c r="D2643" s="84" t="s">
        <v>431</v>
      </c>
      <c r="E2643" s="143" t="s">
        <v>7721</v>
      </c>
      <c r="F2643" s="84" t="str">
        <f>IF(E2643=0,"N/A",IF(IF(E2643&gt;"",COUNTIF(E:E,E2643),0)&gt;1,"Yes","No"))</f>
        <v>No</v>
      </c>
      <c r="G2643" s="87" t="s">
        <v>7722</v>
      </c>
      <c r="H2643" s="87" t="s">
        <v>593</v>
      </c>
      <c r="I2643" s="87" t="s">
        <v>435</v>
      </c>
      <c r="J2643" s="87" t="s">
        <v>436</v>
      </c>
      <c r="K2643" s="87"/>
      <c r="L2643" s="87"/>
      <c r="M2643" s="87"/>
      <c r="N2643" s="87" t="s">
        <v>7721</v>
      </c>
      <c r="O2643" s="94">
        <v>244</v>
      </c>
      <c r="P2643" s="87" t="s">
        <v>594</v>
      </c>
      <c r="Q2643" s="89"/>
    </row>
    <row r="2644" spans="1:17" x14ac:dyDescent="0.25">
      <c r="A2644" s="143"/>
      <c r="B2644" s="143" t="str">
        <f>IF(A2644&gt;"",IF(A2644=E2644,"No",(IF(IFERROR(VLOOKUP(A2644,E:E,1,FALSE)=A2644,FALSE),"Duplicate",IF(E2644&gt;"","Mismatch","IT Only")))),"No")</f>
        <v>No</v>
      </c>
      <c r="C2644" s="86" t="s">
        <v>430</v>
      </c>
      <c r="D2644" s="143" t="s">
        <v>431</v>
      </c>
      <c r="E2644" s="143" t="s">
        <v>7723</v>
      </c>
      <c r="F2644" s="143" t="str">
        <f>IF(E2644=0,"N/A",IF(IF(E2644&gt;"",COUNTIF(E:E,E2644),0)&gt;1,"Yes","No"))</f>
        <v>No</v>
      </c>
      <c r="G2644" s="87" t="s">
        <v>7724</v>
      </c>
      <c r="H2644" s="87" t="s">
        <v>593</v>
      </c>
      <c r="I2644" s="87" t="s">
        <v>435</v>
      </c>
      <c r="J2644" s="87" t="s">
        <v>436</v>
      </c>
      <c r="K2644" s="87"/>
      <c r="L2644" s="87"/>
      <c r="M2644" s="87"/>
      <c r="N2644" s="87" t="s">
        <v>7723</v>
      </c>
      <c r="O2644" s="94">
        <v>932</v>
      </c>
      <c r="P2644" s="87" t="s">
        <v>594</v>
      </c>
      <c r="Q2644" s="89"/>
    </row>
    <row r="2645" spans="1:17" x14ac:dyDescent="0.25">
      <c r="B2645" s="84" t="str">
        <f>IF(A2645&gt;"",IF(A2645=E2645,"No",(IF(IFERROR(VLOOKUP(A2645,E:E,1,FALSE)=A2645,FALSE),"Duplicate",IF(E2645&gt;"","Mismatch","IT Only")))),"No")</f>
        <v>No</v>
      </c>
      <c r="C2645" s="86" t="s">
        <v>430</v>
      </c>
      <c r="D2645" s="84" t="s">
        <v>431</v>
      </c>
      <c r="E2645" s="84" t="s">
        <v>7725</v>
      </c>
      <c r="F2645" s="84" t="str">
        <f>IF(E2645=0,"N/A",IF(IF(E2645&gt;"",COUNTIF(E:E,E2645),0)&gt;1,"Yes","No"))</f>
        <v>No</v>
      </c>
      <c r="G2645" s="87" t="s">
        <v>7726</v>
      </c>
      <c r="H2645" s="87" t="s">
        <v>593</v>
      </c>
      <c r="I2645" s="87" t="s">
        <v>435</v>
      </c>
      <c r="J2645" s="87" t="s">
        <v>436</v>
      </c>
      <c r="K2645" s="87"/>
      <c r="L2645" s="87"/>
      <c r="M2645" s="87"/>
      <c r="N2645" s="87" t="s">
        <v>7725</v>
      </c>
      <c r="O2645" s="94">
        <v>902</v>
      </c>
      <c r="P2645" s="87" t="s">
        <v>594</v>
      </c>
      <c r="Q2645" s="89"/>
    </row>
    <row r="2646" spans="1:17" x14ac:dyDescent="0.25">
      <c r="A2646" s="143"/>
      <c r="B2646" s="84" t="str">
        <f>IF(A2646&gt;"",IF(A2646=E2646,"No",(IF(IFERROR(VLOOKUP(A2646,E:E,1,FALSE)=A2646,FALSE),"Duplicate",IF(E2646&gt;"","Mismatch","IT Only")))),"No")</f>
        <v>No</v>
      </c>
      <c r="C2646" s="86" t="s">
        <v>430</v>
      </c>
      <c r="D2646" s="84" t="s">
        <v>431</v>
      </c>
      <c r="E2646" s="84" t="s">
        <v>7727</v>
      </c>
      <c r="F2646" s="84" t="str">
        <f>IF(E2646=0,"N/A",IF(IF(E2646&gt;"",COUNTIF(E:E,E2646),0)&gt;1,"Yes","No"))</f>
        <v>No</v>
      </c>
      <c r="G2646" s="87" t="s">
        <v>7728</v>
      </c>
      <c r="H2646" s="87" t="s">
        <v>593</v>
      </c>
      <c r="I2646" s="87" t="s">
        <v>435</v>
      </c>
      <c r="J2646" s="87" t="s">
        <v>436</v>
      </c>
      <c r="K2646" s="87"/>
      <c r="L2646" s="87"/>
      <c r="M2646" s="87"/>
      <c r="N2646" s="87" t="s">
        <v>7727</v>
      </c>
      <c r="O2646" s="94">
        <v>903</v>
      </c>
      <c r="P2646" s="87" t="s">
        <v>594</v>
      </c>
      <c r="Q2646" s="89"/>
    </row>
    <row r="2647" spans="1:17" x14ac:dyDescent="0.25">
      <c r="A2647" s="143"/>
      <c r="B2647" s="84" t="str">
        <f>IF(A2647&gt;"",IF(A2647=E2647,"No",(IF(IFERROR(VLOOKUP(A2647,E:E,1,FALSE)=A2647,FALSE),"Duplicate",IF(E2647&gt;"","Mismatch","IT Only")))),"No")</f>
        <v>No</v>
      </c>
      <c r="C2647" s="86" t="s">
        <v>430</v>
      </c>
      <c r="D2647" s="84" t="s">
        <v>431</v>
      </c>
      <c r="E2647" s="143" t="s">
        <v>7729</v>
      </c>
      <c r="F2647" s="84" t="str">
        <f>IF(E2647=0,"N/A",IF(IF(E2647&gt;"",COUNTIF(E:E,E2647),0)&gt;1,"Yes","No"))</f>
        <v>No</v>
      </c>
      <c r="G2647" s="87" t="s">
        <v>7730</v>
      </c>
      <c r="H2647" s="87" t="s">
        <v>444</v>
      </c>
      <c r="I2647" s="87" t="s">
        <v>445</v>
      </c>
      <c r="J2647" s="87" t="s">
        <v>436</v>
      </c>
      <c r="K2647" s="87"/>
      <c r="L2647" s="87"/>
      <c r="M2647" s="87"/>
      <c r="N2647" s="87" t="s">
        <v>7729</v>
      </c>
      <c r="O2647" s="87" t="s">
        <v>7731</v>
      </c>
      <c r="P2647" s="87" t="s">
        <v>447</v>
      </c>
      <c r="Q2647" s="87" t="s">
        <v>448</v>
      </c>
    </row>
    <row r="2648" spans="1:17" x14ac:dyDescent="0.25">
      <c r="B2648" s="84" t="str">
        <f>IF(A2648&gt;"",IF(A2648=E2648,"No",(IF(IFERROR(VLOOKUP(A2648,E:E,1,FALSE)=A2648,FALSE),"Duplicate",IF(E2648&gt;"","Mismatch","IT Only")))),"No")</f>
        <v>No</v>
      </c>
      <c r="C2648" s="86" t="s">
        <v>430</v>
      </c>
      <c r="D2648" s="84" t="s">
        <v>431</v>
      </c>
      <c r="E2648" s="143" t="s">
        <v>7732</v>
      </c>
      <c r="F2648" s="84" t="str">
        <f>IF(E2648=0,"N/A",IF(IF(E2648&gt;"",COUNTIF(E:E,E2648),0)&gt;1,"Yes","No"))</f>
        <v>No</v>
      </c>
      <c r="G2648" s="87" t="s">
        <v>7733</v>
      </c>
      <c r="H2648" s="87" t="s">
        <v>593</v>
      </c>
      <c r="I2648" s="87" t="s">
        <v>435</v>
      </c>
      <c r="J2648" s="87" t="s">
        <v>436</v>
      </c>
      <c r="K2648" s="87"/>
      <c r="L2648" s="87"/>
      <c r="M2648" s="87"/>
      <c r="N2648" s="87" t="s">
        <v>7732</v>
      </c>
      <c r="O2648" s="88">
        <v>23</v>
      </c>
      <c r="P2648" s="87" t="s">
        <v>594</v>
      </c>
      <c r="Q2648" s="89"/>
    </row>
    <row r="2649" spans="1:17" x14ac:dyDescent="0.25">
      <c r="A2649" s="143"/>
      <c r="B2649" s="84" t="str">
        <f>IF(A2649&gt;"",IF(A2649=E2649,"No",(IF(IFERROR(VLOOKUP(A2649,E:E,1,FALSE)=A2649,FALSE),"Duplicate",IF(E2649&gt;"","Mismatch","IT Only")))),"No")</f>
        <v>No</v>
      </c>
      <c r="C2649" s="86" t="s">
        <v>430</v>
      </c>
      <c r="D2649" s="84" t="s">
        <v>431</v>
      </c>
      <c r="E2649" s="143" t="s">
        <v>7734</v>
      </c>
      <c r="F2649" s="84" t="str">
        <f>IF(E2649=0,"N/A",IF(IF(E2649&gt;"",COUNTIF(E:E,E2649),0)&gt;1,"Yes","No"))</f>
        <v>No</v>
      </c>
      <c r="G2649" s="87" t="s">
        <v>7735</v>
      </c>
      <c r="H2649" s="87" t="s">
        <v>516</v>
      </c>
      <c r="I2649" s="87" t="s">
        <v>445</v>
      </c>
      <c r="J2649" s="87" t="s">
        <v>436</v>
      </c>
      <c r="K2649" s="87"/>
      <c r="L2649" s="87"/>
      <c r="M2649" s="87"/>
      <c r="N2649" s="87" t="s">
        <v>7734</v>
      </c>
      <c r="O2649" s="87" t="s">
        <v>7736</v>
      </c>
      <c r="P2649" s="87" t="s">
        <v>524</v>
      </c>
      <c r="Q2649" s="87" t="s">
        <v>525</v>
      </c>
    </row>
    <row r="2650" spans="1:17" x14ac:dyDescent="0.25">
      <c r="B2650" s="84" t="str">
        <f>IF(A2650&gt;"",IF(A2650=E2650,"No",(IF(IFERROR(VLOOKUP(A2650,E:E,1,FALSE)=A2650,FALSE),"Duplicate",IF(E2650&gt;"","Mismatch","IT Only")))),"No")</f>
        <v>No</v>
      </c>
      <c r="C2650" s="86" t="s">
        <v>430</v>
      </c>
      <c r="D2650" s="84" t="s">
        <v>431</v>
      </c>
      <c r="E2650" s="143" t="s">
        <v>7814</v>
      </c>
      <c r="F2650" s="84" t="str">
        <f>IF(E2650=0,"N/A",IF(IF(E2650&gt;"",COUNTIF(E:E,E2650),0)&gt;1,"Yes","No"))</f>
        <v>No</v>
      </c>
      <c r="G2650" s="87" t="s">
        <v>7815</v>
      </c>
      <c r="H2650" s="87" t="s">
        <v>593</v>
      </c>
      <c r="I2650" s="87" t="s">
        <v>435</v>
      </c>
      <c r="J2650" s="87" t="s">
        <v>436</v>
      </c>
      <c r="K2650" s="87"/>
      <c r="L2650" s="87"/>
      <c r="M2650" s="87"/>
      <c r="N2650" s="87" t="s">
        <v>7816</v>
      </c>
      <c r="O2650" s="88">
        <v>23</v>
      </c>
      <c r="P2650" s="87" t="s">
        <v>594</v>
      </c>
      <c r="Q2650" s="89"/>
    </row>
    <row r="2651" spans="1:17" x14ac:dyDescent="0.25">
      <c r="B2651" s="84" t="str">
        <f>IF(A2651&gt;"",IF(A2651=E2651,"No",(IF(IFERROR(VLOOKUP(A2651,E:E,1,FALSE)=A2651,FALSE),"Duplicate",IF(E2651&gt;"","Mismatch","IT Only")))),"No")</f>
        <v>No</v>
      </c>
      <c r="C2651" s="86" t="s">
        <v>430</v>
      </c>
      <c r="D2651" s="84" t="s">
        <v>431</v>
      </c>
      <c r="E2651" s="143" t="s">
        <v>7817</v>
      </c>
      <c r="F2651" s="84" t="str">
        <f>IF(E2651=0,"N/A",IF(IF(E2651&gt;"",COUNTIF(E:E,E2651),0)&gt;1,"Yes","No"))</f>
        <v>No</v>
      </c>
      <c r="G2651" s="87" t="s">
        <v>7818</v>
      </c>
      <c r="H2651" s="87" t="s">
        <v>593</v>
      </c>
      <c r="I2651" s="87" t="s">
        <v>435</v>
      </c>
      <c r="J2651" s="87" t="s">
        <v>436</v>
      </c>
      <c r="K2651" s="87"/>
      <c r="L2651" s="87"/>
      <c r="M2651" s="87"/>
      <c r="N2651" s="87" t="s">
        <v>7819</v>
      </c>
      <c r="O2651" s="164">
        <v>988</v>
      </c>
      <c r="P2651" s="87" t="s">
        <v>594</v>
      </c>
      <c r="Q2651" s="87"/>
    </row>
    <row r="2652" spans="1:17" x14ac:dyDescent="0.25">
      <c r="E2652" s="203" t="s">
        <v>10459</v>
      </c>
      <c r="G2652" s="141" t="s">
        <v>10471</v>
      </c>
      <c r="H2652" s="110"/>
      <c r="I2652" s="141" t="s">
        <v>10475</v>
      </c>
      <c r="J2652" s="141" t="s">
        <v>500</v>
      </c>
      <c r="K2652" s="144">
        <v>40.541646</v>
      </c>
      <c r="L2652" s="144">
        <v>-89.681715999999994</v>
      </c>
      <c r="M2652" s="110"/>
      <c r="N2652" s="110"/>
      <c r="O2652" s="110"/>
      <c r="P2652" s="110"/>
      <c r="Q2652" s="110"/>
    </row>
    <row r="2653" spans="1:17" x14ac:dyDescent="0.25">
      <c r="A2653" s="84" t="s">
        <v>7637</v>
      </c>
      <c r="B2653" s="84" t="str">
        <f>IF(A2653&gt;"",IF(A2653=E2653,"No",(IF(IFERROR(VLOOKUP(A2653,E:E,1,FALSE)=A2653,FALSE),"Duplicate",IF(E2653&gt;"","Mismatch","IT Only")))),"No")</f>
        <v>No</v>
      </c>
      <c r="C2653" s="86" t="s">
        <v>430</v>
      </c>
      <c r="D2653" s="84" t="s">
        <v>472</v>
      </c>
      <c r="E2653" s="84" t="s">
        <v>7638</v>
      </c>
      <c r="F2653" s="84" t="str">
        <f>IF(E2653=0,"N/A",IF(IF(E2653&gt;"",COUNTIF(E:E,E2653),0)&gt;1,"Yes","No"))</f>
        <v>No</v>
      </c>
      <c r="G2653" s="87" t="s">
        <v>7639</v>
      </c>
      <c r="H2653" s="87" t="s">
        <v>434</v>
      </c>
      <c r="I2653" s="87" t="s">
        <v>435</v>
      </c>
      <c r="J2653" s="87" t="s">
        <v>436</v>
      </c>
      <c r="K2653" s="87">
        <v>38.870350000000002</v>
      </c>
      <c r="L2653" s="87">
        <v>-90.901650000000004</v>
      </c>
      <c r="M2653" s="87"/>
      <c r="N2653" s="87" t="s">
        <v>7638</v>
      </c>
      <c r="O2653" s="94">
        <v>661</v>
      </c>
      <c r="P2653" s="87" t="s">
        <v>699</v>
      </c>
      <c r="Q2653" s="89"/>
    </row>
    <row r="2654" spans="1:17" x14ac:dyDescent="0.25">
      <c r="A2654" s="143" t="s">
        <v>7057</v>
      </c>
      <c r="B2654" s="84" t="str">
        <f>IF(A2654&gt;"",IF(A2654=E2654,"No",(IF(IFERROR(VLOOKUP(A2654,E:E,1,FALSE)=A2654,FALSE),"Duplicate",IF(E2654&gt;"","Mismatch","IT Only")))),"No")</f>
        <v>No</v>
      </c>
      <c r="C2654" s="86" t="s">
        <v>430</v>
      </c>
      <c r="D2654" s="84" t="s">
        <v>472</v>
      </c>
      <c r="E2654" s="84" t="s">
        <v>7058</v>
      </c>
      <c r="F2654" s="84" t="str">
        <f>IF(E2654=0,"N/A",IF(IF(E2654&gt;"",COUNTIF(E:E,E2654),0)&gt;1,"Yes","No"))</f>
        <v>No</v>
      </c>
      <c r="G2654" s="87" t="s">
        <v>7059</v>
      </c>
      <c r="H2654" s="87" t="s">
        <v>516</v>
      </c>
      <c r="I2654" s="87" t="s">
        <v>445</v>
      </c>
      <c r="J2654" s="87" t="s">
        <v>552</v>
      </c>
      <c r="K2654" s="87">
        <v>38.59868333</v>
      </c>
      <c r="L2654" s="87">
        <v>-89.938533329999999</v>
      </c>
      <c r="M2654" s="87"/>
      <c r="N2654" s="87" t="s">
        <v>7060</v>
      </c>
      <c r="O2654" s="87" t="s">
        <v>7061</v>
      </c>
      <c r="P2654" s="87" t="s">
        <v>524</v>
      </c>
      <c r="Q2654" s="87" t="s">
        <v>525</v>
      </c>
    </row>
    <row r="2655" spans="1:17" x14ac:dyDescent="0.25">
      <c r="A2655" s="143"/>
      <c r="B2655" s="84" t="str">
        <f>IF(A2655&gt;"",IF(A2655=E2655,"No",(IF(IFERROR(VLOOKUP(A2655,E:E,1,FALSE)=A2655,FALSE),"Duplicate",IF(E2655&gt;"","Mismatch","IT Only")))),"No")</f>
        <v>No</v>
      </c>
      <c r="C2655" s="86" t="s">
        <v>430</v>
      </c>
      <c r="D2655" s="84" t="s">
        <v>431</v>
      </c>
      <c r="E2655" s="143" t="s">
        <v>7836</v>
      </c>
      <c r="F2655" s="84" t="str">
        <f>IF(E2655=0,"N/A",IF(IF(E2655&gt;"",COUNTIF(E:E,E2655),0)&gt;1,"Yes","No"))</f>
        <v>No</v>
      </c>
      <c r="G2655" s="87" t="s">
        <v>7837</v>
      </c>
      <c r="H2655" s="87" t="s">
        <v>692</v>
      </c>
      <c r="I2655" s="87" t="s">
        <v>435</v>
      </c>
      <c r="J2655" s="87" t="s">
        <v>436</v>
      </c>
      <c r="K2655" s="87">
        <v>37.942500000000003</v>
      </c>
      <c r="L2655" s="87">
        <v>-90.768666670000002</v>
      </c>
      <c r="M2655" s="87"/>
      <c r="N2655" s="87" t="s">
        <v>7836</v>
      </c>
      <c r="O2655" s="94">
        <v>484</v>
      </c>
      <c r="P2655" s="87" t="s">
        <v>1039</v>
      </c>
      <c r="Q2655" s="89"/>
    </row>
    <row r="2656" spans="1:17" x14ac:dyDescent="0.25">
      <c r="A2656" s="143"/>
      <c r="B2656" s="84" t="str">
        <f>IF(A2656&gt;"",IF(A2656=E2656,"No",(IF(IFERROR(VLOOKUP(A2656,E:E,1,FALSE)=A2656,FALSE),"Duplicate",IF(E2656&gt;"","Mismatch","IT Only")))),"No")</f>
        <v>No</v>
      </c>
      <c r="C2656" s="86" t="s">
        <v>430</v>
      </c>
      <c r="D2656" s="84" t="s">
        <v>431</v>
      </c>
      <c r="E2656" s="84" t="s">
        <v>7397</v>
      </c>
      <c r="F2656" s="84" t="str">
        <f>IF(E2656=0,"N/A",IF(IF(E2656&gt;"",COUNTIF(E:E,E2656),0)&gt;1,"Yes","No"))</f>
        <v>No</v>
      </c>
      <c r="G2656" s="87" t="s">
        <v>7398</v>
      </c>
      <c r="H2656" s="87" t="s">
        <v>593</v>
      </c>
      <c r="I2656" s="87" t="s">
        <v>435</v>
      </c>
      <c r="J2656" s="87" t="s">
        <v>436</v>
      </c>
      <c r="K2656" s="87">
        <v>38.828583330000001</v>
      </c>
      <c r="L2656" s="87">
        <v>-90.33111667</v>
      </c>
      <c r="M2656" s="87"/>
      <c r="N2656" s="87" t="s">
        <v>7397</v>
      </c>
      <c r="O2656" s="94">
        <v>229</v>
      </c>
      <c r="P2656" s="87" t="s">
        <v>1232</v>
      </c>
      <c r="Q2656" s="89"/>
    </row>
    <row r="2657" spans="1:17" x14ac:dyDescent="0.25">
      <c r="A2657" s="143"/>
      <c r="B2657" s="143" t="str">
        <f>IF(A2657&gt;"",IF(A2657=E2657,"No",(IF(IFERROR(VLOOKUP(A2657,E:E,1,FALSE)=A2657,FALSE),"Duplicate",IF(E2657&gt;"","Mismatch","IT Only")))),"No")</f>
        <v>No</v>
      </c>
      <c r="C2657" s="86" t="s">
        <v>430</v>
      </c>
      <c r="D2657" s="143" t="s">
        <v>431</v>
      </c>
      <c r="E2657" s="143" t="s">
        <v>7438</v>
      </c>
      <c r="F2657" s="143" t="str">
        <f>IF(E2657=0,"N/A",IF(IF(E2657&gt;"",COUNTIF(E:E,E2657),0)&gt;1,"Yes","No"))</f>
        <v>No</v>
      </c>
      <c r="G2657" s="87" t="s">
        <v>7439</v>
      </c>
      <c r="H2657" s="87" t="s">
        <v>444</v>
      </c>
      <c r="I2657" s="87" t="s">
        <v>445</v>
      </c>
      <c r="J2657" s="87" t="s">
        <v>436</v>
      </c>
      <c r="K2657" s="87">
        <v>40.554136999999997</v>
      </c>
      <c r="L2657" s="87">
        <v>-89.665333000000004</v>
      </c>
      <c r="M2657" s="87"/>
      <c r="N2657" s="87" t="s">
        <v>7438</v>
      </c>
      <c r="O2657" s="87" t="s">
        <v>7437</v>
      </c>
      <c r="P2657" s="87" t="s">
        <v>447</v>
      </c>
      <c r="Q2657" s="87" t="s">
        <v>448</v>
      </c>
    </row>
    <row r="2658" spans="1:17" x14ac:dyDescent="0.25">
      <c r="A2658" s="143"/>
      <c r="B2658" s="84" t="str">
        <f>IF(A2658&gt;"",IF(A2658=E2658,"No",(IF(IFERROR(VLOOKUP(A2658,E:E,1,FALSE)=A2658,FALSE),"Duplicate",IF(E2658&gt;"","Mismatch","IT Only")))),"No")</f>
        <v>No</v>
      </c>
      <c r="C2658" s="86" t="s">
        <v>430</v>
      </c>
      <c r="D2658" s="84" t="s">
        <v>431</v>
      </c>
      <c r="E2658" s="84" t="s">
        <v>7888</v>
      </c>
      <c r="F2658" s="84" t="str">
        <f>IF(E2658=0,"N/A",IF(IF(E2658&gt;"",COUNTIF(E:E,E2658),0)&gt;1,"Yes","No"))</f>
        <v>No</v>
      </c>
      <c r="G2658" s="87" t="s">
        <v>7889</v>
      </c>
      <c r="H2658" s="87" t="s">
        <v>479</v>
      </c>
      <c r="I2658" s="87" t="s">
        <v>445</v>
      </c>
      <c r="J2658" s="87" t="s">
        <v>436</v>
      </c>
      <c r="K2658" s="87">
        <v>39.932666670000003</v>
      </c>
      <c r="L2658" s="87">
        <v>-91.399933329999996</v>
      </c>
      <c r="M2658" s="87"/>
      <c r="N2658" s="87" t="s">
        <v>7888</v>
      </c>
      <c r="O2658" s="87" t="s">
        <v>7890</v>
      </c>
      <c r="P2658" s="87" t="s">
        <v>482</v>
      </c>
      <c r="Q2658" s="87" t="s">
        <v>483</v>
      </c>
    </row>
    <row r="2659" spans="1:17" s="143" customFormat="1" x14ac:dyDescent="0.25">
      <c r="A2659" s="93" t="s">
        <v>7891</v>
      </c>
      <c r="B2659" s="143" t="str">
        <f>IF(A2659&gt;"",IF(A2659=E2659,"No",(IF(IFERROR(VLOOKUP(A2659,E:E,1,FALSE)=A2659,FALSE),"Duplicate",IF(E2659&gt;"","Mismatch","IT Only")))),"No")</f>
        <v>Duplicate</v>
      </c>
      <c r="C2659" s="86" t="s">
        <v>463</v>
      </c>
      <c r="D2659" s="143" t="s">
        <v>464</v>
      </c>
      <c r="E2659" s="143" t="s">
        <v>7892</v>
      </c>
      <c r="F2659" s="143" t="str">
        <f>IF(E2659=0,"N/A",IF(IF(E2659&gt;"",COUNTIF(E:E,E2659),0)&gt;1,"Yes","No"))</f>
        <v>No</v>
      </c>
      <c r="G2659" s="106" t="s">
        <v>7893</v>
      </c>
      <c r="H2659" s="106" t="s">
        <v>479</v>
      </c>
      <c r="I2659" s="106" t="s">
        <v>445</v>
      </c>
      <c r="J2659" s="106" t="s">
        <v>467</v>
      </c>
      <c r="K2659" s="106">
        <v>39.919851999999999</v>
      </c>
      <c r="L2659" s="106">
        <v>-91.393338999999997</v>
      </c>
      <c r="M2659" s="106"/>
      <c r="N2659" s="106" t="s">
        <v>7892</v>
      </c>
      <c r="O2659" s="106" t="s">
        <v>7894</v>
      </c>
      <c r="P2659" s="106" t="s">
        <v>482</v>
      </c>
      <c r="Q2659" s="106" t="s">
        <v>483</v>
      </c>
    </row>
    <row r="2660" spans="1:17" x14ac:dyDescent="0.25">
      <c r="A2660" s="143"/>
      <c r="B2660" s="84" t="str">
        <f>IF(A2660&gt;"",IF(A2660=E2660,"No",(IF(IFERROR(VLOOKUP(A2660,E:E,1,FALSE)=A2660,FALSE),"Duplicate",IF(E2660&gt;"","Mismatch","IT Only")))),"No")</f>
        <v>No</v>
      </c>
      <c r="C2660" s="86" t="s">
        <v>430</v>
      </c>
      <c r="D2660" s="84" t="s">
        <v>431</v>
      </c>
      <c r="E2660" s="143" t="s">
        <v>7895</v>
      </c>
      <c r="F2660" s="84" t="str">
        <f>IF(E2660=0,"N/A",IF(IF(E2660&gt;"",COUNTIF(E:E,E2660),0)&gt;1,"Yes","No"))</f>
        <v>No</v>
      </c>
      <c r="G2660" s="87" t="s">
        <v>7896</v>
      </c>
      <c r="H2660" s="87" t="s">
        <v>479</v>
      </c>
      <c r="I2660" s="87" t="s">
        <v>445</v>
      </c>
      <c r="J2660" s="87" t="s">
        <v>436</v>
      </c>
      <c r="K2660" s="87">
        <v>39.941000000000003</v>
      </c>
      <c r="L2660" s="87">
        <v>-91.391633330000005</v>
      </c>
      <c r="M2660" s="87"/>
      <c r="N2660" s="87" t="s">
        <v>7895</v>
      </c>
      <c r="O2660" s="87" t="s">
        <v>7897</v>
      </c>
      <c r="P2660" s="87" t="s">
        <v>482</v>
      </c>
      <c r="Q2660" s="87" t="s">
        <v>483</v>
      </c>
    </row>
    <row r="2661" spans="1:17" x14ac:dyDescent="0.25">
      <c r="A2661" s="143"/>
      <c r="B2661" s="84" t="str">
        <f>IF(A2661&gt;"",IF(A2661=E2661,"No",(IF(IFERROR(VLOOKUP(A2661,E:E,1,FALSE)=A2661,FALSE),"Duplicate",IF(E2661&gt;"","Mismatch","IT Only")))),"No")</f>
        <v>No</v>
      </c>
      <c r="C2661" s="86" t="s">
        <v>430</v>
      </c>
      <c r="D2661" s="84" t="s">
        <v>431</v>
      </c>
      <c r="E2661" s="143" t="s">
        <v>7898</v>
      </c>
      <c r="F2661" s="84" t="str">
        <f>IF(E2661=0,"N/A",IF(IF(E2661&gt;"",COUNTIF(E:E,E2661),0)&gt;1,"Yes","No"))</f>
        <v>No</v>
      </c>
      <c r="G2661" s="87" t="s">
        <v>7899</v>
      </c>
      <c r="H2661" s="87" t="s">
        <v>479</v>
      </c>
      <c r="I2661" s="87" t="s">
        <v>445</v>
      </c>
      <c r="J2661" s="87" t="s">
        <v>436</v>
      </c>
      <c r="K2661" s="87">
        <v>39.96466667</v>
      </c>
      <c r="L2661" s="87">
        <v>-91.391900000000007</v>
      </c>
      <c r="M2661" s="87"/>
      <c r="N2661" s="87" t="s">
        <v>7898</v>
      </c>
      <c r="O2661" s="87" t="s">
        <v>7900</v>
      </c>
      <c r="P2661" s="87" t="s">
        <v>482</v>
      </c>
      <c r="Q2661" s="87" t="s">
        <v>483</v>
      </c>
    </row>
    <row r="2662" spans="1:17" x14ac:dyDescent="0.25">
      <c r="A2662" s="93" t="s">
        <v>7901</v>
      </c>
      <c r="B2662" s="84" t="str">
        <f>IF(A2662&gt;"",IF(A2662=E2662,"No",(IF(IFERROR(VLOOKUP(A2662,E:E,1,FALSE)=A2662,FALSE),"Duplicate",IF(E2662&gt;"","Mismatch","IT Only")))),"No")</f>
        <v>Mismatch</v>
      </c>
      <c r="C2662" s="86" t="s">
        <v>463</v>
      </c>
      <c r="D2662" s="84" t="s">
        <v>464</v>
      </c>
      <c r="E2662" s="143" t="s">
        <v>7902</v>
      </c>
      <c r="F2662" s="84" t="str">
        <f>IF(E2662=0,"N/A",IF(IF(E2662&gt;"",COUNTIF(E:E,E2662),0)&gt;1,"Yes","No"))</f>
        <v>No</v>
      </c>
      <c r="G2662" s="87" t="s">
        <v>7903</v>
      </c>
      <c r="H2662" s="87" t="s">
        <v>479</v>
      </c>
      <c r="I2662" s="87" t="s">
        <v>445</v>
      </c>
      <c r="J2662" s="87" t="s">
        <v>436</v>
      </c>
      <c r="K2662" s="87">
        <v>39.951500000000003</v>
      </c>
      <c r="L2662" s="87">
        <v>-91.390583329999998</v>
      </c>
      <c r="M2662" s="87"/>
      <c r="N2662" s="87" t="s">
        <v>7902</v>
      </c>
      <c r="O2662" s="87" t="s">
        <v>7904</v>
      </c>
      <c r="P2662" s="87" t="s">
        <v>482</v>
      </c>
      <c r="Q2662" s="87" t="s">
        <v>483</v>
      </c>
    </row>
    <row r="2663" spans="1:17" x14ac:dyDescent="0.25">
      <c r="A2663" s="143"/>
      <c r="B2663" s="84" t="str">
        <f>IF(A2663&gt;"",IF(A2663=E2663,"No",(IF(IFERROR(VLOOKUP(A2663,E:E,1,FALSE)=A2663,FALSE),"Duplicate",IF(E2663&gt;"","Mismatch","IT Only")))),"No")</f>
        <v>No</v>
      </c>
      <c r="C2663" s="86" t="s">
        <v>430</v>
      </c>
      <c r="D2663" s="84" t="s">
        <v>431</v>
      </c>
      <c r="E2663" s="143" t="s">
        <v>7905</v>
      </c>
      <c r="F2663" s="84" t="str">
        <f>IF(E2663=0,"N/A",IF(IF(E2663&gt;"",COUNTIF(E:E,E2663),0)&gt;1,"Yes","No"))</f>
        <v>No</v>
      </c>
      <c r="G2663" s="87" t="s">
        <v>7906</v>
      </c>
      <c r="H2663" s="87" t="s">
        <v>479</v>
      </c>
      <c r="I2663" s="87" t="s">
        <v>445</v>
      </c>
      <c r="J2663" s="87" t="s">
        <v>436</v>
      </c>
      <c r="K2663" s="87">
        <v>39.936</v>
      </c>
      <c r="L2663" s="87">
        <v>-91.382616670000004</v>
      </c>
      <c r="M2663" s="87"/>
      <c r="N2663" s="87" t="s">
        <v>7905</v>
      </c>
      <c r="O2663" s="87" t="s">
        <v>7907</v>
      </c>
      <c r="P2663" s="87" t="s">
        <v>482</v>
      </c>
      <c r="Q2663" s="87" t="s">
        <v>483</v>
      </c>
    </row>
    <row r="2664" spans="1:17" x14ac:dyDescent="0.25">
      <c r="A2664" s="143"/>
      <c r="B2664" s="84" t="str">
        <f>IF(A2664&gt;"",IF(A2664=E2664,"No",(IF(IFERROR(VLOOKUP(A2664,E:E,1,FALSE)=A2664,FALSE),"Duplicate",IF(E2664&gt;"","Mismatch","IT Only")))),"No")</f>
        <v>No</v>
      </c>
      <c r="C2664" s="86" t="s">
        <v>430</v>
      </c>
      <c r="D2664" s="84" t="s">
        <v>431</v>
      </c>
      <c r="E2664" s="84" t="s">
        <v>7908</v>
      </c>
      <c r="F2664" s="84" t="str">
        <f>IF(E2664=0,"N/A",IF(IF(E2664&gt;"",COUNTIF(E:E,E2664),0)&gt;1,"Yes","No"))</f>
        <v>No</v>
      </c>
      <c r="G2664" s="87" t="s">
        <v>7909</v>
      </c>
      <c r="H2664" s="87" t="s">
        <v>479</v>
      </c>
      <c r="I2664" s="87" t="s">
        <v>445</v>
      </c>
      <c r="J2664" s="87" t="s">
        <v>436</v>
      </c>
      <c r="K2664" s="87">
        <v>39.946833329999997</v>
      </c>
      <c r="L2664" s="87">
        <v>-91.380899999999997</v>
      </c>
      <c r="M2664" s="87"/>
      <c r="N2664" s="87" t="s">
        <v>7908</v>
      </c>
      <c r="O2664" s="87" t="s">
        <v>7910</v>
      </c>
      <c r="P2664" s="87" t="s">
        <v>482</v>
      </c>
      <c r="Q2664" s="87" t="s">
        <v>483</v>
      </c>
    </row>
    <row r="2665" spans="1:17" x14ac:dyDescent="0.25">
      <c r="A2665" s="93" t="s">
        <v>7911</v>
      </c>
      <c r="B2665" s="84" t="str">
        <f>IF(A2665&gt;"",IF(A2665=E2665,"No",(IF(IFERROR(VLOOKUP(A2665,E:E,1,FALSE)=A2665,FALSE),"Duplicate",IF(E2665&gt;"","Mismatch","IT Only")))),"No")</f>
        <v>Mismatch</v>
      </c>
      <c r="C2665" s="86" t="s">
        <v>463</v>
      </c>
      <c r="D2665" s="84" t="s">
        <v>464</v>
      </c>
      <c r="E2665" s="84" t="s">
        <v>7912</v>
      </c>
      <c r="F2665" s="84" t="str">
        <f>IF(E2665=0,"N/A",IF(IF(E2665&gt;"",COUNTIF(E:E,E2665),0)&gt;1,"Yes","No"))</f>
        <v>No</v>
      </c>
      <c r="G2665" s="87" t="s">
        <v>7913</v>
      </c>
      <c r="H2665" s="87" t="s">
        <v>479</v>
      </c>
      <c r="I2665" s="87" t="s">
        <v>445</v>
      </c>
      <c r="J2665" s="87" t="s">
        <v>467</v>
      </c>
      <c r="K2665" s="87">
        <v>39.904746940000003</v>
      </c>
      <c r="L2665" s="87">
        <v>-91.378870000000006</v>
      </c>
      <c r="M2665" s="87"/>
      <c r="N2665" s="87" t="s">
        <v>7912</v>
      </c>
      <c r="O2665" s="87" t="s">
        <v>7914</v>
      </c>
      <c r="P2665" s="87" t="s">
        <v>482</v>
      </c>
      <c r="Q2665" s="87" t="s">
        <v>483</v>
      </c>
    </row>
    <row r="2666" spans="1:17" x14ac:dyDescent="0.25">
      <c r="A2666" s="143"/>
      <c r="B2666" s="84" t="str">
        <f>IF(A2666&gt;"",IF(A2666=E2666,"No",(IF(IFERROR(VLOOKUP(A2666,E:E,1,FALSE)=A2666,FALSE),"Duplicate",IF(E2666&gt;"","Mismatch","IT Only")))),"No")</f>
        <v>No</v>
      </c>
      <c r="C2666" s="86" t="s">
        <v>430</v>
      </c>
      <c r="D2666" s="84" t="s">
        <v>431</v>
      </c>
      <c r="E2666" s="84" t="s">
        <v>7915</v>
      </c>
      <c r="F2666" s="84" t="str">
        <f>IF(E2666=0,"N/A",IF(IF(E2666&gt;"",COUNTIF(E:E,E2666),0)&gt;1,"Yes","No"))</f>
        <v>No</v>
      </c>
      <c r="G2666" s="87" t="s">
        <v>7916</v>
      </c>
      <c r="H2666" s="87" t="s">
        <v>479</v>
      </c>
      <c r="I2666" s="87" t="s">
        <v>445</v>
      </c>
      <c r="J2666" s="87" t="s">
        <v>436</v>
      </c>
      <c r="K2666" s="87">
        <v>39.916666669999998</v>
      </c>
      <c r="L2666" s="87">
        <v>-91.371300000000005</v>
      </c>
      <c r="M2666" s="87"/>
      <c r="N2666" s="87" t="s">
        <v>7915</v>
      </c>
      <c r="O2666" s="87" t="s">
        <v>7917</v>
      </c>
      <c r="P2666" s="87" t="s">
        <v>482</v>
      </c>
      <c r="Q2666" s="87" t="s">
        <v>483</v>
      </c>
    </row>
    <row r="2667" spans="1:17" x14ac:dyDescent="0.25">
      <c r="A2667" s="143"/>
      <c r="B2667" s="84" t="str">
        <f>IF(A2667&gt;"",IF(A2667=E2667,"No",(IF(IFERROR(VLOOKUP(A2667,E:E,1,FALSE)=A2667,FALSE),"Duplicate",IF(E2667&gt;"","Mismatch","IT Only")))),"No")</f>
        <v>No</v>
      </c>
      <c r="C2667" s="86" t="s">
        <v>430</v>
      </c>
      <c r="D2667" s="84" t="s">
        <v>431</v>
      </c>
      <c r="E2667" s="143" t="s">
        <v>7921</v>
      </c>
      <c r="F2667" s="84" t="str">
        <f>IF(E2667=0,"N/A",IF(IF(E2667&gt;"",COUNTIF(E:E,E2667),0)&gt;1,"Yes","No"))</f>
        <v>No</v>
      </c>
      <c r="G2667" s="87" t="s">
        <v>7922</v>
      </c>
      <c r="H2667" s="87" t="s">
        <v>479</v>
      </c>
      <c r="I2667" s="87" t="s">
        <v>445</v>
      </c>
      <c r="J2667" s="87" t="s">
        <v>436</v>
      </c>
      <c r="K2667" s="87">
        <v>39.932833330000001</v>
      </c>
      <c r="L2667" s="87">
        <v>-91.367683330000006</v>
      </c>
      <c r="M2667" s="87"/>
      <c r="N2667" s="87" t="s">
        <v>7921</v>
      </c>
      <c r="O2667" s="87" t="s">
        <v>7923</v>
      </c>
      <c r="P2667" s="87" t="s">
        <v>482</v>
      </c>
      <c r="Q2667" s="87" t="s">
        <v>483</v>
      </c>
    </row>
    <row r="2668" spans="1:17" x14ac:dyDescent="0.25">
      <c r="A2668" s="143"/>
      <c r="B2668" s="84" t="str">
        <f>IF(A2668&gt;"",IF(A2668=E2668,"No",(IF(IFERROR(VLOOKUP(A2668,E:E,1,FALSE)=A2668,FALSE),"Duplicate",IF(E2668&gt;"","Mismatch","IT Only")))),"No")</f>
        <v>No</v>
      </c>
      <c r="C2668" s="86" t="s">
        <v>430</v>
      </c>
      <c r="D2668" s="84" t="s">
        <v>431</v>
      </c>
      <c r="E2668" s="143" t="s">
        <v>7924</v>
      </c>
      <c r="F2668" s="84" t="str">
        <f>IF(E2668=0,"N/A",IF(IF(E2668&gt;"",COUNTIF(E:E,E2668),0)&gt;1,"Yes","No"))</f>
        <v>No</v>
      </c>
      <c r="G2668" s="87" t="s">
        <v>7925</v>
      </c>
      <c r="H2668" s="87" t="s">
        <v>479</v>
      </c>
      <c r="I2668" s="87" t="s">
        <v>445</v>
      </c>
      <c r="J2668" s="87" t="s">
        <v>436</v>
      </c>
      <c r="K2668" s="87">
        <v>39.95333333</v>
      </c>
      <c r="L2668" s="87">
        <v>-91.367466669999999</v>
      </c>
      <c r="M2668" s="87"/>
      <c r="N2668" s="87" t="s">
        <v>7924</v>
      </c>
      <c r="O2668" s="87" t="s">
        <v>7926</v>
      </c>
      <c r="P2668" s="87" t="s">
        <v>482</v>
      </c>
      <c r="Q2668" s="87" t="s">
        <v>483</v>
      </c>
    </row>
    <row r="2669" spans="1:17" x14ac:dyDescent="0.25">
      <c r="A2669" s="93" t="s">
        <v>7927</v>
      </c>
      <c r="B2669" s="84" t="str">
        <f>IF(A2669&gt;"",IF(A2669=E2669,"No",(IF(IFERROR(VLOOKUP(A2669,E:E,1,FALSE)=A2669,FALSE),"Duplicate",IF(E2669&gt;"","Mismatch","IT Only")))),"No")</f>
        <v>Mismatch</v>
      </c>
      <c r="C2669" s="86" t="s">
        <v>463</v>
      </c>
      <c r="D2669" s="84" t="s">
        <v>464</v>
      </c>
      <c r="E2669" s="84" t="s">
        <v>7928</v>
      </c>
      <c r="F2669" s="84" t="str">
        <f>IF(E2669=0,"N/A",IF(IF(E2669&gt;"",COUNTIF(E:E,E2669),0)&gt;1,"Yes","No"))</f>
        <v>No</v>
      </c>
      <c r="G2669" s="87" t="s">
        <v>7929</v>
      </c>
      <c r="H2669" s="87" t="s">
        <v>479</v>
      </c>
      <c r="I2669" s="87" t="s">
        <v>445</v>
      </c>
      <c r="J2669" s="87" t="s">
        <v>436</v>
      </c>
      <c r="K2669" s="87">
        <v>39.970999999999997</v>
      </c>
      <c r="L2669" s="87">
        <v>-91.367733329999993</v>
      </c>
      <c r="M2669" s="87"/>
      <c r="N2669" s="87" t="s">
        <v>7928</v>
      </c>
      <c r="O2669" s="87" t="s">
        <v>7930</v>
      </c>
      <c r="P2669" s="87" t="s">
        <v>482</v>
      </c>
      <c r="Q2669" s="87" t="s">
        <v>483</v>
      </c>
    </row>
    <row r="2670" spans="1:17" x14ac:dyDescent="0.25">
      <c r="A2670" s="143"/>
      <c r="B2670" s="84" t="str">
        <f>IF(A2670&gt;"",IF(A2670=E2670,"No",(IF(IFERROR(VLOOKUP(A2670,E:E,1,FALSE)=A2670,FALSE),"Duplicate",IF(E2670&gt;"","Mismatch","IT Only")))),"No")</f>
        <v>No</v>
      </c>
      <c r="C2670" s="86" t="s">
        <v>430</v>
      </c>
      <c r="D2670" s="84" t="s">
        <v>431</v>
      </c>
      <c r="E2670" s="84" t="s">
        <v>7931</v>
      </c>
      <c r="F2670" s="84" t="str">
        <f>IF(E2670=0,"N/A",IF(IF(E2670&gt;"",COUNTIF(E:E,E2670),0)&gt;1,"Yes","No"))</f>
        <v>No</v>
      </c>
      <c r="G2670" s="87" t="s">
        <v>7932</v>
      </c>
      <c r="H2670" s="87" t="s">
        <v>479</v>
      </c>
      <c r="I2670" s="87" t="s">
        <v>445</v>
      </c>
      <c r="J2670" s="87" t="s">
        <v>436</v>
      </c>
      <c r="K2670" s="87">
        <v>39.913166670000003</v>
      </c>
      <c r="L2670" s="87">
        <v>-91.361866669999998</v>
      </c>
      <c r="M2670" s="87"/>
      <c r="N2670" s="87" t="s">
        <v>7931</v>
      </c>
      <c r="O2670" s="87" t="s">
        <v>7933</v>
      </c>
      <c r="P2670" s="87" t="s">
        <v>482</v>
      </c>
      <c r="Q2670" s="87" t="s">
        <v>483</v>
      </c>
    </row>
    <row r="2671" spans="1:17" x14ac:dyDescent="0.25">
      <c r="A2671" s="143"/>
      <c r="B2671" s="84" t="str">
        <f>IF(A2671&gt;"",IF(A2671=E2671,"No",(IF(IFERROR(VLOOKUP(A2671,E:E,1,FALSE)=A2671,FALSE),"Duplicate",IF(E2671&gt;"","Mismatch","IT Only")))),"No")</f>
        <v>No</v>
      </c>
      <c r="C2671" s="86" t="s">
        <v>430</v>
      </c>
      <c r="D2671" s="84" t="s">
        <v>431</v>
      </c>
      <c r="E2671" s="84" t="s">
        <v>7934</v>
      </c>
      <c r="F2671" s="84" t="str">
        <f>IF(E2671=0,"N/A",IF(IF(E2671&gt;"",COUNTIF(E:E,E2671),0)&gt;1,"Yes","No"))</f>
        <v>No</v>
      </c>
      <c r="G2671" s="87" t="s">
        <v>7935</v>
      </c>
      <c r="H2671" s="87" t="s">
        <v>479</v>
      </c>
      <c r="I2671" s="87" t="s">
        <v>445</v>
      </c>
      <c r="J2671" s="87" t="s">
        <v>436</v>
      </c>
      <c r="K2671" s="87">
        <v>39.938666670000003</v>
      </c>
      <c r="L2671" s="87">
        <v>-91.359566670000007</v>
      </c>
      <c r="M2671" s="87"/>
      <c r="N2671" s="87" t="s">
        <v>7934</v>
      </c>
      <c r="O2671" s="87" t="s">
        <v>7936</v>
      </c>
      <c r="P2671" s="87" t="s">
        <v>482</v>
      </c>
      <c r="Q2671" s="87" t="s">
        <v>483</v>
      </c>
    </row>
    <row r="2672" spans="1:17" x14ac:dyDescent="0.25">
      <c r="A2672" s="143"/>
      <c r="B2672" s="84" t="str">
        <f>IF(A2672&gt;"",IF(A2672=E2672,"No",(IF(IFERROR(VLOOKUP(A2672,E:E,1,FALSE)=A2672,FALSE),"Duplicate",IF(E2672&gt;"","Mismatch","IT Only")))),"No")</f>
        <v>No</v>
      </c>
      <c r="C2672" s="86" t="s">
        <v>430</v>
      </c>
      <c r="D2672" s="84" t="s">
        <v>431</v>
      </c>
      <c r="E2672" s="143" t="s">
        <v>7918</v>
      </c>
      <c r="F2672" s="84" t="str">
        <f>IF(E2672=0,"N/A",IF(IF(E2672&gt;"",COUNTIF(E:E,E2672),0)&gt;1,"Yes","No"))</f>
        <v>No</v>
      </c>
      <c r="G2672" s="87" t="s">
        <v>7919</v>
      </c>
      <c r="H2672" s="87" t="s">
        <v>479</v>
      </c>
      <c r="I2672" s="87" t="s">
        <v>445</v>
      </c>
      <c r="J2672" s="87" t="s">
        <v>436</v>
      </c>
      <c r="K2672" s="87">
        <v>39.921333330000003</v>
      </c>
      <c r="L2672" s="87">
        <v>-91.411833329999993</v>
      </c>
      <c r="M2672" s="87"/>
      <c r="N2672" s="87" t="s">
        <v>7918</v>
      </c>
      <c r="O2672" s="87" t="s">
        <v>7920</v>
      </c>
      <c r="P2672" s="87" t="s">
        <v>482</v>
      </c>
      <c r="Q2672" s="87" t="s">
        <v>483</v>
      </c>
    </row>
    <row r="2673" spans="1:17" x14ac:dyDescent="0.25">
      <c r="A2673" s="93" t="s">
        <v>7937</v>
      </c>
      <c r="B2673" s="84" t="str">
        <f>IF(A2673&gt;"",IF(A2673=E2673,"No",(IF(IFERROR(VLOOKUP(A2673,E:E,1,FALSE)=A2673,FALSE),"Duplicate",IF(E2673&gt;"","Mismatch","IT Only")))),"No")</f>
        <v>Mismatch</v>
      </c>
      <c r="C2673" s="86" t="s">
        <v>463</v>
      </c>
      <c r="D2673" s="84" t="s">
        <v>464</v>
      </c>
      <c r="E2673" s="143" t="s">
        <v>7938</v>
      </c>
      <c r="F2673" s="84" t="str">
        <f>IF(E2673=0,"N/A",IF(IF(E2673&gt;"",COUNTIF(E:E,E2673),0)&gt;1,"Yes","No"))</f>
        <v>No</v>
      </c>
      <c r="G2673" s="87" t="s">
        <v>7939</v>
      </c>
      <c r="H2673" s="87" t="s">
        <v>479</v>
      </c>
      <c r="I2673" s="87" t="s">
        <v>445</v>
      </c>
      <c r="J2673" s="87" t="s">
        <v>436</v>
      </c>
      <c r="K2673" s="87">
        <v>39.94165417</v>
      </c>
      <c r="L2673" s="87">
        <v>-91.347713330000005</v>
      </c>
      <c r="M2673" s="87"/>
      <c r="N2673" s="87" t="s">
        <v>7938</v>
      </c>
      <c r="O2673" s="87" t="s">
        <v>7940</v>
      </c>
      <c r="P2673" s="87" t="s">
        <v>482</v>
      </c>
      <c r="Q2673" s="87" t="s">
        <v>483</v>
      </c>
    </row>
    <row r="2674" spans="1:17" x14ac:dyDescent="0.25">
      <c r="A2674" s="143"/>
      <c r="B2674" s="84" t="str">
        <f>IF(A2674&gt;"",IF(A2674=E2674,"No",(IF(IFERROR(VLOOKUP(A2674,E:E,1,FALSE)=A2674,FALSE),"Duplicate",IF(E2674&gt;"","Mismatch","IT Only")))),"No")</f>
        <v>No</v>
      </c>
      <c r="C2674" s="86" t="s">
        <v>430</v>
      </c>
      <c r="D2674" s="84" t="s">
        <v>431</v>
      </c>
      <c r="E2674" s="84" t="s">
        <v>7941</v>
      </c>
      <c r="F2674" s="84" t="str">
        <f>IF(E2674=0,"N/A",IF(IF(E2674&gt;"",COUNTIF(E:E,E2674),0)&gt;1,"Yes","No"))</f>
        <v>No</v>
      </c>
      <c r="G2674" s="87" t="s">
        <v>7942</v>
      </c>
      <c r="H2674" s="87" t="s">
        <v>479</v>
      </c>
      <c r="I2674" s="87" t="s">
        <v>445</v>
      </c>
      <c r="J2674" s="87" t="s">
        <v>436</v>
      </c>
      <c r="K2674" s="87">
        <v>39.924666670000001</v>
      </c>
      <c r="L2674" s="87">
        <v>-91.407566669999994</v>
      </c>
      <c r="M2674" s="87"/>
      <c r="N2674" s="87" t="s">
        <v>7941</v>
      </c>
      <c r="O2674" s="87" t="s">
        <v>7943</v>
      </c>
      <c r="P2674" s="87" t="s">
        <v>482</v>
      </c>
      <c r="Q2674" s="87" t="s">
        <v>483</v>
      </c>
    </row>
    <row r="2675" spans="1:17" x14ac:dyDescent="0.25">
      <c r="A2675" s="143"/>
      <c r="B2675" s="84" t="str">
        <f>IF(A2675&gt;"",IF(A2675=E2675,"No",(IF(IFERROR(VLOOKUP(A2675,E:E,1,FALSE)=A2675,FALSE),"Duplicate",IF(E2675&gt;"","Mismatch","IT Only")))),"No")</f>
        <v>No</v>
      </c>
      <c r="C2675" s="86" t="s">
        <v>430</v>
      </c>
      <c r="D2675" s="84" t="s">
        <v>431</v>
      </c>
      <c r="E2675" s="84" t="s">
        <v>7944</v>
      </c>
      <c r="F2675" s="84" t="str">
        <f>IF(E2675=0,"N/A",IF(IF(E2675&gt;"",COUNTIF(E:E,E2675),0)&gt;1,"Yes","No"))</f>
        <v>No</v>
      </c>
      <c r="G2675" s="87" t="s">
        <v>7945</v>
      </c>
      <c r="H2675" s="87" t="s">
        <v>479</v>
      </c>
      <c r="I2675" s="87" t="s">
        <v>445</v>
      </c>
      <c r="J2675" s="87" t="s">
        <v>436</v>
      </c>
      <c r="K2675" s="87">
        <v>39.928833330000003</v>
      </c>
      <c r="L2675" s="87">
        <v>-91.407033330000004</v>
      </c>
      <c r="M2675" s="87"/>
      <c r="N2675" s="87" t="s">
        <v>7944</v>
      </c>
      <c r="O2675" s="87" t="s">
        <v>7946</v>
      </c>
      <c r="P2675" s="87" t="s">
        <v>482</v>
      </c>
      <c r="Q2675" s="87" t="s">
        <v>483</v>
      </c>
    </row>
    <row r="2676" spans="1:17" x14ac:dyDescent="0.25">
      <c r="A2676" s="143"/>
      <c r="B2676" s="143" t="str">
        <f>IF(A2676&gt;"",IF(A2676=E2676,"No",(IF(IFERROR(VLOOKUP(A2676,E:E,1,FALSE)=A2676,FALSE),"Duplicate",IF(E2676&gt;"","Mismatch","IT Only")))),"No")</f>
        <v>No</v>
      </c>
      <c r="C2676" s="86" t="s">
        <v>430</v>
      </c>
      <c r="D2676" s="143" t="s">
        <v>431</v>
      </c>
      <c r="E2676" s="143" t="s">
        <v>7947</v>
      </c>
      <c r="F2676" s="143" t="str">
        <f>IF(E2676=0,"N/A",IF(IF(E2676&gt;"",COUNTIF(E:E,E2676),0)&gt;1,"Yes","No"))</f>
        <v>No</v>
      </c>
      <c r="G2676" s="87" t="s">
        <v>7948</v>
      </c>
      <c r="H2676" s="87" t="s">
        <v>479</v>
      </c>
      <c r="I2676" s="87" t="s">
        <v>445</v>
      </c>
      <c r="J2676" s="87" t="s">
        <v>436</v>
      </c>
      <c r="K2676" s="87">
        <v>39.942999999999998</v>
      </c>
      <c r="L2676" s="87">
        <v>-91.404166669999995</v>
      </c>
      <c r="M2676" s="87"/>
      <c r="N2676" s="87" t="s">
        <v>7947</v>
      </c>
      <c r="O2676" s="87" t="s">
        <v>7949</v>
      </c>
      <c r="P2676" s="87" t="s">
        <v>482</v>
      </c>
      <c r="Q2676" s="87" t="s">
        <v>483</v>
      </c>
    </row>
    <row r="2677" spans="1:17" x14ac:dyDescent="0.25">
      <c r="A2677" s="93" t="s">
        <v>7950</v>
      </c>
      <c r="B2677" s="84" t="str">
        <f>IF(A2677&gt;"",IF(A2677=E2677,"No",(IF(IFERROR(VLOOKUP(A2677,E:E,1,FALSE)=A2677,FALSE),"Duplicate",IF(E2677&gt;"","Mismatch","IT Only")))),"No")</f>
        <v>Mismatch</v>
      </c>
      <c r="C2677" s="86" t="s">
        <v>463</v>
      </c>
      <c r="D2677" s="84" t="s">
        <v>464</v>
      </c>
      <c r="E2677" s="84" t="s">
        <v>7951</v>
      </c>
      <c r="F2677" s="84" t="str">
        <f>IF(E2677=0,"N/A",IF(IF(E2677&gt;"",COUNTIF(E:E,E2677),0)&gt;1,"Yes","No"))</f>
        <v>No</v>
      </c>
      <c r="G2677" s="87" t="s">
        <v>7952</v>
      </c>
      <c r="H2677" s="87" t="s">
        <v>479</v>
      </c>
      <c r="I2677" s="87" t="s">
        <v>445</v>
      </c>
      <c r="J2677" s="87" t="s">
        <v>467</v>
      </c>
      <c r="K2677" s="87">
        <v>39.937936000000001</v>
      </c>
      <c r="L2677" s="87">
        <v>-91.401402000000004</v>
      </c>
      <c r="M2677" s="87"/>
      <c r="N2677" s="87" t="s">
        <v>7951</v>
      </c>
      <c r="O2677" s="87" t="s">
        <v>7953</v>
      </c>
      <c r="P2677" s="87" t="s">
        <v>482</v>
      </c>
      <c r="Q2677" s="87" t="s">
        <v>483</v>
      </c>
    </row>
    <row r="2678" spans="1:17" x14ac:dyDescent="0.25">
      <c r="A2678" s="143"/>
      <c r="B2678" s="84" t="str">
        <f>IF(A2678&gt;"",IF(A2678=E2678,"No",(IF(IFERROR(VLOOKUP(A2678,E:E,1,FALSE)=A2678,FALSE),"Duplicate",IF(E2678&gt;"","Mismatch","IT Only")))),"No")</f>
        <v>No</v>
      </c>
      <c r="C2678" s="86" t="s">
        <v>430</v>
      </c>
      <c r="D2678" s="84" t="s">
        <v>431</v>
      </c>
      <c r="E2678" s="84" t="s">
        <v>7954</v>
      </c>
      <c r="F2678" s="84" t="str">
        <f>IF(E2678=0,"N/A",IF(IF(E2678&gt;"",COUNTIF(E:E,E2678),0)&gt;1,"Yes","No"))</f>
        <v>No</v>
      </c>
      <c r="G2678" s="87" t="s">
        <v>7955</v>
      </c>
      <c r="H2678" s="87" t="s">
        <v>479</v>
      </c>
      <c r="I2678" s="87" t="s">
        <v>445</v>
      </c>
      <c r="J2678" s="87" t="s">
        <v>436</v>
      </c>
      <c r="K2678" s="87">
        <v>39.890999999999998</v>
      </c>
      <c r="L2678" s="87">
        <v>-91.406233330000006</v>
      </c>
      <c r="M2678" s="87"/>
      <c r="N2678" s="87" t="s">
        <v>7954</v>
      </c>
      <c r="O2678" s="87" t="s">
        <v>7956</v>
      </c>
      <c r="P2678" s="87" t="s">
        <v>482</v>
      </c>
      <c r="Q2678" s="87" t="s">
        <v>483</v>
      </c>
    </row>
    <row r="2679" spans="1:17" x14ac:dyDescent="0.25">
      <c r="A2679" s="143"/>
      <c r="B2679" s="84" t="str">
        <f>IF(A2679&gt;"",IF(A2679=E2679,"No",(IF(IFERROR(VLOOKUP(A2679,E:E,1,FALSE)=A2679,FALSE),"Duplicate",IF(E2679&gt;"","Mismatch","IT Only")))),"No")</f>
        <v>No</v>
      </c>
      <c r="C2679" s="86" t="s">
        <v>430</v>
      </c>
      <c r="D2679" s="84" t="s">
        <v>431</v>
      </c>
      <c r="E2679" s="84" t="s">
        <v>7964</v>
      </c>
      <c r="F2679" s="84" t="str">
        <f>IF(E2679=0,"N/A",IF(IF(E2679&gt;"",COUNTIF(E:E,E2679),0)&gt;1,"Yes","No"))</f>
        <v>No</v>
      </c>
      <c r="G2679" s="87" t="s">
        <v>7965</v>
      </c>
      <c r="H2679" s="87" t="s">
        <v>479</v>
      </c>
      <c r="I2679" s="87" t="s">
        <v>445</v>
      </c>
      <c r="J2679" s="87" t="s">
        <v>436</v>
      </c>
      <c r="K2679" s="87">
        <v>39.950166670000002</v>
      </c>
      <c r="L2679" s="87">
        <v>-91.370616670000004</v>
      </c>
      <c r="M2679" s="87"/>
      <c r="N2679" s="87" t="s">
        <v>7964</v>
      </c>
      <c r="O2679" s="87" t="s">
        <v>7966</v>
      </c>
      <c r="P2679" s="87" t="s">
        <v>482</v>
      </c>
      <c r="Q2679" s="87" t="s">
        <v>483</v>
      </c>
    </row>
    <row r="2680" spans="1:17" x14ac:dyDescent="0.25">
      <c r="A2680" s="143"/>
      <c r="B2680" s="84" t="str">
        <f>IF(A2680&gt;"",IF(A2680=E2680,"No",(IF(IFERROR(VLOOKUP(A2680,E:E,1,FALSE)=A2680,FALSE),"Duplicate",IF(E2680&gt;"","Mismatch","IT Only")))),"No")</f>
        <v>No</v>
      </c>
      <c r="C2680" s="86" t="s">
        <v>430</v>
      </c>
      <c r="D2680" s="84" t="s">
        <v>431</v>
      </c>
      <c r="E2680" s="84" t="s">
        <v>7971</v>
      </c>
      <c r="F2680" s="84" t="str">
        <f>IF(E2680=0,"N/A",IF(IF(E2680&gt;"",COUNTIF(E:E,E2680),0)&gt;1,"Yes","No"))</f>
        <v>No</v>
      </c>
      <c r="G2680" s="87" t="s">
        <v>7972</v>
      </c>
      <c r="H2680" s="87" t="s">
        <v>479</v>
      </c>
      <c r="I2680" s="87" t="s">
        <v>445</v>
      </c>
      <c r="J2680" s="87" t="s">
        <v>436</v>
      </c>
      <c r="K2680" s="87">
        <v>39.906833329999998</v>
      </c>
      <c r="L2680" s="87">
        <v>-91.410650000000004</v>
      </c>
      <c r="M2680" s="87"/>
      <c r="N2680" s="87" t="s">
        <v>7971</v>
      </c>
      <c r="O2680" s="87" t="s">
        <v>7973</v>
      </c>
      <c r="P2680" s="87" t="s">
        <v>482</v>
      </c>
      <c r="Q2680" s="87" t="s">
        <v>483</v>
      </c>
    </row>
    <row r="2681" spans="1:17" x14ac:dyDescent="0.25">
      <c r="A2681" s="143"/>
      <c r="B2681" s="84" t="str">
        <f>IF(A2681&gt;"",IF(A2681=E2681,"No",(IF(IFERROR(VLOOKUP(A2681,E:E,1,FALSE)=A2681,FALSE),"Duplicate",IF(E2681&gt;"","Mismatch","IT Only")))),"No")</f>
        <v>No</v>
      </c>
      <c r="C2681" s="86" t="s">
        <v>430</v>
      </c>
      <c r="D2681" s="84" t="s">
        <v>431</v>
      </c>
      <c r="E2681" s="84" t="s">
        <v>7974</v>
      </c>
      <c r="F2681" s="84" t="str">
        <f>IF(E2681=0,"N/A",IF(IF(E2681&gt;"",COUNTIF(E:E,E2681),0)&gt;1,"Yes","No"))</f>
        <v>No</v>
      </c>
      <c r="G2681" s="87" t="s">
        <v>7975</v>
      </c>
      <c r="H2681" s="87" t="s">
        <v>479</v>
      </c>
      <c r="I2681" s="87" t="s">
        <v>445</v>
      </c>
      <c r="J2681" s="87" t="s">
        <v>436</v>
      </c>
      <c r="K2681" s="87">
        <v>39.929000000000002</v>
      </c>
      <c r="L2681" s="87">
        <v>-91.363033329999993</v>
      </c>
      <c r="M2681" s="87"/>
      <c r="N2681" s="87" t="s">
        <v>7974</v>
      </c>
      <c r="O2681" s="87" t="s">
        <v>7976</v>
      </c>
      <c r="P2681" s="87" t="s">
        <v>482</v>
      </c>
      <c r="Q2681" s="87" t="s">
        <v>483</v>
      </c>
    </row>
    <row r="2682" spans="1:17" x14ac:dyDescent="0.25">
      <c r="A2682" s="143"/>
      <c r="B2682" s="84" t="str">
        <f>IF(A2682&gt;"",IF(A2682=E2682,"No",(IF(IFERROR(VLOOKUP(A2682,E:E,1,FALSE)=A2682,FALSE),"Duplicate",IF(E2682&gt;"","Mismatch","IT Only")))),"No")</f>
        <v>No</v>
      </c>
      <c r="C2682" s="86" t="s">
        <v>430</v>
      </c>
      <c r="D2682" s="84" t="s">
        <v>431</v>
      </c>
      <c r="E2682" s="84" t="s">
        <v>7977</v>
      </c>
      <c r="F2682" s="84" t="str">
        <f>IF(E2682=0,"N/A",IF(IF(E2682&gt;"",COUNTIF(E:E,E2682),0)&gt;1,"Yes","No"))</f>
        <v>No</v>
      </c>
      <c r="G2682" s="87" t="s">
        <v>7978</v>
      </c>
      <c r="H2682" s="87" t="s">
        <v>479</v>
      </c>
      <c r="I2682" s="87" t="s">
        <v>445</v>
      </c>
      <c r="J2682" s="87" t="s">
        <v>436</v>
      </c>
      <c r="K2682" s="87">
        <v>39.92016667</v>
      </c>
      <c r="L2682" s="87">
        <v>-91.412833329999998</v>
      </c>
      <c r="M2682" s="87"/>
      <c r="N2682" s="87" t="s">
        <v>7977</v>
      </c>
      <c r="O2682" s="87" t="s">
        <v>7979</v>
      </c>
      <c r="P2682" s="87" t="s">
        <v>482</v>
      </c>
      <c r="Q2682" s="87" t="s">
        <v>483</v>
      </c>
    </row>
    <row r="2683" spans="1:17" s="90" customFormat="1" x14ac:dyDescent="0.25">
      <c r="A2683" s="143"/>
      <c r="B2683" s="143" t="str">
        <f>IF(A2683&gt;"",IF(A2683=E2683,"No",(IF(IFERROR(VLOOKUP(A2683,E:E,1,FALSE)=A2683,FALSE),"Duplicate",IF(E2683&gt;"","Mismatch","IT Only")))),"No")</f>
        <v>No</v>
      </c>
      <c r="C2683" s="86" t="s">
        <v>430</v>
      </c>
      <c r="D2683" s="143" t="s">
        <v>431</v>
      </c>
      <c r="E2683" s="143" t="s">
        <v>7984</v>
      </c>
      <c r="F2683" s="143" t="str">
        <f>IF(E2683=0,"N/A",IF(IF(E2683&gt;"",COUNTIF(E:E,E2683),0)&gt;1,"Yes","No"))</f>
        <v>No</v>
      </c>
      <c r="G2683" s="87" t="s">
        <v>7985</v>
      </c>
      <c r="H2683" s="87" t="s">
        <v>479</v>
      </c>
      <c r="I2683" s="87" t="s">
        <v>445</v>
      </c>
      <c r="J2683" s="87" t="s">
        <v>436</v>
      </c>
      <c r="K2683" s="87">
        <v>39.902500000000003</v>
      </c>
      <c r="L2683" s="87">
        <v>-91.42786667</v>
      </c>
      <c r="M2683" s="87"/>
      <c r="N2683" s="87" t="s">
        <v>7984</v>
      </c>
      <c r="O2683" s="87" t="s">
        <v>7986</v>
      </c>
      <c r="P2683" s="87" t="s">
        <v>482</v>
      </c>
      <c r="Q2683" s="87" t="s">
        <v>483</v>
      </c>
    </row>
    <row r="2684" spans="1:17" s="143" customFormat="1" x14ac:dyDescent="0.25">
      <c r="B2684" s="143" t="str">
        <f>IF(A2684&gt;"",IF(A2684=E2684,"No",(IF(IFERROR(VLOOKUP(A2684,E:E,1,FALSE)=A2684,FALSE),"Duplicate",IF(E2684&gt;"","Mismatch","IT Only")))),"No")</f>
        <v>No</v>
      </c>
      <c r="C2684" s="86" t="s">
        <v>430</v>
      </c>
      <c r="D2684" s="143" t="s">
        <v>431</v>
      </c>
      <c r="E2684" s="143" t="s">
        <v>7987</v>
      </c>
      <c r="F2684" s="143" t="str">
        <f>IF(E2684=0,"N/A",IF(IF(E2684&gt;"",COUNTIF(E:E,E2684),0)&gt;1,"Yes","No"))</f>
        <v>No</v>
      </c>
      <c r="G2684" s="87" t="s">
        <v>7988</v>
      </c>
      <c r="H2684" s="87" t="s">
        <v>479</v>
      </c>
      <c r="I2684" s="87" t="s">
        <v>445</v>
      </c>
      <c r="J2684" s="87" t="s">
        <v>436</v>
      </c>
      <c r="K2684" s="87">
        <v>39.956833330000002</v>
      </c>
      <c r="L2684" s="87">
        <v>-91.401433330000003</v>
      </c>
      <c r="M2684" s="87"/>
      <c r="N2684" s="87" t="s">
        <v>7987</v>
      </c>
      <c r="O2684" s="87" t="s">
        <v>7989</v>
      </c>
      <c r="P2684" s="87" t="s">
        <v>482</v>
      </c>
      <c r="Q2684" s="87" t="s">
        <v>483</v>
      </c>
    </row>
    <row r="2685" spans="1:17" s="143" customFormat="1" x14ac:dyDescent="0.25">
      <c r="B2685" s="143" t="str">
        <f>IF(A2685&gt;"",IF(A2685=E2685,"No",(IF(IFERROR(VLOOKUP(A2685,E:E,1,FALSE)=A2685,FALSE),"Duplicate",IF(E2685&gt;"","Mismatch","IT Only")))),"No")</f>
        <v>No</v>
      </c>
      <c r="C2685" s="86" t="s">
        <v>430</v>
      </c>
      <c r="D2685" s="143" t="s">
        <v>431</v>
      </c>
      <c r="E2685" s="143" t="s">
        <v>7990</v>
      </c>
      <c r="F2685" s="143" t="str">
        <f>IF(E2685=0,"N/A",IF(IF(E2685&gt;"",COUNTIF(E:E,E2685),0)&gt;1,"Yes","No"))</f>
        <v>No</v>
      </c>
      <c r="G2685" s="87" t="s">
        <v>7991</v>
      </c>
      <c r="H2685" s="87" t="s">
        <v>479</v>
      </c>
      <c r="I2685" s="87" t="s">
        <v>445</v>
      </c>
      <c r="J2685" s="87" t="s">
        <v>436</v>
      </c>
      <c r="K2685" s="87">
        <v>39.898833330000002</v>
      </c>
      <c r="L2685" s="87">
        <v>-91.415983330000003</v>
      </c>
      <c r="M2685" s="87" t="s">
        <v>7992</v>
      </c>
      <c r="N2685" s="87" t="s">
        <v>7990</v>
      </c>
      <c r="O2685" s="87" t="s">
        <v>7993</v>
      </c>
      <c r="P2685" s="87" t="s">
        <v>482</v>
      </c>
      <c r="Q2685" s="87" t="s">
        <v>483</v>
      </c>
    </row>
    <row r="2686" spans="1:17" x14ac:dyDescent="0.25">
      <c r="A2686" s="143"/>
      <c r="B2686" s="84" t="str">
        <f>IF(A2686&gt;"",IF(A2686=E2686,"No",(IF(IFERROR(VLOOKUP(A2686,E:E,1,FALSE)=A2686,FALSE),"Duplicate",IF(E2686&gt;"","Mismatch","IT Only")))),"No")</f>
        <v>No</v>
      </c>
      <c r="C2686" s="86" t="s">
        <v>430</v>
      </c>
      <c r="D2686" s="84" t="s">
        <v>431</v>
      </c>
      <c r="E2686" s="143" t="s">
        <v>7994</v>
      </c>
      <c r="F2686" s="84" t="str">
        <f>IF(E2686=0,"N/A",IF(IF(E2686&gt;"",COUNTIF(E:E,E2686),0)&gt;1,"Yes","No"))</f>
        <v>No</v>
      </c>
      <c r="G2686" s="87" t="s">
        <v>7995</v>
      </c>
      <c r="H2686" s="87" t="s">
        <v>479</v>
      </c>
      <c r="I2686" s="87" t="s">
        <v>445</v>
      </c>
      <c r="J2686" s="87" t="s">
        <v>436</v>
      </c>
      <c r="K2686" s="87">
        <v>39.945166669999999</v>
      </c>
      <c r="L2686" s="87">
        <v>-91.367666670000006</v>
      </c>
      <c r="M2686" s="87"/>
      <c r="N2686" s="87" t="s">
        <v>7994</v>
      </c>
      <c r="O2686" s="87" t="s">
        <v>7996</v>
      </c>
      <c r="P2686" s="87" t="s">
        <v>482</v>
      </c>
      <c r="Q2686" s="87" t="s">
        <v>483</v>
      </c>
    </row>
    <row r="2687" spans="1:17" x14ac:dyDescent="0.25">
      <c r="A2687" s="93" t="s">
        <v>7967</v>
      </c>
      <c r="B2687" s="84" t="str">
        <f>IF(A2687&gt;"",IF(A2687=E2687,"No",(IF(IFERROR(VLOOKUP(A2687,E:E,1,FALSE)=A2687,FALSE),"Duplicate",IF(E2687&gt;"","Mismatch","IT Only")))),"No")</f>
        <v>Mismatch</v>
      </c>
      <c r="C2687" s="86" t="s">
        <v>463</v>
      </c>
      <c r="D2687" s="84" t="s">
        <v>464</v>
      </c>
      <c r="E2687" s="143" t="s">
        <v>7968</v>
      </c>
      <c r="F2687" s="84" t="str">
        <f>IF(E2687=0,"N/A",IF(IF(E2687&gt;"",COUNTIF(E:E,E2687),0)&gt;1,"Yes","No"))</f>
        <v>No</v>
      </c>
      <c r="G2687" s="87" t="s">
        <v>7969</v>
      </c>
      <c r="H2687" s="87" t="s">
        <v>479</v>
      </c>
      <c r="I2687" s="87" t="s">
        <v>445</v>
      </c>
      <c r="J2687" s="87" t="s">
        <v>830</v>
      </c>
      <c r="K2687" s="87">
        <v>39.930333330000003</v>
      </c>
      <c r="L2687" s="87">
        <v>-91.414699999999996</v>
      </c>
      <c r="M2687" s="87"/>
      <c r="N2687" s="87" t="s">
        <v>7968</v>
      </c>
      <c r="O2687" s="87" t="s">
        <v>7970</v>
      </c>
      <c r="P2687" s="87" t="s">
        <v>482</v>
      </c>
      <c r="Q2687" s="87" t="s">
        <v>483</v>
      </c>
    </row>
    <row r="2688" spans="1:17" x14ac:dyDescent="0.25">
      <c r="A2688" s="143"/>
      <c r="E2688" s="203" t="s">
        <v>10460</v>
      </c>
      <c r="G2688" s="141" t="s">
        <v>10472</v>
      </c>
      <c r="H2688" s="110"/>
      <c r="I2688" s="141"/>
      <c r="J2688" s="141" t="s">
        <v>500</v>
      </c>
      <c r="K2688" s="144">
        <v>39.915025171114202</v>
      </c>
      <c r="L2688" s="144">
        <v>-91.322233556410595</v>
      </c>
      <c r="M2688" s="110"/>
      <c r="N2688" s="110"/>
      <c r="O2688" s="110"/>
      <c r="P2688" s="110"/>
      <c r="Q2688" s="110"/>
    </row>
    <row r="2689" spans="1:17" x14ac:dyDescent="0.25">
      <c r="A2689" s="143"/>
      <c r="B2689" s="84" t="str">
        <f>IF(A2689&gt;"",IF(A2689=E2689,"No",(IF(IFERROR(VLOOKUP(A2689,E:E,1,FALSE)=A2689,FALSE),"Duplicate",IF(E2689&gt;"","Mismatch","IT Only")))),"No")</f>
        <v>No</v>
      </c>
      <c r="C2689" s="86" t="s">
        <v>430</v>
      </c>
      <c r="D2689" s="84" t="s">
        <v>431</v>
      </c>
      <c r="E2689" s="143" t="s">
        <v>7871</v>
      </c>
      <c r="F2689" s="84" t="str">
        <f>IF(E2689=0,"N/A",IF(IF(E2689&gt;"",COUNTIF(E:E,E2689),0)&gt;1,"Yes","No"))</f>
        <v>No</v>
      </c>
      <c r="G2689" s="87" t="s">
        <v>7871</v>
      </c>
      <c r="H2689" s="87" t="s">
        <v>593</v>
      </c>
      <c r="I2689" s="87" t="s">
        <v>435</v>
      </c>
      <c r="J2689" s="87" t="s">
        <v>436</v>
      </c>
      <c r="K2689" s="87">
        <v>38.775066670000001</v>
      </c>
      <c r="L2689" s="87">
        <v>-90.388383329999996</v>
      </c>
      <c r="M2689" s="87"/>
      <c r="N2689" s="87" t="s">
        <v>7871</v>
      </c>
      <c r="O2689" s="94">
        <v>281</v>
      </c>
      <c r="P2689" s="87" t="s">
        <v>1232</v>
      </c>
      <c r="Q2689" s="89"/>
    </row>
    <row r="2690" spans="1:17" x14ac:dyDescent="0.25">
      <c r="A2690" s="143"/>
      <c r="B2690" s="84" t="str">
        <f>IF(A2690&gt;"",IF(A2690=E2690,"No",(IF(IFERROR(VLOOKUP(A2690,E:E,1,FALSE)=A2690,FALSE),"Duplicate",IF(E2690&gt;"","Mismatch","IT Only")))),"No")</f>
        <v>No</v>
      </c>
      <c r="C2690" s="86" t="s">
        <v>430</v>
      </c>
      <c r="D2690" s="84" t="s">
        <v>431</v>
      </c>
      <c r="E2690" s="84" t="s">
        <v>7872</v>
      </c>
      <c r="F2690" s="84" t="str">
        <f>IF(E2690=0,"N/A",IF(IF(E2690&gt;"",COUNTIF(E:E,E2690),0)&gt;1,"Yes","No"))</f>
        <v>No</v>
      </c>
      <c r="G2690" s="87" t="s">
        <v>7873</v>
      </c>
      <c r="H2690" s="87" t="s">
        <v>489</v>
      </c>
      <c r="I2690" s="87" t="s">
        <v>435</v>
      </c>
      <c r="J2690" s="87" t="s">
        <v>436</v>
      </c>
      <c r="K2690" s="87">
        <v>38.30373333</v>
      </c>
      <c r="L2690" s="87">
        <v>-91.918666669999993</v>
      </c>
      <c r="M2690" s="87"/>
      <c r="N2690" s="87" t="s">
        <v>7872</v>
      </c>
      <c r="O2690" s="94">
        <v>977</v>
      </c>
      <c r="P2690" s="87" t="s">
        <v>490</v>
      </c>
      <c r="Q2690" s="89"/>
    </row>
    <row r="2691" spans="1:17" x14ac:dyDescent="0.25">
      <c r="A2691" s="143"/>
      <c r="B2691" s="84" t="str">
        <f>IF(A2691&gt;"",IF(A2691=E2691,"No",(IF(IFERROR(VLOOKUP(A2691,E:E,1,FALSE)=A2691,FALSE),"Duplicate",IF(E2691&gt;"","Mismatch","IT Only")))),"No")</f>
        <v>No</v>
      </c>
      <c r="C2691" s="86" t="s">
        <v>430</v>
      </c>
      <c r="D2691" s="84" t="s">
        <v>431</v>
      </c>
      <c r="E2691" s="84" t="s">
        <v>7876</v>
      </c>
      <c r="F2691" s="84" t="str">
        <f>IF(E2691=0,"N/A",IF(IF(E2691&gt;"",COUNTIF(E:E,E2691),0)&gt;1,"Yes","No"))</f>
        <v>No</v>
      </c>
      <c r="G2691" s="87" t="s">
        <v>7877</v>
      </c>
      <c r="H2691" s="87" t="s">
        <v>434</v>
      </c>
      <c r="I2691" s="87" t="s">
        <v>435</v>
      </c>
      <c r="J2691" s="87" t="s">
        <v>436</v>
      </c>
      <c r="K2691" s="87">
        <v>40.405883330000002</v>
      </c>
      <c r="L2691" s="87">
        <v>-92.562166669999996</v>
      </c>
      <c r="M2691" s="87"/>
      <c r="N2691" s="87" t="s">
        <v>7876</v>
      </c>
      <c r="O2691" s="94">
        <v>855</v>
      </c>
      <c r="P2691" s="87" t="s">
        <v>475</v>
      </c>
      <c r="Q2691" s="89"/>
    </row>
    <row r="2692" spans="1:17" ht="30" x14ac:dyDescent="0.25">
      <c r="A2692" s="143" t="s">
        <v>7878</v>
      </c>
      <c r="B2692" s="84" t="str">
        <f>IF(A2692&gt;"",IF(A2692=E2692,"No",(IF(IFERROR(VLOOKUP(A2692,E:E,1,FALSE)=A2692,FALSE),"Duplicate",IF(E2692&gt;"","Mismatch","IT Only")))),"No")</f>
        <v>No</v>
      </c>
      <c r="C2692" s="86" t="s">
        <v>430</v>
      </c>
      <c r="D2692" s="84" t="s">
        <v>431</v>
      </c>
      <c r="E2692" s="84" t="s">
        <v>7878</v>
      </c>
      <c r="F2692" s="84" t="str">
        <f>IF(E2692=0,"N/A",IF(IF(E2692&gt;"",COUNTIF(E:E,E2692),0)&gt;1,"Yes","No"))</f>
        <v>Yes</v>
      </c>
      <c r="G2692" s="87" t="s">
        <v>7879</v>
      </c>
      <c r="H2692" s="87" t="s">
        <v>479</v>
      </c>
      <c r="I2692" s="87" t="s">
        <v>445</v>
      </c>
      <c r="J2692" s="87" t="s">
        <v>580</v>
      </c>
      <c r="K2692" s="87">
        <v>39.928645000000003</v>
      </c>
      <c r="L2692" s="87">
        <v>-91.405463999999995</v>
      </c>
      <c r="M2692" s="87" t="s">
        <v>7880</v>
      </c>
      <c r="N2692" s="87"/>
      <c r="O2692" s="94"/>
      <c r="P2692" s="87"/>
      <c r="Q2692" s="89"/>
    </row>
    <row r="2693" spans="1:17" ht="30" x14ac:dyDescent="0.25">
      <c r="A2693" s="93" t="s">
        <v>7881</v>
      </c>
      <c r="B2693" s="84" t="str">
        <f>IF(A2693&gt;"",IF(A2693=E2693,"No",(IF(IFERROR(VLOOKUP(A2693,E:E,1,FALSE)=A2693,FALSE),"Duplicate",IF(E2693&gt;"","Mismatch","IT Only")))),"No")</f>
        <v>Mismatch</v>
      </c>
      <c r="C2693" s="86" t="s">
        <v>463</v>
      </c>
      <c r="D2693" s="84" t="s">
        <v>464</v>
      </c>
      <c r="E2693" s="84" t="s">
        <v>7878</v>
      </c>
      <c r="F2693" s="84" t="str">
        <f>IF(E2693=0,"N/A",IF(IF(E2693&gt;"",COUNTIF(E:E,E2693),0)&gt;1,"Yes","No"))</f>
        <v>Yes</v>
      </c>
      <c r="G2693" s="87" t="s">
        <v>7882</v>
      </c>
      <c r="H2693" s="87" t="s">
        <v>479</v>
      </c>
      <c r="I2693" s="87" t="s">
        <v>445</v>
      </c>
      <c r="J2693" s="87" t="s">
        <v>580</v>
      </c>
      <c r="K2693" s="87">
        <v>39.928645000000003</v>
      </c>
      <c r="L2693" s="87">
        <v>-91.405463999999995</v>
      </c>
      <c r="M2693" s="87"/>
      <c r="N2693" s="87"/>
      <c r="O2693" s="94"/>
      <c r="P2693" s="87"/>
      <c r="Q2693" s="89"/>
    </row>
    <row r="2694" spans="1:17" x14ac:dyDescent="0.25">
      <c r="A2694" s="93" t="s">
        <v>7883</v>
      </c>
      <c r="B2694" s="84" t="str">
        <f>IF(A2694&gt;"",IF(A2694=E2694,"No",(IF(IFERROR(VLOOKUP(A2694,E:E,1,FALSE)=A2694,FALSE),"Duplicate",IF(E2694&gt;"","Mismatch","IT Only")))),"No")</f>
        <v>Mismatch</v>
      </c>
      <c r="C2694" s="86" t="s">
        <v>463</v>
      </c>
      <c r="D2694" s="84" t="s">
        <v>464</v>
      </c>
      <c r="E2694" s="143" t="s">
        <v>7878</v>
      </c>
      <c r="F2694" s="84" t="str">
        <f>IF(E2694=0,"N/A",IF(IF(E2694&gt;"",COUNTIF(E:E,E2694),0)&gt;1,"Yes","No"))</f>
        <v>Yes</v>
      </c>
      <c r="G2694" s="87" t="s">
        <v>7884</v>
      </c>
      <c r="H2694" s="87" t="s">
        <v>479</v>
      </c>
      <c r="I2694" s="87" t="s">
        <v>445</v>
      </c>
      <c r="J2694" s="87" t="s">
        <v>580</v>
      </c>
      <c r="K2694" s="87">
        <v>39.930275999999999</v>
      </c>
      <c r="L2694" s="87">
        <v>-91.404329000000004</v>
      </c>
      <c r="M2694" s="87"/>
      <c r="N2694" s="87"/>
      <c r="O2694" s="94"/>
      <c r="P2694" s="87"/>
      <c r="Q2694" s="89"/>
    </row>
    <row r="2695" spans="1:17" x14ac:dyDescent="0.25">
      <c r="A2695" s="143" t="s">
        <v>7885</v>
      </c>
      <c r="B2695" s="84" t="str">
        <f>IF(A2695&gt;"",IF(A2695=E2695,"No",(IF(IFERROR(VLOOKUP(A2695,E:E,1,FALSE)=A2695,FALSE),"Duplicate",IF(E2695&gt;"","Mismatch","IT Only")))),"No")</f>
        <v>No</v>
      </c>
      <c r="C2695" s="86" t="s">
        <v>430</v>
      </c>
      <c r="D2695" s="84" t="s">
        <v>431</v>
      </c>
      <c r="E2695" s="84" t="s">
        <v>7885</v>
      </c>
      <c r="F2695" s="84" t="str">
        <f>IF(E2695=0,"N/A",IF(IF(E2695&gt;"",COUNTIF(E:E,E2695),0)&gt;1,"Yes","No"))</f>
        <v>No</v>
      </c>
      <c r="G2695" s="87" t="s">
        <v>7886</v>
      </c>
      <c r="H2695" s="87" t="s">
        <v>479</v>
      </c>
      <c r="I2695" s="87" t="s">
        <v>445</v>
      </c>
      <c r="J2695" s="87" t="s">
        <v>580</v>
      </c>
      <c r="K2695" s="87">
        <v>39.930275999999999</v>
      </c>
      <c r="L2695" s="87">
        <v>-91.404329000000004</v>
      </c>
      <c r="M2695" s="87" t="s">
        <v>7887</v>
      </c>
      <c r="N2695" s="87"/>
      <c r="O2695" s="94"/>
      <c r="P2695" s="87"/>
      <c r="Q2695" s="89"/>
    </row>
    <row r="2696" spans="1:17" x14ac:dyDescent="0.25">
      <c r="A2696" s="143" t="s">
        <v>2959</v>
      </c>
      <c r="B2696" s="84" t="str">
        <f>IF(A2696&gt;"",IF(A2696=E2696,"No",(IF(IFERROR(VLOOKUP(A2696,E:E,1,FALSE)=A2696,FALSE),"Duplicate",IF(E2696&gt;"","Mismatch","IT Only")))),"No")</f>
        <v>No</v>
      </c>
      <c r="C2696" s="86" t="s">
        <v>430</v>
      </c>
      <c r="D2696" s="84" t="s">
        <v>472</v>
      </c>
      <c r="E2696" s="143" t="s">
        <v>2960</v>
      </c>
      <c r="F2696" s="84" t="str">
        <f>IF(E2696=0,"N/A",IF(IF(E2696&gt;"",COUNTIF(E:E,E2696),0)&gt;1,"Yes","No"))</f>
        <v>No</v>
      </c>
      <c r="G2696" s="87" t="s">
        <v>2961</v>
      </c>
      <c r="H2696" s="87" t="s">
        <v>493</v>
      </c>
      <c r="I2696" s="87" t="s">
        <v>445</v>
      </c>
      <c r="J2696" s="87" t="s">
        <v>552</v>
      </c>
      <c r="K2696" s="87">
        <v>39.809783330000002</v>
      </c>
      <c r="L2696" s="87">
        <v>-88.971066669999999</v>
      </c>
      <c r="M2696" s="87"/>
      <c r="N2696" s="87" t="s">
        <v>2962</v>
      </c>
      <c r="O2696" s="87" t="s">
        <v>2963</v>
      </c>
      <c r="P2696" s="87" t="s">
        <v>496</v>
      </c>
      <c r="Q2696" s="87" t="s">
        <v>497</v>
      </c>
    </row>
    <row r="2697" spans="1:17" x14ac:dyDescent="0.25">
      <c r="A2697" s="143"/>
      <c r="B2697" s="84" t="str">
        <f>IF(A2697&gt;"",IF(A2697=E2697,"No",(IF(IFERROR(VLOOKUP(A2697,E:E,1,FALSE)=A2697,FALSE),"Duplicate",IF(E2697&gt;"","Mismatch","IT Only")))),"No")</f>
        <v>No</v>
      </c>
      <c r="C2697" s="86" t="s">
        <v>430</v>
      </c>
      <c r="D2697" s="84" t="s">
        <v>431</v>
      </c>
      <c r="E2697" s="84" t="s">
        <v>6896</v>
      </c>
      <c r="F2697" s="84" t="str">
        <f>IF(E2697=0,"N/A",IF(IF(E2697&gt;"",COUNTIF(E:E,E2697),0)&gt;1,"Yes","No"))</f>
        <v>No</v>
      </c>
      <c r="G2697" s="87" t="s">
        <v>6897</v>
      </c>
      <c r="H2697" s="87" t="s">
        <v>493</v>
      </c>
      <c r="I2697" s="87" t="s">
        <v>445</v>
      </c>
      <c r="J2697" s="87" t="s">
        <v>500</v>
      </c>
      <c r="K2697" s="87">
        <v>40.531766670000003</v>
      </c>
      <c r="L2697" s="87">
        <v>-89.046233330000007</v>
      </c>
      <c r="M2697" s="87"/>
      <c r="N2697" s="87" t="s">
        <v>6898</v>
      </c>
      <c r="O2697" s="87" t="s">
        <v>6899</v>
      </c>
      <c r="P2697" s="87" t="s">
        <v>1321</v>
      </c>
      <c r="Q2697" s="87" t="s">
        <v>1322</v>
      </c>
    </row>
    <row r="2698" spans="1:17" x14ac:dyDescent="0.25">
      <c r="A2698" s="143"/>
      <c r="B2698" s="143" t="str">
        <f>IF(A2698&gt;"",IF(A2698=E2698,"No",(IF(IFERROR(VLOOKUP(A2698,E:E,1,FALSE)=A2698,FALSE),"Duplicate",IF(E2698&gt;"","Mismatch","IT Only")))),"No")</f>
        <v>No</v>
      </c>
      <c r="C2698" s="86" t="s">
        <v>430</v>
      </c>
      <c r="D2698" s="143" t="s">
        <v>431</v>
      </c>
      <c r="E2698" s="143" t="s">
        <v>8005</v>
      </c>
      <c r="F2698" s="84" t="str">
        <f>IF(E2698=0,"N/A",IF(IF(E2698&gt;"",COUNTIF(E:E,E2698),0)&gt;1,"Yes","No"))</f>
        <v>No</v>
      </c>
      <c r="G2698" s="87" t="s">
        <v>8006</v>
      </c>
      <c r="H2698" s="87" t="s">
        <v>489</v>
      </c>
      <c r="I2698" s="87" t="s">
        <v>435</v>
      </c>
      <c r="J2698" s="87" t="s">
        <v>436</v>
      </c>
      <c r="K2698" s="87">
        <v>39.750616669999999</v>
      </c>
      <c r="L2698" s="87">
        <v>-94.013850000000005</v>
      </c>
      <c r="M2698" s="87"/>
      <c r="N2698" s="87" t="s">
        <v>8005</v>
      </c>
      <c r="O2698" s="94">
        <v>853</v>
      </c>
      <c r="P2698" s="87" t="s">
        <v>657</v>
      </c>
      <c r="Q2698" s="89"/>
    </row>
    <row r="2699" spans="1:17" x14ac:dyDescent="0.25">
      <c r="A2699" s="143"/>
      <c r="B2699" s="84" t="str">
        <f>IF(A2699&gt;"",IF(A2699=E2699,"No",(IF(IFERROR(VLOOKUP(A2699,E:E,1,FALSE)=A2699,FALSE),"Duplicate",IF(E2699&gt;"","Mismatch","IT Only")))),"No")</f>
        <v>No</v>
      </c>
      <c r="C2699" s="86" t="s">
        <v>430</v>
      </c>
      <c r="D2699" s="84" t="s">
        <v>431</v>
      </c>
      <c r="E2699" s="143" t="s">
        <v>8007</v>
      </c>
      <c r="F2699" s="84" t="str">
        <f>IF(E2699=0,"N/A",IF(IF(E2699&gt;"",COUNTIF(E:E,E2699),0)&gt;1,"Yes","No"))</f>
        <v>No</v>
      </c>
      <c r="G2699" s="87" t="s">
        <v>8008</v>
      </c>
      <c r="H2699" s="87" t="s">
        <v>489</v>
      </c>
      <c r="I2699" s="87" t="s">
        <v>435</v>
      </c>
      <c r="J2699" s="87" t="s">
        <v>436</v>
      </c>
      <c r="K2699" s="87">
        <v>38.58625</v>
      </c>
      <c r="L2699" s="87">
        <v>-92.272966670000002</v>
      </c>
      <c r="M2699" s="87"/>
      <c r="N2699" s="87" t="s">
        <v>8007</v>
      </c>
      <c r="O2699" s="94">
        <v>818</v>
      </c>
      <c r="P2699" s="87" t="s">
        <v>490</v>
      </c>
      <c r="Q2699" s="89"/>
    </row>
    <row r="2700" spans="1:17" x14ac:dyDescent="0.25">
      <c r="A2700" s="143"/>
      <c r="B2700" s="143" t="str">
        <f>IF(A2700&gt;"",IF(A2700=E2700,"No",(IF(IFERROR(VLOOKUP(A2700,E:E,1,FALSE)=A2700,FALSE),"Duplicate",IF(E2700&gt;"","Mismatch","IT Only")))),"No")</f>
        <v>No</v>
      </c>
      <c r="C2700" s="86" t="s">
        <v>430</v>
      </c>
      <c r="D2700" s="143" t="s">
        <v>431</v>
      </c>
      <c r="E2700" s="143" t="s">
        <v>8011</v>
      </c>
      <c r="F2700" s="143" t="str">
        <f>IF(E2700=0,"N/A",IF(IF(E2700&gt;"",COUNTIF(E:E,E2700),0)&gt;1,"Yes","No"))</f>
        <v>No</v>
      </c>
      <c r="G2700" s="87" t="s">
        <v>8012</v>
      </c>
      <c r="H2700" s="87" t="s">
        <v>593</v>
      </c>
      <c r="I2700" s="87" t="s">
        <v>435</v>
      </c>
      <c r="J2700" s="87" t="s">
        <v>436</v>
      </c>
      <c r="K2700" s="87"/>
      <c r="L2700" s="87"/>
      <c r="M2700" s="87"/>
      <c r="N2700" s="87" t="s">
        <v>8011</v>
      </c>
      <c r="O2700" s="94">
        <v>173</v>
      </c>
      <c r="P2700" s="87" t="s">
        <v>564</v>
      </c>
      <c r="Q2700" s="89"/>
    </row>
    <row r="2701" spans="1:17" s="90" customFormat="1" x14ac:dyDescent="0.25">
      <c r="A2701" s="93" t="s">
        <v>8017</v>
      </c>
      <c r="B2701" s="143" t="str">
        <f>IF(A2701&gt;"",IF(A2701=E2701,"No",(IF(IFERROR(VLOOKUP(A2701,E:E,1,FALSE)=A2701,FALSE),"Duplicate",IF(E2701&gt;"","Mismatch","IT Only")))),"No")</f>
        <v>Mismatch</v>
      </c>
      <c r="C2701" s="86" t="s">
        <v>463</v>
      </c>
      <c r="D2701" s="143" t="s">
        <v>464</v>
      </c>
      <c r="E2701" s="143" t="s">
        <v>8018</v>
      </c>
      <c r="F2701" s="84" t="str">
        <f>IF(E2701=0,"N/A",IF(IF(E2701&gt;"",COUNTIF(E:E,E2701),0)&gt;1,"Yes","No"))</f>
        <v>No</v>
      </c>
      <c r="G2701" s="87" t="s">
        <v>8019</v>
      </c>
      <c r="H2701" s="87" t="s">
        <v>528</v>
      </c>
      <c r="I2701" s="87" t="s">
        <v>445</v>
      </c>
      <c r="J2701" s="87" t="s">
        <v>1956</v>
      </c>
      <c r="K2701" s="87">
        <v>39.186973000000002</v>
      </c>
      <c r="L2701" s="87">
        <v>-89.027463999999995</v>
      </c>
      <c r="M2701" s="87"/>
      <c r="N2701" s="87" t="s">
        <v>8018</v>
      </c>
      <c r="O2701" s="87" t="s">
        <v>8020</v>
      </c>
      <c r="P2701" s="87" t="s">
        <v>714</v>
      </c>
      <c r="Q2701" s="87" t="s">
        <v>715</v>
      </c>
    </row>
    <row r="2702" spans="1:17" x14ac:dyDescent="0.25">
      <c r="A2702" s="143"/>
      <c r="B2702" s="84" t="str">
        <f>IF(A2702&gt;"",IF(A2702=E2702,"No",(IF(IFERROR(VLOOKUP(A2702,E:E,1,FALSE)=A2702,FALSE),"Duplicate",IF(E2702&gt;"","Mismatch","IT Only")))),"No")</f>
        <v>No</v>
      </c>
      <c r="C2702" s="86" t="s">
        <v>430</v>
      </c>
      <c r="D2702" s="84" t="s">
        <v>431</v>
      </c>
      <c r="E2702" s="143" t="s">
        <v>8013</v>
      </c>
      <c r="F2702" s="84" t="str">
        <f>IF(E2702=0,"N/A",IF(IF(E2702&gt;"",COUNTIF(E:E,E2702),0)&gt;1,"Yes","No"))</f>
        <v>No</v>
      </c>
      <c r="G2702" s="87" t="s">
        <v>8014</v>
      </c>
      <c r="H2702" s="87" t="s">
        <v>558</v>
      </c>
      <c r="I2702" s="87" t="s">
        <v>445</v>
      </c>
      <c r="J2702" s="87" t="s">
        <v>436</v>
      </c>
      <c r="K2702" s="87">
        <v>39.138133330000002</v>
      </c>
      <c r="L2702" s="87">
        <v>-89.106499999999997</v>
      </c>
      <c r="M2702" s="87"/>
      <c r="N2702" s="87" t="s">
        <v>8015</v>
      </c>
      <c r="O2702" s="87" t="s">
        <v>8016</v>
      </c>
      <c r="P2702" s="87" t="s">
        <v>1196</v>
      </c>
      <c r="Q2702" s="87" t="s">
        <v>1197</v>
      </c>
    </row>
    <row r="2703" spans="1:17" x14ac:dyDescent="0.25">
      <c r="A2703" s="143"/>
      <c r="B2703" s="84" t="str">
        <f>IF(A2703&gt;"",IF(A2703=E2703,"No",(IF(IFERROR(VLOOKUP(A2703,E:E,1,FALSE)=A2703,FALSE),"Duplicate",IF(E2703&gt;"","Mismatch","IT Only")))),"No")</f>
        <v>No</v>
      </c>
      <c r="C2703" s="86" t="s">
        <v>430</v>
      </c>
      <c r="D2703" s="84" t="s">
        <v>431</v>
      </c>
      <c r="E2703" s="84" t="s">
        <v>8021</v>
      </c>
      <c r="F2703" s="84" t="str">
        <f>IF(E2703=0,"N/A",IF(IF(E2703&gt;"",COUNTIF(E:E,E2703),0)&gt;1,"Yes","No"))</f>
        <v>No</v>
      </c>
      <c r="G2703" s="87" t="s">
        <v>8022</v>
      </c>
      <c r="H2703" s="87" t="s">
        <v>593</v>
      </c>
      <c r="I2703" s="87" t="s">
        <v>435</v>
      </c>
      <c r="J2703" s="87" t="s">
        <v>436</v>
      </c>
      <c r="K2703" s="87">
        <v>38.805683330000001</v>
      </c>
      <c r="L2703" s="87">
        <v>-90.48951667</v>
      </c>
      <c r="M2703" s="87"/>
      <c r="N2703" s="87" t="s">
        <v>8021</v>
      </c>
      <c r="O2703" s="94">
        <v>193</v>
      </c>
      <c r="P2703" s="87" t="s">
        <v>1054</v>
      </c>
      <c r="Q2703" s="89"/>
    </row>
    <row r="2704" spans="1:17" x14ac:dyDescent="0.25">
      <c r="A2704" s="143" t="s">
        <v>8026</v>
      </c>
      <c r="B2704" s="143" t="str">
        <f>IF(A2704&gt;"",IF(A2704=E2704,"No",(IF(IFERROR(VLOOKUP(A2704,E:E,1,FALSE)=A2704,FALSE),"Duplicate",IF(E2704&gt;"","Mismatch","IT Only")))),"No")</f>
        <v>No</v>
      </c>
      <c r="C2704" s="86" t="s">
        <v>430</v>
      </c>
      <c r="D2704" s="143" t="s">
        <v>472</v>
      </c>
      <c r="E2704" s="84" t="s">
        <v>8027</v>
      </c>
      <c r="F2704" s="84" t="str">
        <f>IF(E2704=0,"N/A",IF(IF(E2704&gt;"",COUNTIF(E:E,E2704),0)&gt;1,"Yes","No"))</f>
        <v>No</v>
      </c>
      <c r="G2704" s="87" t="s">
        <v>8028</v>
      </c>
      <c r="H2704" s="87" t="s">
        <v>672</v>
      </c>
      <c r="I2704" s="87" t="s">
        <v>445</v>
      </c>
      <c r="J2704" s="87" t="s">
        <v>552</v>
      </c>
      <c r="K2704" s="87">
        <v>40.297166670000003</v>
      </c>
      <c r="L2704" s="87">
        <v>-88.165566670000004</v>
      </c>
      <c r="M2704" s="87"/>
      <c r="N2704" s="87" t="s">
        <v>8027</v>
      </c>
      <c r="O2704" s="87" t="s">
        <v>8029</v>
      </c>
      <c r="P2704" s="87" t="s">
        <v>1026</v>
      </c>
      <c r="Q2704" s="87" t="s">
        <v>1027</v>
      </c>
    </row>
    <row r="2705" spans="1:17" x14ac:dyDescent="0.25">
      <c r="A2705" s="143"/>
      <c r="B2705" s="84" t="s">
        <v>10076</v>
      </c>
      <c r="C2705" s="86" t="s">
        <v>430</v>
      </c>
      <c r="D2705" s="84" t="s">
        <v>431</v>
      </c>
      <c r="E2705" s="84" t="s">
        <v>11119</v>
      </c>
      <c r="F2705" s="84" t="str">
        <f>IF(E2705=0,"N/A",IF(IF(E2705&gt;"",COUNTIF(E:E,E2705),0)&gt;1,"Yes","No"))</f>
        <v>No</v>
      </c>
      <c r="G2705" s="87" t="str">
        <f>UPPER("Reller Avenue Roxanna")</f>
        <v>RELLER AVENUE ROXANNA</v>
      </c>
      <c r="H2705" s="87" t="s">
        <v>558</v>
      </c>
      <c r="I2705" s="87" t="s">
        <v>445</v>
      </c>
      <c r="J2705" s="87" t="s">
        <v>10517</v>
      </c>
      <c r="K2705" s="87">
        <v>-90.080078</v>
      </c>
      <c r="L2705" s="87">
        <v>38.850948000000002</v>
      </c>
      <c r="M2705" s="87" t="s">
        <v>11120</v>
      </c>
      <c r="N2705" s="87"/>
      <c r="O2705" s="87"/>
      <c r="P2705" s="87"/>
      <c r="Q2705" s="87"/>
    </row>
    <row r="2706" spans="1:17" x14ac:dyDescent="0.25">
      <c r="A2706" s="143"/>
      <c r="B2706" s="143" t="str">
        <f>IF(A2706&gt;"",IF(A2706=E2706,"No",(IF(IFERROR(VLOOKUP(A2706,E:E,1,FALSE)=A2706,FALSE),"Duplicate",IF(E2706&gt;"","Mismatch","IT Only")))),"No")</f>
        <v>No</v>
      </c>
      <c r="C2706" s="86" t="s">
        <v>430</v>
      </c>
      <c r="D2706" s="143" t="s">
        <v>431</v>
      </c>
      <c r="E2706" s="143" t="s">
        <v>8033</v>
      </c>
      <c r="F2706" s="84" t="str">
        <f>IF(E2706=0,"N/A",IF(IF(E2706&gt;"",COUNTIF(E:E,E2706),0)&gt;1,"Yes","No"))</f>
        <v>No</v>
      </c>
      <c r="G2706" s="87" t="s">
        <v>8034</v>
      </c>
      <c r="H2706" s="87" t="s">
        <v>434</v>
      </c>
      <c r="I2706" s="87" t="s">
        <v>435</v>
      </c>
      <c r="J2706" s="87" t="s">
        <v>436</v>
      </c>
      <c r="K2706" s="87">
        <v>39.169416669999997</v>
      </c>
      <c r="L2706" s="87">
        <v>-91.872533329999996</v>
      </c>
      <c r="M2706" s="87"/>
      <c r="N2706" s="87" t="s">
        <v>8033</v>
      </c>
      <c r="O2706" s="94">
        <v>921</v>
      </c>
      <c r="P2706" s="87" t="s">
        <v>437</v>
      </c>
      <c r="Q2706" s="89"/>
    </row>
    <row r="2707" spans="1:17" x14ac:dyDescent="0.25">
      <c r="A2707" s="101" t="s">
        <v>8035</v>
      </c>
      <c r="B2707" s="143" t="str">
        <f>IF(A2707&gt;"",IF(A2707=E2707,"No",(IF(IFERROR(VLOOKUP(A2707,E:E,1,FALSE)=A2707,FALSE),"Duplicate",IF(E2707&gt;"","Mismatch","IT Only")))),"No")</f>
        <v>No</v>
      </c>
      <c r="C2707" s="91" t="s">
        <v>5757</v>
      </c>
      <c r="D2707" s="143" t="s">
        <v>464</v>
      </c>
      <c r="E2707" s="84" t="s">
        <v>8035</v>
      </c>
      <c r="F2707" s="84" t="str">
        <f>IF(E2707=0,"N/A",IF(IF(E2707&gt;"",COUNTIF(E:E,E2707),0)&gt;1,"Yes","No"))</f>
        <v>No</v>
      </c>
      <c r="G2707" s="87" t="s">
        <v>8036</v>
      </c>
      <c r="H2707" s="87" t="s">
        <v>758</v>
      </c>
      <c r="I2707" s="87" t="s">
        <v>435</v>
      </c>
      <c r="J2707" s="87" t="s">
        <v>580</v>
      </c>
      <c r="K2707" s="87">
        <v>38.584139</v>
      </c>
      <c r="L2707" s="87">
        <v>-90.258097000000006</v>
      </c>
      <c r="M2707" s="87" t="s">
        <v>8037</v>
      </c>
      <c r="N2707" s="87"/>
      <c r="O2707" s="94"/>
      <c r="P2707" s="87"/>
      <c r="Q2707" s="89"/>
    </row>
    <row r="2708" spans="1:17" x14ac:dyDescent="0.25">
      <c r="A2708" s="143"/>
      <c r="B2708" s="143" t="str">
        <f>IF(A2708&gt;"",IF(A2708=E2708,"No",(IF(IFERROR(VLOOKUP(A2708,E:E,1,FALSE)=A2708,FALSE),"Duplicate",IF(E2708&gt;"","Mismatch","IT Only")))),"No")</f>
        <v>No</v>
      </c>
      <c r="C2708" s="86" t="s">
        <v>430</v>
      </c>
      <c r="D2708" s="143" t="s">
        <v>431</v>
      </c>
      <c r="E2708" s="84" t="s">
        <v>7113</v>
      </c>
      <c r="F2708" s="84" t="str">
        <f>IF(E2708=0,"N/A",IF(IF(E2708&gt;"",COUNTIF(E:E,E2708),0)&gt;1,"Yes","No"))</f>
        <v>No</v>
      </c>
      <c r="G2708" s="87" t="s">
        <v>7114</v>
      </c>
      <c r="H2708" s="87" t="s">
        <v>558</v>
      </c>
      <c r="I2708" s="87" t="s">
        <v>445</v>
      </c>
      <c r="J2708" s="87" t="s">
        <v>436</v>
      </c>
      <c r="K2708" s="87">
        <v>38.896895000000001</v>
      </c>
      <c r="L2708" s="87">
        <v>-90.099359000000007</v>
      </c>
      <c r="M2708" s="87"/>
      <c r="N2708" s="87" t="s">
        <v>7115</v>
      </c>
      <c r="O2708" s="87" t="s">
        <v>7116</v>
      </c>
      <c r="P2708" s="87" t="s">
        <v>1245</v>
      </c>
      <c r="Q2708" s="87" t="s">
        <v>1246</v>
      </c>
    </row>
    <row r="2709" spans="1:17" x14ac:dyDescent="0.25">
      <c r="A2709" s="143"/>
      <c r="B2709" s="143" t="str">
        <f>IF(A2709&gt;"",IF(A2709=E2709,"No",(IF(IFERROR(VLOOKUP(A2709,E:E,1,FALSE)=A2709,FALSE),"Duplicate",IF(E2709&gt;"","Mismatch","IT Only")))),"No")</f>
        <v>No</v>
      </c>
      <c r="C2709" s="86" t="s">
        <v>430</v>
      </c>
      <c r="D2709" s="143" t="s">
        <v>431</v>
      </c>
      <c r="E2709" s="84" t="s">
        <v>7121</v>
      </c>
      <c r="F2709" s="84" t="str">
        <f>IF(E2709=0,"N/A",IF(IF(E2709&gt;"",COUNTIF(E:E,E2709),0)&gt;1,"Yes","No"))</f>
        <v>No</v>
      </c>
      <c r="G2709" s="87" t="s">
        <v>7122</v>
      </c>
      <c r="H2709" s="87" t="s">
        <v>558</v>
      </c>
      <c r="I2709" s="87" t="s">
        <v>445</v>
      </c>
      <c r="J2709" s="87" t="s">
        <v>436</v>
      </c>
      <c r="K2709" s="87">
        <v>38.894815999999999</v>
      </c>
      <c r="L2709" s="87">
        <v>-90.096937999999994</v>
      </c>
      <c r="M2709" s="87"/>
      <c r="N2709" s="87" t="s">
        <v>7123</v>
      </c>
      <c r="O2709" s="87" t="s">
        <v>7124</v>
      </c>
      <c r="P2709" s="87" t="s">
        <v>1245</v>
      </c>
      <c r="Q2709" s="87" t="s">
        <v>1246</v>
      </c>
    </row>
    <row r="2710" spans="1:17" x14ac:dyDescent="0.25">
      <c r="A2710" s="143"/>
      <c r="B2710" s="143" t="str">
        <f>IF(A2710&gt;"",IF(A2710=E2710,"No",(IF(IFERROR(VLOOKUP(A2710,E:E,1,FALSE)=A2710,FALSE),"Duplicate",IF(E2710&gt;"","Mismatch","IT Only")))),"No")</f>
        <v>No</v>
      </c>
      <c r="C2710" s="86" t="s">
        <v>430</v>
      </c>
      <c r="D2710" s="143" t="s">
        <v>431</v>
      </c>
      <c r="E2710" s="84" t="s">
        <v>7125</v>
      </c>
      <c r="F2710" s="84" t="str">
        <f>IF(E2710=0,"N/A",IF(IF(E2710&gt;"",COUNTIF(E:E,E2710),0)&gt;1,"Yes","No"))</f>
        <v>No</v>
      </c>
      <c r="G2710" s="87" t="s">
        <v>7126</v>
      </c>
      <c r="H2710" s="87" t="s">
        <v>558</v>
      </c>
      <c r="I2710" s="87" t="s">
        <v>445</v>
      </c>
      <c r="J2710" s="87" t="s">
        <v>436</v>
      </c>
      <c r="K2710" s="87">
        <v>38.870643999999999</v>
      </c>
      <c r="L2710" s="87">
        <v>-90.118189999999998</v>
      </c>
      <c r="M2710" s="87"/>
      <c r="N2710" s="87" t="s">
        <v>7127</v>
      </c>
      <c r="O2710" s="87" t="s">
        <v>7128</v>
      </c>
      <c r="P2710" s="87" t="s">
        <v>1245</v>
      </c>
      <c r="Q2710" s="87" t="s">
        <v>1246</v>
      </c>
    </row>
    <row r="2711" spans="1:17" x14ac:dyDescent="0.25">
      <c r="A2711" s="143"/>
      <c r="B2711" s="143" t="str">
        <f>IF(A2711&gt;"",IF(A2711=E2711,"No",(IF(IFERROR(VLOOKUP(A2711,E:E,1,FALSE)=A2711,FALSE),"Duplicate",IF(E2711&gt;"","Mismatch","IT Only")))),"No")</f>
        <v>No</v>
      </c>
      <c r="C2711" s="86" t="s">
        <v>430</v>
      </c>
      <c r="D2711" s="143" t="s">
        <v>431</v>
      </c>
      <c r="E2711" s="84" t="s">
        <v>7105</v>
      </c>
      <c r="F2711" s="84" t="str">
        <f>IF(E2711=0,"N/A",IF(IF(E2711&gt;"",COUNTIF(E:E,E2711),0)&gt;1,"Yes","No"))</f>
        <v>No</v>
      </c>
      <c r="G2711" s="87" t="s">
        <v>7106</v>
      </c>
      <c r="H2711" s="87" t="s">
        <v>558</v>
      </c>
      <c r="I2711" s="87" t="s">
        <v>445</v>
      </c>
      <c r="J2711" s="87" t="s">
        <v>436</v>
      </c>
      <c r="K2711" s="87">
        <v>38.871397000000002</v>
      </c>
      <c r="L2711" s="87">
        <v>-90.117000000000004</v>
      </c>
      <c r="M2711" s="87"/>
      <c r="N2711" s="87" t="s">
        <v>7107</v>
      </c>
      <c r="O2711" s="87" t="s">
        <v>7108</v>
      </c>
      <c r="P2711" s="87" t="s">
        <v>1245</v>
      </c>
      <c r="Q2711" s="87" t="s">
        <v>1246</v>
      </c>
    </row>
    <row r="2712" spans="1:17" x14ac:dyDescent="0.25">
      <c r="A2712" s="143"/>
      <c r="B2712" s="143" t="str">
        <f>IF(A2712&gt;"",IF(A2712=E2712,"No",(IF(IFERROR(VLOOKUP(A2712,E:E,1,FALSE)=A2712,FALSE),"Duplicate",IF(E2712&gt;"","Mismatch","IT Only")))),"No")</f>
        <v>No</v>
      </c>
      <c r="C2712" s="86" t="s">
        <v>430</v>
      </c>
      <c r="D2712" s="143" t="s">
        <v>431</v>
      </c>
      <c r="E2712" s="84" t="s">
        <v>7109</v>
      </c>
      <c r="F2712" s="84" t="str">
        <f>IF(E2712=0,"N/A",IF(IF(E2712&gt;"",COUNTIF(E:E,E2712),0)&gt;1,"Yes","No"))</f>
        <v>No</v>
      </c>
      <c r="G2712" s="87" t="s">
        <v>7110</v>
      </c>
      <c r="H2712" s="87" t="s">
        <v>558</v>
      </c>
      <c r="I2712" s="87" t="s">
        <v>445</v>
      </c>
      <c r="J2712" s="87" t="s">
        <v>436</v>
      </c>
      <c r="K2712" s="87"/>
      <c r="L2712" s="87"/>
      <c r="M2712" s="87"/>
      <c r="N2712" s="87" t="s">
        <v>7111</v>
      </c>
      <c r="O2712" s="87" t="s">
        <v>7112</v>
      </c>
      <c r="P2712" s="87" t="s">
        <v>1245</v>
      </c>
      <c r="Q2712" s="87" t="s">
        <v>1246</v>
      </c>
    </row>
    <row r="2713" spans="1:17" x14ac:dyDescent="0.25">
      <c r="A2713" s="143"/>
      <c r="B2713" s="143" t="s">
        <v>10076</v>
      </c>
      <c r="C2713" s="86" t="s">
        <v>430</v>
      </c>
      <c r="D2713" s="143" t="s">
        <v>431</v>
      </c>
      <c r="E2713" s="143" t="s">
        <v>10966</v>
      </c>
      <c r="F2713" s="84" t="str">
        <f>IF(E2713=0,"N/A",IF(IF(E2713&gt;"",COUNTIF(E:E,E2713),0)&gt;1,"Yes","No"))</f>
        <v>No</v>
      </c>
      <c r="G2713" s="166" t="s">
        <v>10968</v>
      </c>
      <c r="H2713" s="87" t="s">
        <v>10967</v>
      </c>
      <c r="I2713" s="87" t="s">
        <v>445</v>
      </c>
      <c r="J2713" s="87" t="s">
        <v>10517</v>
      </c>
      <c r="K2713" s="87">
        <v>-89.644347999999994</v>
      </c>
      <c r="L2713" s="87">
        <v>38.773116999999999</v>
      </c>
      <c r="M2713" s="87"/>
      <c r="N2713" s="87"/>
      <c r="O2713" s="87"/>
      <c r="P2713" s="87"/>
      <c r="Q2713" s="87"/>
    </row>
    <row r="2714" spans="1:17" x14ac:dyDescent="0.25">
      <c r="A2714" s="93" t="s">
        <v>8166</v>
      </c>
      <c r="B2714" s="84" t="str">
        <f>IF(A2714&gt;"",IF(A2714=E2714,"No",(IF(IFERROR(VLOOKUP(A2714,E:E,1,FALSE)=A2714,FALSE),"Duplicate",IF(E2714&gt;"","Mismatch","IT Only")))),"No")</f>
        <v>Duplicate</v>
      </c>
      <c r="C2714" s="86" t="s">
        <v>463</v>
      </c>
      <c r="D2714" s="84" t="s">
        <v>549</v>
      </c>
      <c r="E2714" s="84" t="s">
        <v>8167</v>
      </c>
      <c r="F2714" s="84" t="str">
        <f>IF(E2714=0,"N/A",IF(IF(E2714&gt;"",COUNTIF(E:E,E2714),0)&gt;1,"Yes","No"))</f>
        <v>No</v>
      </c>
      <c r="G2714" s="87" t="s">
        <v>8168</v>
      </c>
      <c r="H2714" s="87" t="s">
        <v>528</v>
      </c>
      <c r="I2714" s="87" t="s">
        <v>445</v>
      </c>
      <c r="J2714" s="87" t="s">
        <v>580</v>
      </c>
      <c r="K2714" s="87">
        <v>39.007213999999998</v>
      </c>
      <c r="L2714" s="87">
        <v>-87.692499999999995</v>
      </c>
      <c r="M2714" s="87"/>
      <c r="N2714" s="87"/>
      <c r="O2714" s="94"/>
      <c r="P2714" s="87"/>
      <c r="Q2714" s="89"/>
    </row>
    <row r="2715" spans="1:17" x14ac:dyDescent="0.25">
      <c r="A2715" s="143"/>
      <c r="B2715" s="84" t="str">
        <f>IF(A2715&gt;"",IF(A2715=E2715,"No",(IF(IFERROR(VLOOKUP(A2715,E:E,1,FALSE)=A2715,FALSE),"Duplicate",IF(E2715&gt;"","Mismatch","IT Only")))),"No")</f>
        <v>No</v>
      </c>
      <c r="C2715" s="86" t="s">
        <v>430</v>
      </c>
      <c r="D2715" s="84" t="s">
        <v>431</v>
      </c>
      <c r="E2715" s="143" t="s">
        <v>8229</v>
      </c>
      <c r="F2715" s="84" t="str">
        <f>IF(E2715=0,"N/A",IF(IF(E2715&gt;"",COUNTIF(E:E,E2715),0)&gt;1,"Yes","No"))</f>
        <v>No</v>
      </c>
      <c r="G2715" s="87" t="s">
        <v>8230</v>
      </c>
      <c r="H2715" s="87" t="s">
        <v>489</v>
      </c>
      <c r="I2715" s="87" t="s">
        <v>435</v>
      </c>
      <c r="J2715" s="87" t="s">
        <v>436</v>
      </c>
      <c r="K2715" s="87">
        <v>38.385533330000001</v>
      </c>
      <c r="L2715" s="87">
        <v>-91.403333329999995</v>
      </c>
      <c r="M2715" s="87"/>
      <c r="N2715" s="87" t="s">
        <v>8229</v>
      </c>
      <c r="O2715" s="94">
        <v>838</v>
      </c>
      <c r="P2715" s="87" t="s">
        <v>1042</v>
      </c>
      <c r="Q2715" s="89"/>
    </row>
    <row r="2716" spans="1:17" x14ac:dyDescent="0.25">
      <c r="B2716" s="84" t="str">
        <f>IF(A2716&gt;"",IF(A2716=E2716,"No",(IF(IFERROR(VLOOKUP(A2716,E:E,1,FALSE)=A2716,FALSE),"Duplicate",IF(E2716&gt;"","Mismatch","IT Only")))),"No")</f>
        <v>No</v>
      </c>
      <c r="C2716" s="86" t="s">
        <v>430</v>
      </c>
      <c r="D2716" s="84" t="s">
        <v>431</v>
      </c>
      <c r="E2716" s="84" t="s">
        <v>8082</v>
      </c>
      <c r="F2716" s="84" t="str">
        <f>IF(E2716=0,"N/A",IF(IF(E2716&gt;"",COUNTIF(E:E,E2716),0)&gt;1,"Yes","No"))</f>
        <v>No</v>
      </c>
      <c r="G2716" s="87" t="s">
        <v>8083</v>
      </c>
      <c r="H2716" s="87" t="s">
        <v>516</v>
      </c>
      <c r="I2716" s="87" t="s">
        <v>445</v>
      </c>
      <c r="J2716" s="87" t="s">
        <v>436</v>
      </c>
      <c r="K2716" s="87">
        <v>38.456046999999998</v>
      </c>
      <c r="L2716" s="87">
        <v>-89.983872000000005</v>
      </c>
      <c r="M2716" s="87"/>
      <c r="N2716" s="87" t="s">
        <v>8082</v>
      </c>
      <c r="O2716" s="87" t="s">
        <v>8084</v>
      </c>
      <c r="P2716" s="87" t="s">
        <v>524</v>
      </c>
      <c r="Q2716" s="87" t="s">
        <v>525</v>
      </c>
    </row>
    <row r="2717" spans="1:17" x14ac:dyDescent="0.25">
      <c r="A2717" s="143"/>
      <c r="B2717" s="84" t="str">
        <f>IF(A2717&gt;"",IF(A2717=E2717,"No",(IF(IFERROR(VLOOKUP(A2717,E:E,1,FALSE)=A2717,FALSE),"Duplicate",IF(E2717&gt;"","Mismatch","IT Only")))),"No")</f>
        <v>No</v>
      </c>
      <c r="C2717" s="86" t="s">
        <v>430</v>
      </c>
      <c r="D2717" s="84" t="s">
        <v>431</v>
      </c>
      <c r="E2717" s="143" t="s">
        <v>8076</v>
      </c>
      <c r="F2717" s="84" t="str">
        <f>IF(E2717=0,"N/A",IF(IF(E2717&gt;"",COUNTIF(E:E,E2717),0)&gt;1,"Yes","No"))</f>
        <v>No</v>
      </c>
      <c r="G2717" s="87" t="s">
        <v>8077</v>
      </c>
      <c r="H2717" s="87" t="s">
        <v>489</v>
      </c>
      <c r="I2717" s="87" t="s">
        <v>435</v>
      </c>
      <c r="J2717" s="87" t="s">
        <v>436</v>
      </c>
      <c r="K2717" s="87">
        <v>38.397033329999999</v>
      </c>
      <c r="L2717" s="87">
        <v>-91.868916670000004</v>
      </c>
      <c r="M2717" s="87"/>
      <c r="N2717" s="87" t="s">
        <v>8076</v>
      </c>
      <c r="O2717" s="94">
        <v>899</v>
      </c>
      <c r="P2717" s="87" t="s">
        <v>1042</v>
      </c>
      <c r="Q2717" s="89"/>
    </row>
    <row r="2718" spans="1:17" x14ac:dyDescent="0.25">
      <c r="A2718" s="143"/>
      <c r="B2718" s="84" t="str">
        <f>IF(A2718&gt;"",IF(A2718=E2718,"No",(IF(IFERROR(VLOOKUP(A2718,E:E,1,FALSE)=A2718,FALSE),"Duplicate",IF(E2718&gt;"","Mismatch","IT Only")))),"No")</f>
        <v>No</v>
      </c>
      <c r="C2718" s="86" t="s">
        <v>430</v>
      </c>
      <c r="D2718" s="84" t="s">
        <v>431</v>
      </c>
      <c r="E2718" s="84" t="s">
        <v>8080</v>
      </c>
      <c r="F2718" s="84" t="str">
        <f>IF(E2718=0,"N/A",IF(IF(E2718&gt;"",COUNTIF(E:E,E2718),0)&gt;1,"Yes","No"))</f>
        <v>No</v>
      </c>
      <c r="G2718" s="87" t="s">
        <v>10436</v>
      </c>
      <c r="H2718" s="87" t="s">
        <v>692</v>
      </c>
      <c r="I2718" s="87" t="s">
        <v>435</v>
      </c>
      <c r="J2718" s="87" t="s">
        <v>500</v>
      </c>
      <c r="K2718" s="87">
        <v>36.807666670000003</v>
      </c>
      <c r="L2718" s="87">
        <v>-89.895483330000005</v>
      </c>
      <c r="M2718" s="87"/>
      <c r="N2718" s="87" t="s">
        <v>8080</v>
      </c>
      <c r="O2718" s="100" t="s">
        <v>8081</v>
      </c>
      <c r="P2718" s="87" t="s">
        <v>693</v>
      </c>
      <c r="Q2718" s="89"/>
    </row>
    <row r="2719" spans="1:17" x14ac:dyDescent="0.25">
      <c r="A2719" s="143"/>
      <c r="B2719" s="143" t="str">
        <f>IF(A2719&gt;"",IF(A2719=E2719,"No",(IF(IFERROR(VLOOKUP(A2719,E:E,1,FALSE)=A2719,FALSE),"Duplicate",IF(E2719&gt;"","Mismatch","IT Only")))),"No")</f>
        <v>No</v>
      </c>
      <c r="C2719" s="86" t="s">
        <v>430</v>
      </c>
      <c r="D2719" s="143" t="s">
        <v>431</v>
      </c>
      <c r="E2719" s="84" t="s">
        <v>8087</v>
      </c>
      <c r="F2719" s="84" t="str">
        <f>IF(E2719=0,"N/A",IF(IF(E2719&gt;"",COUNTIF(E:E,E2719),0)&gt;1,"Yes","No"))</f>
        <v>No</v>
      </c>
      <c r="G2719" s="87" t="s">
        <v>8088</v>
      </c>
      <c r="H2719" s="87" t="s">
        <v>692</v>
      </c>
      <c r="I2719" s="87" t="s">
        <v>435</v>
      </c>
      <c r="J2719" s="87" t="s">
        <v>436</v>
      </c>
      <c r="K2719" s="87">
        <v>38.154400000000003</v>
      </c>
      <c r="L2719" s="87">
        <v>-90.805983330000004</v>
      </c>
      <c r="M2719" s="87"/>
      <c r="N2719" s="87" t="s">
        <v>8087</v>
      </c>
      <c r="O2719" s="94">
        <v>485</v>
      </c>
      <c r="P2719" s="87" t="s">
        <v>1039</v>
      </c>
      <c r="Q2719" s="89"/>
    </row>
    <row r="2720" spans="1:17" s="143" customFormat="1" x14ac:dyDescent="0.25">
      <c r="B2720" s="143" t="str">
        <f>IF(A2720&gt;"",IF(A2720=E2720,"No",(IF(IFERROR(VLOOKUP(A2720,E:E,1,FALSE)=A2720,FALSE),"Duplicate",IF(E2720&gt;"","Mismatch","IT Only")))),"No")</f>
        <v>No</v>
      </c>
      <c r="C2720" s="86" t="s">
        <v>430</v>
      </c>
      <c r="D2720" s="143" t="s">
        <v>431</v>
      </c>
      <c r="E2720" s="143" t="s">
        <v>8096</v>
      </c>
      <c r="F2720" s="143" t="str">
        <f>IF(E2720=0,"N/A",IF(IF(E2720&gt;"",COUNTIF(E:E,E2720),0)&gt;1,"Yes","No"))</f>
        <v>No</v>
      </c>
      <c r="G2720" s="106" t="s">
        <v>8097</v>
      </c>
      <c r="H2720" s="106" t="s">
        <v>493</v>
      </c>
      <c r="I2720" s="106" t="s">
        <v>445</v>
      </c>
      <c r="J2720" s="106" t="s">
        <v>436</v>
      </c>
      <c r="K2720" s="106">
        <v>39.845717</v>
      </c>
      <c r="L2720" s="106">
        <v>-89.597116999999997</v>
      </c>
      <c r="M2720" s="106"/>
      <c r="N2720" s="106" t="s">
        <v>8098</v>
      </c>
      <c r="O2720" s="106" t="s">
        <v>8099</v>
      </c>
      <c r="P2720" s="106" t="s">
        <v>806</v>
      </c>
      <c r="Q2720" s="106" t="s">
        <v>807</v>
      </c>
    </row>
    <row r="2721" spans="1:17" x14ac:dyDescent="0.25">
      <c r="A2721" s="143" t="s">
        <v>8149</v>
      </c>
      <c r="B2721" s="143" t="str">
        <f>IF(A2721&gt;"",IF(A2721=E2721,"No",(IF(IFERROR(VLOOKUP(A2721,E:E,1,FALSE)=A2721,FALSE),"Duplicate",IF(E2721&gt;"","Mismatch","IT Only")))),"No")</f>
        <v>No</v>
      </c>
      <c r="C2721" s="86" t="s">
        <v>430</v>
      </c>
      <c r="D2721" s="143" t="s">
        <v>431</v>
      </c>
      <c r="E2721" s="84" t="s">
        <v>8149</v>
      </c>
      <c r="F2721" s="84" t="str">
        <f>IF(E2721=0,"N/A",IF(IF(E2721&gt;"",COUNTIF(E:E,E2721),0)&gt;1,"Yes","No"))</f>
        <v>No</v>
      </c>
      <c r="G2721" s="87" t="s">
        <v>8150</v>
      </c>
      <c r="H2721" s="87" t="s">
        <v>579</v>
      </c>
      <c r="I2721" s="87" t="s">
        <v>445</v>
      </c>
      <c r="J2721" s="87" t="s">
        <v>580</v>
      </c>
      <c r="K2721" s="87">
        <v>41.492260999999999</v>
      </c>
      <c r="L2721" s="87">
        <v>-91.540042</v>
      </c>
      <c r="M2721" s="87"/>
      <c r="N2721" s="87"/>
      <c r="O2721" s="94"/>
      <c r="P2721" s="87"/>
      <c r="Q2721" s="89"/>
    </row>
    <row r="2722" spans="1:17" s="90" customFormat="1" x14ac:dyDescent="0.25">
      <c r="A2722" s="143"/>
      <c r="B2722" s="143" t="str">
        <f>IF(A2722&gt;"",IF(A2722=E2722,"No",(IF(IFERROR(VLOOKUP(A2722,E:E,1,FALSE)=A2722,FALSE),"Duplicate",IF(E2722&gt;"","Mismatch","IT Only")))),"No")</f>
        <v>No</v>
      </c>
      <c r="C2722" s="86" t="s">
        <v>430</v>
      </c>
      <c r="D2722" s="143" t="s">
        <v>431</v>
      </c>
      <c r="E2722" s="143" t="s">
        <v>8002</v>
      </c>
      <c r="F2722" s="84" t="str">
        <f>IF(E2722=0,"N/A",IF(IF(E2722&gt;"",COUNTIF(E:E,E2722),0)&gt;1,"Yes","No"))</f>
        <v>No</v>
      </c>
      <c r="G2722" s="87" t="s">
        <v>8003</v>
      </c>
      <c r="H2722" s="87" t="s">
        <v>444</v>
      </c>
      <c r="I2722" s="87" t="s">
        <v>445</v>
      </c>
      <c r="J2722" s="87" t="s">
        <v>552</v>
      </c>
      <c r="K2722" s="87">
        <v>40.775466999999999</v>
      </c>
      <c r="L2722" s="87">
        <v>-89.651482999999999</v>
      </c>
      <c r="M2722" s="87"/>
      <c r="N2722" s="87" t="s">
        <v>8002</v>
      </c>
      <c r="O2722" s="87" t="s">
        <v>8004</v>
      </c>
      <c r="P2722" s="87" t="s">
        <v>447</v>
      </c>
      <c r="Q2722" s="87" t="s">
        <v>448</v>
      </c>
    </row>
    <row r="2723" spans="1:17" s="143" customFormat="1" x14ac:dyDescent="0.25">
      <c r="B2723" s="143" t="str">
        <f>IF(A2723&gt;"",IF(A2723=E2723,"No",(IF(IFERROR(VLOOKUP(A2723,E:E,1,FALSE)=A2723,FALSE),"Duplicate",IF(E2723&gt;"","Mismatch","IT Only")))),"No")</f>
        <v>No</v>
      </c>
      <c r="C2723" s="86" t="s">
        <v>430</v>
      </c>
      <c r="D2723" s="143" t="s">
        <v>431</v>
      </c>
      <c r="E2723" s="143" t="s">
        <v>8038</v>
      </c>
      <c r="F2723" s="143" t="str">
        <f>IF(E2723=0,"N/A",IF(IF(E2723&gt;"",COUNTIF(E:E,E2723),0)&gt;1,"Yes","No"))</f>
        <v>No</v>
      </c>
      <c r="G2723" s="106" t="s">
        <v>8039</v>
      </c>
      <c r="H2723" s="106" t="s">
        <v>440</v>
      </c>
      <c r="I2723" s="106" t="s">
        <v>435</v>
      </c>
      <c r="J2723" s="106" t="s">
        <v>436</v>
      </c>
      <c r="K2723" s="106">
        <v>38.527416670000001</v>
      </c>
      <c r="L2723" s="106">
        <v>-90.304649999999995</v>
      </c>
      <c r="M2723" s="106"/>
      <c r="N2723" s="106" t="s">
        <v>8038</v>
      </c>
      <c r="O2723" s="133">
        <v>276</v>
      </c>
      <c r="P2723" s="106" t="s">
        <v>441</v>
      </c>
      <c r="Q2723" s="86"/>
    </row>
    <row r="2724" spans="1:17" s="90" customFormat="1" x14ac:dyDescent="0.25">
      <c r="A2724" s="143"/>
      <c r="B2724" s="143" t="str">
        <f>IF(A2724&gt;"",IF(A2724=E2724,"No",(IF(IFERROR(VLOOKUP(A2724,E:E,1,FALSE)=A2724,FALSE),"Duplicate",IF(E2724&gt;"","Mismatch","IT Only")))),"No")</f>
        <v>No</v>
      </c>
      <c r="C2724" s="86" t="s">
        <v>430</v>
      </c>
      <c r="D2724" s="143" t="s">
        <v>431</v>
      </c>
      <c r="E2724" s="143" t="s">
        <v>8042</v>
      </c>
      <c r="F2724" s="84" t="str">
        <f>IF(E2724=0,"N/A",IF(IF(E2724&gt;"",COUNTIF(E:E,E2724),0)&gt;1,"Yes","No"))</f>
        <v>No</v>
      </c>
      <c r="G2724" s="87" t="s">
        <v>8043</v>
      </c>
      <c r="H2724" s="87" t="s">
        <v>516</v>
      </c>
      <c r="I2724" s="87" t="s">
        <v>445</v>
      </c>
      <c r="J2724" s="87" t="s">
        <v>436</v>
      </c>
      <c r="K2724" s="87">
        <v>38.212017000000003</v>
      </c>
      <c r="L2724" s="87">
        <v>-89.979101</v>
      </c>
      <c r="M2724" s="87"/>
      <c r="N2724" s="87" t="s">
        <v>8044</v>
      </c>
      <c r="O2724" s="87" t="s">
        <v>8045</v>
      </c>
      <c r="P2724" s="87" t="s">
        <v>898</v>
      </c>
      <c r="Q2724" s="87" t="s">
        <v>899</v>
      </c>
    </row>
    <row r="2725" spans="1:17" x14ac:dyDescent="0.25">
      <c r="A2725" s="143"/>
      <c r="B2725" s="143" t="str">
        <f>IF(A2725&gt;"",IF(A2725=E2725,"No",(IF(IFERROR(VLOOKUP(A2725,E:E,1,FALSE)=A2725,FALSE),"Duplicate",IF(E2725&gt;"","Mismatch","IT Only")))),"No")</f>
        <v>No</v>
      </c>
      <c r="C2725" s="86" t="s">
        <v>430</v>
      </c>
      <c r="D2725" s="143" t="s">
        <v>431</v>
      </c>
      <c r="E2725" s="143" t="s">
        <v>8046</v>
      </c>
      <c r="F2725" s="143" t="str">
        <f>IF(E2725=0,"N/A",IF(IF(E2725&gt;"",COUNTIF(E:E,E2725),0)&gt;1,"Yes","No"))</f>
        <v>No</v>
      </c>
      <c r="G2725" s="87" t="s">
        <v>8047</v>
      </c>
      <c r="H2725" s="87" t="s">
        <v>516</v>
      </c>
      <c r="I2725" s="87" t="s">
        <v>445</v>
      </c>
      <c r="J2725" s="87" t="s">
        <v>436</v>
      </c>
      <c r="K2725" s="87">
        <v>38.209409999999998</v>
      </c>
      <c r="L2725" s="87">
        <v>-89.976285000000004</v>
      </c>
      <c r="M2725" s="87"/>
      <c r="N2725" s="87" t="s">
        <v>8048</v>
      </c>
      <c r="O2725" s="87" t="s">
        <v>8049</v>
      </c>
      <c r="P2725" s="87" t="s">
        <v>898</v>
      </c>
      <c r="Q2725" s="87" t="s">
        <v>899</v>
      </c>
    </row>
    <row r="2726" spans="1:17" x14ac:dyDescent="0.25">
      <c r="A2726" s="143"/>
      <c r="B2726" s="143" t="str">
        <f>IF(A2726&gt;"",IF(A2726=E2726,"No",(IF(IFERROR(VLOOKUP(A2726,E:E,1,FALSE)=A2726,FALSE),"Duplicate",IF(E2726&gt;"","Mismatch","IT Only")))),"No")</f>
        <v>No</v>
      </c>
      <c r="C2726" s="86" t="s">
        <v>430</v>
      </c>
      <c r="D2726" s="143" t="s">
        <v>431</v>
      </c>
      <c r="E2726" s="143" t="s">
        <v>8050</v>
      </c>
      <c r="F2726" s="143" t="str">
        <f>IF(E2726=0,"N/A",IF(IF(E2726&gt;"",COUNTIF(E:E,E2726),0)&gt;1,"Yes","No"))</f>
        <v>No</v>
      </c>
      <c r="G2726" s="87" t="s">
        <v>8051</v>
      </c>
      <c r="H2726" s="87" t="s">
        <v>516</v>
      </c>
      <c r="I2726" s="87" t="s">
        <v>445</v>
      </c>
      <c r="J2726" s="87" t="s">
        <v>436</v>
      </c>
      <c r="K2726" s="87">
        <v>38.187658999999996</v>
      </c>
      <c r="L2726" s="87">
        <v>-89.994461000000001</v>
      </c>
      <c r="M2726" s="87"/>
      <c r="N2726" s="87" t="s">
        <v>8052</v>
      </c>
      <c r="O2726" s="87" t="s">
        <v>8053</v>
      </c>
      <c r="P2726" s="87" t="s">
        <v>898</v>
      </c>
      <c r="Q2726" s="87" t="s">
        <v>899</v>
      </c>
    </row>
    <row r="2727" spans="1:17" s="143" customFormat="1" x14ac:dyDescent="0.25">
      <c r="B2727" s="143" t="str">
        <f>IF(A2727&gt;"",IF(A2727=E2727,"No",(IF(IFERROR(VLOOKUP(A2727,E:E,1,FALSE)=A2727,FALSE),"Duplicate",IF(E2727&gt;"","Mismatch","IT Only")))),"No")</f>
        <v>No</v>
      </c>
      <c r="C2727" s="86" t="s">
        <v>430</v>
      </c>
      <c r="D2727" s="143" t="s">
        <v>431</v>
      </c>
      <c r="E2727" s="143" t="s">
        <v>2492</v>
      </c>
      <c r="F2727" s="143" t="str">
        <f>IF(E2727=0,"N/A",IF(IF(E2727&gt;"",COUNTIF(E:E,E2727),0)&gt;1,"Yes","No"))</f>
        <v>No</v>
      </c>
      <c r="G2727" s="106" t="s">
        <v>2493</v>
      </c>
      <c r="H2727" s="106" t="s">
        <v>558</v>
      </c>
      <c r="I2727" s="106" t="s">
        <v>445</v>
      </c>
      <c r="J2727" s="106" t="s">
        <v>436</v>
      </c>
      <c r="K2727" s="106">
        <v>38.68343333</v>
      </c>
      <c r="L2727" s="106">
        <v>-90.003799999999998</v>
      </c>
      <c r="M2727" s="106"/>
      <c r="N2727" s="106" t="s">
        <v>2494</v>
      </c>
      <c r="O2727" s="106" t="s">
        <v>2495</v>
      </c>
      <c r="P2727" s="106" t="s">
        <v>1961</v>
      </c>
      <c r="Q2727" s="106" t="s">
        <v>1962</v>
      </c>
    </row>
    <row r="2728" spans="1:17" x14ac:dyDescent="0.25">
      <c r="A2728" s="143"/>
      <c r="B2728" s="143" t="str">
        <f>IF(A2728&gt;"",IF(A2728=E2728,"No",(IF(IFERROR(VLOOKUP(A2728,E:E,1,FALSE)=A2728,FALSE),"Duplicate",IF(E2728&gt;"","Mismatch","IT Only")))),"No")</f>
        <v>No</v>
      </c>
      <c r="C2728" s="86" t="s">
        <v>430</v>
      </c>
      <c r="D2728" s="143" t="s">
        <v>431</v>
      </c>
      <c r="E2728" s="143" t="s">
        <v>7062</v>
      </c>
      <c r="F2728" s="143" t="str">
        <f>IF(E2728=0,"N/A",IF(IF(E2728&gt;"",COUNTIF(E:E,E2728),0)&gt;1,"Yes","No"))</f>
        <v>No</v>
      </c>
      <c r="G2728" s="87" t="s">
        <v>7063</v>
      </c>
      <c r="H2728" s="87" t="s">
        <v>516</v>
      </c>
      <c r="I2728" s="87" t="s">
        <v>445</v>
      </c>
      <c r="J2728" s="87" t="s">
        <v>436</v>
      </c>
      <c r="K2728" s="87"/>
      <c r="L2728" s="87"/>
      <c r="M2728" s="87"/>
      <c r="N2728" s="87" t="s">
        <v>7062</v>
      </c>
      <c r="O2728" s="87" t="s">
        <v>7064</v>
      </c>
      <c r="P2728" s="87" t="s">
        <v>524</v>
      </c>
      <c r="Q2728" s="87" t="s">
        <v>525</v>
      </c>
    </row>
    <row r="2729" spans="1:17" x14ac:dyDescent="0.25">
      <c r="A2729" s="90"/>
      <c r="B2729" s="90" t="str">
        <f>IF(A2729&gt;"",IF(A2729=E2729,"No",(IF(IFERROR(VLOOKUP(A2729,E:E,1,FALSE)=A2729,FALSE),"Duplicate",IF(E2729&gt;"","Mismatch","IT Only")))),"No")</f>
        <v>No</v>
      </c>
      <c r="C2729" s="91" t="s">
        <v>451</v>
      </c>
      <c r="D2729" s="90" t="s">
        <v>431</v>
      </c>
      <c r="E2729" s="90" t="s">
        <v>8068</v>
      </c>
      <c r="F2729" s="90" t="str">
        <f>IF(E2729=0,"N/A",IF(IF(E2729&gt;"",COUNTIF(E:E,E2729),0)&gt;1,"Yes","No"))</f>
        <v>No</v>
      </c>
      <c r="G2729" s="92" t="s">
        <v>8069</v>
      </c>
      <c r="H2729" s="92" t="s">
        <v>1730</v>
      </c>
      <c r="I2729" s="92" t="s">
        <v>435</v>
      </c>
      <c r="J2729" s="92" t="s">
        <v>436</v>
      </c>
      <c r="K2729" s="92"/>
      <c r="L2729" s="92"/>
      <c r="M2729" s="92"/>
      <c r="N2729" s="92" t="s">
        <v>8068</v>
      </c>
      <c r="O2729" s="96">
        <v>738</v>
      </c>
      <c r="P2729" s="92" t="s">
        <v>1306</v>
      </c>
      <c r="Q2729" s="97"/>
    </row>
    <row r="2730" spans="1:17" x14ac:dyDescent="0.25">
      <c r="A2730" s="143"/>
      <c r="B2730" s="143" t="str">
        <f>IF(A2730&gt;"",IF(A2730=E2730,"No",(IF(IFERROR(VLOOKUP(A2730,E:E,1,FALSE)=A2730,FALSE),"Duplicate",IF(E2730&gt;"","Mismatch","IT Only")))),"No")</f>
        <v>No</v>
      </c>
      <c r="C2730" s="86" t="s">
        <v>430</v>
      </c>
      <c r="D2730" s="143" t="s">
        <v>431</v>
      </c>
      <c r="E2730" s="143" t="s">
        <v>8070</v>
      </c>
      <c r="F2730" s="143" t="str">
        <f>IF(E2730=0,"N/A",IF(IF(E2730&gt;"",COUNTIF(E:E,E2730),0)&gt;1,"Yes","No"))</f>
        <v>No</v>
      </c>
      <c r="G2730" s="87" t="s">
        <v>8070</v>
      </c>
      <c r="H2730" s="87" t="s">
        <v>489</v>
      </c>
      <c r="I2730" s="87" t="s">
        <v>435</v>
      </c>
      <c r="J2730" s="87" t="s">
        <v>436</v>
      </c>
      <c r="K2730" s="87">
        <v>38.612216670000002</v>
      </c>
      <c r="L2730" s="87">
        <v>-92.185666670000003</v>
      </c>
      <c r="M2730" s="87"/>
      <c r="N2730" s="87" t="s">
        <v>8070</v>
      </c>
      <c r="O2730" s="94">
        <v>957</v>
      </c>
      <c r="P2730" s="87" t="s">
        <v>490</v>
      </c>
      <c r="Q2730" s="89"/>
    </row>
    <row r="2731" spans="1:17" x14ac:dyDescent="0.25">
      <c r="A2731" s="143"/>
      <c r="B2731" s="143" t="str">
        <f>IF(A2731&gt;"",IF(A2731=E2731,"No",(IF(IFERROR(VLOOKUP(A2731,E:E,1,FALSE)=A2731,FALSE),"Duplicate",IF(E2731&gt;"","Mismatch","IT Only")))),"No")</f>
        <v>No</v>
      </c>
      <c r="C2731" s="86" t="s">
        <v>430</v>
      </c>
      <c r="D2731" s="143" t="s">
        <v>431</v>
      </c>
      <c r="E2731" s="143" t="s">
        <v>8071</v>
      </c>
      <c r="F2731" s="143" t="str">
        <f>IF(E2731=0,"N/A",IF(IF(E2731&gt;"",COUNTIF(E:E,E2731),0)&gt;1,"Yes","No"))</f>
        <v>No</v>
      </c>
      <c r="G2731" s="87" t="s">
        <v>8072</v>
      </c>
      <c r="H2731" s="87" t="s">
        <v>434</v>
      </c>
      <c r="I2731" s="87" t="s">
        <v>435</v>
      </c>
      <c r="J2731" s="87" t="s">
        <v>436</v>
      </c>
      <c r="K2731" s="87">
        <v>40.423459000000001</v>
      </c>
      <c r="L2731" s="87">
        <v>-91.578380999999993</v>
      </c>
      <c r="M2731" s="87"/>
      <c r="N2731" s="87" t="s">
        <v>8071</v>
      </c>
      <c r="O2731" s="94">
        <v>863</v>
      </c>
      <c r="P2731" s="87" t="s">
        <v>475</v>
      </c>
      <c r="Q2731" s="89"/>
    </row>
    <row r="2732" spans="1:17" x14ac:dyDescent="0.25">
      <c r="A2732" s="101" t="s">
        <v>8061</v>
      </c>
      <c r="B2732" s="84" t="str">
        <f>IF(A2732&gt;"",IF(A2732=E2732,"No",(IF(IFERROR(VLOOKUP(A2732,E:E,1,FALSE)=A2732,FALSE),"Duplicate",IF(E2732&gt;"","Mismatch","IT Only")))),"No")</f>
        <v>No</v>
      </c>
      <c r="C2732" s="86" t="s">
        <v>886</v>
      </c>
      <c r="D2732" s="84" t="s">
        <v>464</v>
      </c>
      <c r="E2732" s="84" t="s">
        <v>8061</v>
      </c>
      <c r="F2732" s="84" t="str">
        <f>IF(E2732=0,"N/A",IF(IF(E2732&gt;"",COUNTIF(E:E,E2732),0)&gt;1,"Yes","No"))</f>
        <v>No</v>
      </c>
      <c r="G2732" s="87" t="s">
        <v>8062</v>
      </c>
      <c r="H2732" s="87" t="s">
        <v>801</v>
      </c>
      <c r="I2732" s="87" t="s">
        <v>435</v>
      </c>
      <c r="J2732" s="87" t="s">
        <v>580</v>
      </c>
      <c r="K2732" s="87"/>
      <c r="L2732" s="87"/>
      <c r="M2732" s="87"/>
      <c r="N2732" s="87"/>
      <c r="O2732" s="88"/>
      <c r="P2732" s="87"/>
      <c r="Q2732" s="89"/>
    </row>
    <row r="2733" spans="1:17" x14ac:dyDescent="0.25">
      <c r="A2733" s="143"/>
      <c r="B2733" s="143" t="str">
        <f>IF(A2733&gt;"",IF(A2733=E2733,"No",(IF(IFERROR(VLOOKUP(A2733,E:E,1,FALSE)=A2733,FALSE),"Duplicate",IF(E2733&gt;"","Mismatch","IT Only")))),"No")</f>
        <v>No</v>
      </c>
      <c r="C2733" s="86" t="s">
        <v>430</v>
      </c>
      <c r="D2733" s="143" t="s">
        <v>431</v>
      </c>
      <c r="E2733" s="84" t="s">
        <v>2743</v>
      </c>
      <c r="F2733" s="84" t="str">
        <f>IF(E2733=0,"N/A",IF(IF(E2733&gt;"",COUNTIF(E:E,E2733),0)&gt;1,"Yes","No"))</f>
        <v>No</v>
      </c>
      <c r="G2733" s="87" t="s">
        <v>2744</v>
      </c>
      <c r="H2733" s="87" t="s">
        <v>672</v>
      </c>
      <c r="I2733" s="87" t="s">
        <v>445</v>
      </c>
      <c r="J2733" s="87" t="s">
        <v>436</v>
      </c>
      <c r="K2733" s="87">
        <v>40.129483329999999</v>
      </c>
      <c r="L2733" s="87">
        <v>-87.667416669999994</v>
      </c>
      <c r="M2733" s="87"/>
      <c r="N2733" s="87" t="s">
        <v>2745</v>
      </c>
      <c r="O2733" s="87" t="s">
        <v>2746</v>
      </c>
      <c r="P2733" s="87" t="s">
        <v>1704</v>
      </c>
      <c r="Q2733" s="87" t="s">
        <v>1705</v>
      </c>
    </row>
    <row r="2734" spans="1:17" x14ac:dyDescent="0.25">
      <c r="A2734" s="143" t="s">
        <v>8085</v>
      </c>
      <c r="B2734" s="143" t="str">
        <f>IF(A2734&gt;"",IF(A2734=E2734,"No",(IF(IFERROR(VLOOKUP(A2734,E:E,1,FALSE)=A2734,FALSE),"Duplicate",IF(E2734&gt;"","Mismatch","IT Only")))),"No")</f>
        <v>No</v>
      </c>
      <c r="C2734" s="86" t="s">
        <v>430</v>
      </c>
      <c r="D2734" s="143" t="s">
        <v>431</v>
      </c>
      <c r="E2734" s="84" t="s">
        <v>8085</v>
      </c>
      <c r="F2734" s="84" t="str">
        <f>IF(E2734=0,"N/A",IF(IF(E2734&gt;"",COUNTIF(E:E,E2734),0)&gt;1,"Yes","No"))</f>
        <v>No</v>
      </c>
      <c r="G2734" s="87" t="s">
        <v>8086</v>
      </c>
      <c r="H2734" s="87"/>
      <c r="I2734" s="87" t="s">
        <v>445</v>
      </c>
      <c r="J2734" s="87" t="s">
        <v>536</v>
      </c>
      <c r="K2734" s="87">
        <v>38.377130000000001</v>
      </c>
      <c r="L2734" s="87">
        <v>-89.180400000000006</v>
      </c>
      <c r="M2734" s="87"/>
      <c r="N2734" s="87"/>
      <c r="O2734" s="87"/>
      <c r="P2734" s="87"/>
      <c r="Q2734" s="87"/>
    </row>
    <row r="2735" spans="1:17" x14ac:dyDescent="0.25">
      <c r="A2735" s="143"/>
      <c r="B2735" s="143" t="str">
        <f>IF(A2735&gt;"",IF(A2735=E2735,"No",(IF(IFERROR(VLOOKUP(A2735,E:E,1,FALSE)=A2735,FALSE),"Duplicate",IF(E2735&gt;"","Mismatch","IT Only")))),"No")</f>
        <v>No</v>
      </c>
      <c r="C2735" s="86" t="s">
        <v>430</v>
      </c>
      <c r="D2735" s="143" t="s">
        <v>431</v>
      </c>
      <c r="E2735" s="143" t="s">
        <v>8089</v>
      </c>
      <c r="F2735" s="143" t="str">
        <f>IF(E2735=0,"N/A",IF(IF(E2735&gt;"",COUNTIF(E:E,E2735),0)&gt;1,"Yes","No"))</f>
        <v>No</v>
      </c>
      <c r="G2735" s="87" t="s">
        <v>8090</v>
      </c>
      <c r="H2735" s="87" t="s">
        <v>672</v>
      </c>
      <c r="I2735" s="87" t="s">
        <v>445</v>
      </c>
      <c r="J2735" s="87" t="s">
        <v>436</v>
      </c>
      <c r="K2735" s="87">
        <v>39.892529000000003</v>
      </c>
      <c r="L2735" s="87">
        <v>-87.683459999999997</v>
      </c>
      <c r="M2735" s="87"/>
      <c r="N2735" s="87" t="s">
        <v>8091</v>
      </c>
      <c r="O2735" s="87" t="s">
        <v>8092</v>
      </c>
      <c r="P2735" s="87" t="s">
        <v>1704</v>
      </c>
      <c r="Q2735" s="87" t="s">
        <v>1705</v>
      </c>
    </row>
    <row r="2736" spans="1:17" x14ac:dyDescent="0.25">
      <c r="A2736" s="143"/>
      <c r="B2736" s="143" t="str">
        <f>IF(A2736&gt;"",IF(A2736=E2736,"No",(IF(IFERROR(VLOOKUP(A2736,E:E,1,FALSE)=A2736,FALSE),"Duplicate",IF(E2736&gt;"","Mismatch","IT Only")))),"No")</f>
        <v>No</v>
      </c>
      <c r="C2736" s="86" t="s">
        <v>430</v>
      </c>
      <c r="D2736" s="143" t="s">
        <v>431</v>
      </c>
      <c r="E2736" s="143" t="s">
        <v>8104</v>
      </c>
      <c r="F2736" s="143" t="str">
        <f>IF(E2736=0,"N/A",IF(IF(E2736&gt;"",COUNTIF(E:E,E2736),0)&gt;1,"Yes","No"))</f>
        <v>No</v>
      </c>
      <c r="G2736" s="87" t="s">
        <v>8105</v>
      </c>
      <c r="H2736" s="87" t="s">
        <v>680</v>
      </c>
      <c r="I2736" s="87" t="s">
        <v>445</v>
      </c>
      <c r="J2736" s="87" t="s">
        <v>436</v>
      </c>
      <c r="K2736" s="87"/>
      <c r="L2736" s="87"/>
      <c r="M2736" s="87"/>
      <c r="N2736" s="87" t="s">
        <v>8104</v>
      </c>
      <c r="O2736" s="87" t="s">
        <v>8106</v>
      </c>
      <c r="P2736" s="87" t="s">
        <v>684</v>
      </c>
      <c r="Q2736" s="87" t="s">
        <v>685</v>
      </c>
    </row>
    <row r="2737" spans="1:17" x14ac:dyDescent="0.25">
      <c r="A2737" s="143"/>
      <c r="B2737" s="143" t="str">
        <f>IF(A2737&gt;"",IF(A2737=E2737,"No",(IF(IFERROR(VLOOKUP(A2737,E:E,1,FALSE)=A2737,FALSE),"Duplicate",IF(E2737&gt;"","Mismatch","IT Only")))),"No")</f>
        <v>No</v>
      </c>
      <c r="C2737" s="86" t="s">
        <v>430</v>
      </c>
      <c r="D2737" s="143" t="s">
        <v>431</v>
      </c>
      <c r="E2737" s="84" t="s">
        <v>8100</v>
      </c>
      <c r="F2737" s="84" t="str">
        <f>IF(E2737=0,"N/A",IF(IF(E2737&gt;"",COUNTIF(E:E,E2737),0)&gt;1,"Yes","No"))</f>
        <v>No</v>
      </c>
      <c r="G2737" s="87" t="s">
        <v>8101</v>
      </c>
      <c r="H2737" s="87" t="s">
        <v>680</v>
      </c>
      <c r="I2737" s="87" t="s">
        <v>445</v>
      </c>
      <c r="J2737" s="87" t="s">
        <v>436</v>
      </c>
      <c r="K2737" s="87">
        <v>37.776440000000001</v>
      </c>
      <c r="L2737" s="87">
        <v>-88.263775999999993</v>
      </c>
      <c r="M2737" s="87"/>
      <c r="N2737" s="87" t="s">
        <v>8102</v>
      </c>
      <c r="O2737" s="87" t="s">
        <v>8103</v>
      </c>
      <c r="P2737" s="87" t="s">
        <v>763</v>
      </c>
      <c r="Q2737" s="87" t="s">
        <v>764</v>
      </c>
    </row>
    <row r="2738" spans="1:17" x14ac:dyDescent="0.25">
      <c r="A2738" s="143" t="s">
        <v>8093</v>
      </c>
      <c r="B2738" s="143" t="str">
        <f>IF(A2738&gt;"",IF(A2738=E2738,"No",(IF(IFERROR(VLOOKUP(A2738,E:E,1,FALSE)=A2738,FALSE),"Duplicate",IF(E2738&gt;"","Mismatch","IT Only")))),"No")</f>
        <v>No</v>
      </c>
      <c r="C2738" s="86" t="s">
        <v>430</v>
      </c>
      <c r="D2738" s="143" t="s">
        <v>472</v>
      </c>
      <c r="E2738" s="143" t="s">
        <v>8094</v>
      </c>
      <c r="F2738" s="143" t="str">
        <f>IF(E2738=0,"N/A",IF(IF(E2738&gt;"",COUNTIF(E:E,E2738),0)&gt;1,"Yes","No"))</f>
        <v>No</v>
      </c>
      <c r="G2738" s="87" t="s">
        <v>8095</v>
      </c>
      <c r="H2738" s="87" t="s">
        <v>516</v>
      </c>
      <c r="I2738" s="87" t="s">
        <v>445</v>
      </c>
      <c r="J2738" s="87" t="s">
        <v>552</v>
      </c>
      <c r="K2738" s="87">
        <v>38.614407</v>
      </c>
      <c r="L2738" s="87">
        <v>-90.135745</v>
      </c>
      <c r="M2738" s="87"/>
      <c r="N2738" s="87" t="s">
        <v>8094</v>
      </c>
      <c r="O2738" s="88">
        <v>61</v>
      </c>
      <c r="P2738" s="87" t="s">
        <v>518</v>
      </c>
      <c r="Q2738" s="87" t="s">
        <v>519</v>
      </c>
    </row>
    <row r="2739" spans="1:17" x14ac:dyDescent="0.25">
      <c r="A2739" s="143"/>
      <c r="B2739" s="143" t="str">
        <f>IF(A2739&gt;"",IF(A2739=E2739,"No",(IF(IFERROR(VLOOKUP(A2739,E:E,1,FALSE)=A2739,FALSE),"Duplicate",IF(E2739&gt;"","Mismatch","IT Only")))),"No")</f>
        <v>No</v>
      </c>
      <c r="C2739" s="86" t="s">
        <v>430</v>
      </c>
      <c r="D2739" s="143" t="s">
        <v>431</v>
      </c>
      <c r="E2739" s="143" t="s">
        <v>8107</v>
      </c>
      <c r="F2739" s="143" t="str">
        <f>IF(E2739=0,"N/A",IF(IF(E2739&gt;"",COUNTIF(E:E,E2739),0)&gt;1,"Yes","No"))</f>
        <v>No</v>
      </c>
      <c r="G2739" s="87" t="s">
        <v>8108</v>
      </c>
      <c r="H2739" s="87" t="s">
        <v>440</v>
      </c>
      <c r="I2739" s="87" t="s">
        <v>435</v>
      </c>
      <c r="J2739" s="87" t="s">
        <v>436</v>
      </c>
      <c r="K2739" s="87">
        <v>38.484749999999998</v>
      </c>
      <c r="L2739" s="87">
        <v>-90.339650000000006</v>
      </c>
      <c r="M2739" s="87"/>
      <c r="N2739" s="87" t="s">
        <v>8107</v>
      </c>
      <c r="O2739" s="94">
        <v>253</v>
      </c>
      <c r="P2739" s="87" t="s">
        <v>441</v>
      </c>
      <c r="Q2739" s="89"/>
    </row>
    <row r="2740" spans="1:17" x14ac:dyDescent="0.25">
      <c r="A2740" s="143"/>
      <c r="B2740" s="143" t="str">
        <f>IF(A2740&gt;"",IF(A2740=E2740,"No",(IF(IFERROR(VLOOKUP(A2740,E:E,1,FALSE)=A2740,FALSE),"Duplicate",IF(E2740&gt;"","Mismatch","IT Only")))),"No")</f>
        <v>No</v>
      </c>
      <c r="C2740" s="86" t="s">
        <v>430</v>
      </c>
      <c r="D2740" s="143" t="s">
        <v>431</v>
      </c>
      <c r="E2740" s="143" t="s">
        <v>8109</v>
      </c>
      <c r="F2740" s="143" t="str">
        <f>IF(E2740=0,"N/A",IF(IF(E2740&gt;"",COUNTIF(E:E,E2740),0)&gt;1,"Yes","No"))</f>
        <v>No</v>
      </c>
      <c r="G2740" s="87" t="s">
        <v>8109</v>
      </c>
      <c r="H2740" s="87" t="s">
        <v>440</v>
      </c>
      <c r="I2740" s="87" t="s">
        <v>435</v>
      </c>
      <c r="J2740" s="87" t="s">
        <v>436</v>
      </c>
      <c r="K2740" s="87">
        <v>38.525833329999998</v>
      </c>
      <c r="L2740" s="87">
        <v>-90.277483329999995</v>
      </c>
      <c r="M2740" s="87"/>
      <c r="N2740" s="87" t="s">
        <v>8109</v>
      </c>
      <c r="O2740" s="94">
        <v>133</v>
      </c>
      <c r="P2740" s="87" t="s">
        <v>441</v>
      </c>
      <c r="Q2740" s="89"/>
    </row>
    <row r="2741" spans="1:17" x14ac:dyDescent="0.25">
      <c r="A2741" s="93" t="s">
        <v>8112</v>
      </c>
      <c r="B2741" s="143" t="str">
        <f>IF(A2741&gt;"",IF(A2741=E2741,"No",(IF(IFERROR(VLOOKUP(A2741,E:E,1,FALSE)=A2741,FALSE),"Duplicate",IF(E2741&gt;"","Mismatch","IT Only")))),"No")</f>
        <v>Mismatch</v>
      </c>
      <c r="C2741" s="86" t="s">
        <v>463</v>
      </c>
      <c r="D2741" s="143" t="s">
        <v>10065</v>
      </c>
      <c r="E2741" s="143" t="s">
        <v>8113</v>
      </c>
      <c r="F2741" s="84" t="str">
        <f>IF(E2741=0,"N/A",IF(IF(E2741&gt;"",COUNTIF(E:E,E2741),0)&gt;1,"Yes","No"))</f>
        <v>No</v>
      </c>
      <c r="G2741" s="87" t="s">
        <v>8114</v>
      </c>
      <c r="H2741" s="87" t="s">
        <v>672</v>
      </c>
      <c r="I2741" s="87" t="s">
        <v>5196</v>
      </c>
      <c r="J2741" s="87" t="s">
        <v>500</v>
      </c>
      <c r="K2741" s="87">
        <v>40.157566670000001</v>
      </c>
      <c r="L2741" s="87">
        <v>-88.339266670000001</v>
      </c>
      <c r="M2741" s="87"/>
      <c r="N2741" s="87" t="s">
        <v>8113</v>
      </c>
      <c r="O2741" s="107" t="s">
        <v>8115</v>
      </c>
      <c r="P2741" s="87" t="s">
        <v>675</v>
      </c>
      <c r="Q2741" s="87" t="s">
        <v>676</v>
      </c>
    </row>
    <row r="2742" spans="1:17" x14ac:dyDescent="0.25">
      <c r="A2742" s="143"/>
      <c r="B2742" s="143" t="str">
        <f>IF(A2742&gt;"",IF(A2742=E2742,"No",(IF(IFERROR(VLOOKUP(A2742,E:E,1,FALSE)=A2742,FALSE),"Duplicate",IF(E2742&gt;"","Mismatch","IT Only")))),"No")</f>
        <v>No</v>
      </c>
      <c r="C2742" s="86" t="s">
        <v>430</v>
      </c>
      <c r="D2742" s="143" t="s">
        <v>431</v>
      </c>
      <c r="E2742" s="143" t="s">
        <v>8116</v>
      </c>
      <c r="F2742" s="143" t="str">
        <f>IF(E2742=0,"N/A",IF(IF(E2742&gt;"",COUNTIF(E:E,E2742),0)&gt;1,"Yes","No"))</f>
        <v>No</v>
      </c>
      <c r="G2742" s="87" t="s">
        <v>8117</v>
      </c>
      <c r="H2742" s="87" t="s">
        <v>692</v>
      </c>
      <c r="I2742" s="87" t="s">
        <v>435</v>
      </c>
      <c r="J2742" s="87" t="s">
        <v>436</v>
      </c>
      <c r="K2742" s="87"/>
      <c r="L2742" s="87"/>
      <c r="M2742" s="87"/>
      <c r="N2742" s="87" t="s">
        <v>8116</v>
      </c>
      <c r="O2742" s="94">
        <v>467</v>
      </c>
      <c r="P2742" s="87" t="s">
        <v>693</v>
      </c>
      <c r="Q2742" s="89"/>
    </row>
    <row r="2743" spans="1:17" x14ac:dyDescent="0.25">
      <c r="A2743" s="143"/>
      <c r="B2743" s="143" t="str">
        <f>IF(A2743&gt;"",IF(A2743=E2743,"No",(IF(IFERROR(VLOOKUP(A2743,E:E,1,FALSE)=A2743,FALSE),"Duplicate",IF(E2743&gt;"","Mismatch","IT Only")))),"No")</f>
        <v>No</v>
      </c>
      <c r="C2743" s="86" t="s">
        <v>430</v>
      </c>
      <c r="D2743" s="143" t="s">
        <v>431</v>
      </c>
      <c r="E2743" s="143" t="s">
        <v>8151</v>
      </c>
      <c r="F2743" s="143" t="str">
        <f>IF(E2743=0,"N/A",IF(IF(E2743&gt;"",COUNTIF(E:E,E2743),0)&gt;1,"Yes","No"))</f>
        <v>No</v>
      </c>
      <c r="G2743" s="87" t="s">
        <v>8152</v>
      </c>
      <c r="H2743" s="87" t="s">
        <v>493</v>
      </c>
      <c r="I2743" s="87" t="s">
        <v>445</v>
      </c>
      <c r="J2743" s="87" t="s">
        <v>436</v>
      </c>
      <c r="K2743" s="87">
        <v>39.845733000000003</v>
      </c>
      <c r="L2743" s="87">
        <v>-89.538983000000002</v>
      </c>
      <c r="M2743" s="87"/>
      <c r="N2743" s="87" t="s">
        <v>8151</v>
      </c>
      <c r="O2743" s="87" t="s">
        <v>8153</v>
      </c>
      <c r="P2743" s="87" t="s">
        <v>806</v>
      </c>
      <c r="Q2743" s="87" t="s">
        <v>807</v>
      </c>
    </row>
    <row r="2744" spans="1:17" x14ac:dyDescent="0.25">
      <c r="A2744" s="93" t="s">
        <v>8142</v>
      </c>
      <c r="B2744" s="143" t="str">
        <f>IF(A2744&gt;"",IF(A2744=E2744,"No",(IF(IFERROR(VLOOKUP(A2744,E:E,1,FALSE)=A2744,FALSE),"Duplicate",IF(E2744&gt;"","Mismatch","IT Only")))),"No")</f>
        <v>Mismatch</v>
      </c>
      <c r="C2744" s="86" t="s">
        <v>463</v>
      </c>
      <c r="D2744" s="143" t="s">
        <v>549</v>
      </c>
      <c r="E2744" s="143" t="s">
        <v>8143</v>
      </c>
      <c r="F2744" s="143" t="str">
        <f>IF(E2744=0,"N/A",IF(IF(E2744&gt;"",COUNTIF(E:E,E2744),0)&gt;1,"Yes","No"))</f>
        <v>No</v>
      </c>
      <c r="G2744" s="87" t="s">
        <v>8144</v>
      </c>
      <c r="H2744" s="87" t="s">
        <v>692</v>
      </c>
      <c r="I2744" s="87" t="s">
        <v>435</v>
      </c>
      <c r="J2744" s="87" t="s">
        <v>1956</v>
      </c>
      <c r="K2744" s="87">
        <v>37.842566669999997</v>
      </c>
      <c r="L2744" s="87">
        <v>-90.525533330000002</v>
      </c>
      <c r="M2744" s="87" t="s">
        <v>8145</v>
      </c>
      <c r="N2744" s="87" t="s">
        <v>8146</v>
      </c>
      <c r="O2744" s="88">
        <v>6</v>
      </c>
      <c r="P2744" s="87" t="s">
        <v>1039</v>
      </c>
      <c r="Q2744" s="89"/>
    </row>
    <row r="2745" spans="1:17" x14ac:dyDescent="0.25">
      <c r="A2745" s="143"/>
      <c r="B2745" s="143" t="str">
        <f>IF(A2745&gt;"",IF(A2745=E2745,"No",(IF(IFERROR(VLOOKUP(A2745,E:E,1,FALSE)=A2745,FALSE),"Duplicate",IF(E2745&gt;"","Mismatch","IT Only")))),"No")</f>
        <v>No</v>
      </c>
      <c r="C2745" s="86" t="s">
        <v>430</v>
      </c>
      <c r="D2745" s="143" t="s">
        <v>431</v>
      </c>
      <c r="E2745" s="143" t="s">
        <v>8196</v>
      </c>
      <c r="F2745" s="143" t="str">
        <f>IF(E2745=0,"N/A",IF(IF(E2745&gt;"",COUNTIF(E:E,E2745),0)&gt;1,"Yes","No"))</f>
        <v>No</v>
      </c>
      <c r="G2745" s="87" t="s">
        <v>8197</v>
      </c>
      <c r="H2745" s="87" t="s">
        <v>644</v>
      </c>
      <c r="I2745" s="87" t="s">
        <v>435</v>
      </c>
      <c r="J2745" s="87" t="s">
        <v>436</v>
      </c>
      <c r="K2745" s="87">
        <v>38.427</v>
      </c>
      <c r="L2745" s="87">
        <v>-90.474299999999999</v>
      </c>
      <c r="M2745" s="87"/>
      <c r="N2745" s="87" t="s">
        <v>8196</v>
      </c>
      <c r="O2745" s="94">
        <v>576</v>
      </c>
      <c r="P2745" s="87" t="s">
        <v>645</v>
      </c>
      <c r="Q2745" s="89"/>
    </row>
    <row r="2746" spans="1:17" s="143" customFormat="1" x14ac:dyDescent="0.25">
      <c r="A2746" s="90"/>
      <c r="B2746" s="90" t="str">
        <f>IF(A2746&gt;"",IF(A2746=E2746,"No",(IF(IFERROR(VLOOKUP(A2746,E:E,1,FALSE)=A2746,FALSE),"Duplicate",IF(E2746&gt;"","Mismatch","IT Only")))),"No")</f>
        <v>No</v>
      </c>
      <c r="C2746" s="91" t="s">
        <v>451</v>
      </c>
      <c r="D2746" s="90" t="s">
        <v>431</v>
      </c>
      <c r="E2746" s="90" t="s">
        <v>8205</v>
      </c>
      <c r="F2746" s="90" t="str">
        <f>IF(E2746=0,"N/A",IF(IF(E2746&gt;"",COUNTIF(E:E,E2746),0)&gt;1,"Yes","No"))</f>
        <v>No</v>
      </c>
      <c r="G2746" s="129" t="s">
        <v>8206</v>
      </c>
      <c r="H2746" s="129" t="s">
        <v>489</v>
      </c>
      <c r="I2746" s="129" t="s">
        <v>648</v>
      </c>
      <c r="J2746" s="129" t="s">
        <v>436</v>
      </c>
      <c r="K2746" s="129"/>
      <c r="L2746" s="129"/>
      <c r="M2746" s="129"/>
      <c r="N2746" s="129" t="s">
        <v>8205</v>
      </c>
      <c r="O2746" s="137">
        <v>592</v>
      </c>
      <c r="P2746" s="129" t="s">
        <v>1505</v>
      </c>
      <c r="Q2746" s="138"/>
    </row>
    <row r="2747" spans="1:17" x14ac:dyDescent="0.25">
      <c r="A2747" s="143" t="s">
        <v>8202</v>
      </c>
      <c r="B2747" s="143" t="str">
        <f>IF(A2747&gt;"",IF(A2747=E2747,"No",(IF(IFERROR(VLOOKUP(A2747,E:E,1,FALSE)=A2747,FALSE),"Duplicate",IF(E2747&gt;"","Mismatch","IT Only")))),"No")</f>
        <v>No</v>
      </c>
      <c r="C2747" s="86" t="s">
        <v>430</v>
      </c>
      <c r="D2747" s="143" t="s">
        <v>472</v>
      </c>
      <c r="E2747" s="143" t="s">
        <v>8203</v>
      </c>
      <c r="F2747" s="143" t="str">
        <f>IF(E2747=0,"N/A",IF(IF(E2747&gt;"",COUNTIF(E:E,E2747),0)&gt;1,"Yes","No"))</f>
        <v>No</v>
      </c>
      <c r="G2747" s="87" t="s">
        <v>8204</v>
      </c>
      <c r="H2747" s="87" t="s">
        <v>644</v>
      </c>
      <c r="I2747" s="87" t="s">
        <v>435</v>
      </c>
      <c r="J2747" s="87" t="s">
        <v>436</v>
      </c>
      <c r="K2747" s="87">
        <v>38.483600000000003</v>
      </c>
      <c r="L2747" s="87">
        <v>-90.709483329999998</v>
      </c>
      <c r="M2747" s="87"/>
      <c r="N2747" s="87" t="s">
        <v>8203</v>
      </c>
      <c r="O2747" s="94">
        <v>241</v>
      </c>
      <c r="P2747" s="87" t="s">
        <v>881</v>
      </c>
      <c r="Q2747" s="89"/>
    </row>
    <row r="2748" spans="1:17" x14ac:dyDescent="0.25">
      <c r="A2748" s="143"/>
      <c r="B2748" s="143" t="s">
        <v>10076</v>
      </c>
      <c r="C2748" s="86" t="s">
        <v>430</v>
      </c>
      <c r="D2748" s="143" t="s">
        <v>431</v>
      </c>
      <c r="E2748" s="143" t="s">
        <v>11142</v>
      </c>
      <c r="F2748" s="143" t="s">
        <v>10076</v>
      </c>
      <c r="G2748" s="87" t="str">
        <f>UPPER("Revelle Lane Pontoon Beach")</f>
        <v>REVELLE LANE PONTOON BEACH</v>
      </c>
      <c r="H2748" s="87" t="s">
        <v>558</v>
      </c>
      <c r="I2748" s="87" t="s">
        <v>445</v>
      </c>
      <c r="J2748" s="87" t="s">
        <v>10517</v>
      </c>
      <c r="K2748" s="87">
        <v>-90.068023999999994</v>
      </c>
      <c r="L2748" s="87">
        <v>38.724564000000001</v>
      </c>
      <c r="M2748" s="87" t="s">
        <v>11143</v>
      </c>
      <c r="N2748" s="87"/>
      <c r="O2748" s="87"/>
      <c r="P2748" s="87"/>
      <c r="Q2748" s="87"/>
    </row>
    <row r="2749" spans="1:17" x14ac:dyDescent="0.25">
      <c r="A2749" s="90"/>
      <c r="B2749" s="90" t="str">
        <f>IF(A2749&gt;"",IF(A2749=E2749,"No",(IF(IFERROR(VLOOKUP(A2749,E:E,1,FALSE)=A2749,FALSE),"Duplicate",IF(E2749&gt;"","Mismatch","IT Only")))),"No")</f>
        <v>No</v>
      </c>
      <c r="C2749" s="91" t="s">
        <v>451</v>
      </c>
      <c r="D2749" s="90" t="s">
        <v>431</v>
      </c>
      <c r="E2749" s="90" t="s">
        <v>8120</v>
      </c>
      <c r="F2749" s="90" t="str">
        <f>IF(E2749=0,"N/A",IF(IF(E2749&gt;"",COUNTIF(E:E,E2749),0)&gt;1,"Yes","No"))</f>
        <v>No</v>
      </c>
      <c r="G2749" s="92" t="s">
        <v>8121</v>
      </c>
      <c r="H2749" s="92" t="s">
        <v>692</v>
      </c>
      <c r="I2749" s="92" t="s">
        <v>435</v>
      </c>
      <c r="J2749" s="92" t="s">
        <v>436</v>
      </c>
      <c r="K2749" s="92"/>
      <c r="L2749" s="92"/>
      <c r="M2749" s="92"/>
      <c r="N2749" s="92" t="s">
        <v>8120</v>
      </c>
      <c r="O2749" s="96">
        <v>773</v>
      </c>
      <c r="P2749" s="92" t="s">
        <v>1649</v>
      </c>
      <c r="Q2749" s="97"/>
    </row>
    <row r="2750" spans="1:17" x14ac:dyDescent="0.25">
      <c r="A2750" s="143"/>
      <c r="B2750" s="143" t="str">
        <f>IF(A2750&gt;"",IF(A2750=E2750,"No",(IF(IFERROR(VLOOKUP(A2750,E:E,1,FALSE)=A2750,FALSE),"Duplicate",IF(E2750&gt;"","Mismatch","IT Only")))),"No")</f>
        <v>No</v>
      </c>
      <c r="C2750" s="86" t="s">
        <v>430</v>
      </c>
      <c r="D2750" s="143" t="s">
        <v>431</v>
      </c>
      <c r="E2750" s="143" t="s">
        <v>8063</v>
      </c>
      <c r="F2750" s="143" t="str">
        <f>IF(E2750=0,"N/A",IF(IF(E2750&gt;"",COUNTIF(E:E,E2750),0)&gt;1,"Yes","No"))</f>
        <v>No</v>
      </c>
      <c r="G2750" s="87" t="s">
        <v>8064</v>
      </c>
      <c r="H2750" s="87" t="s">
        <v>6922</v>
      </c>
      <c r="I2750" s="87" t="s">
        <v>445</v>
      </c>
      <c r="J2750" s="87" t="s">
        <v>436</v>
      </c>
      <c r="K2750" s="87"/>
      <c r="L2750" s="87"/>
      <c r="M2750" s="87"/>
      <c r="N2750" s="87" t="s">
        <v>8063</v>
      </c>
      <c r="O2750" s="87" t="s">
        <v>8065</v>
      </c>
      <c r="P2750" s="87" t="s">
        <v>8066</v>
      </c>
      <c r="Q2750" s="87" t="s">
        <v>8067</v>
      </c>
    </row>
    <row r="2751" spans="1:17" x14ac:dyDescent="0.25">
      <c r="A2751" s="143"/>
      <c r="B2751" s="143" t="str">
        <f>IF(A2751&gt;"",IF(A2751=E2751,"No",(IF(IFERROR(VLOOKUP(A2751,E:E,1,FALSE)=A2751,FALSE),"Duplicate",IF(E2751&gt;"","Mismatch","IT Only")))),"No")</f>
        <v>No</v>
      </c>
      <c r="C2751" s="86" t="s">
        <v>430</v>
      </c>
      <c r="D2751" s="143" t="s">
        <v>431</v>
      </c>
      <c r="E2751" s="143" t="s">
        <v>8023</v>
      </c>
      <c r="F2751" s="143" t="str">
        <f>IF(E2751=0,"N/A",IF(IF(E2751&gt;"",COUNTIF(E:E,E2751),0)&gt;1,"Yes","No"))</f>
        <v>No</v>
      </c>
      <c r="G2751" s="87" t="s">
        <v>8024</v>
      </c>
      <c r="H2751" s="87" t="s">
        <v>672</v>
      </c>
      <c r="I2751" s="87" t="s">
        <v>445</v>
      </c>
      <c r="J2751" s="87" t="s">
        <v>436</v>
      </c>
      <c r="K2751" s="87">
        <v>40.47216667</v>
      </c>
      <c r="L2751" s="87">
        <v>-87.896649999999994</v>
      </c>
      <c r="M2751" s="87"/>
      <c r="N2751" s="87" t="s">
        <v>8023</v>
      </c>
      <c r="O2751" s="87" t="s">
        <v>8025</v>
      </c>
      <c r="P2751" s="87" t="s">
        <v>1026</v>
      </c>
      <c r="Q2751" s="87" t="s">
        <v>1027</v>
      </c>
    </row>
    <row r="2752" spans="1:17" x14ac:dyDescent="0.25">
      <c r="A2752" s="143"/>
      <c r="B2752" s="143" t="str">
        <f>IF(A2752&gt;"",IF(A2752=E2752,"No",(IF(IFERROR(VLOOKUP(A2752,E:E,1,FALSE)=A2752,FALSE),"Duplicate",IF(E2752&gt;"","Mismatch","IT Only")))),"No")</f>
        <v>No</v>
      </c>
      <c r="C2752" s="86" t="s">
        <v>430</v>
      </c>
      <c r="D2752" s="143" t="s">
        <v>431</v>
      </c>
      <c r="E2752" s="143" t="s">
        <v>8173</v>
      </c>
      <c r="F2752" s="143" t="str">
        <f>IF(E2752=0,"N/A",IF(IF(E2752&gt;"",COUNTIF(E:E,E2752),0)&gt;1,"Yes","No"))</f>
        <v>No</v>
      </c>
      <c r="G2752" s="87" t="s">
        <v>8174</v>
      </c>
      <c r="H2752" s="87" t="s">
        <v>528</v>
      </c>
      <c r="I2752" s="87" t="s">
        <v>445</v>
      </c>
      <c r="J2752" s="87" t="s">
        <v>436</v>
      </c>
      <c r="K2752" s="87">
        <v>39.021999999999998</v>
      </c>
      <c r="L2752" s="87">
        <v>-87.685283330000004</v>
      </c>
      <c r="M2752" s="87"/>
      <c r="N2752" s="87" t="s">
        <v>8173</v>
      </c>
      <c r="O2752" s="87" t="s">
        <v>8175</v>
      </c>
      <c r="P2752" s="87" t="s">
        <v>530</v>
      </c>
      <c r="Q2752" s="87" t="s">
        <v>531</v>
      </c>
    </row>
    <row r="2753" spans="1:17" x14ac:dyDescent="0.25">
      <c r="A2753" s="143"/>
      <c r="B2753" s="143" t="str">
        <f>IF(A2753&gt;"",IF(A2753=E2753,"No",(IF(IFERROR(VLOOKUP(A2753,E:E,1,FALSE)=A2753,FALSE),"Duplicate",IF(E2753&gt;"","Mismatch","IT Only")))),"No")</f>
        <v>No</v>
      </c>
      <c r="C2753" s="86" t="s">
        <v>430</v>
      </c>
      <c r="D2753" s="143" t="s">
        <v>431</v>
      </c>
      <c r="E2753" s="143" t="s">
        <v>8176</v>
      </c>
      <c r="F2753" s="143" t="str">
        <f>IF(E2753=0,"N/A",IF(IF(E2753&gt;"",COUNTIF(E:E,E2753),0)&gt;1,"Yes","No"))</f>
        <v>No</v>
      </c>
      <c r="G2753" s="87" t="s">
        <v>8177</v>
      </c>
      <c r="H2753" s="87" t="s">
        <v>528</v>
      </c>
      <c r="I2753" s="87" t="s">
        <v>445</v>
      </c>
      <c r="J2753" s="87" t="s">
        <v>436</v>
      </c>
      <c r="K2753" s="87">
        <v>38.992833330000003</v>
      </c>
      <c r="L2753" s="87">
        <v>-87.685233330000003</v>
      </c>
      <c r="M2753" s="87"/>
      <c r="N2753" s="87" t="s">
        <v>8176</v>
      </c>
      <c r="O2753" s="87" t="s">
        <v>8178</v>
      </c>
      <c r="P2753" s="87" t="s">
        <v>530</v>
      </c>
      <c r="Q2753" s="87" t="s">
        <v>531</v>
      </c>
    </row>
    <row r="2754" spans="1:17" x14ac:dyDescent="0.25">
      <c r="A2754" s="143" t="s">
        <v>8166</v>
      </c>
      <c r="B2754" s="143" t="str">
        <f>IF(A2754&gt;"",IF(A2754=E2754,"No",(IF(IFERROR(VLOOKUP(A2754,E:E,1,FALSE)=A2754,FALSE),"Duplicate",IF(E2754&gt;"","Mismatch","IT Only")))),"No")</f>
        <v>No</v>
      </c>
      <c r="C2754" s="86" t="s">
        <v>541</v>
      </c>
      <c r="D2754" s="143" t="s">
        <v>549</v>
      </c>
      <c r="E2754" s="143" t="s">
        <v>8182</v>
      </c>
      <c r="F2754" s="143" t="str">
        <f>IF(E2754=0,"N/A",IF(IF(E2754&gt;"",COUNTIF(E:E,E2754),0)&gt;1,"Yes","No"))</f>
        <v>No</v>
      </c>
      <c r="G2754" s="87" t="s">
        <v>8183</v>
      </c>
      <c r="H2754" s="87" t="s">
        <v>528</v>
      </c>
      <c r="I2754" s="87" t="s">
        <v>445</v>
      </c>
      <c r="J2754" s="87" t="s">
        <v>552</v>
      </c>
      <c r="K2754" s="87">
        <v>38.995833320000003</v>
      </c>
      <c r="L2754" s="87">
        <v>-87.7273</v>
      </c>
      <c r="M2754" s="87"/>
      <c r="N2754" s="87" t="s">
        <v>8182</v>
      </c>
      <c r="O2754" s="87" t="s">
        <v>8184</v>
      </c>
      <c r="P2754" s="87" t="s">
        <v>530</v>
      </c>
      <c r="Q2754" s="87" t="s">
        <v>531</v>
      </c>
    </row>
    <row r="2755" spans="1:17" s="90" customFormat="1" x14ac:dyDescent="0.25">
      <c r="A2755" s="143"/>
      <c r="B2755" s="143" t="str">
        <f>IF(A2755&gt;"",IF(A2755=E2755,"No",(IF(IFERROR(VLOOKUP(A2755,E:E,1,FALSE)=A2755,FALSE),"Duplicate",IF(E2755&gt;"","Mismatch","IT Only")))),"No")</f>
        <v>No</v>
      </c>
      <c r="C2755" s="86" t="s">
        <v>541</v>
      </c>
      <c r="D2755" s="143" t="s">
        <v>464</v>
      </c>
      <c r="E2755" s="143" t="s">
        <v>8185</v>
      </c>
      <c r="F2755" s="143" t="str">
        <f>IF(E2755=0,"N/A",IF(IF(E2755&gt;"",COUNTIF(E:E,E2755),0)&gt;1,"Yes","No"))</f>
        <v>No</v>
      </c>
      <c r="G2755" s="87" t="s">
        <v>8186</v>
      </c>
      <c r="H2755" s="87" t="s">
        <v>528</v>
      </c>
      <c r="I2755" s="87" t="s">
        <v>445</v>
      </c>
      <c r="J2755" s="87" t="s">
        <v>436</v>
      </c>
      <c r="K2755" s="87">
        <v>39.020166670000002</v>
      </c>
      <c r="L2755" s="87">
        <v>-87.744983329999997</v>
      </c>
      <c r="M2755" s="87"/>
      <c r="N2755" s="87" t="s">
        <v>8185</v>
      </c>
      <c r="O2755" s="87" t="s">
        <v>8187</v>
      </c>
      <c r="P2755" s="87" t="s">
        <v>530</v>
      </c>
      <c r="Q2755" s="87" t="s">
        <v>531</v>
      </c>
    </row>
    <row r="2756" spans="1:17" x14ac:dyDescent="0.25">
      <c r="A2756" s="93" t="s">
        <v>8162</v>
      </c>
      <c r="B2756" s="143" t="str">
        <f>IF(A2756&gt;"",IF(A2756=E2756,"No",(IF(IFERROR(VLOOKUP(A2756,E:E,1,FALSE)=A2756,FALSE),"Duplicate",IF(E2756&gt;"","Mismatch","IT Only")))),"No")</f>
        <v>Duplicate</v>
      </c>
      <c r="C2756" s="86" t="s">
        <v>463</v>
      </c>
      <c r="D2756" s="143" t="s">
        <v>464</v>
      </c>
      <c r="E2756" s="143" t="s">
        <v>8163</v>
      </c>
      <c r="F2756" s="143" t="str">
        <f>IF(E2756=0,"N/A",IF(IF(E2756&gt;"",COUNTIF(E:E,E2756),0)&gt;1,"Yes","No"))</f>
        <v>No</v>
      </c>
      <c r="G2756" s="87" t="s">
        <v>8164</v>
      </c>
      <c r="H2756" s="87" t="s">
        <v>528</v>
      </c>
      <c r="I2756" s="87" t="s">
        <v>445</v>
      </c>
      <c r="J2756" s="87" t="s">
        <v>580</v>
      </c>
      <c r="K2756" s="87">
        <v>39.001953999999998</v>
      </c>
      <c r="L2756" s="87">
        <v>-87.729777999999996</v>
      </c>
      <c r="M2756" s="87" t="s">
        <v>8165</v>
      </c>
      <c r="N2756" s="87"/>
      <c r="O2756" s="94"/>
      <c r="P2756" s="87"/>
      <c r="Q2756" s="89"/>
    </row>
    <row r="2757" spans="1:17" x14ac:dyDescent="0.25">
      <c r="A2757" s="143"/>
      <c r="B2757" s="143" t="str">
        <f>IF(A2757&gt;"",IF(A2757=E2757,"No",(IF(IFERROR(VLOOKUP(A2757,E:E,1,FALSE)=A2757,FALSE),"Duplicate",IF(E2757&gt;"","Mismatch","IT Only")))),"No")</f>
        <v>No</v>
      </c>
      <c r="C2757" s="86" t="s">
        <v>430</v>
      </c>
      <c r="D2757" s="143" t="s">
        <v>431</v>
      </c>
      <c r="E2757" s="143" t="s">
        <v>8160</v>
      </c>
      <c r="F2757" s="143" t="str">
        <f>IF(E2757=0,"N/A",IF(IF(E2757&gt;"",COUNTIF(E:E,E2757),0)&gt;1,"Yes","No"))</f>
        <v>No</v>
      </c>
      <c r="G2757" s="87" t="s">
        <v>8161</v>
      </c>
      <c r="H2757" s="87" t="s">
        <v>593</v>
      </c>
      <c r="I2757" s="87" t="s">
        <v>435</v>
      </c>
      <c r="J2757" s="87" t="s">
        <v>436</v>
      </c>
      <c r="K2757" s="87">
        <v>38.765583329999998</v>
      </c>
      <c r="L2757" s="87">
        <v>-90.380650000000003</v>
      </c>
      <c r="M2757" s="87"/>
      <c r="N2757" s="87" t="s">
        <v>8160</v>
      </c>
      <c r="O2757" s="94">
        <v>144</v>
      </c>
      <c r="P2757" s="87" t="s">
        <v>1232</v>
      </c>
      <c r="Q2757" s="89"/>
    </row>
    <row r="2758" spans="1:17" x14ac:dyDescent="0.25">
      <c r="A2758" s="143"/>
      <c r="B2758" s="143" t="str">
        <f>IF(A2758&gt;"",IF(A2758=E2758,"No",(IF(IFERROR(VLOOKUP(A2758,E:E,1,FALSE)=A2758,FALSE),"Duplicate",IF(E2758&gt;"","Mismatch","IT Only")))),"No")</f>
        <v>No</v>
      </c>
      <c r="C2758" s="86" t="s">
        <v>430</v>
      </c>
      <c r="D2758" s="143" t="s">
        <v>431</v>
      </c>
      <c r="E2758" s="143" t="s">
        <v>8188</v>
      </c>
      <c r="F2758" s="143" t="str">
        <f>IF(E2758=0,"N/A",IF(IF(E2758&gt;"",COUNTIF(E:E,E2758),0)&gt;1,"Yes","No"))</f>
        <v>No</v>
      </c>
      <c r="G2758" s="87" t="s">
        <v>8189</v>
      </c>
      <c r="H2758" s="87" t="s">
        <v>528</v>
      </c>
      <c r="I2758" s="87" t="s">
        <v>445</v>
      </c>
      <c r="J2758" s="87" t="s">
        <v>436</v>
      </c>
      <c r="K2758" s="87">
        <v>39.002000000000002</v>
      </c>
      <c r="L2758" s="87">
        <v>-87.757999999999996</v>
      </c>
      <c r="M2758" s="87"/>
      <c r="N2758" s="87" t="s">
        <v>8188</v>
      </c>
      <c r="O2758" s="87" t="s">
        <v>8190</v>
      </c>
      <c r="P2758" s="87" t="s">
        <v>530</v>
      </c>
      <c r="Q2758" s="87" t="s">
        <v>531</v>
      </c>
    </row>
    <row r="2759" spans="1:17" x14ac:dyDescent="0.25">
      <c r="A2759" s="143"/>
      <c r="B2759" s="143" t="str">
        <f>IF(A2759&gt;"",IF(A2759=E2759,"No",(IF(IFERROR(VLOOKUP(A2759,E:E,1,FALSE)=A2759,FALSE),"Duplicate",IF(E2759&gt;"","Mismatch","IT Only")))),"No")</f>
        <v>No</v>
      </c>
      <c r="C2759" s="86" t="s">
        <v>430</v>
      </c>
      <c r="D2759" s="143" t="s">
        <v>431</v>
      </c>
      <c r="E2759" s="143" t="s">
        <v>8169</v>
      </c>
      <c r="F2759" s="143" t="str">
        <f>IF(E2759=0,"N/A",IF(IF(E2759&gt;"",COUNTIF(E:E,E2759),0)&gt;1,"Yes","No"))</f>
        <v>No</v>
      </c>
      <c r="G2759" s="87" t="s">
        <v>8170</v>
      </c>
      <c r="H2759" s="87" t="s">
        <v>528</v>
      </c>
      <c r="I2759" s="87" t="s">
        <v>445</v>
      </c>
      <c r="J2759" s="87" t="s">
        <v>436</v>
      </c>
      <c r="K2759" s="87">
        <v>39.001666669999999</v>
      </c>
      <c r="L2759" s="87">
        <v>-87.738483329999994</v>
      </c>
      <c r="M2759" s="87"/>
      <c r="N2759" s="87" t="s">
        <v>8171</v>
      </c>
      <c r="O2759" s="87" t="s">
        <v>8172</v>
      </c>
      <c r="P2759" s="87" t="s">
        <v>530</v>
      </c>
      <c r="Q2759" s="87" t="s">
        <v>531</v>
      </c>
    </row>
    <row r="2760" spans="1:17" x14ac:dyDescent="0.25">
      <c r="A2760" s="93" t="s">
        <v>8191</v>
      </c>
      <c r="B2760" s="143" t="str">
        <f>IF(A2760&gt;"",IF(A2760=E2760,"No",(IF(IFERROR(VLOOKUP(A2760,E:E,1,FALSE)=A2760,FALSE),"Duplicate",IF(E2760&gt;"","Mismatch","IT Only")))),"No")</f>
        <v>Mismatch</v>
      </c>
      <c r="C2760" s="86" t="s">
        <v>8192</v>
      </c>
      <c r="D2760" s="143" t="s">
        <v>464</v>
      </c>
      <c r="E2760" s="143" t="s">
        <v>8193</v>
      </c>
      <c r="F2760" s="143" t="str">
        <f>IF(E2760=0,"N/A",IF(IF(E2760&gt;"",COUNTIF(E:E,E2760),0)&gt;1,"Yes","No"))</f>
        <v>No</v>
      </c>
      <c r="G2760" s="87" t="s">
        <v>8194</v>
      </c>
      <c r="H2760" s="87" t="s">
        <v>493</v>
      </c>
      <c r="I2760" s="87" t="s">
        <v>445</v>
      </c>
      <c r="J2760" s="87" t="s">
        <v>467</v>
      </c>
      <c r="K2760" s="87">
        <v>39.761426</v>
      </c>
      <c r="L2760" s="87">
        <v>-89.527685000000005</v>
      </c>
      <c r="M2760" s="87"/>
      <c r="N2760" s="87" t="s">
        <v>8193</v>
      </c>
      <c r="O2760" s="87" t="s">
        <v>8195</v>
      </c>
      <c r="P2760" s="87" t="s">
        <v>806</v>
      </c>
      <c r="Q2760" s="87" t="s">
        <v>807</v>
      </c>
    </row>
    <row r="2761" spans="1:17" x14ac:dyDescent="0.25">
      <c r="A2761" s="143"/>
      <c r="B2761" s="143" t="str">
        <f>IF(A2761&gt;"",IF(A2761=E2761,"No",(IF(IFERROR(VLOOKUP(A2761,E:E,1,FALSE)=A2761,FALSE),"Duplicate",IF(E2761&gt;"","Mismatch","IT Only")))),"No")</f>
        <v>No</v>
      </c>
      <c r="C2761" s="86" t="s">
        <v>430</v>
      </c>
      <c r="D2761" s="143" t="s">
        <v>431</v>
      </c>
      <c r="E2761" s="143" t="s">
        <v>8198</v>
      </c>
      <c r="F2761" s="143" t="str">
        <f>IF(E2761=0,"N/A",IF(IF(E2761&gt;"",COUNTIF(E:E,E2761),0)&gt;1,"Yes","No"))</f>
        <v>No</v>
      </c>
      <c r="G2761" s="87" t="s">
        <v>8199</v>
      </c>
      <c r="H2761" s="87" t="s">
        <v>593</v>
      </c>
      <c r="I2761" s="87" t="s">
        <v>435</v>
      </c>
      <c r="J2761" s="87" t="s">
        <v>436</v>
      </c>
      <c r="K2761" s="87">
        <v>38.618033330000003</v>
      </c>
      <c r="L2761" s="87">
        <v>-90.365866670000003</v>
      </c>
      <c r="M2761" s="87"/>
      <c r="N2761" s="87" t="s">
        <v>8198</v>
      </c>
      <c r="O2761" s="94">
        <v>139</v>
      </c>
      <c r="P2761" s="87" t="s">
        <v>881</v>
      </c>
      <c r="Q2761" s="89"/>
    </row>
    <row r="2762" spans="1:17" x14ac:dyDescent="0.25">
      <c r="A2762" s="143"/>
      <c r="B2762" s="143" t="str">
        <f>IF(A2762&gt;"",IF(A2762=E2762,"No",(IF(IFERROR(VLOOKUP(A2762,E:E,1,FALSE)=A2762,FALSE),"Duplicate",IF(E2762&gt;"","Mismatch","IT Only")))),"No")</f>
        <v>No</v>
      </c>
      <c r="C2762" s="86" t="s">
        <v>430</v>
      </c>
      <c r="D2762" s="143" t="s">
        <v>431</v>
      </c>
      <c r="E2762" s="143" t="s">
        <v>8207</v>
      </c>
      <c r="F2762" s="143" t="str">
        <f>IF(E2762=0,"N/A",IF(IF(E2762&gt;"",COUNTIF(E:E,E2762),0)&gt;1,"Yes","No"))</f>
        <v>No</v>
      </c>
      <c r="G2762" s="87" t="s">
        <v>8208</v>
      </c>
      <c r="H2762" s="87" t="s">
        <v>558</v>
      </c>
      <c r="I2762" s="87" t="s">
        <v>445</v>
      </c>
      <c r="J2762" s="87" t="s">
        <v>436</v>
      </c>
      <c r="K2762" s="87">
        <v>38.899366669999999</v>
      </c>
      <c r="L2762" s="87">
        <v>-90.135666670000006</v>
      </c>
      <c r="M2762" s="87"/>
      <c r="N2762" s="87" t="s">
        <v>8207</v>
      </c>
      <c r="O2762" s="94">
        <v>339</v>
      </c>
      <c r="P2762" s="87" t="s">
        <v>559</v>
      </c>
      <c r="Q2762" s="87" t="s">
        <v>560</v>
      </c>
    </row>
    <row r="2763" spans="1:17" x14ac:dyDescent="0.25">
      <c r="A2763" s="93" t="s">
        <v>8225</v>
      </c>
      <c r="B2763" s="143" t="str">
        <f>IF(A2763&gt;"",IF(A2763=E2763,"No",(IF(IFERROR(VLOOKUP(A2763,E:E,1,FALSE)=A2763,FALSE),"Duplicate",IF(E2763&gt;"","Mismatch","IT Only")))),"No")</f>
        <v>Mismatch</v>
      </c>
      <c r="C2763" s="86" t="s">
        <v>463</v>
      </c>
      <c r="D2763" s="143" t="s">
        <v>464</v>
      </c>
      <c r="E2763" s="143" t="s">
        <v>8226</v>
      </c>
      <c r="F2763" s="143" t="str">
        <f>IF(E2763=0,"N/A",IF(IF(E2763&gt;"",COUNTIF(E:E,E2763),0)&gt;1,"Yes","No"))</f>
        <v>Yes</v>
      </c>
      <c r="G2763" s="87" t="s">
        <v>8227</v>
      </c>
      <c r="H2763" s="87" t="s">
        <v>479</v>
      </c>
      <c r="I2763" s="87" t="s">
        <v>445</v>
      </c>
      <c r="J2763" s="87" t="s">
        <v>681</v>
      </c>
      <c r="K2763" s="87">
        <v>39.484833330000001</v>
      </c>
      <c r="L2763" s="87">
        <v>-90.402699999999996</v>
      </c>
      <c r="M2763" s="87"/>
      <c r="N2763" s="87" t="s">
        <v>8226</v>
      </c>
      <c r="O2763" s="87" t="s">
        <v>8228</v>
      </c>
      <c r="P2763" s="87" t="s">
        <v>482</v>
      </c>
      <c r="Q2763" s="87" t="s">
        <v>483</v>
      </c>
    </row>
    <row r="2764" spans="1:17" x14ac:dyDescent="0.25">
      <c r="A2764" s="93" t="s">
        <v>8222</v>
      </c>
      <c r="B2764" s="143" t="str">
        <f>IF(A2764&gt;"",IF(A2764=E2764,"No",(IF(IFERROR(VLOOKUP(A2764,E:E,1,FALSE)=A2764,FALSE),"Duplicate",IF(E2764&gt;"","Mismatch","IT Only")))),"No")</f>
        <v>Duplicate</v>
      </c>
      <c r="C2764" s="86" t="s">
        <v>463</v>
      </c>
      <c r="D2764" s="143" t="s">
        <v>464</v>
      </c>
      <c r="E2764" s="143" t="s">
        <v>8223</v>
      </c>
      <c r="F2764" s="84" t="str">
        <f>IF(E2764=0,"N/A",IF(IF(E2764&gt;"",COUNTIF(E:E,E2764),0)&gt;1,"Yes","No"))</f>
        <v>Yes</v>
      </c>
      <c r="G2764" s="87" t="s">
        <v>8224</v>
      </c>
      <c r="H2764" s="87" t="s">
        <v>479</v>
      </c>
      <c r="I2764" s="87" t="s">
        <v>445</v>
      </c>
      <c r="J2764" s="87" t="s">
        <v>580</v>
      </c>
      <c r="K2764" s="87">
        <v>39.485768</v>
      </c>
      <c r="L2764" s="87">
        <v>-90.402277999999995</v>
      </c>
      <c r="M2764" s="87"/>
      <c r="N2764" s="87"/>
      <c r="O2764" s="94"/>
      <c r="P2764" s="87"/>
      <c r="Q2764" s="89"/>
    </row>
    <row r="2765" spans="1:17" x14ac:dyDescent="0.25">
      <c r="A2765" s="143" t="s">
        <v>8209</v>
      </c>
      <c r="B2765" s="143" t="str">
        <f>IF(A2765&gt;"",IF(A2765=E2765,"No",(IF(IFERROR(VLOOKUP(A2765,E:E,1,FALSE)=A2765,FALSE),"Duplicate",IF(E2765&gt;"","Mismatch","IT Only")))),"No")</f>
        <v>No</v>
      </c>
      <c r="C2765" s="86" t="s">
        <v>430</v>
      </c>
      <c r="D2765" s="143" t="s">
        <v>431</v>
      </c>
      <c r="E2765" s="143" t="s">
        <v>8209</v>
      </c>
      <c r="F2765" s="84" t="str">
        <f>IF(E2765=0,"N/A",IF(IF(E2765&gt;"",COUNTIF(E:E,E2765),0)&gt;1,"Yes","No"))</f>
        <v>No</v>
      </c>
      <c r="G2765" s="87" t="s">
        <v>8210</v>
      </c>
      <c r="H2765" s="87" t="s">
        <v>801</v>
      </c>
      <c r="I2765" s="87" t="s">
        <v>435</v>
      </c>
      <c r="J2765" s="87" t="s">
        <v>580</v>
      </c>
      <c r="K2765" s="87">
        <v>37.978208000000002</v>
      </c>
      <c r="L2765" s="87">
        <v>-91.748624000000007</v>
      </c>
      <c r="M2765" s="87" t="s">
        <v>8211</v>
      </c>
      <c r="N2765" s="87"/>
      <c r="O2765" s="94"/>
      <c r="P2765" s="87"/>
      <c r="Q2765" s="87"/>
    </row>
    <row r="2766" spans="1:17" x14ac:dyDescent="0.25">
      <c r="A2766" s="143"/>
      <c r="B2766" s="143" t="str">
        <f>IF(A2766&gt;"",IF(A2766=E2766,"No",(IF(IFERROR(VLOOKUP(A2766,E:E,1,FALSE)=A2766,FALSE),"Duplicate",IF(E2766&gt;"","Mismatch","IT Only")))),"No")</f>
        <v>No</v>
      </c>
      <c r="C2766" s="86" t="s">
        <v>430</v>
      </c>
      <c r="D2766" s="143" t="s">
        <v>431</v>
      </c>
      <c r="E2766" s="143" t="s">
        <v>8179</v>
      </c>
      <c r="F2766" s="143" t="str">
        <f>IF(E2766=0,"N/A",IF(IF(E2766&gt;"",COUNTIF(E:E,E2766),0)&gt;1,"Yes","No"))</f>
        <v>No</v>
      </c>
      <c r="G2766" s="87" t="s">
        <v>8180</v>
      </c>
      <c r="H2766" s="87" t="s">
        <v>528</v>
      </c>
      <c r="I2766" s="87" t="s">
        <v>445</v>
      </c>
      <c r="J2766" s="87" t="s">
        <v>436</v>
      </c>
      <c r="K2766" s="87">
        <v>39.001986000000002</v>
      </c>
      <c r="L2766" s="87">
        <v>-87.724990000000005</v>
      </c>
      <c r="M2766" s="87"/>
      <c r="N2766" s="87" t="s">
        <v>8179</v>
      </c>
      <c r="O2766" s="87" t="s">
        <v>8181</v>
      </c>
      <c r="P2766" s="87" t="s">
        <v>530</v>
      </c>
      <c r="Q2766" s="87" t="s">
        <v>531</v>
      </c>
    </row>
    <row r="2767" spans="1:17" x14ac:dyDescent="0.25">
      <c r="A2767" s="143"/>
      <c r="B2767" s="143" t="str">
        <f>IF(A2767&gt;"",IF(A2767=E2767,"No",(IF(IFERROR(VLOOKUP(A2767,E:E,1,FALSE)=A2767,FALSE),"Duplicate",IF(E2767&gt;"","Mismatch","IT Only")))),"No")</f>
        <v>No</v>
      </c>
      <c r="C2767" s="86" t="s">
        <v>430</v>
      </c>
      <c r="D2767" s="143" t="s">
        <v>431</v>
      </c>
      <c r="E2767" s="143" t="s">
        <v>8216</v>
      </c>
      <c r="F2767" s="143" t="str">
        <f>IF(E2767=0,"N/A",IF(IF(E2767&gt;"",COUNTIF(E:E,E2767),0)&gt;1,"Yes","No"))</f>
        <v>No</v>
      </c>
      <c r="G2767" s="87" t="s">
        <v>8217</v>
      </c>
      <c r="H2767" s="87" t="s">
        <v>644</v>
      </c>
      <c r="I2767" s="87" t="s">
        <v>435</v>
      </c>
      <c r="J2767" s="87" t="s">
        <v>436</v>
      </c>
      <c r="K2767" s="87">
        <v>38.467383329999997</v>
      </c>
      <c r="L2767" s="87">
        <v>-90.425049999999999</v>
      </c>
      <c r="M2767" s="87"/>
      <c r="N2767" s="87" t="s">
        <v>8218</v>
      </c>
      <c r="O2767" s="94">
        <v>545</v>
      </c>
      <c r="P2767" s="87" t="s">
        <v>645</v>
      </c>
      <c r="Q2767" s="89"/>
    </row>
    <row r="2768" spans="1:17" x14ac:dyDescent="0.25">
      <c r="A2768" s="93" t="s">
        <v>8154</v>
      </c>
      <c r="B2768" s="143" t="str">
        <f>IF(A2768&gt;"",IF(A2768=E2768,"No",(IF(IFERROR(VLOOKUP(A2768,E:E,1,FALSE)=A2768,FALSE),"Duplicate",IF(E2768&gt;"","Mismatch","IT Only")))),"No")</f>
        <v>Mismatch</v>
      </c>
      <c r="C2768" s="86" t="s">
        <v>463</v>
      </c>
      <c r="D2768" s="143" t="s">
        <v>464</v>
      </c>
      <c r="E2768" s="143" t="s">
        <v>8155</v>
      </c>
      <c r="F2768" s="143" t="str">
        <f>IF(E2768=0,"N/A",IF(IF(E2768&gt;"",COUNTIF(E:E,E2768),0)&gt;1,"Yes","No"))</f>
        <v>No</v>
      </c>
      <c r="G2768" s="87" t="s">
        <v>8156</v>
      </c>
      <c r="H2768" s="87" t="s">
        <v>444</v>
      </c>
      <c r="I2768" s="87" t="s">
        <v>445</v>
      </c>
      <c r="J2768" s="87" t="s">
        <v>10376</v>
      </c>
      <c r="K2768" s="87">
        <v>40.794274999999999</v>
      </c>
      <c r="L2768" s="87">
        <v>-89.198265000000006</v>
      </c>
      <c r="M2768" s="87"/>
      <c r="N2768" s="87" t="s">
        <v>8155</v>
      </c>
      <c r="O2768" s="87" t="s">
        <v>8157</v>
      </c>
      <c r="P2768" s="87" t="s">
        <v>447</v>
      </c>
      <c r="Q2768" s="87" t="s">
        <v>448</v>
      </c>
    </row>
    <row r="2769" spans="1:17" x14ac:dyDescent="0.25">
      <c r="A2769" s="143"/>
      <c r="B2769" s="143" t="str">
        <f>IF(A2769&gt;"",IF(A2769=E2769,"No",(IF(IFERROR(VLOOKUP(A2769,E:E,1,FALSE)=A2769,FALSE),"Duplicate",IF(E2769&gt;"","Mismatch","IT Only")))),"No")</f>
        <v>No</v>
      </c>
      <c r="C2769" s="86" t="s">
        <v>430</v>
      </c>
      <c r="D2769" s="143" t="s">
        <v>431</v>
      </c>
      <c r="E2769" s="143" t="s">
        <v>8219</v>
      </c>
      <c r="F2769" s="143" t="str">
        <f>IF(E2769=0,"N/A",IF(IF(E2769&gt;"",COUNTIF(E:E,E2769),0)&gt;1,"Yes","No"))</f>
        <v>No</v>
      </c>
      <c r="G2769" s="87" t="s">
        <v>8220</v>
      </c>
      <c r="H2769" s="87" t="s">
        <v>479</v>
      </c>
      <c r="I2769" s="87" t="s">
        <v>445</v>
      </c>
      <c r="J2769" s="87" t="s">
        <v>436</v>
      </c>
      <c r="K2769" s="87"/>
      <c r="L2769" s="87"/>
      <c r="M2769" s="87"/>
      <c r="N2769" s="87" t="s">
        <v>8219</v>
      </c>
      <c r="O2769" s="87" t="s">
        <v>8221</v>
      </c>
      <c r="P2769" s="87" t="s">
        <v>482</v>
      </c>
      <c r="Q2769" s="87" t="s">
        <v>483</v>
      </c>
    </row>
    <row r="2770" spans="1:17" x14ac:dyDescent="0.25">
      <c r="A2770" s="143"/>
      <c r="B2770" s="84" t="str">
        <f>IF(A2770&gt;"",IF(A2770=E2770,"No",(IF(IFERROR(VLOOKUP(A2770,E:E,1,FALSE)=A2770,FALSE),"Duplicate",IF(E2770&gt;"","Mismatch","IT Only")))),"No")</f>
        <v>No</v>
      </c>
      <c r="C2770" s="86" t="s">
        <v>430</v>
      </c>
      <c r="D2770" s="143" t="s">
        <v>431</v>
      </c>
      <c r="E2770" s="84" t="s">
        <v>8158</v>
      </c>
      <c r="F2770" s="84" t="str">
        <f>IF(E2770=0,"N/A",IF(IF(E2770&gt;"",COUNTIF(E:E,E2770),0)&gt;1,"Yes","No"))</f>
        <v>No</v>
      </c>
      <c r="G2770" s="87" t="s">
        <v>8159</v>
      </c>
      <c r="H2770" s="87" t="s">
        <v>489</v>
      </c>
      <c r="I2770" s="87" t="s">
        <v>435</v>
      </c>
      <c r="J2770" s="87" t="s">
        <v>436</v>
      </c>
      <c r="K2770" s="87">
        <v>38.688833330000001</v>
      </c>
      <c r="L2770" s="87">
        <v>-91.470483329999993</v>
      </c>
      <c r="M2770" s="87"/>
      <c r="N2770" s="87" t="s">
        <v>8158</v>
      </c>
      <c r="O2770" s="94">
        <v>960</v>
      </c>
      <c r="P2770" s="87" t="s">
        <v>1042</v>
      </c>
      <c r="Q2770" s="89"/>
    </row>
    <row r="2771" spans="1:17" x14ac:dyDescent="0.25">
      <c r="A2771" s="143"/>
      <c r="B2771" s="143" t="str">
        <f>IF(A2771&gt;"",IF(A2771=E2771,"No",(IF(IFERROR(VLOOKUP(A2771,E:E,1,FALSE)=A2771,FALSE),"Duplicate",IF(E2771&gt;"","Mismatch","IT Only")))),"No")</f>
        <v>No</v>
      </c>
      <c r="C2771" s="86" t="s">
        <v>430</v>
      </c>
      <c r="D2771" s="143" t="s">
        <v>431</v>
      </c>
      <c r="E2771" s="84" t="s">
        <v>8231</v>
      </c>
      <c r="F2771" s="84" t="str">
        <f>IF(E2771=0,"N/A",IF(IF(E2771&gt;"",COUNTIF(E:E,E2771),0)&gt;1,"Yes","No"))</f>
        <v>No</v>
      </c>
      <c r="G2771" s="87" t="s">
        <v>8232</v>
      </c>
      <c r="H2771" s="87" t="s">
        <v>516</v>
      </c>
      <c r="I2771" s="87" t="s">
        <v>445</v>
      </c>
      <c r="J2771" s="87" t="s">
        <v>436</v>
      </c>
      <c r="K2771" s="87">
        <v>38.615549999999999</v>
      </c>
      <c r="L2771" s="87">
        <v>-90.092816670000005</v>
      </c>
      <c r="M2771" s="87"/>
      <c r="N2771" s="87" t="s">
        <v>8231</v>
      </c>
      <c r="O2771" s="94">
        <v>341</v>
      </c>
      <c r="P2771" s="87" t="s">
        <v>518</v>
      </c>
      <c r="Q2771" s="87" t="s">
        <v>519</v>
      </c>
    </row>
    <row r="2772" spans="1:17" x14ac:dyDescent="0.25">
      <c r="A2772" s="143"/>
      <c r="B2772" s="84" t="str">
        <f>IF(A2772&gt;"",IF(A2772=E2772,"No",(IF(IFERROR(VLOOKUP(A2772,E:E,1,FALSE)=A2772,FALSE),"Duplicate",IF(E2772&gt;"","Mismatch","IT Only")))),"No")</f>
        <v>No</v>
      </c>
      <c r="C2772" s="86" t="s">
        <v>430</v>
      </c>
      <c r="D2772" s="143" t="s">
        <v>431</v>
      </c>
      <c r="E2772" s="84" t="s">
        <v>8236</v>
      </c>
      <c r="F2772" s="84" t="str">
        <f>IF(E2772=0,"N/A",IF(IF(E2772&gt;"",COUNTIF(E:E,E2772),0)&gt;1,"Yes","No"))</f>
        <v>No</v>
      </c>
      <c r="G2772" s="87" t="s">
        <v>8237</v>
      </c>
      <c r="H2772" s="87" t="s">
        <v>558</v>
      </c>
      <c r="I2772" s="87" t="s">
        <v>445</v>
      </c>
      <c r="J2772" s="87" t="s">
        <v>436</v>
      </c>
      <c r="K2772" s="87">
        <v>38.894922999999999</v>
      </c>
      <c r="L2772" s="87">
        <v>-90.074775000000002</v>
      </c>
      <c r="M2772" s="87"/>
      <c r="N2772" s="87" t="s">
        <v>8238</v>
      </c>
      <c r="O2772" s="87" t="s">
        <v>8239</v>
      </c>
      <c r="P2772" s="87" t="s">
        <v>1245</v>
      </c>
      <c r="Q2772" s="87" t="s">
        <v>1246</v>
      </c>
    </row>
    <row r="2773" spans="1:17" x14ac:dyDescent="0.25">
      <c r="A2773" s="143" t="s">
        <v>8240</v>
      </c>
      <c r="B2773" s="143" t="str">
        <f>IF(A2773&gt;"",IF(A2773=E2773,"No",(IF(IFERROR(VLOOKUP(A2773,E:E,1,FALSE)=A2773,FALSE),"Duplicate",IF(E2773&gt;"","Mismatch","IT Only")))),"No")</f>
        <v>No</v>
      </c>
      <c r="C2773" s="86" t="s">
        <v>430</v>
      </c>
      <c r="D2773" s="143" t="s">
        <v>431</v>
      </c>
      <c r="E2773" s="143" t="s">
        <v>8240</v>
      </c>
      <c r="F2773" s="84" t="str">
        <f>IF(E2773=0,"N/A",IF(IF(E2773&gt;"",COUNTIF(E:E,E2773),0)&gt;1,"Yes","No"))</f>
        <v>No</v>
      </c>
      <c r="G2773" s="87" t="s">
        <v>8241</v>
      </c>
      <c r="H2773" s="87"/>
      <c r="I2773" s="87" t="s">
        <v>445</v>
      </c>
      <c r="J2773" s="87" t="s">
        <v>536</v>
      </c>
      <c r="K2773" s="87">
        <v>37.425868000000001</v>
      </c>
      <c r="L2773" s="87">
        <v>-88.341631000000007</v>
      </c>
      <c r="M2773" s="87"/>
      <c r="N2773" s="87"/>
      <c r="O2773" s="87"/>
      <c r="P2773" s="87"/>
      <c r="Q2773" s="87"/>
    </row>
    <row r="2774" spans="1:17" x14ac:dyDescent="0.25">
      <c r="A2774" s="143"/>
      <c r="B2774" s="143" t="str">
        <f>IF(A2774&gt;"",IF(A2774=E2774,"No",(IF(IFERROR(VLOOKUP(A2774,E:E,1,FALSE)=A2774,FALSE),"Duplicate",IF(E2774&gt;"","Mismatch","IT Only")))),"No")</f>
        <v>No</v>
      </c>
      <c r="C2774" s="86" t="s">
        <v>430</v>
      </c>
      <c r="D2774" s="143" t="s">
        <v>431</v>
      </c>
      <c r="E2774" s="84" t="s">
        <v>8233</v>
      </c>
      <c r="F2774" s="84" t="str">
        <f>IF(E2774=0,"N/A",IF(IF(E2774&gt;"",COUNTIF(E:E,E2774),0)&gt;1,"Yes","No"))</f>
        <v>No</v>
      </c>
      <c r="G2774" s="87" t="s">
        <v>8234</v>
      </c>
      <c r="H2774" s="87" t="s">
        <v>479</v>
      </c>
      <c r="I2774" s="87" t="s">
        <v>445</v>
      </c>
      <c r="J2774" s="87" t="s">
        <v>436</v>
      </c>
      <c r="K2774" s="87">
        <v>40.742166670000003</v>
      </c>
      <c r="L2774" s="87">
        <v>-90.664233330000002</v>
      </c>
      <c r="M2774" s="87"/>
      <c r="N2774" s="87" t="s">
        <v>8233</v>
      </c>
      <c r="O2774" s="87" t="s">
        <v>8235</v>
      </c>
      <c r="P2774" s="87" t="s">
        <v>482</v>
      </c>
      <c r="Q2774" s="87" t="s">
        <v>483</v>
      </c>
    </row>
    <row r="2775" spans="1:17" x14ac:dyDescent="0.25">
      <c r="A2775" s="143" t="s">
        <v>8242</v>
      </c>
      <c r="B2775" s="143" t="str">
        <f>IF(A2775&gt;"",IF(A2775=E2775,"No",(IF(IFERROR(VLOOKUP(A2775,E:E,1,FALSE)=A2775,FALSE),"Duplicate",IF(E2775&gt;"","Mismatch","IT Only")))),"No")</f>
        <v>No</v>
      </c>
      <c r="C2775" s="86" t="s">
        <v>430</v>
      </c>
      <c r="D2775" s="143" t="s">
        <v>472</v>
      </c>
      <c r="E2775" s="143" t="s">
        <v>8243</v>
      </c>
      <c r="F2775" s="143" t="str">
        <f>IF(E2775=0,"N/A",IF(IF(E2775&gt;"",COUNTIF(E:E,E2775),0)&gt;1,"Yes","No"))</f>
        <v>No</v>
      </c>
      <c r="G2775" s="87" t="s">
        <v>8244</v>
      </c>
      <c r="H2775" s="87" t="s">
        <v>672</v>
      </c>
      <c r="I2775" s="87" t="s">
        <v>445</v>
      </c>
      <c r="J2775" s="87" t="s">
        <v>500</v>
      </c>
      <c r="K2775" s="87">
        <v>40.394359000000001</v>
      </c>
      <c r="L2775" s="87">
        <v>-87.696616000000006</v>
      </c>
      <c r="M2775" s="87"/>
      <c r="N2775" s="87" t="s">
        <v>8243</v>
      </c>
      <c r="O2775" s="87" t="s">
        <v>8245</v>
      </c>
      <c r="P2775" s="87" t="s">
        <v>1026</v>
      </c>
      <c r="Q2775" s="87" t="s">
        <v>1027</v>
      </c>
    </row>
    <row r="2776" spans="1:17" x14ac:dyDescent="0.25">
      <c r="A2776" s="143"/>
      <c r="B2776" s="143" t="str">
        <f>IF(A2776&gt;"",IF(A2776=E2776,"No",(IF(IFERROR(VLOOKUP(A2776,E:E,1,FALSE)=A2776,FALSE),"Duplicate",IF(E2776&gt;"","Mismatch","IT Only")))),"No")</f>
        <v>No</v>
      </c>
      <c r="C2776" s="86" t="s">
        <v>430</v>
      </c>
      <c r="D2776" s="143" t="s">
        <v>431</v>
      </c>
      <c r="E2776" s="143" t="s">
        <v>8254</v>
      </c>
      <c r="F2776" s="143" t="str">
        <f>IF(E2776=0,"N/A",IF(IF(E2776&gt;"",COUNTIF(E:E,E2776),0)&gt;1,"Yes","No"))</f>
        <v>No</v>
      </c>
      <c r="G2776" s="87" t="s">
        <v>8255</v>
      </c>
      <c r="H2776" s="87" t="s">
        <v>558</v>
      </c>
      <c r="I2776" s="87" t="s">
        <v>445</v>
      </c>
      <c r="J2776" s="87" t="s">
        <v>436</v>
      </c>
      <c r="K2776" s="87">
        <v>38.834209000000001</v>
      </c>
      <c r="L2776" s="87">
        <v>-90.047837000000001</v>
      </c>
      <c r="M2776" s="87"/>
      <c r="N2776" s="87" t="s">
        <v>8256</v>
      </c>
      <c r="O2776" s="87" t="s">
        <v>8257</v>
      </c>
      <c r="P2776" s="87" t="s">
        <v>1245</v>
      </c>
      <c r="Q2776" s="87" t="s">
        <v>1246</v>
      </c>
    </row>
    <row r="2777" spans="1:17" x14ac:dyDescent="0.25">
      <c r="A2777" s="143" t="s">
        <v>8258</v>
      </c>
      <c r="B2777" s="143" t="str">
        <f>IF(A2777&gt;"",IF(A2777=E2777,"No",(IF(IFERROR(VLOOKUP(A2777,E:E,1,FALSE)=A2777,FALSE),"Duplicate",IF(E2777&gt;"","Mismatch","IT Only")))),"No")</f>
        <v>No</v>
      </c>
      <c r="C2777" s="86" t="s">
        <v>430</v>
      </c>
      <c r="D2777" s="143" t="s">
        <v>472</v>
      </c>
      <c r="E2777" s="143" t="s">
        <v>8259</v>
      </c>
      <c r="F2777" s="143" t="str">
        <f>IF(E2777=0,"N/A",IF(IF(E2777&gt;"",COUNTIF(E:E,E2777),0)&gt;1,"Yes","No"))</f>
        <v>No</v>
      </c>
      <c r="G2777" s="87" t="s">
        <v>8260</v>
      </c>
      <c r="H2777" s="87" t="s">
        <v>558</v>
      </c>
      <c r="I2777" s="87" t="s">
        <v>445</v>
      </c>
      <c r="J2777" s="87" t="s">
        <v>552</v>
      </c>
      <c r="K2777" s="87">
        <v>38.824384999999999</v>
      </c>
      <c r="L2777" s="87">
        <v>-90.093406999999999</v>
      </c>
      <c r="M2777" s="87"/>
      <c r="N2777" s="87" t="s">
        <v>8261</v>
      </c>
      <c r="O2777" s="88">
        <v>79</v>
      </c>
      <c r="P2777" s="87" t="s">
        <v>559</v>
      </c>
      <c r="Q2777" s="87" t="s">
        <v>560</v>
      </c>
    </row>
    <row r="2778" spans="1:17" x14ac:dyDescent="0.25">
      <c r="A2778" s="143" t="s">
        <v>8262</v>
      </c>
      <c r="B2778" s="84" t="str">
        <f>IF(A2778&gt;"",IF(A2778=E2778,"No",(IF(IFERROR(VLOOKUP(A2778,E:E,1,FALSE)=A2778,FALSE),"Duplicate",IF(E2778&gt;"","Mismatch","IT Only")))),"No")</f>
        <v>No</v>
      </c>
      <c r="C2778" s="86" t="s">
        <v>430</v>
      </c>
      <c r="D2778" s="143" t="s">
        <v>431</v>
      </c>
      <c r="E2778" s="84" t="s">
        <v>8263</v>
      </c>
      <c r="F2778" s="84" t="str">
        <f>IF(E2778=0,"N/A",IF(IF(E2778&gt;"",COUNTIF(E:E,E2778),0)&gt;1,"Yes","No"))</f>
        <v>No</v>
      </c>
      <c r="G2778" s="87" t="s">
        <v>8264</v>
      </c>
      <c r="H2778" s="87" t="s">
        <v>680</v>
      </c>
      <c r="I2778" s="87" t="s">
        <v>445</v>
      </c>
      <c r="J2778" s="87" t="s">
        <v>436</v>
      </c>
      <c r="K2778" s="87">
        <v>37.876833329999997</v>
      </c>
      <c r="L2778" s="87">
        <v>-89.110483329999994</v>
      </c>
      <c r="M2778" s="87"/>
      <c r="N2778" s="87" t="s">
        <v>8263</v>
      </c>
      <c r="O2778" s="87" t="s">
        <v>8265</v>
      </c>
      <c r="P2778" s="87" t="s">
        <v>684</v>
      </c>
      <c r="Q2778" s="87" t="s">
        <v>685</v>
      </c>
    </row>
    <row r="2779" spans="1:17" x14ac:dyDescent="0.25">
      <c r="A2779" s="143" t="s">
        <v>8110</v>
      </c>
      <c r="B2779" s="143" t="str">
        <f>IF(A2779&gt;"",IF(A2779=E2779,"No",(IF(IFERROR(VLOOKUP(A2779,E:E,1,FALSE)=A2779,FALSE),"Duplicate",IF(E2779&gt;"","Mismatch","IT Only")))),"No")</f>
        <v>No</v>
      </c>
      <c r="C2779" s="86" t="s">
        <v>430</v>
      </c>
      <c r="D2779" s="143" t="s">
        <v>431</v>
      </c>
      <c r="E2779" s="143" t="s">
        <v>8110</v>
      </c>
      <c r="F2779" s="84" t="str">
        <f>IF(E2779=0,"N/A",IF(IF(E2779&gt;"",COUNTIF(E:E,E2779),0)&gt;1,"Yes","No"))</f>
        <v>No</v>
      </c>
      <c r="G2779" s="87" t="s">
        <v>8111</v>
      </c>
      <c r="H2779" s="87" t="s">
        <v>1813</v>
      </c>
      <c r="I2779" s="87" t="s">
        <v>445</v>
      </c>
      <c r="J2779" s="87" t="s">
        <v>536</v>
      </c>
      <c r="K2779" s="87">
        <v>40.022592500000002</v>
      </c>
      <c r="L2779" s="87">
        <v>-90.638151109999995</v>
      </c>
      <c r="M2779" s="87"/>
      <c r="N2779" s="87"/>
      <c r="O2779" s="94"/>
      <c r="P2779" s="87"/>
      <c r="Q2779" s="89"/>
    </row>
    <row r="2780" spans="1:17" x14ac:dyDescent="0.25">
      <c r="A2780" s="143"/>
      <c r="B2780" s="143" t="str">
        <f>IF(A2780&gt;"",IF(A2780=E2780,"No",(IF(IFERROR(VLOOKUP(A2780,E:E,1,FALSE)=A2780,FALSE),"Duplicate",IF(E2780&gt;"","Mismatch","IT Only")))),"No")</f>
        <v>No</v>
      </c>
      <c r="C2780" s="86" t="s">
        <v>430</v>
      </c>
      <c r="D2780" s="143" t="s">
        <v>431</v>
      </c>
      <c r="E2780" s="143" t="s">
        <v>8200</v>
      </c>
      <c r="F2780" s="84" t="str">
        <f>IF(E2780=0,"N/A",IF(IF(E2780&gt;"",COUNTIF(E:E,E2780),0)&gt;1,"Yes","No"))</f>
        <v>No</v>
      </c>
      <c r="G2780" s="87" t="s">
        <v>8201</v>
      </c>
      <c r="H2780" s="87" t="s">
        <v>644</v>
      </c>
      <c r="I2780" s="87" t="s">
        <v>435</v>
      </c>
      <c r="J2780" s="87" t="s">
        <v>436</v>
      </c>
      <c r="K2780" s="87">
        <v>38.401883329999997</v>
      </c>
      <c r="L2780" s="87">
        <v>-90.377383330000001</v>
      </c>
      <c r="M2780" s="87"/>
      <c r="N2780" s="87" t="s">
        <v>8200</v>
      </c>
      <c r="O2780" s="94">
        <v>587</v>
      </c>
      <c r="P2780" s="87" t="s">
        <v>645</v>
      </c>
      <c r="Q2780" s="89"/>
    </row>
    <row r="2781" spans="1:17" x14ac:dyDescent="0.25">
      <c r="A2781" s="143"/>
      <c r="B2781" s="84" t="str">
        <f>IF(A2781&gt;"",IF(A2781=E2781,"No",(IF(IFERROR(VLOOKUP(A2781,E:E,1,FALSE)=A2781,FALSE),"Duplicate",IF(E2781&gt;"","Mismatch","IT Only")))),"No")</f>
        <v>No</v>
      </c>
      <c r="C2781" s="86" t="s">
        <v>430</v>
      </c>
      <c r="D2781" s="84" t="s">
        <v>431</v>
      </c>
      <c r="E2781" s="84" t="s">
        <v>8282</v>
      </c>
      <c r="F2781" s="84" t="str">
        <f>IF(E2781=0,"N/A",IF(IF(E2781&gt;"",COUNTIF(E:E,E2781),0)&gt;1,"Yes","No"))</f>
        <v>No</v>
      </c>
      <c r="G2781" s="87" t="s">
        <v>8283</v>
      </c>
      <c r="H2781" s="87" t="s">
        <v>479</v>
      </c>
      <c r="I2781" s="87" t="s">
        <v>445</v>
      </c>
      <c r="J2781" s="87" t="s">
        <v>436</v>
      </c>
      <c r="K2781" s="87">
        <v>40.120333330000001</v>
      </c>
      <c r="L2781" s="87">
        <v>-90.548150000000007</v>
      </c>
      <c r="M2781" s="87"/>
      <c r="N2781" s="87" t="s">
        <v>8282</v>
      </c>
      <c r="O2781" s="87" t="s">
        <v>8284</v>
      </c>
      <c r="P2781" s="87" t="s">
        <v>482</v>
      </c>
      <c r="Q2781" s="87" t="s">
        <v>483</v>
      </c>
    </row>
    <row r="2782" spans="1:17" x14ac:dyDescent="0.25">
      <c r="A2782" s="143"/>
      <c r="B2782" s="143" t="str">
        <f>IF(A2782&gt;"",IF(A2782=E2782,"No",(IF(IFERROR(VLOOKUP(A2782,E:E,1,FALSE)=A2782,FALSE),"Duplicate",IF(E2782&gt;"","Mismatch","IT Only")))),"No")</f>
        <v>No</v>
      </c>
      <c r="C2782" s="86" t="s">
        <v>430</v>
      </c>
      <c r="D2782" s="143" t="s">
        <v>431</v>
      </c>
      <c r="E2782" s="143" t="s">
        <v>8272</v>
      </c>
      <c r="F2782" s="84" t="str">
        <f>IF(E2782=0,"N/A",IF(IF(E2782&gt;"",COUNTIF(E:E,E2782),0)&gt;1,"Yes","No"))</f>
        <v>No</v>
      </c>
      <c r="G2782" s="87" t="s">
        <v>8273</v>
      </c>
      <c r="H2782" s="87" t="s">
        <v>434</v>
      </c>
      <c r="I2782" s="87" t="s">
        <v>435</v>
      </c>
      <c r="J2782" s="87" t="s">
        <v>436</v>
      </c>
      <c r="K2782" s="87">
        <v>39.207866670000001</v>
      </c>
      <c r="L2782" s="87">
        <v>-91.725633329999994</v>
      </c>
      <c r="M2782" s="87"/>
      <c r="N2782" s="87" t="s">
        <v>8272</v>
      </c>
      <c r="O2782" s="94">
        <v>888</v>
      </c>
      <c r="P2782" s="87" t="s">
        <v>437</v>
      </c>
      <c r="Q2782" s="89"/>
    </row>
    <row r="2783" spans="1:17" x14ac:dyDescent="0.25">
      <c r="A2783" s="93" t="s">
        <v>8278</v>
      </c>
      <c r="B2783" s="84" t="str">
        <f>IF(A2783&gt;"",IF(A2783=E2783,"No",(IF(IFERROR(VLOOKUP(A2783,E:E,1,FALSE)=A2783,FALSE),"Duplicate",IF(E2783&gt;"","Mismatch","IT Only")))),"No")</f>
        <v>Duplicate</v>
      </c>
      <c r="C2783" s="86" t="s">
        <v>463</v>
      </c>
      <c r="D2783" s="143" t="s">
        <v>464</v>
      </c>
      <c r="E2783" s="84" t="s">
        <v>8279</v>
      </c>
      <c r="F2783" s="84" t="str">
        <f>IF(E2783=0,"N/A",IF(IF(E2783&gt;"",COUNTIF(E:E,E2783),0)&gt;1,"Yes","No"))</f>
        <v>No</v>
      </c>
      <c r="G2783" s="87" t="s">
        <v>8280</v>
      </c>
      <c r="H2783" s="87" t="s">
        <v>479</v>
      </c>
      <c r="I2783" s="87" t="s">
        <v>445</v>
      </c>
      <c r="J2783" s="87" t="s">
        <v>467</v>
      </c>
      <c r="K2783" s="87">
        <v>40.118166670000001</v>
      </c>
      <c r="L2783" s="87">
        <v>-90.559566669999995</v>
      </c>
      <c r="M2783" s="87"/>
      <c r="N2783" s="87" t="s">
        <v>8279</v>
      </c>
      <c r="O2783" s="87" t="s">
        <v>8281</v>
      </c>
      <c r="P2783" s="87" t="s">
        <v>482</v>
      </c>
      <c r="Q2783" s="87" t="s">
        <v>483</v>
      </c>
    </row>
    <row r="2784" spans="1:17" x14ac:dyDescent="0.25">
      <c r="A2784" s="143"/>
      <c r="B2784" s="143" t="str">
        <f>IF(A2784&gt;"",IF(A2784=E2784,"No",(IF(IFERROR(VLOOKUP(A2784,E:E,1,FALSE)=A2784,FALSE),"Duplicate",IF(E2784&gt;"","Mismatch","IT Only")))),"No")</f>
        <v>No</v>
      </c>
      <c r="C2784" s="86" t="s">
        <v>430</v>
      </c>
      <c r="D2784" s="143" t="s">
        <v>431</v>
      </c>
      <c r="E2784" s="143" t="s">
        <v>8246</v>
      </c>
      <c r="F2784" s="143" t="str">
        <f>IF(E2784=0,"N/A",IF(IF(E2784&gt;"",COUNTIF(E:E,E2784),0)&gt;1,"Yes","No"))</f>
        <v>No</v>
      </c>
      <c r="G2784" s="87" t="s">
        <v>8247</v>
      </c>
      <c r="H2784" s="87" t="s">
        <v>672</v>
      </c>
      <c r="I2784" s="87" t="s">
        <v>445</v>
      </c>
      <c r="J2784" s="87" t="s">
        <v>436</v>
      </c>
      <c r="K2784" s="87">
        <v>40.378999999999998</v>
      </c>
      <c r="L2784" s="87">
        <v>-87.639349999999993</v>
      </c>
      <c r="M2784" s="87"/>
      <c r="N2784" s="87" t="s">
        <v>8246</v>
      </c>
      <c r="O2784" s="87" t="s">
        <v>8248</v>
      </c>
      <c r="P2784" s="87" t="s">
        <v>1026</v>
      </c>
      <c r="Q2784" s="87" t="s">
        <v>1027</v>
      </c>
    </row>
    <row r="2785" spans="1:17" x14ac:dyDescent="0.25">
      <c r="A2785" s="143"/>
      <c r="B2785" s="143" t="str">
        <f>IF(A2785&gt;"",IF(A2785=E2785,"No",(IF(IFERROR(VLOOKUP(A2785,E:E,1,FALSE)=A2785,FALSE),"Duplicate",IF(E2785&gt;"","Mismatch","IT Only")))),"No")</f>
        <v>No</v>
      </c>
      <c r="C2785" s="86" t="s">
        <v>541</v>
      </c>
      <c r="D2785" s="143" t="s">
        <v>464</v>
      </c>
      <c r="E2785" s="143" t="s">
        <v>8249</v>
      </c>
      <c r="F2785" s="143" t="str">
        <f>IF(E2785=0,"N/A",IF(IF(E2785&gt;"",COUNTIF(E:E,E2785),0)&gt;1,"Yes","No"))</f>
        <v>No</v>
      </c>
      <c r="G2785" s="87" t="s">
        <v>8250</v>
      </c>
      <c r="H2785" s="87" t="s">
        <v>672</v>
      </c>
      <c r="I2785" s="87" t="s">
        <v>445</v>
      </c>
      <c r="J2785" s="87" t="s">
        <v>436</v>
      </c>
      <c r="K2785" s="87">
        <v>40.33883333</v>
      </c>
      <c r="L2785" s="87">
        <v>-87.62606667</v>
      </c>
      <c r="M2785" s="87"/>
      <c r="N2785" s="87" t="s">
        <v>8249</v>
      </c>
      <c r="O2785" s="87" t="s">
        <v>8251</v>
      </c>
      <c r="P2785" s="87" t="s">
        <v>1026</v>
      </c>
      <c r="Q2785" s="87" t="s">
        <v>1027</v>
      </c>
    </row>
    <row r="2786" spans="1:17" x14ac:dyDescent="0.25">
      <c r="A2786" s="143" t="s">
        <v>7997</v>
      </c>
      <c r="B2786" s="143" t="str">
        <f>IF(A2786&gt;"",IF(A2786=E2786,"No",(IF(IFERROR(VLOOKUP(A2786,E:E,1,FALSE)=A2786,FALSE),"Duplicate",IF(E2786&gt;"","Mismatch","IT Only")))),"No")</f>
        <v>No</v>
      </c>
      <c r="C2786" s="86" t="s">
        <v>430</v>
      </c>
      <c r="D2786" s="143" t="s">
        <v>472</v>
      </c>
      <c r="E2786" s="143" t="s">
        <v>7998</v>
      </c>
      <c r="F2786" s="143" t="str">
        <f>IF(E2786=0,"N/A",IF(IF(E2786&gt;"",COUNTIF(E:E,E2786),0)&gt;1,"Yes","No"))</f>
        <v>No</v>
      </c>
      <c r="G2786" s="87" t="s">
        <v>7999</v>
      </c>
      <c r="H2786" s="87" t="s">
        <v>444</v>
      </c>
      <c r="I2786" s="87" t="s">
        <v>445</v>
      </c>
      <c r="J2786" s="87" t="s">
        <v>8000</v>
      </c>
      <c r="K2786" s="87">
        <v>40.680117000000003</v>
      </c>
      <c r="L2786" s="87">
        <v>-89.586732999999995</v>
      </c>
      <c r="M2786" s="87"/>
      <c r="N2786" s="87" t="s">
        <v>7998</v>
      </c>
      <c r="O2786" s="87" t="s">
        <v>8001</v>
      </c>
      <c r="P2786" s="87" t="s">
        <v>447</v>
      </c>
      <c r="Q2786" s="87" t="s">
        <v>448</v>
      </c>
    </row>
    <row r="2787" spans="1:17" x14ac:dyDescent="0.25">
      <c r="A2787" s="143"/>
      <c r="B2787" s="143" t="str">
        <f>IF(A2787&gt;"",IF(A2787=E2787,"No",(IF(IFERROR(VLOOKUP(A2787,E:E,1,FALSE)=A2787,FALSE),"Duplicate",IF(E2787&gt;"","Mismatch","IT Only")))),"No")</f>
        <v>No</v>
      </c>
      <c r="C2787" s="86" t="s">
        <v>430</v>
      </c>
      <c r="D2787" s="143" t="s">
        <v>431</v>
      </c>
      <c r="E2787" s="143" t="s">
        <v>8030</v>
      </c>
      <c r="F2787" s="143" t="str">
        <f>IF(E2787=0,"N/A",IF(IF(E2787&gt;"",COUNTIF(E:E,E2787),0)&gt;1,"Yes","No"))</f>
        <v>No</v>
      </c>
      <c r="G2787" s="87" t="s">
        <v>8031</v>
      </c>
      <c r="H2787" s="87" t="s">
        <v>672</v>
      </c>
      <c r="I2787" s="87" t="s">
        <v>445</v>
      </c>
      <c r="J2787" s="87" t="s">
        <v>436</v>
      </c>
      <c r="K2787" s="87"/>
      <c r="L2787" s="87"/>
      <c r="M2787" s="87"/>
      <c r="N2787" s="87" t="s">
        <v>8032</v>
      </c>
      <c r="O2787" s="87" t="s">
        <v>8032</v>
      </c>
      <c r="P2787" s="87" t="s">
        <v>1026</v>
      </c>
      <c r="Q2787" s="87" t="s">
        <v>1027</v>
      </c>
    </row>
    <row r="2788" spans="1:17" x14ac:dyDescent="0.25">
      <c r="A2788" s="143"/>
      <c r="B2788" s="143" t="str">
        <f>IF(A2788&gt;"",IF(A2788=E2788,"No",(IF(IFERROR(VLOOKUP(A2788,E:E,1,FALSE)=A2788,FALSE),"Duplicate",IF(E2788&gt;"","Mismatch","IT Only")))),"No")</f>
        <v>No</v>
      </c>
      <c r="C2788" s="86" t="s">
        <v>430</v>
      </c>
      <c r="D2788" s="143" t="s">
        <v>431</v>
      </c>
      <c r="E2788" s="143" t="s">
        <v>8252</v>
      </c>
      <c r="F2788" s="143" t="str">
        <f>IF(E2788=0,"N/A",IF(IF(E2788&gt;"",COUNTIF(E:E,E2788),0)&gt;1,"Yes","No"))</f>
        <v>No</v>
      </c>
      <c r="G2788" s="87" t="s">
        <v>8253</v>
      </c>
      <c r="H2788" s="87" t="s">
        <v>434</v>
      </c>
      <c r="I2788" s="87" t="s">
        <v>435</v>
      </c>
      <c r="J2788" s="87" t="s">
        <v>436</v>
      </c>
      <c r="K2788" s="87">
        <v>39.417988999999999</v>
      </c>
      <c r="L2788" s="87">
        <v>-92.375043000000005</v>
      </c>
      <c r="M2788" s="87"/>
      <c r="N2788" s="87" t="s">
        <v>8252</v>
      </c>
      <c r="O2788" s="94">
        <v>747</v>
      </c>
      <c r="P2788" s="87" t="s">
        <v>1306</v>
      </c>
      <c r="Q2788" s="89"/>
    </row>
    <row r="2789" spans="1:17" x14ac:dyDescent="0.25">
      <c r="A2789" s="143" t="s">
        <v>9981</v>
      </c>
      <c r="B2789" s="143" t="str">
        <f>IF(A2789&gt;"",IF(A2789=E2789,"No",(IF(IFERROR(VLOOKUP(A2789,E:E,1,FALSE)=A2789,FALSE),"Duplicate",IF(E2789&gt;"","Mismatch","IT Only")))),"No")</f>
        <v>No</v>
      </c>
      <c r="C2789" s="86" t="s">
        <v>430</v>
      </c>
      <c r="D2789" s="143" t="s">
        <v>431</v>
      </c>
      <c r="E2789" s="143" t="s">
        <v>9982</v>
      </c>
      <c r="F2789" s="84" t="str">
        <f>IF(E2789=0,"N/A",IF(IF(E2789&gt;"",COUNTIF(E:E,E2789),0)&gt;1,"Yes","No"))</f>
        <v>No</v>
      </c>
      <c r="G2789" s="87" t="s">
        <v>9983</v>
      </c>
      <c r="H2789" s="87" t="s">
        <v>444</v>
      </c>
      <c r="I2789" s="87" t="s">
        <v>445</v>
      </c>
      <c r="J2789" s="87" t="s">
        <v>536</v>
      </c>
      <c r="K2789" s="87">
        <v>41.342654000000003</v>
      </c>
      <c r="L2789" s="87">
        <v>-88.705202999999997</v>
      </c>
      <c r="M2789" s="87"/>
      <c r="N2789" s="87"/>
      <c r="O2789" s="87"/>
      <c r="P2789" s="87"/>
      <c r="Q2789" s="87"/>
    </row>
    <row r="2790" spans="1:17" x14ac:dyDescent="0.25">
      <c r="B2790" s="84" t="s">
        <v>10076</v>
      </c>
      <c r="C2790" s="86" t="s">
        <v>430</v>
      </c>
      <c r="E2790" s="84" t="s">
        <v>11203</v>
      </c>
      <c r="F2790" s="84" t="str">
        <f>IF(E2790=0,"N/A",IF(IF(E2790&gt;"",COUNTIF(E:E,E2790),0)&gt;1,"Yes","No"))</f>
        <v>No</v>
      </c>
      <c r="G2790" s="87" t="s">
        <v>11203</v>
      </c>
      <c r="H2790" s="87" t="s">
        <v>10083</v>
      </c>
      <c r="I2790" s="87" t="s">
        <v>445</v>
      </c>
      <c r="J2790" s="87" t="s">
        <v>500</v>
      </c>
      <c r="K2790" s="87">
        <v>39.908669000000003</v>
      </c>
      <c r="L2790" s="87">
        <v>-88.018316999999996</v>
      </c>
      <c r="M2790" s="87" t="s">
        <v>11204</v>
      </c>
      <c r="N2790" s="87"/>
      <c r="O2790" s="87"/>
      <c r="P2790" s="87"/>
      <c r="Q2790" s="87"/>
    </row>
    <row r="2791" spans="1:17" x14ac:dyDescent="0.25">
      <c r="A2791" s="143"/>
      <c r="B2791" s="84" t="str">
        <f>IF(A2791&gt;"",IF(A2791=E2791,"No",(IF(IFERROR(VLOOKUP(A2791,E:E,1,FALSE)=A2791,FALSE),"Duplicate",IF(E2791&gt;"","Mismatch","IT Only")))),"No")</f>
        <v>No</v>
      </c>
      <c r="C2791" s="86" t="s">
        <v>430</v>
      </c>
      <c r="D2791" s="84" t="s">
        <v>431</v>
      </c>
      <c r="E2791" s="84" t="s">
        <v>8266</v>
      </c>
      <c r="F2791" s="84" t="str">
        <f>IF(E2791=0,"N/A",IF(IF(E2791&gt;"",COUNTIF(E:E,E2791),0)&gt;1,"Yes","No"))</f>
        <v>No</v>
      </c>
      <c r="G2791" s="87" t="s">
        <v>8267</v>
      </c>
      <c r="H2791" s="87" t="s">
        <v>593</v>
      </c>
      <c r="I2791" s="87" t="s">
        <v>435</v>
      </c>
      <c r="J2791" s="87" t="s">
        <v>436</v>
      </c>
      <c r="K2791" s="87">
        <v>38.549599999999998</v>
      </c>
      <c r="L2791" s="87">
        <v>-90.440399999999997</v>
      </c>
      <c r="M2791" s="87"/>
      <c r="N2791" s="87" t="s">
        <v>8266</v>
      </c>
      <c r="O2791" s="94">
        <v>258</v>
      </c>
      <c r="P2791" s="87" t="s">
        <v>881</v>
      </c>
      <c r="Q2791" s="89"/>
    </row>
    <row r="2792" spans="1:17" x14ac:dyDescent="0.25">
      <c r="A2792" s="143" t="s">
        <v>8268</v>
      </c>
      <c r="B2792" s="84" t="str">
        <f>IF(A2792&gt;"",IF(A2792=E2792,"No",(IF(IFERROR(VLOOKUP(A2792,E:E,1,FALSE)=A2792,FALSE),"Duplicate",IF(E2792&gt;"","Mismatch","IT Only")))),"No")</f>
        <v>No</v>
      </c>
      <c r="C2792" s="86" t="s">
        <v>430</v>
      </c>
      <c r="D2792" s="84" t="s">
        <v>431</v>
      </c>
      <c r="E2792" s="84" t="s">
        <v>8269</v>
      </c>
      <c r="F2792" s="84" t="str">
        <f>IF(E2792=0,"N/A",IF(IF(E2792&gt;"",COUNTIF(E:E,E2792),0)&gt;1,"Yes","No"))</f>
        <v>No</v>
      </c>
      <c r="G2792" s="87" t="s">
        <v>8269</v>
      </c>
      <c r="H2792" s="87" t="s">
        <v>516</v>
      </c>
      <c r="I2792" s="87" t="s">
        <v>445</v>
      </c>
      <c r="J2792" s="87" t="s">
        <v>436</v>
      </c>
      <c r="K2792" s="87">
        <v>38.131183329999999</v>
      </c>
      <c r="L2792" s="87">
        <v>-89.998999999999995</v>
      </c>
      <c r="M2792" s="87"/>
      <c r="N2792" s="87" t="s">
        <v>8270</v>
      </c>
      <c r="O2792" s="87" t="s">
        <v>8271</v>
      </c>
      <c r="P2792" s="87" t="s">
        <v>898</v>
      </c>
      <c r="Q2792" s="87" t="s">
        <v>899</v>
      </c>
    </row>
    <row r="2793" spans="1:17" x14ac:dyDescent="0.25">
      <c r="A2793" s="143" t="s">
        <v>8287</v>
      </c>
      <c r="B2793" s="84" t="str">
        <f>IF(A2793&gt;"",IF(A2793=E2793,"No",(IF(IFERROR(VLOOKUP(A2793,E:E,1,FALSE)=A2793,FALSE),"Duplicate",IF(E2793&gt;"","Mismatch","IT Only")))),"No")</f>
        <v>No</v>
      </c>
      <c r="C2793" s="86" t="s">
        <v>430</v>
      </c>
      <c r="D2793" s="84" t="s">
        <v>431</v>
      </c>
      <c r="E2793" s="84" t="s">
        <v>8287</v>
      </c>
      <c r="F2793" s="84" t="str">
        <f>IF(E2793=0,"N/A",IF(IF(E2793&gt;"",COUNTIF(E:E,E2793),0)&gt;1,"Yes","No"))</f>
        <v>No</v>
      </c>
      <c r="G2793" s="87" t="s">
        <v>8288</v>
      </c>
      <c r="H2793" s="87" t="s">
        <v>893</v>
      </c>
      <c r="I2793" s="87" t="s">
        <v>435</v>
      </c>
      <c r="J2793" s="87" t="s">
        <v>580</v>
      </c>
      <c r="K2793" s="87">
        <v>37.573332999999998</v>
      </c>
      <c r="L2793" s="87">
        <v>-90.693275</v>
      </c>
      <c r="M2793" s="87"/>
      <c r="N2793" s="87"/>
      <c r="O2793" s="88"/>
      <c r="P2793" s="87"/>
      <c r="Q2793" s="89"/>
    </row>
    <row r="2794" spans="1:17" s="90" customFormat="1" x14ac:dyDescent="0.25">
      <c r="A2794" s="143"/>
      <c r="B2794" s="84" t="str">
        <f>IF(A2794&gt;"",IF(A2794=E2794,"No",(IF(IFERROR(VLOOKUP(A2794,E:E,1,FALSE)=A2794,FALSE),"Duplicate",IF(E2794&gt;"","Mismatch","IT Only")))),"No")</f>
        <v>No</v>
      </c>
      <c r="C2794" s="86" t="s">
        <v>430</v>
      </c>
      <c r="D2794" s="84" t="s">
        <v>431</v>
      </c>
      <c r="E2794" s="84" t="s">
        <v>8285</v>
      </c>
      <c r="F2794" s="84" t="str">
        <f>IF(E2794=0,"N/A",IF(IF(E2794&gt;"",COUNTIF(E:E,E2794),0)&gt;1,"Yes","No"))</f>
        <v>No</v>
      </c>
      <c r="G2794" s="87" t="s">
        <v>8286</v>
      </c>
      <c r="H2794" s="87" t="s">
        <v>440</v>
      </c>
      <c r="I2794" s="87" t="s">
        <v>435</v>
      </c>
      <c r="J2794" s="87" t="s">
        <v>436</v>
      </c>
      <c r="K2794" s="87">
        <v>38.602400000000003</v>
      </c>
      <c r="L2794" s="87">
        <v>-90.200850000000003</v>
      </c>
      <c r="M2794" s="87"/>
      <c r="N2794" s="87" t="s">
        <v>8285</v>
      </c>
      <c r="O2794" s="88">
        <v>56</v>
      </c>
      <c r="P2794" s="87" t="s">
        <v>441</v>
      </c>
      <c r="Q2794" s="89"/>
    </row>
    <row r="2795" spans="1:17" x14ac:dyDescent="0.25">
      <c r="A2795" s="143"/>
      <c r="B2795" s="84" t="str">
        <f>IF(A2795&gt;"",IF(A2795=E2795,"No",(IF(IFERROR(VLOOKUP(A2795,E:E,1,FALSE)=A2795,FALSE),"Duplicate",IF(E2795&gt;"","Mismatch","IT Only")))),"No")</f>
        <v>No</v>
      </c>
      <c r="C2795" s="86" t="s">
        <v>430</v>
      </c>
      <c r="D2795" s="84" t="s">
        <v>431</v>
      </c>
      <c r="E2795" s="143" t="s">
        <v>8289</v>
      </c>
      <c r="F2795" s="84" t="str">
        <f>IF(E2795=0,"N/A",IF(IF(E2795&gt;"",COUNTIF(E:E,E2795),0)&gt;1,"Yes","No"))</f>
        <v>No</v>
      </c>
      <c r="G2795" s="87" t="s">
        <v>8290</v>
      </c>
      <c r="H2795" s="87" t="s">
        <v>434</v>
      </c>
      <c r="I2795" s="87" t="s">
        <v>435</v>
      </c>
      <c r="J2795" s="87" t="s">
        <v>436</v>
      </c>
      <c r="K2795" s="87">
        <v>40.313499999999998</v>
      </c>
      <c r="L2795" s="87">
        <v>-92.085966670000005</v>
      </c>
      <c r="M2795" s="87"/>
      <c r="N2795" s="87" t="s">
        <v>8289</v>
      </c>
      <c r="O2795" s="94">
        <v>748</v>
      </c>
      <c r="P2795" s="87" t="s">
        <v>475</v>
      </c>
      <c r="Q2795" s="89"/>
    </row>
    <row r="2796" spans="1:17" x14ac:dyDescent="0.25">
      <c r="A2796" s="143"/>
      <c r="B2796" s="84" t="str">
        <f>IF(A2796&gt;"",IF(A2796=E2796,"No",(IF(IFERROR(VLOOKUP(A2796,E:E,1,FALSE)=A2796,FALSE),"Duplicate",IF(E2796&gt;"","Mismatch","IT Only")))),"No")</f>
        <v>No</v>
      </c>
      <c r="C2796" s="86" t="s">
        <v>430</v>
      </c>
      <c r="D2796" s="84" t="s">
        <v>431</v>
      </c>
      <c r="E2796" s="143" t="s">
        <v>8073</v>
      </c>
      <c r="F2796" s="84" t="str">
        <f>IF(E2796=0,"N/A",IF(IF(E2796&gt;"",COUNTIF(E:E,E2796),0)&gt;1,"Yes","No"))</f>
        <v>No</v>
      </c>
      <c r="G2796" s="87" t="s">
        <v>8074</v>
      </c>
      <c r="H2796" s="87" t="s">
        <v>493</v>
      </c>
      <c r="I2796" s="87" t="s">
        <v>445</v>
      </c>
      <c r="J2796" s="87" t="s">
        <v>436</v>
      </c>
      <c r="K2796" s="87"/>
      <c r="L2796" s="87"/>
      <c r="M2796" s="87"/>
      <c r="N2796" s="87" t="s">
        <v>8073</v>
      </c>
      <c r="O2796" s="87" t="s">
        <v>8075</v>
      </c>
      <c r="P2796" s="87" t="s">
        <v>496</v>
      </c>
      <c r="Q2796" s="87" t="s">
        <v>497</v>
      </c>
    </row>
    <row r="2797" spans="1:17" x14ac:dyDescent="0.25">
      <c r="A2797" s="143"/>
      <c r="B2797" s="84" t="str">
        <f>IF(A2797&gt;"",IF(A2797=E2797,"No",(IF(IFERROR(VLOOKUP(A2797,E:E,1,FALSE)=A2797,FALSE),"Duplicate",IF(E2797&gt;"","Mismatch","IT Only")))),"No")</f>
        <v>No</v>
      </c>
      <c r="C2797" s="86" t="s">
        <v>430</v>
      </c>
      <c r="D2797" s="84" t="s">
        <v>431</v>
      </c>
      <c r="E2797" s="143" t="s">
        <v>8147</v>
      </c>
      <c r="F2797" s="84" t="str">
        <f>IF(E2797=0,"N/A",IF(IF(E2797&gt;"",COUNTIF(E:E,E2797),0)&gt;1,"Yes","No"))</f>
        <v>No</v>
      </c>
      <c r="G2797" s="87" t="s">
        <v>8148</v>
      </c>
      <c r="H2797" s="87" t="s">
        <v>593</v>
      </c>
      <c r="I2797" s="87" t="s">
        <v>435</v>
      </c>
      <c r="J2797" s="87" t="s">
        <v>436</v>
      </c>
      <c r="K2797" s="87">
        <v>38.75085</v>
      </c>
      <c r="L2797" s="87">
        <v>-90.471450000000004</v>
      </c>
      <c r="M2797" s="87"/>
      <c r="N2797" s="87" t="s">
        <v>8147</v>
      </c>
      <c r="O2797" s="94">
        <v>243</v>
      </c>
      <c r="P2797" s="87" t="s">
        <v>1919</v>
      </c>
      <c r="Q2797" s="89"/>
    </row>
    <row r="2798" spans="1:17" x14ac:dyDescent="0.25">
      <c r="A2798" s="143"/>
      <c r="B2798" s="84" t="str">
        <f>IF(A2798&gt;"",IF(A2798=E2798,"No",(IF(IFERROR(VLOOKUP(A2798,E:E,1,FALSE)=A2798,FALSE),"Duplicate",IF(E2798&gt;"","Mismatch","IT Only")))),"No")</f>
        <v>No</v>
      </c>
      <c r="C2798" s="86" t="s">
        <v>430</v>
      </c>
      <c r="D2798" s="84" t="s">
        <v>431</v>
      </c>
      <c r="E2798" s="143" t="s">
        <v>8140</v>
      </c>
      <c r="F2798" s="84" t="str">
        <f>IF(E2798=0,"N/A",IF(IF(E2798&gt;"",COUNTIF(E:E,E2798),0)&gt;1,"Yes","No"))</f>
        <v>No</v>
      </c>
      <c r="G2798" s="87" t="s">
        <v>8141</v>
      </c>
      <c r="H2798" s="87" t="s">
        <v>440</v>
      </c>
      <c r="I2798" s="87" t="s">
        <v>435</v>
      </c>
      <c r="J2798" s="87" t="s">
        <v>436</v>
      </c>
      <c r="K2798" s="87">
        <v>38.731372999999998</v>
      </c>
      <c r="L2798" s="87">
        <v>-90.246264999999994</v>
      </c>
      <c r="M2798" s="87"/>
      <c r="N2798" s="87" t="s">
        <v>8140</v>
      </c>
      <c r="O2798" s="94">
        <v>155</v>
      </c>
      <c r="P2798" s="87" t="s">
        <v>564</v>
      </c>
      <c r="Q2798" s="89"/>
    </row>
    <row r="2799" spans="1:17" x14ac:dyDescent="0.25">
      <c r="A2799" s="93" t="s">
        <v>8274</v>
      </c>
      <c r="B2799" s="84" t="str">
        <f>IF(A2799&gt;"",IF(A2799=E2799,"No",(IF(IFERROR(VLOOKUP(A2799,E:E,1,FALSE)=A2799,FALSE),"Duplicate",IF(E2799&gt;"","Mismatch","IT Only")))),"No")</f>
        <v>Mismatch</v>
      </c>
      <c r="C2799" s="86" t="s">
        <v>463</v>
      </c>
      <c r="D2799" s="84" t="s">
        <v>10066</v>
      </c>
      <c r="E2799" s="143" t="s">
        <v>8277</v>
      </c>
      <c r="F2799" s="84" t="str">
        <f>IF(E2799=0,"N/A",IF(IF(E2799&gt;"",COUNTIF(E:E,E2799),0)&gt;1,"Yes","No"))</f>
        <v>No</v>
      </c>
      <c r="G2799" s="87" t="s">
        <v>8275</v>
      </c>
      <c r="H2799" s="87" t="s">
        <v>644</v>
      </c>
      <c r="I2799" s="87" t="s">
        <v>435</v>
      </c>
      <c r="J2799" s="87" t="s">
        <v>838</v>
      </c>
      <c r="K2799" s="87">
        <v>38.132669</v>
      </c>
      <c r="L2799" s="87">
        <v>-90.265867999999998</v>
      </c>
      <c r="M2799" s="87"/>
      <c r="N2799" s="87" t="s">
        <v>8276</v>
      </c>
      <c r="O2799" s="88">
        <v>41</v>
      </c>
      <c r="P2799" s="87" t="s">
        <v>645</v>
      </c>
      <c r="Q2799" s="89"/>
    </row>
    <row r="2800" spans="1:17" x14ac:dyDescent="0.25">
      <c r="A2800" s="143"/>
      <c r="E2800" s="150" t="s">
        <v>10494</v>
      </c>
      <c r="G2800" s="130" t="s">
        <v>10512</v>
      </c>
      <c r="H2800" s="130" t="s">
        <v>10196</v>
      </c>
      <c r="I2800" s="130" t="s">
        <v>445</v>
      </c>
      <c r="J2800" s="130" t="s">
        <v>10517</v>
      </c>
      <c r="K2800" s="148">
        <v>-88.361400000000003</v>
      </c>
      <c r="L2800" s="148">
        <v>39.468299999999999</v>
      </c>
      <c r="M2800" s="130" t="s">
        <v>10512</v>
      </c>
      <c r="N2800" s="87"/>
      <c r="O2800" s="94"/>
      <c r="P2800" s="87"/>
      <c r="Q2800" s="89"/>
    </row>
    <row r="2801" spans="1:17" x14ac:dyDescent="0.25">
      <c r="A2801" s="143"/>
      <c r="B2801" s="84" t="str">
        <f>IF(A2801&gt;"",IF(A2801=E2801,"No",(IF(IFERROR(VLOOKUP(A2801,E:E,1,FALSE)=A2801,FALSE),"Duplicate",IF(E2801&gt;"","Mismatch","IT Only")))),"No")</f>
        <v>No</v>
      </c>
      <c r="C2801" s="86" t="s">
        <v>430</v>
      </c>
      <c r="D2801" s="84" t="s">
        <v>431</v>
      </c>
      <c r="E2801" s="84" t="s">
        <v>10057</v>
      </c>
      <c r="F2801" s="84" t="str">
        <f>IF(E2801=0,"N/A",IF(IF(E2801&gt;"",COUNTIF(E:E,E2801),0)&gt;1,"Yes","No"))</f>
        <v>No</v>
      </c>
      <c r="G2801" s="87" t="s">
        <v>10058</v>
      </c>
      <c r="H2801" s="87" t="s">
        <v>672</v>
      </c>
      <c r="I2801" s="87" t="s">
        <v>445</v>
      </c>
      <c r="J2801" s="87" t="s">
        <v>536</v>
      </c>
      <c r="K2801" s="87">
        <v>40.437800000000003</v>
      </c>
      <c r="L2801" s="87">
        <v>-88.530199999999994</v>
      </c>
      <c r="M2801" s="87"/>
      <c r="N2801" s="87"/>
      <c r="O2801" s="87"/>
      <c r="P2801" s="87"/>
      <c r="Q2801" s="87"/>
    </row>
    <row r="2802" spans="1:17" x14ac:dyDescent="0.25">
      <c r="A2802" s="143"/>
      <c r="B2802" s="84" t="str">
        <f>IF(A2802&gt;"",IF(A2802=E2802,"No",(IF(IFERROR(VLOOKUP(A2802,E:E,1,FALSE)=A2802,FALSE),"Duplicate",IF(E2802&gt;"","Mismatch","IT Only")))),"No")</f>
        <v>No</v>
      </c>
      <c r="C2802" s="86" t="s">
        <v>430</v>
      </c>
      <c r="D2802" s="84" t="s">
        <v>431</v>
      </c>
      <c r="E2802" s="84" t="s">
        <v>8293</v>
      </c>
      <c r="F2802" s="84" t="str">
        <f>IF(E2802=0,"N/A",IF(IF(E2802&gt;"",COUNTIF(E:E,E2802),0)&gt;1,"Yes","No"))</f>
        <v>No</v>
      </c>
      <c r="G2802" s="87" t="s">
        <v>8294</v>
      </c>
      <c r="H2802" s="87" t="s">
        <v>479</v>
      </c>
      <c r="I2802" s="87" t="s">
        <v>445</v>
      </c>
      <c r="J2802" s="87" t="s">
        <v>436</v>
      </c>
      <c r="K2802" s="87">
        <v>40.089166669999997</v>
      </c>
      <c r="L2802" s="87">
        <v>-90.154916670000006</v>
      </c>
      <c r="M2802" s="87"/>
      <c r="N2802" s="87" t="s">
        <v>8293</v>
      </c>
      <c r="O2802" s="87" t="s">
        <v>8295</v>
      </c>
      <c r="P2802" s="87" t="s">
        <v>482</v>
      </c>
      <c r="Q2802" s="87" t="s">
        <v>483</v>
      </c>
    </row>
    <row r="2803" spans="1:17" ht="30" x14ac:dyDescent="0.25">
      <c r="A2803" s="93" t="s">
        <v>8296</v>
      </c>
      <c r="B2803" s="143" t="str">
        <f>IF(A2803&gt;"",IF(A2803=E2803,"No",(IF(IFERROR(VLOOKUP(A2803,E:E,1,FALSE)=A2803,FALSE),"Duplicate",IF(E2803&gt;"","Mismatch","IT Only")))),"No")</f>
        <v>Duplicate</v>
      </c>
      <c r="C2803" s="86" t="s">
        <v>463</v>
      </c>
      <c r="D2803" s="143" t="s">
        <v>464</v>
      </c>
      <c r="E2803" s="143" t="s">
        <v>8297</v>
      </c>
      <c r="F2803" s="84" t="str">
        <f>IF(E2803=0,"N/A",IF(IF(E2803&gt;"",COUNTIF(E:E,E2803),0)&gt;1,"Yes","No"))</f>
        <v>No</v>
      </c>
      <c r="G2803" s="87" t="s">
        <v>8298</v>
      </c>
      <c r="H2803" s="87" t="s">
        <v>680</v>
      </c>
      <c r="I2803" s="87" t="s">
        <v>445</v>
      </c>
      <c r="J2803" s="87" t="s">
        <v>467</v>
      </c>
      <c r="K2803" s="87">
        <v>38.619316670000003</v>
      </c>
      <c r="L2803" s="87">
        <v>-88.999133330000006</v>
      </c>
      <c r="M2803" s="87"/>
      <c r="N2803" s="87" t="s">
        <v>8299</v>
      </c>
      <c r="O2803" s="87" t="s">
        <v>8300</v>
      </c>
      <c r="P2803" s="87" t="s">
        <v>2056</v>
      </c>
      <c r="Q2803" s="87" t="s">
        <v>2057</v>
      </c>
    </row>
    <row r="2804" spans="1:17" x14ac:dyDescent="0.25">
      <c r="A2804" s="93" t="s">
        <v>8308</v>
      </c>
      <c r="B2804" s="84" t="str">
        <f>IF(A2804&gt;"",IF(A2804=E2804,"No",(IF(IFERROR(VLOOKUP(A2804,E:E,1,FALSE)=A2804,FALSE),"Duplicate",IF(E2804&gt;"","Mismatch","IT Only")))),"No")</f>
        <v>Mismatch</v>
      </c>
      <c r="C2804" s="86" t="s">
        <v>582</v>
      </c>
      <c r="D2804" s="84" t="s">
        <v>464</v>
      </c>
      <c r="E2804" s="143" t="s">
        <v>8309</v>
      </c>
      <c r="F2804" s="84" t="str">
        <f>IF(E2804=0,"N/A",IF(IF(E2804&gt;"",COUNTIF(E:E,E2804),0)&gt;1,"Yes","No"))</f>
        <v>No</v>
      </c>
      <c r="G2804" s="87" t="s">
        <v>8310</v>
      </c>
      <c r="H2804" s="87" t="s">
        <v>680</v>
      </c>
      <c r="I2804" s="87" t="s">
        <v>445</v>
      </c>
      <c r="J2804" s="87" t="s">
        <v>467</v>
      </c>
      <c r="K2804" s="87">
        <v>38.621263999999996</v>
      </c>
      <c r="L2804" s="87">
        <v>-88.946985999999995</v>
      </c>
      <c r="M2804" s="87"/>
      <c r="N2804" s="87" t="s">
        <v>8311</v>
      </c>
      <c r="O2804" s="87" t="s">
        <v>8312</v>
      </c>
      <c r="P2804" s="87" t="s">
        <v>2056</v>
      </c>
      <c r="Q2804" s="87" t="s">
        <v>2057</v>
      </c>
    </row>
    <row r="2805" spans="1:17" x14ac:dyDescent="0.25">
      <c r="A2805" s="143"/>
      <c r="B2805" s="143" t="str">
        <f>IF(A2805&gt;"",IF(A2805=E2805,"No",(IF(IFERROR(VLOOKUP(A2805,E:E,1,FALSE)=A2805,FALSE),"Duplicate",IF(E2805&gt;"","Mismatch","IT Only")))),"No")</f>
        <v>No</v>
      </c>
      <c r="C2805" s="86" t="s">
        <v>430</v>
      </c>
      <c r="D2805" s="143" t="s">
        <v>431</v>
      </c>
      <c r="E2805" s="143" t="s">
        <v>8313</v>
      </c>
      <c r="F2805" s="143" t="str">
        <f>IF(E2805=0,"N/A",IF(IF(E2805&gt;"",COUNTIF(E:E,E2805),0)&gt;1,"Yes","No"))</f>
        <v>No</v>
      </c>
      <c r="G2805" s="87" t="s">
        <v>8314</v>
      </c>
      <c r="H2805" s="87" t="s">
        <v>434</v>
      </c>
      <c r="I2805" s="87" t="s">
        <v>435</v>
      </c>
      <c r="J2805" s="87" t="s">
        <v>436</v>
      </c>
      <c r="K2805" s="87">
        <v>38.787306999999998</v>
      </c>
      <c r="L2805" s="87">
        <v>-90.65719</v>
      </c>
      <c r="M2805" s="87"/>
      <c r="N2805" s="87" t="s">
        <v>8313</v>
      </c>
      <c r="O2805" s="94">
        <v>689</v>
      </c>
      <c r="P2805" s="87" t="s">
        <v>699</v>
      </c>
      <c r="Q2805" s="89"/>
    </row>
    <row r="2806" spans="1:17" x14ac:dyDescent="0.25">
      <c r="A2806" s="143"/>
      <c r="B2806" s="143" t="str">
        <f>IF(A2806&gt;"",IF(A2806=E2806,"No",(IF(IFERROR(VLOOKUP(A2806,E:E,1,FALSE)=A2806,FALSE),"Duplicate",IF(E2806&gt;"","Mismatch","IT Only")))),"No")</f>
        <v>No</v>
      </c>
      <c r="C2806" s="86" t="s">
        <v>430</v>
      </c>
      <c r="D2806" s="143" t="s">
        <v>549</v>
      </c>
      <c r="E2806" s="143" t="s">
        <v>9688</v>
      </c>
      <c r="F2806" s="84" t="str">
        <f>IF(E2806=0,"N/A",IF(IF(E2806&gt;"",COUNTIF(E:E,E2806),0)&gt;1,"Yes","No"))</f>
        <v>No</v>
      </c>
      <c r="G2806" s="87" t="s">
        <v>9689</v>
      </c>
      <c r="H2806" s="87" t="s">
        <v>680</v>
      </c>
      <c r="I2806" s="87" t="s">
        <v>445</v>
      </c>
      <c r="J2806" s="87" t="s">
        <v>552</v>
      </c>
      <c r="K2806" s="87">
        <v>38.618499999999997</v>
      </c>
      <c r="L2806" s="87">
        <v>-88.976883330000007</v>
      </c>
      <c r="M2806" s="87"/>
      <c r="N2806" s="87" t="s">
        <v>9690</v>
      </c>
      <c r="O2806" s="87" t="s">
        <v>9691</v>
      </c>
      <c r="P2806" s="87" t="s">
        <v>2056</v>
      </c>
      <c r="Q2806" s="87" t="s">
        <v>2057</v>
      </c>
    </row>
    <row r="2807" spans="1:17" x14ac:dyDescent="0.25">
      <c r="A2807" s="143" t="s">
        <v>8338</v>
      </c>
      <c r="B2807" s="84" t="str">
        <f>IF(A2807&gt;"",IF(A2807=E2807,"No",(IF(IFERROR(VLOOKUP(A2807,E:E,1,FALSE)=A2807,FALSE),"Duplicate",IF(E2807&gt;"","Mismatch","IT Only")))),"No")</f>
        <v>No</v>
      </c>
      <c r="C2807" s="86" t="s">
        <v>430</v>
      </c>
      <c r="D2807" s="84" t="s">
        <v>472</v>
      </c>
      <c r="E2807" s="143" t="s">
        <v>8339</v>
      </c>
      <c r="F2807" s="84" t="str">
        <f>IF(E2807=0,"N/A",IF(IF(E2807&gt;"",COUNTIF(E:E,E2807),0)&gt;1,"Yes","No"))</f>
        <v>No</v>
      </c>
      <c r="G2807" s="87" t="s">
        <v>8340</v>
      </c>
      <c r="H2807" s="87" t="s">
        <v>644</v>
      </c>
      <c r="I2807" s="87" t="s">
        <v>435</v>
      </c>
      <c r="J2807" s="87" t="s">
        <v>436</v>
      </c>
      <c r="K2807" s="87">
        <v>38.283700000000003</v>
      </c>
      <c r="L2807" s="87">
        <v>-90.417483329999996</v>
      </c>
      <c r="M2807" s="87"/>
      <c r="N2807" s="87" t="s">
        <v>8339</v>
      </c>
      <c r="O2807" s="94">
        <v>530</v>
      </c>
      <c r="P2807" s="87" t="s">
        <v>645</v>
      </c>
      <c r="Q2807" s="89"/>
    </row>
    <row r="2808" spans="1:17" x14ac:dyDescent="0.25">
      <c r="A2808" s="143"/>
      <c r="B2808" s="84" t="str">
        <f>IF(A2808&gt;"",IF(A2808=E2808,"No",(IF(IFERROR(VLOOKUP(A2808,E:E,1,FALSE)=A2808,FALSE),"Duplicate",IF(E2808&gt;"","Mismatch","IT Only")))),"No")</f>
        <v>No</v>
      </c>
      <c r="C2808" s="86" t="s">
        <v>430</v>
      </c>
      <c r="D2808" s="143" t="s">
        <v>431</v>
      </c>
      <c r="E2808" s="143" t="s">
        <v>8347</v>
      </c>
      <c r="F2808" s="84" t="str">
        <f>IF(E2808=0,"N/A",IF(IF(E2808&gt;"",COUNTIF(E:E,E2808),0)&gt;1,"Yes","No"))</f>
        <v>No</v>
      </c>
      <c r="G2808" s="87" t="s">
        <v>8348</v>
      </c>
      <c r="H2808" s="87" t="s">
        <v>440</v>
      </c>
      <c r="I2808" s="87" t="s">
        <v>435</v>
      </c>
      <c r="J2808" s="87" t="s">
        <v>436</v>
      </c>
      <c r="K2808" s="87">
        <v>38.536216670000002</v>
      </c>
      <c r="L2808" s="87">
        <v>-90.380016670000003</v>
      </c>
      <c r="M2808" s="87"/>
      <c r="N2808" s="87" t="s">
        <v>8349</v>
      </c>
      <c r="O2808" s="88">
        <v>53</v>
      </c>
      <c r="P2808" s="87" t="s">
        <v>513</v>
      </c>
      <c r="Q2808" s="89"/>
    </row>
    <row r="2809" spans="1:17" x14ac:dyDescent="0.25">
      <c r="A2809" s="143" t="s">
        <v>8350</v>
      </c>
      <c r="B2809" s="84" t="str">
        <f>IF(A2809&gt;"",IF(A2809=E2809,"No",(IF(IFERROR(VLOOKUP(A2809,E:E,1,FALSE)=A2809,FALSE),"Duplicate",IF(E2809&gt;"","Mismatch","IT Only")))),"No")</f>
        <v>No</v>
      </c>
      <c r="C2809" s="86" t="s">
        <v>430</v>
      </c>
      <c r="D2809" s="84" t="s">
        <v>431</v>
      </c>
      <c r="E2809" s="143" t="s">
        <v>8350</v>
      </c>
      <c r="F2809" s="84" t="str">
        <f>IF(E2809=0,"N/A",IF(IF(E2809&gt;"",COUNTIF(E:E,E2809),0)&gt;1,"Yes","No"))</f>
        <v>No</v>
      </c>
      <c r="G2809" s="87" t="s">
        <v>8351</v>
      </c>
      <c r="H2809" s="87"/>
      <c r="I2809" s="87" t="s">
        <v>445</v>
      </c>
      <c r="J2809" s="87" t="s">
        <v>536</v>
      </c>
      <c r="K2809" s="87">
        <v>37.62697</v>
      </c>
      <c r="L2809" s="87">
        <v>-88.837100000000007</v>
      </c>
      <c r="M2809" s="87"/>
      <c r="N2809" s="87"/>
      <c r="O2809" s="88"/>
      <c r="P2809" s="87"/>
      <c r="Q2809" s="89"/>
    </row>
    <row r="2810" spans="1:17" x14ac:dyDescent="0.25">
      <c r="A2810" s="143"/>
      <c r="B2810" s="84" t="str">
        <f>IF(A2810&gt;"",IF(A2810=E2810,"No",(IF(IFERROR(VLOOKUP(A2810,E:E,1,FALSE)=A2810,FALSE),"Duplicate",IF(E2810&gt;"","Mismatch","IT Only")))),"No")</f>
        <v>No</v>
      </c>
      <c r="C2810" s="86" t="s">
        <v>430</v>
      </c>
      <c r="D2810" s="84" t="s">
        <v>431</v>
      </c>
      <c r="E2810" s="84" t="s">
        <v>8362</v>
      </c>
      <c r="F2810" s="84" t="str">
        <f>IF(E2810=0,"N/A",IF(IF(E2810&gt;"",COUNTIF(E:E,E2810),0)&gt;1,"Yes","No"))</f>
        <v>No</v>
      </c>
      <c r="G2810" s="87" t="s">
        <v>8363</v>
      </c>
      <c r="H2810" s="87" t="s">
        <v>528</v>
      </c>
      <c r="I2810" s="87" t="s">
        <v>445</v>
      </c>
      <c r="J2810" s="87" t="s">
        <v>436</v>
      </c>
      <c r="K2810" s="87"/>
      <c r="L2810" s="87"/>
      <c r="M2810" s="87"/>
      <c r="N2810" s="87" t="s">
        <v>8362</v>
      </c>
      <c r="O2810" s="87" t="s">
        <v>8364</v>
      </c>
      <c r="P2810" s="87" t="s">
        <v>714</v>
      </c>
      <c r="Q2810" s="87" t="s">
        <v>715</v>
      </c>
    </row>
    <row r="2811" spans="1:17" x14ac:dyDescent="0.25">
      <c r="A2811" s="143"/>
      <c r="B2811" s="84" t="str">
        <f>IF(A2811&gt;"",IF(A2811=E2811,"No",(IF(IFERROR(VLOOKUP(A2811,E:E,1,FALSE)=A2811,FALSE),"Duplicate",IF(E2811&gt;"","Mismatch","IT Only")))),"No")</f>
        <v>No</v>
      </c>
      <c r="C2811" s="86" t="s">
        <v>430</v>
      </c>
      <c r="D2811" s="84" t="s">
        <v>431</v>
      </c>
      <c r="E2811" s="84" t="s">
        <v>8365</v>
      </c>
      <c r="F2811" s="84" t="str">
        <f>IF(E2811=0,"N/A",IF(IF(E2811&gt;"",COUNTIF(E:E,E2811),0)&gt;1,"Yes","No"))</f>
        <v>No</v>
      </c>
      <c r="G2811" s="87" t="s">
        <v>8366</v>
      </c>
      <c r="H2811" s="87" t="s">
        <v>528</v>
      </c>
      <c r="I2811" s="87" t="s">
        <v>445</v>
      </c>
      <c r="J2811" s="87" t="s">
        <v>436</v>
      </c>
      <c r="K2811" s="87"/>
      <c r="L2811" s="87"/>
      <c r="M2811" s="87"/>
      <c r="N2811" s="87" t="s">
        <v>8365</v>
      </c>
      <c r="O2811" s="87" t="s">
        <v>8367</v>
      </c>
      <c r="P2811" s="87" t="s">
        <v>714</v>
      </c>
      <c r="Q2811" s="87" t="s">
        <v>715</v>
      </c>
    </row>
    <row r="2812" spans="1:17" x14ac:dyDescent="0.25">
      <c r="A2812" s="143"/>
      <c r="B2812" s="84" t="str">
        <f>IF(A2812&gt;"",IF(A2812=E2812,"No",(IF(IFERROR(VLOOKUP(A2812,E:E,1,FALSE)=A2812,FALSE),"Duplicate",IF(E2812&gt;"","Mismatch","IT Only")))),"No")</f>
        <v>No</v>
      </c>
      <c r="C2812" s="86" t="s">
        <v>430</v>
      </c>
      <c r="D2812" s="143" t="s">
        <v>431</v>
      </c>
      <c r="E2812" s="143" t="s">
        <v>8354</v>
      </c>
      <c r="F2812" s="84" t="str">
        <f>IF(E2812=0,"N/A",IF(IF(E2812&gt;"",COUNTIF(E:E,E2812),0)&gt;1,"Yes","No"))</f>
        <v>No</v>
      </c>
      <c r="G2812" s="87" t="s">
        <v>8355</v>
      </c>
      <c r="H2812" s="87" t="s">
        <v>434</v>
      </c>
      <c r="I2812" s="87" t="s">
        <v>435</v>
      </c>
      <c r="J2812" s="87" t="s">
        <v>436</v>
      </c>
      <c r="K2812" s="87">
        <v>39.645616670000003</v>
      </c>
      <c r="L2812" s="87">
        <v>-91.346850000000003</v>
      </c>
      <c r="M2812" s="87"/>
      <c r="N2812" s="87" t="s">
        <v>8354</v>
      </c>
      <c r="O2812" s="94">
        <v>795</v>
      </c>
      <c r="P2812" s="87" t="s">
        <v>461</v>
      </c>
      <c r="Q2812" s="89"/>
    </row>
    <row r="2813" spans="1:17" x14ac:dyDescent="0.25">
      <c r="A2813" s="143"/>
      <c r="B2813" s="84" t="str">
        <f>IF(A2813&gt;"",IF(A2813=E2813,"No",(IF(IFERROR(VLOOKUP(A2813,E:E,1,FALSE)=A2813,FALSE),"Duplicate",IF(E2813&gt;"","Mismatch","IT Only")))),"No")</f>
        <v>No</v>
      </c>
      <c r="C2813" s="86" t="s">
        <v>430</v>
      </c>
      <c r="D2813" s="143" t="s">
        <v>431</v>
      </c>
      <c r="E2813" s="143" t="s">
        <v>8359</v>
      </c>
      <c r="F2813" s="84" t="str">
        <f>IF(E2813=0,"N/A",IF(IF(E2813&gt;"",COUNTIF(E:E,E2813),0)&gt;1,"Yes","No"))</f>
        <v>No</v>
      </c>
      <c r="G2813" s="87" t="s">
        <v>8360</v>
      </c>
      <c r="H2813" s="87" t="s">
        <v>672</v>
      </c>
      <c r="I2813" s="87" t="s">
        <v>445</v>
      </c>
      <c r="J2813" s="87" t="s">
        <v>436</v>
      </c>
      <c r="K2813" s="87">
        <v>40.039499999999997</v>
      </c>
      <c r="L2813" s="87">
        <v>-88.238733330000002</v>
      </c>
      <c r="M2813" s="87"/>
      <c r="N2813" s="87" t="s">
        <v>8359</v>
      </c>
      <c r="O2813" s="87" t="s">
        <v>8361</v>
      </c>
      <c r="P2813" s="87" t="s">
        <v>675</v>
      </c>
      <c r="Q2813" s="87" t="s">
        <v>676</v>
      </c>
    </row>
    <row r="2814" spans="1:17" x14ac:dyDescent="0.25">
      <c r="A2814" s="143"/>
      <c r="B2814" s="84" t="str">
        <f>IF(A2814&gt;"",IF(A2814=E2814,"No",(IF(IFERROR(VLOOKUP(A2814,E:E,1,FALSE)=A2814,FALSE),"Duplicate",IF(E2814&gt;"","Mismatch","IT Only")))),"No")</f>
        <v>No</v>
      </c>
      <c r="C2814" s="86" t="s">
        <v>430</v>
      </c>
      <c r="D2814" s="84" t="s">
        <v>431</v>
      </c>
      <c r="E2814" s="143" t="s">
        <v>8356</v>
      </c>
      <c r="F2814" s="84" t="str">
        <f>IF(E2814=0,"N/A",IF(IF(E2814&gt;"",COUNTIF(E:E,E2814),0)&gt;1,"Yes","No"))</f>
        <v>No</v>
      </c>
      <c r="G2814" s="87" t="s">
        <v>8357</v>
      </c>
      <c r="H2814" s="87" t="s">
        <v>672</v>
      </c>
      <c r="I2814" s="87" t="s">
        <v>445</v>
      </c>
      <c r="J2814" s="87" t="s">
        <v>436</v>
      </c>
      <c r="K2814" s="87">
        <v>40.066499999999998</v>
      </c>
      <c r="L2814" s="87">
        <v>-88.25021667</v>
      </c>
      <c r="M2814" s="87"/>
      <c r="N2814" s="87" t="s">
        <v>8356</v>
      </c>
      <c r="O2814" s="87" t="s">
        <v>8358</v>
      </c>
      <c r="P2814" s="87" t="s">
        <v>675</v>
      </c>
      <c r="Q2814" s="87" t="s">
        <v>676</v>
      </c>
    </row>
    <row r="2815" spans="1:17" x14ac:dyDescent="0.25">
      <c r="A2815" s="143"/>
      <c r="B2815" s="84" t="str">
        <f>IF(A2815&gt;"",IF(A2815=E2815,"No",(IF(IFERROR(VLOOKUP(A2815,E:E,1,FALSE)=A2815,FALSE),"Duplicate",IF(E2815&gt;"","Mismatch","IT Only")))),"No")</f>
        <v>No</v>
      </c>
      <c r="C2815" s="86" t="s">
        <v>430</v>
      </c>
      <c r="D2815" s="84" t="s">
        <v>431</v>
      </c>
      <c r="E2815" s="143" t="s">
        <v>8368</v>
      </c>
      <c r="F2815" s="84" t="str">
        <f>IF(E2815=0,"N/A",IF(IF(E2815&gt;"",COUNTIF(E:E,E2815),0)&gt;1,"Yes","No"))</f>
        <v>No</v>
      </c>
      <c r="G2815" s="87" t="s">
        <v>8369</v>
      </c>
      <c r="H2815" s="87" t="s">
        <v>558</v>
      </c>
      <c r="I2815" s="87" t="s">
        <v>445</v>
      </c>
      <c r="J2815" s="87" t="s">
        <v>436</v>
      </c>
      <c r="K2815" s="87">
        <v>39.077894999999998</v>
      </c>
      <c r="L2815" s="87">
        <v>-89.824852000000007</v>
      </c>
      <c r="M2815" s="87"/>
      <c r="N2815" s="87" t="s">
        <v>8370</v>
      </c>
      <c r="O2815" s="87" t="s">
        <v>8371</v>
      </c>
      <c r="P2815" s="87" t="s">
        <v>1196</v>
      </c>
      <c r="Q2815" s="87" t="s">
        <v>1197</v>
      </c>
    </row>
    <row r="2816" spans="1:17" s="90" customFormat="1" x14ac:dyDescent="0.25">
      <c r="A2816" s="143" t="s">
        <v>1166</v>
      </c>
      <c r="B2816" s="143" t="str">
        <f>IF(A2816&gt;"",IF(A2816=E2816,"No",(IF(IFERROR(VLOOKUP(A2816,E:E,1,FALSE)=A2816,FALSE),"Duplicate",IF(E2816&gt;"","Mismatch","IT Only")))),"No")</f>
        <v>No</v>
      </c>
      <c r="C2816" s="86" t="s">
        <v>430</v>
      </c>
      <c r="D2816" s="143" t="s">
        <v>472</v>
      </c>
      <c r="E2816" s="143" t="s">
        <v>1167</v>
      </c>
      <c r="F2816" s="143" t="str">
        <f>IF(E2816=0,"N/A",IF(IF(E2816&gt;"",COUNTIF(E:E,E2816),0)&gt;1,"Yes","No"))</f>
        <v>No</v>
      </c>
      <c r="G2816" s="87" t="s">
        <v>1168</v>
      </c>
      <c r="H2816" s="87" t="s">
        <v>516</v>
      </c>
      <c r="I2816" s="87" t="s">
        <v>445</v>
      </c>
      <c r="J2816" s="87" t="s">
        <v>552</v>
      </c>
      <c r="K2816" s="87">
        <v>38.483316666666667</v>
      </c>
      <c r="L2816" s="87">
        <v>-89.993633333333335</v>
      </c>
      <c r="M2816" s="87"/>
      <c r="N2816" s="87" t="s">
        <v>1169</v>
      </c>
      <c r="O2816" s="87" t="s">
        <v>1170</v>
      </c>
      <c r="P2816" s="87" t="s">
        <v>524</v>
      </c>
      <c r="Q2816" s="87" t="s">
        <v>525</v>
      </c>
    </row>
    <row r="2817" spans="1:17" ht="30" x14ac:dyDescent="0.25">
      <c r="A2817" s="93" t="s">
        <v>1477</v>
      </c>
      <c r="B2817" s="143" t="str">
        <f>IF(A2817&gt;"",IF(A2817=E2817,"No",(IF(IFERROR(VLOOKUP(A2817,E:E,1,FALSE)=A2817,FALSE),"Duplicate",IF(E2817&gt;"","Mismatch","IT Only")))),"No")</f>
        <v>Mismatch</v>
      </c>
      <c r="C2817" s="86" t="s">
        <v>463</v>
      </c>
      <c r="D2817" s="143" t="s">
        <v>549</v>
      </c>
      <c r="E2817" s="143" t="s">
        <v>1478</v>
      </c>
      <c r="F2817" s="84" t="str">
        <f>IF(E2817=0,"N/A",IF(IF(E2817&gt;"",COUNTIF(E:E,E2817),0)&gt;1,"Yes","No"))</f>
        <v>Yes</v>
      </c>
      <c r="G2817" s="87" t="s">
        <v>1479</v>
      </c>
      <c r="H2817" s="87" t="s">
        <v>493</v>
      </c>
      <c r="I2817" s="87" t="s">
        <v>445</v>
      </c>
      <c r="J2817" s="87" t="s">
        <v>552</v>
      </c>
      <c r="K2817" s="87">
        <v>40.462347999999999</v>
      </c>
      <c r="L2817" s="87">
        <v>-88.987167999999997</v>
      </c>
      <c r="M2817" s="87"/>
      <c r="N2817" s="87" t="s">
        <v>1480</v>
      </c>
      <c r="O2817" s="87" t="s">
        <v>1481</v>
      </c>
      <c r="P2817" s="87" t="s">
        <v>1321</v>
      </c>
      <c r="Q2817" s="87" t="s">
        <v>1322</v>
      </c>
    </row>
    <row r="2818" spans="1:17" x14ac:dyDescent="0.25">
      <c r="A2818" s="101" t="s">
        <v>1482</v>
      </c>
      <c r="B2818" s="143" t="str">
        <f>IF(A2818&gt;"",IF(A2818=E2818,"No",(IF(IFERROR(VLOOKUP(A2818,E:E,1,FALSE)=A2818,FALSE),"Duplicate",IF(E2818&gt;"","Mismatch","IT Only")))),"No")</f>
        <v>Mismatch</v>
      </c>
      <c r="C2818" s="86" t="s">
        <v>463</v>
      </c>
      <c r="D2818" s="143" t="s">
        <v>464</v>
      </c>
      <c r="E2818" s="143" t="s">
        <v>1483</v>
      </c>
      <c r="F2818" s="84" t="str">
        <f>IF(E2818=0,"N/A",IF(IF(E2818&gt;"",COUNTIF(E:E,E2818),0)&gt;1,"Yes","No"))</f>
        <v>Yes</v>
      </c>
      <c r="G2818" s="87" t="s">
        <v>1484</v>
      </c>
      <c r="H2818" s="87" t="s">
        <v>493</v>
      </c>
      <c r="I2818" s="87" t="s">
        <v>445</v>
      </c>
      <c r="J2818" s="87" t="s">
        <v>580</v>
      </c>
      <c r="K2818" s="87">
        <v>40.462347999999999</v>
      </c>
      <c r="L2818" s="87">
        <v>-88.987167999999997</v>
      </c>
      <c r="M2818" s="87" t="s">
        <v>1485</v>
      </c>
      <c r="N2818" s="87"/>
      <c r="O2818" s="88"/>
      <c r="P2818" s="87"/>
      <c r="Q2818" s="89"/>
    </row>
    <row r="2819" spans="1:17" x14ac:dyDescent="0.25">
      <c r="A2819" s="143"/>
      <c r="B2819" s="143"/>
      <c r="D2819" s="143"/>
      <c r="E2819" s="154" t="s">
        <v>10525</v>
      </c>
      <c r="G2819" s="141" t="s">
        <v>10526</v>
      </c>
      <c r="H2819" s="141" t="s">
        <v>10196</v>
      </c>
      <c r="I2819" s="141" t="s">
        <v>445</v>
      </c>
      <c r="J2819" s="141" t="s">
        <v>10517</v>
      </c>
      <c r="K2819" s="141">
        <v>39.645800000000001</v>
      </c>
      <c r="L2819" s="141">
        <v>-87.937299999999993</v>
      </c>
      <c r="M2819" s="141" t="s">
        <v>10527</v>
      </c>
      <c r="N2819" s="87"/>
      <c r="O2819" s="94"/>
      <c r="P2819" s="87"/>
      <c r="Q2819" s="130" t="s">
        <v>10521</v>
      </c>
    </row>
    <row r="2820" spans="1:17" x14ac:dyDescent="0.25">
      <c r="A2820" s="143"/>
      <c r="B2820" s="143" t="str">
        <f>IF(A2820&gt;"",IF(A2820=E2820,"No",(IF(IFERROR(VLOOKUP(A2820,E:E,1,FALSE)=A2820,FALSE),"Duplicate",IF(E2820&gt;"","Mismatch","IT Only")))),"No")</f>
        <v>No</v>
      </c>
      <c r="C2820" s="86" t="s">
        <v>430</v>
      </c>
      <c r="D2820" s="143" t="s">
        <v>431</v>
      </c>
      <c r="E2820" s="143" t="s">
        <v>8581</v>
      </c>
      <c r="F2820" s="84" t="str">
        <f>IF(E2820=0,"N/A",IF(IF(E2820&gt;"",COUNTIF(E:E,E2820),0)&gt;1,"Yes","No"))</f>
        <v>No</v>
      </c>
      <c r="G2820" s="87" t="s">
        <v>8582</v>
      </c>
      <c r="H2820" s="87" t="s">
        <v>440</v>
      </c>
      <c r="I2820" s="87" t="s">
        <v>435</v>
      </c>
      <c r="J2820" s="87" t="s">
        <v>436</v>
      </c>
      <c r="K2820" s="87">
        <v>38.582044000000003</v>
      </c>
      <c r="L2820" s="87">
        <v>-90.227309000000005</v>
      </c>
      <c r="M2820" s="87"/>
      <c r="N2820" s="87" t="s">
        <v>8581</v>
      </c>
      <c r="O2820" s="94">
        <v>146</v>
      </c>
      <c r="P2820" s="87" t="s">
        <v>441</v>
      </c>
      <c r="Q2820" s="89"/>
    </row>
    <row r="2821" spans="1:17" x14ac:dyDescent="0.25">
      <c r="A2821" s="90"/>
      <c r="B2821" s="90" t="str">
        <f>IF(A2821&gt;"",IF(A2821=E2821,"No",(IF(IFERROR(VLOOKUP(A2821,E:E,1,FALSE)=A2821,FALSE),"Duplicate",IF(E2821&gt;"","Mismatch","IT Only")))),"No")</f>
        <v>No</v>
      </c>
      <c r="C2821" s="91" t="s">
        <v>451</v>
      </c>
      <c r="D2821" s="90" t="s">
        <v>431</v>
      </c>
      <c r="E2821" s="90" t="s">
        <v>2256</v>
      </c>
      <c r="F2821" s="84" t="str">
        <f>IF(E2821=0,"N/A",IF(IF(E2821&gt;"",COUNTIF(E:E,E2821),0)&gt;1,"Yes","No"))</f>
        <v>No</v>
      </c>
      <c r="G2821" s="92" t="s">
        <v>2257</v>
      </c>
      <c r="H2821" s="92" t="s">
        <v>434</v>
      </c>
      <c r="I2821" s="92" t="s">
        <v>648</v>
      </c>
      <c r="J2821" s="92" t="s">
        <v>436</v>
      </c>
      <c r="K2821" s="92"/>
      <c r="L2821" s="92"/>
      <c r="M2821" s="92"/>
      <c r="N2821" s="92" t="s">
        <v>2256</v>
      </c>
      <c r="O2821" s="98">
        <v>48</v>
      </c>
      <c r="P2821" s="92" t="s">
        <v>1054</v>
      </c>
      <c r="Q2821" s="97"/>
    </row>
    <row r="2822" spans="1:17" x14ac:dyDescent="0.25">
      <c r="A2822" s="143"/>
      <c r="B2822" s="84" t="str">
        <f>IF(A2822&gt;"",IF(A2822=E2822,"No",(IF(IFERROR(VLOOKUP(A2822,E:E,1,FALSE)=A2822,FALSE),"Duplicate",IF(E2822&gt;"","Mismatch","IT Only")))),"No")</f>
        <v>No</v>
      </c>
      <c r="C2822" s="86" t="s">
        <v>430</v>
      </c>
      <c r="D2822" s="84" t="s">
        <v>431</v>
      </c>
      <c r="E2822" s="84" t="s">
        <v>6180</v>
      </c>
      <c r="F2822" s="84" t="str">
        <f>IF(E2822=0,"N/A",IF(IF(E2822&gt;"",COUNTIF(E:E,E2822),0)&gt;1,"Yes","No"))</f>
        <v>No</v>
      </c>
      <c r="G2822" s="87" t="s">
        <v>6181</v>
      </c>
      <c r="H2822" s="87" t="s">
        <v>593</v>
      </c>
      <c r="I2822" s="87" t="s">
        <v>435</v>
      </c>
      <c r="J2822" s="87" t="s">
        <v>436</v>
      </c>
      <c r="K2822" s="87"/>
      <c r="L2822" s="87"/>
      <c r="M2822" s="87"/>
      <c r="N2822" s="87" t="s">
        <v>6180</v>
      </c>
      <c r="O2822" s="88">
        <v>48</v>
      </c>
      <c r="P2822" s="87" t="s">
        <v>1054</v>
      </c>
      <c r="Q2822" s="89"/>
    </row>
    <row r="2823" spans="1:17" s="90" customFormat="1" x14ac:dyDescent="0.25">
      <c r="A2823" s="143"/>
      <c r="B2823" s="84" t="str">
        <f>IF(A2823&gt;"",IF(A2823=E2823,"No",(IF(IFERROR(VLOOKUP(A2823,E:E,1,FALSE)=A2823,FALSE),"Duplicate",IF(E2823&gt;"","Mismatch","IT Only")))),"No")</f>
        <v>No</v>
      </c>
      <c r="C2823" s="86" t="s">
        <v>430</v>
      </c>
      <c r="D2823" s="84" t="s">
        <v>431</v>
      </c>
      <c r="E2823" s="143" t="s">
        <v>3143</v>
      </c>
      <c r="F2823" s="84" t="str">
        <f>IF(E2823=0,"N/A",IF(IF(E2823&gt;"",COUNTIF(E:E,E2823),0)&gt;1,"Yes","No"))</f>
        <v>No</v>
      </c>
      <c r="G2823" s="87" t="s">
        <v>3144</v>
      </c>
      <c r="H2823" s="87" t="s">
        <v>593</v>
      </c>
      <c r="I2823" s="87" t="s">
        <v>435</v>
      </c>
      <c r="J2823" s="87" t="s">
        <v>436</v>
      </c>
      <c r="K2823" s="87"/>
      <c r="L2823" s="87"/>
      <c r="M2823" s="87"/>
      <c r="N2823" s="87" t="s">
        <v>3143</v>
      </c>
      <c r="O2823" s="88">
        <v>48</v>
      </c>
      <c r="P2823" s="87" t="s">
        <v>1054</v>
      </c>
      <c r="Q2823" s="89"/>
    </row>
    <row r="2824" spans="1:17" s="90" customFormat="1" x14ac:dyDescent="0.25">
      <c r="A2824" s="143"/>
      <c r="B2824" s="84" t="str">
        <f>IF(A2824&gt;"",IF(A2824=E2824,"No",(IF(IFERROR(VLOOKUP(A2824,E:E,1,FALSE)=A2824,FALSE),"Duplicate",IF(E2824&gt;"","Mismatch","IT Only")))),"No")</f>
        <v>No</v>
      </c>
      <c r="C2824" s="86" t="s">
        <v>430</v>
      </c>
      <c r="D2824" s="84" t="s">
        <v>431</v>
      </c>
      <c r="E2824" s="143" t="s">
        <v>1521</v>
      </c>
      <c r="F2824" s="84" t="str">
        <f>IF(E2824=0,"N/A",IF(IF(E2824&gt;"",COUNTIF(E:E,E2824),0)&gt;1,"Yes","No"))</f>
        <v>No</v>
      </c>
      <c r="G2824" s="87" t="s">
        <v>1522</v>
      </c>
      <c r="H2824" s="87" t="s">
        <v>593</v>
      </c>
      <c r="I2824" s="87" t="s">
        <v>435</v>
      </c>
      <c r="J2824" s="87" t="s">
        <v>436</v>
      </c>
      <c r="K2824" s="87"/>
      <c r="L2824" s="87"/>
      <c r="M2824" s="87"/>
      <c r="N2824" s="87" t="s">
        <v>1521</v>
      </c>
      <c r="O2824" s="88">
        <v>48</v>
      </c>
      <c r="P2824" s="87" t="s">
        <v>1054</v>
      </c>
      <c r="Q2824" s="89"/>
    </row>
    <row r="2825" spans="1:17" s="90" customFormat="1" x14ac:dyDescent="0.25">
      <c r="A2825" s="143"/>
      <c r="B2825" s="143" t="str">
        <f>IF(A2825&gt;"",IF(A2825=E2825,"No",(IF(IFERROR(VLOOKUP(A2825,E:E,1,FALSE)=A2825,FALSE),"Duplicate",IF(E2825&gt;"","Mismatch","IT Only")))),"No")</f>
        <v>No</v>
      </c>
      <c r="C2825" s="86" t="s">
        <v>430</v>
      </c>
      <c r="D2825" s="143" t="s">
        <v>431</v>
      </c>
      <c r="E2825" s="143" t="s">
        <v>6176</v>
      </c>
      <c r="F2825" s="84" t="str">
        <f>IF(E2825=0,"N/A",IF(IF(E2825&gt;"",COUNTIF(E:E,E2825),0)&gt;1,"Yes","No"))</f>
        <v>No</v>
      </c>
      <c r="G2825" s="87" t="s">
        <v>6177</v>
      </c>
      <c r="H2825" s="87" t="s">
        <v>593</v>
      </c>
      <c r="I2825" s="87" t="s">
        <v>435</v>
      </c>
      <c r="J2825" s="87" t="s">
        <v>436</v>
      </c>
      <c r="K2825" s="87"/>
      <c r="L2825" s="87"/>
      <c r="M2825" s="87"/>
      <c r="N2825" s="87" t="s">
        <v>6176</v>
      </c>
      <c r="O2825" s="88">
        <v>48</v>
      </c>
      <c r="P2825" s="87" t="s">
        <v>1054</v>
      </c>
      <c r="Q2825" s="89"/>
    </row>
    <row r="2826" spans="1:17" s="90" customFormat="1" x14ac:dyDescent="0.25">
      <c r="A2826" s="143"/>
      <c r="B2826" s="143" t="str">
        <f>IF(A2826&gt;"",IF(A2826=E2826,"No",(IF(IFERROR(VLOOKUP(A2826,E:E,1,FALSE)=A2826,FALSE),"Duplicate",IF(E2826&gt;"","Mismatch","IT Only")))),"No")</f>
        <v>No</v>
      </c>
      <c r="C2826" s="86" t="s">
        <v>430</v>
      </c>
      <c r="D2826" s="143" t="s">
        <v>431</v>
      </c>
      <c r="E2826" s="143" t="s">
        <v>2591</v>
      </c>
      <c r="F2826" s="84" t="str">
        <f>IF(E2826=0,"N/A",IF(IF(E2826&gt;"",COUNTIF(E:E,E2826),0)&gt;1,"Yes","No"))</f>
        <v>No</v>
      </c>
      <c r="G2826" s="87" t="s">
        <v>2592</v>
      </c>
      <c r="H2826" s="87" t="s">
        <v>593</v>
      </c>
      <c r="I2826" s="87" t="s">
        <v>435</v>
      </c>
      <c r="J2826" s="87" t="s">
        <v>436</v>
      </c>
      <c r="K2826" s="87"/>
      <c r="L2826" s="87"/>
      <c r="M2826" s="87"/>
      <c r="N2826" s="87" t="s">
        <v>2591</v>
      </c>
      <c r="O2826" s="88">
        <v>48</v>
      </c>
      <c r="P2826" s="87" t="s">
        <v>1054</v>
      </c>
      <c r="Q2826" s="89"/>
    </row>
    <row r="2827" spans="1:17" s="90" customFormat="1" x14ac:dyDescent="0.25">
      <c r="A2827" s="143"/>
      <c r="B2827" s="143" t="str">
        <f>IF(A2827&gt;"",IF(A2827=E2827,"No",(IF(IFERROR(VLOOKUP(A2827,E:E,1,FALSE)=A2827,FALSE),"Duplicate",IF(E2827&gt;"","Mismatch","IT Only")))),"No")</f>
        <v>No</v>
      </c>
      <c r="C2827" s="86" t="s">
        <v>430</v>
      </c>
      <c r="D2827" s="143" t="s">
        <v>431</v>
      </c>
      <c r="E2827" s="143" t="s">
        <v>8398</v>
      </c>
      <c r="F2827" s="143" t="str">
        <f>IF(E2827=0,"N/A",IF(IF(E2827&gt;"",COUNTIF(E:E,E2827),0)&gt;1,"Yes","No"))</f>
        <v>No</v>
      </c>
      <c r="G2827" s="87" t="s">
        <v>8399</v>
      </c>
      <c r="H2827" s="87" t="s">
        <v>692</v>
      </c>
      <c r="I2827" s="87" t="s">
        <v>435</v>
      </c>
      <c r="J2827" s="87" t="s">
        <v>436</v>
      </c>
      <c r="K2827" s="87">
        <v>37.220399999999998</v>
      </c>
      <c r="L2827" s="113">
        <v>-89.544616669999996</v>
      </c>
      <c r="M2827" s="87"/>
      <c r="N2827" s="87" t="s">
        <v>8398</v>
      </c>
      <c r="O2827" s="94">
        <v>871</v>
      </c>
      <c r="P2827" s="87" t="s">
        <v>693</v>
      </c>
      <c r="Q2827" s="89"/>
    </row>
    <row r="2828" spans="1:17" s="90" customFormat="1" x14ac:dyDescent="0.25">
      <c r="A2828" s="143"/>
      <c r="B2828" s="143"/>
      <c r="C2828" s="86" t="s">
        <v>430</v>
      </c>
      <c r="D2828" s="143" t="s">
        <v>464</v>
      </c>
      <c r="E2828" s="143" t="s">
        <v>10349</v>
      </c>
      <c r="F2828" s="143" t="s">
        <v>32</v>
      </c>
      <c r="G2828" s="134" t="s">
        <v>10350</v>
      </c>
      <c r="H2828" s="110" t="s">
        <v>444</v>
      </c>
      <c r="I2828" s="110" t="s">
        <v>445</v>
      </c>
      <c r="J2828" s="110"/>
      <c r="K2828" s="139">
        <v>40.590699999999998</v>
      </c>
      <c r="L2828" s="280">
        <v>-89.468900000000005</v>
      </c>
      <c r="M2828" s="282" t="s">
        <v>10351</v>
      </c>
      <c r="N2828" s="110"/>
      <c r="O2828" s="110"/>
      <c r="P2828" s="110"/>
      <c r="Q2828" s="110"/>
    </row>
    <row r="2829" spans="1:17" x14ac:dyDescent="0.25">
      <c r="A2829" s="143"/>
      <c r="B2829" s="143" t="str">
        <f>IF(A2829&gt;"",IF(A2829=E2829,"No",(IF(IFERROR(VLOOKUP(A2829,E:E,1,FALSE)=A2829,FALSE),"Duplicate",IF(E2829&gt;"","Mismatch","IT Only")))),"No")</f>
        <v>No</v>
      </c>
      <c r="C2829" s="86" t="s">
        <v>430</v>
      </c>
      <c r="D2829" s="143" t="s">
        <v>431</v>
      </c>
      <c r="E2829" s="143" t="s">
        <v>8390</v>
      </c>
      <c r="F2829" s="143" t="str">
        <f>IF(E2829=0,"N/A",IF(IF(E2829&gt;"",COUNTIF(E:E,E2829),0)&gt;1,"Yes","No"))</f>
        <v>No</v>
      </c>
      <c r="G2829" s="87" t="s">
        <v>8391</v>
      </c>
      <c r="H2829" s="87" t="s">
        <v>516</v>
      </c>
      <c r="I2829" s="87" t="s">
        <v>445</v>
      </c>
      <c r="J2829" s="87" t="s">
        <v>436</v>
      </c>
      <c r="K2829" s="87">
        <v>38.547583330000002</v>
      </c>
      <c r="L2829" s="99">
        <v>-89.864133330000001</v>
      </c>
      <c r="M2829" s="87"/>
      <c r="N2829" s="87" t="s">
        <v>8392</v>
      </c>
      <c r="O2829" s="87" t="s">
        <v>8393</v>
      </c>
      <c r="P2829" s="87" t="s">
        <v>524</v>
      </c>
      <c r="Q2829" s="87" t="s">
        <v>525</v>
      </c>
    </row>
    <row r="2830" spans="1:17" x14ac:dyDescent="0.25">
      <c r="A2830" s="143"/>
      <c r="B2830" s="143" t="str">
        <f>IF(A2830&gt;"",IF(A2830=E2830,"No",(IF(IFERROR(VLOOKUP(A2830,E:E,1,FALSE)=A2830,FALSE),"Duplicate",IF(E2830&gt;"","Mismatch","IT Only")))),"No")</f>
        <v>No</v>
      </c>
      <c r="C2830" s="86" t="s">
        <v>430</v>
      </c>
      <c r="D2830" s="143" t="s">
        <v>431</v>
      </c>
      <c r="E2830" s="143" t="s">
        <v>8394</v>
      </c>
      <c r="F2830" s="143" t="str">
        <f>IF(E2830=0,"N/A",IF(IF(E2830&gt;"",COUNTIF(E:E,E2830),0)&gt;1,"Yes","No"))</f>
        <v>No</v>
      </c>
      <c r="G2830" s="87" t="s">
        <v>8395</v>
      </c>
      <c r="H2830" s="87" t="s">
        <v>516</v>
      </c>
      <c r="I2830" s="87" t="s">
        <v>445</v>
      </c>
      <c r="J2830" s="87" t="s">
        <v>436</v>
      </c>
      <c r="K2830" s="87">
        <v>38.529449999999997</v>
      </c>
      <c r="L2830" s="87">
        <v>-89.840833329999995</v>
      </c>
      <c r="M2830" s="87"/>
      <c r="N2830" s="87" t="s">
        <v>8396</v>
      </c>
      <c r="O2830" s="87" t="s">
        <v>8397</v>
      </c>
      <c r="P2830" s="87" t="s">
        <v>524</v>
      </c>
      <c r="Q2830" s="87" t="s">
        <v>525</v>
      </c>
    </row>
    <row r="2831" spans="1:17" x14ac:dyDescent="0.25">
      <c r="A2831" s="143"/>
      <c r="B2831" s="143"/>
      <c r="C2831" s="86" t="s">
        <v>430</v>
      </c>
      <c r="D2831" s="143" t="s">
        <v>431</v>
      </c>
      <c r="E2831" s="143" t="s">
        <v>10780</v>
      </c>
      <c r="F2831" s="143" t="s">
        <v>10076</v>
      </c>
      <c r="G2831" s="110" t="s">
        <v>10734</v>
      </c>
      <c r="H2831" s="110"/>
      <c r="I2831" s="110" t="s">
        <v>445</v>
      </c>
      <c r="J2831" s="110" t="s">
        <v>10517</v>
      </c>
      <c r="K2831" s="110">
        <v>38.552799999999998</v>
      </c>
      <c r="L2831" s="110">
        <v>-89.966200000000001</v>
      </c>
      <c r="M2831" s="110" t="s">
        <v>10826</v>
      </c>
      <c r="N2831" s="110"/>
      <c r="O2831" s="110"/>
      <c r="P2831" s="110"/>
      <c r="Q2831" s="110"/>
    </row>
    <row r="2832" spans="1:17" x14ac:dyDescent="0.25">
      <c r="A2832" s="90"/>
      <c r="B2832" s="90" t="str">
        <f>IF(A2832&gt;"",IF(A2832=E2832,"No",(IF(IFERROR(VLOOKUP(A2832,E:E,1,FALSE)=A2832,FALSE),"Duplicate",IF(E2832&gt;"","Mismatch","IT Only")))),"No")</f>
        <v>No</v>
      </c>
      <c r="C2832" s="91" t="s">
        <v>451</v>
      </c>
      <c r="D2832" s="90" t="s">
        <v>431</v>
      </c>
      <c r="E2832" s="90" t="s">
        <v>8380</v>
      </c>
      <c r="F2832" s="90" t="str">
        <f>IF(E2832=0,"N/A",IF(IF(E2832&gt;"",COUNTIF(E:E,E2832),0)&gt;1,"Yes","No"))</f>
        <v>No</v>
      </c>
      <c r="G2832" s="92" t="s">
        <v>8381</v>
      </c>
      <c r="H2832" s="92" t="s">
        <v>1986</v>
      </c>
      <c r="I2832" s="92" t="s">
        <v>648</v>
      </c>
      <c r="J2832" s="92" t="s">
        <v>436</v>
      </c>
      <c r="K2832" s="92"/>
      <c r="L2832" s="92"/>
      <c r="M2832" s="92"/>
      <c r="N2832" s="92" t="s">
        <v>8380</v>
      </c>
      <c r="O2832" s="96">
        <v>519</v>
      </c>
      <c r="P2832" s="92" t="s">
        <v>645</v>
      </c>
      <c r="Q2832" s="97"/>
    </row>
    <row r="2833" spans="1:17" x14ac:dyDescent="0.25">
      <c r="A2833" s="143"/>
      <c r="B2833" s="143" t="str">
        <f>IF(A2833&gt;"",IF(A2833=E2833,"No",(IF(IFERROR(VLOOKUP(A2833,E:E,1,FALSE)=A2833,FALSE),"Duplicate",IF(E2833&gt;"","Mismatch","IT Only")))),"No")</f>
        <v>No</v>
      </c>
      <c r="C2833" s="86" t="s">
        <v>430</v>
      </c>
      <c r="D2833" s="143" t="s">
        <v>431</v>
      </c>
      <c r="E2833" s="143" t="s">
        <v>8372</v>
      </c>
      <c r="F2833" s="84" t="str">
        <f>IF(E2833=0,"N/A",IF(IF(E2833&gt;"",COUNTIF(E:E,E2833),0)&gt;1,"Yes","No"))</f>
        <v>No</v>
      </c>
      <c r="G2833" s="87" t="s">
        <v>8373</v>
      </c>
      <c r="H2833" s="87" t="s">
        <v>644</v>
      </c>
      <c r="I2833" s="87" t="s">
        <v>435</v>
      </c>
      <c r="J2833" s="87" t="s">
        <v>436</v>
      </c>
      <c r="K2833" s="87">
        <v>38.657633330000003</v>
      </c>
      <c r="L2833" s="87">
        <v>-90.553466670000006</v>
      </c>
      <c r="M2833" s="87"/>
      <c r="N2833" s="87" t="s">
        <v>8372</v>
      </c>
      <c r="O2833" s="94">
        <v>230</v>
      </c>
      <c r="P2833" s="87" t="s">
        <v>881</v>
      </c>
      <c r="Q2833" s="89"/>
    </row>
    <row r="2834" spans="1:17" x14ac:dyDescent="0.25">
      <c r="A2834" s="143"/>
      <c r="B2834" s="143" t="str">
        <f>IF(A2834&gt;"",IF(A2834=E2834,"No",(IF(IFERROR(VLOOKUP(A2834,E:E,1,FALSE)=A2834,FALSE),"Duplicate",IF(E2834&gt;"","Mismatch","IT Only")))),"No")</f>
        <v>No</v>
      </c>
      <c r="C2834" s="86" t="s">
        <v>430</v>
      </c>
      <c r="D2834" s="143" t="s">
        <v>431</v>
      </c>
      <c r="E2834" s="143" t="s">
        <v>8374</v>
      </c>
      <c r="F2834" s="84" t="str">
        <f>IF(E2834=0,"N/A",IF(IF(E2834&gt;"",COUNTIF(E:E,E2834),0)&gt;1,"Yes","No"))</f>
        <v>No</v>
      </c>
      <c r="G2834" s="87" t="s">
        <v>8375</v>
      </c>
      <c r="H2834" s="87" t="s">
        <v>558</v>
      </c>
      <c r="I2834" s="87" t="s">
        <v>445</v>
      </c>
      <c r="J2834" s="87" t="s">
        <v>436</v>
      </c>
      <c r="K2834" s="87">
        <v>39.152650000000001</v>
      </c>
      <c r="L2834" s="87">
        <v>-89.472966670000005</v>
      </c>
      <c r="M2834" s="87"/>
      <c r="N2834" s="87" t="s">
        <v>8376</v>
      </c>
      <c r="O2834" s="87" t="s">
        <v>8377</v>
      </c>
      <c r="P2834" s="87" t="s">
        <v>1196</v>
      </c>
      <c r="Q2834" s="87" t="s">
        <v>1197</v>
      </c>
    </row>
    <row r="2835" spans="1:17" x14ac:dyDescent="0.25">
      <c r="A2835" s="143"/>
      <c r="B2835" s="84" t="str">
        <f>IF(A2835&gt;"",IF(A2835=E2835,"No",(IF(IFERROR(VLOOKUP(A2835,E:E,1,FALSE)=A2835,FALSE),"Duplicate",IF(E2835&gt;"","Mismatch","IT Only")))),"No")</f>
        <v>No</v>
      </c>
      <c r="C2835" s="86" t="s">
        <v>430</v>
      </c>
      <c r="D2835" s="84" t="s">
        <v>431</v>
      </c>
      <c r="E2835" s="84" t="s">
        <v>8378</v>
      </c>
      <c r="F2835" s="84" t="str">
        <f>IF(E2835=0,"N/A",IF(IF(E2835&gt;"",COUNTIF(E:E,E2835),0)&gt;1,"Yes","No"))</f>
        <v>No</v>
      </c>
      <c r="G2835" s="87" t="s">
        <v>8379</v>
      </c>
      <c r="H2835" s="87" t="s">
        <v>593</v>
      </c>
      <c r="I2835" s="87" t="s">
        <v>435</v>
      </c>
      <c r="J2835" s="87" t="s">
        <v>436</v>
      </c>
      <c r="K2835" s="87">
        <v>38.687533330000001</v>
      </c>
      <c r="L2835" s="87">
        <v>-90.422683329999998</v>
      </c>
      <c r="M2835" s="87"/>
      <c r="N2835" s="87" t="s">
        <v>8378</v>
      </c>
      <c r="O2835" s="94">
        <v>264</v>
      </c>
      <c r="P2835" s="87" t="s">
        <v>1232</v>
      </c>
      <c r="Q2835" s="89"/>
    </row>
    <row r="2836" spans="1:17" x14ac:dyDescent="0.25">
      <c r="A2836" s="93" t="s">
        <v>8386</v>
      </c>
      <c r="B2836" s="143" t="str">
        <f>IF(A2836&gt;"",IF(A2836=E2836,"No",(IF(IFERROR(VLOOKUP(A2836,E:E,1,FALSE)=A2836,FALSE),"Duplicate",IF(E2836&gt;"","Mismatch","IT Only")))),"No")</f>
        <v>Mismatch</v>
      </c>
      <c r="C2836" s="86" t="s">
        <v>463</v>
      </c>
      <c r="D2836" s="143" t="s">
        <v>464</v>
      </c>
      <c r="E2836" s="143" t="s">
        <v>8387</v>
      </c>
      <c r="F2836" s="143" t="str">
        <f>IF(E2836=0,"N/A",IF(IF(E2836&gt;"",COUNTIF(E:E,E2836),0)&gt;1,"Yes","No"))</f>
        <v>No</v>
      </c>
      <c r="G2836" s="87" t="s">
        <v>8388</v>
      </c>
      <c r="H2836" s="87" t="s">
        <v>479</v>
      </c>
      <c r="I2836" s="87" t="s">
        <v>445</v>
      </c>
      <c r="J2836" s="87" t="s">
        <v>2085</v>
      </c>
      <c r="K2836" s="87">
        <v>40.549005000000001</v>
      </c>
      <c r="L2836" s="87">
        <v>-90.781191000000007</v>
      </c>
      <c r="M2836" s="87" t="s">
        <v>8384</v>
      </c>
      <c r="N2836" s="87" t="s">
        <v>8387</v>
      </c>
      <c r="O2836" s="87" t="s">
        <v>8389</v>
      </c>
      <c r="P2836" s="87" t="s">
        <v>482</v>
      </c>
      <c r="Q2836" s="87" t="s">
        <v>483</v>
      </c>
    </row>
    <row r="2837" spans="1:17" x14ac:dyDescent="0.25">
      <c r="A2837" s="93" t="s">
        <v>8585</v>
      </c>
      <c r="B2837" s="143" t="str">
        <f>IF(A2837&gt;"",IF(A2837=E2837,"No",(IF(IFERROR(VLOOKUP(A2837,E:E,1,FALSE)=A2837,FALSE),"Duplicate",IF(E2837&gt;"","Mismatch","IT Only")))),"No")</f>
        <v>Mismatch</v>
      </c>
      <c r="C2837" s="86" t="s">
        <v>463</v>
      </c>
      <c r="D2837" s="143" t="s">
        <v>464</v>
      </c>
      <c r="E2837" s="143" t="s">
        <v>8586</v>
      </c>
      <c r="F2837" s="143" t="str">
        <f>IF(E2837=0,"N/A",IF(IF(E2837&gt;"",COUNTIF(E:E,E2837),0)&gt;1,"Yes","No"))</f>
        <v>No</v>
      </c>
      <c r="G2837" s="87" t="s">
        <v>8587</v>
      </c>
      <c r="H2837" s="87" t="s">
        <v>493</v>
      </c>
      <c r="I2837" s="87" t="s">
        <v>445</v>
      </c>
      <c r="J2837" s="87" t="s">
        <v>436</v>
      </c>
      <c r="K2837" s="87">
        <v>40.125383329999998</v>
      </c>
      <c r="L2837" s="87">
        <v>-88.974716670000007</v>
      </c>
      <c r="M2837" s="87"/>
      <c r="N2837" s="87" t="s">
        <v>8586</v>
      </c>
      <c r="O2837" s="87" t="s">
        <v>8588</v>
      </c>
      <c r="P2837" s="87" t="s">
        <v>496</v>
      </c>
      <c r="Q2837" s="87" t="s">
        <v>497</v>
      </c>
    </row>
    <row r="2838" spans="1:17" x14ac:dyDescent="0.25">
      <c r="A2838" s="143" t="s">
        <v>8734</v>
      </c>
      <c r="B2838" s="84" t="str">
        <f>IF(A2838&gt;"",IF(A2838=E2838,"No",(IF(IFERROR(VLOOKUP(A2838,E:E,1,FALSE)=A2838,FALSE),"Duplicate",IF(E2838&gt;"","Mismatch","IT Only")))),"No")</f>
        <v>No</v>
      </c>
      <c r="C2838" s="86" t="s">
        <v>430</v>
      </c>
      <c r="D2838" s="143" t="s">
        <v>431</v>
      </c>
      <c r="E2838" s="143" t="s">
        <v>8734</v>
      </c>
      <c r="F2838" s="84" t="str">
        <f>IF(E2838=0,"N/A",IF(IF(E2838&gt;"",COUNTIF(E:E,E2838),0)&gt;1,"Yes","No"))</f>
        <v>No</v>
      </c>
      <c r="G2838" s="87" t="s">
        <v>8735</v>
      </c>
      <c r="H2838" s="87" t="s">
        <v>758</v>
      </c>
      <c r="I2838" s="87" t="s">
        <v>435</v>
      </c>
      <c r="J2838" s="87" t="s">
        <v>580</v>
      </c>
      <c r="K2838" s="87">
        <v>38.775033000000001</v>
      </c>
      <c r="L2838" s="87">
        <v>-90.513339000000002</v>
      </c>
      <c r="M2838" s="87"/>
      <c r="N2838" s="87"/>
      <c r="O2838" s="94"/>
      <c r="P2838" s="87"/>
      <c r="Q2838" s="89"/>
    </row>
    <row r="2839" spans="1:17" x14ac:dyDescent="0.25">
      <c r="A2839" s="143" t="s">
        <v>2111</v>
      </c>
      <c r="B2839" s="143" t="str">
        <f>IF(A2839&gt;"",IF(A2839=E2839,"No",(IF(IFERROR(VLOOKUP(A2839,E:E,1,FALSE)=A2839,FALSE),"Duplicate",IF(E2839&gt;"","Mismatch","IT Only")))),"No")</f>
        <v>No</v>
      </c>
      <c r="C2839" s="86" t="s">
        <v>430</v>
      </c>
      <c r="D2839" s="143" t="s">
        <v>472</v>
      </c>
      <c r="E2839" s="143" t="s">
        <v>2112</v>
      </c>
      <c r="F2839" s="143" t="str">
        <f>IF(E2839=0,"N/A",IF(IF(E2839&gt;"",COUNTIF(E:E,E2839),0)&gt;1,"Yes","No"))</f>
        <v>No</v>
      </c>
      <c r="G2839" s="87" t="s">
        <v>2113</v>
      </c>
      <c r="H2839" s="87" t="s">
        <v>680</v>
      </c>
      <c r="I2839" s="87" t="s">
        <v>445</v>
      </c>
      <c r="J2839" s="87" t="s">
        <v>552</v>
      </c>
      <c r="K2839" s="87">
        <v>38.504183329999996</v>
      </c>
      <c r="L2839" s="87">
        <v>-89.153283329999994</v>
      </c>
      <c r="M2839" s="87"/>
      <c r="N2839" s="87" t="s">
        <v>2114</v>
      </c>
      <c r="O2839" s="87" t="s">
        <v>2115</v>
      </c>
      <c r="P2839" s="87" t="s">
        <v>2056</v>
      </c>
      <c r="Q2839" s="87" t="s">
        <v>2057</v>
      </c>
    </row>
    <row r="2840" spans="1:17" x14ac:dyDescent="0.25">
      <c r="A2840" s="143"/>
      <c r="B2840" s="143" t="str">
        <f>IF(A2840&gt;"",IF(A2840=E2840,"No",(IF(IFERROR(VLOOKUP(A2840,E:E,1,FALSE)=A2840,FALSE),"Duplicate",IF(E2840&gt;"","Mismatch","IT Only")))),"No")</f>
        <v>No</v>
      </c>
      <c r="C2840" s="86" t="s">
        <v>430</v>
      </c>
      <c r="D2840" s="143" t="s">
        <v>431</v>
      </c>
      <c r="E2840" s="143" t="s">
        <v>8410</v>
      </c>
      <c r="F2840" s="143" t="str">
        <f>IF(E2840=0,"N/A",IF(IF(E2840&gt;"",COUNTIF(E:E,E2840),0)&gt;1,"Yes","No"))</f>
        <v>No</v>
      </c>
      <c r="G2840" s="87" t="s">
        <v>8411</v>
      </c>
      <c r="H2840" s="87" t="s">
        <v>489</v>
      </c>
      <c r="I2840" s="87" t="s">
        <v>435</v>
      </c>
      <c r="J2840" s="87" t="s">
        <v>436</v>
      </c>
      <c r="K2840" s="87">
        <v>38.563466669999997</v>
      </c>
      <c r="L2840" s="87">
        <v>-92.275433329999998</v>
      </c>
      <c r="M2840" s="87"/>
      <c r="N2840" s="87" t="s">
        <v>8410</v>
      </c>
      <c r="O2840" s="94">
        <v>989</v>
      </c>
      <c r="P2840" s="87" t="s">
        <v>490</v>
      </c>
      <c r="Q2840" s="89"/>
    </row>
    <row r="2841" spans="1:17" x14ac:dyDescent="0.25">
      <c r="A2841" s="90"/>
      <c r="B2841" s="143" t="s">
        <v>10076</v>
      </c>
      <c r="C2841" s="86" t="s">
        <v>430</v>
      </c>
      <c r="D2841" s="143" t="s">
        <v>431</v>
      </c>
      <c r="E2841" s="143" t="s">
        <v>10098</v>
      </c>
      <c r="F2841" s="143" t="str">
        <f>IF(E2841=0,"N/A",IF(IF(E2841&gt;"",COUNTIF(E:E,E2841),0)&gt;1,"Yes","No"))</f>
        <v>No</v>
      </c>
      <c r="G2841" s="87" t="s">
        <v>10099</v>
      </c>
      <c r="H2841" s="87" t="s">
        <v>10083</v>
      </c>
      <c r="I2841" s="87" t="s">
        <v>445</v>
      </c>
      <c r="J2841" s="87" t="s">
        <v>536</v>
      </c>
      <c r="K2841" s="118">
        <v>39.805700000000002</v>
      </c>
      <c r="L2841" s="118">
        <v>-87.605099999999993</v>
      </c>
      <c r="M2841" s="87"/>
      <c r="N2841" s="87"/>
      <c r="O2841" s="88"/>
      <c r="P2841" s="87"/>
      <c r="Q2841" s="89"/>
    </row>
    <row r="2842" spans="1:17" x14ac:dyDescent="0.25">
      <c r="A2842" s="143"/>
      <c r="B2842" s="84" t="str">
        <f>IF(A2842&gt;"",IF(A2842=E2842,"No",(IF(IFERROR(VLOOKUP(A2842,E:E,1,FALSE)=A2842,FALSE),"Duplicate",IF(E2842&gt;"","Mismatch","IT Only")))),"No")</f>
        <v>No</v>
      </c>
      <c r="C2842" s="86" t="s">
        <v>430</v>
      </c>
      <c r="D2842" s="84" t="s">
        <v>431</v>
      </c>
      <c r="E2842" s="143" t="s">
        <v>8291</v>
      </c>
      <c r="F2842" s="84" t="str">
        <f>IF(E2842=0,"N/A",IF(IF(E2842&gt;"",COUNTIF(E:E,E2842),0)&gt;1,"Yes","No"))</f>
        <v>No</v>
      </c>
      <c r="G2842" s="87" t="s">
        <v>8292</v>
      </c>
      <c r="H2842" s="87" t="s">
        <v>644</v>
      </c>
      <c r="I2842" s="87" t="s">
        <v>435</v>
      </c>
      <c r="J2842" s="87" t="s">
        <v>436</v>
      </c>
      <c r="K2842" s="87">
        <v>38.499088999999998</v>
      </c>
      <c r="L2842" s="87">
        <v>-90.884623000000005</v>
      </c>
      <c r="M2842" s="87"/>
      <c r="N2842" s="87" t="s">
        <v>8291</v>
      </c>
      <c r="O2842" s="94">
        <v>508</v>
      </c>
      <c r="P2842" s="87" t="s">
        <v>1562</v>
      </c>
      <c r="Q2842" s="89"/>
    </row>
    <row r="2843" spans="1:17" x14ac:dyDescent="0.25">
      <c r="A2843" s="143"/>
      <c r="B2843" s="143" t="s">
        <v>10076</v>
      </c>
      <c r="C2843" s="86" t="s">
        <v>430</v>
      </c>
      <c r="D2843" s="143" t="s">
        <v>431</v>
      </c>
      <c r="E2843" s="143" t="s">
        <v>11199</v>
      </c>
      <c r="F2843" s="143" t="str">
        <f>IF(E2843=0,"N/A",IF(IF(E2843&gt;"",COUNTIF(E:E,E2843),0)&gt;1,"Yes","No"))</f>
        <v>No</v>
      </c>
      <c r="G2843" s="87" t="s">
        <v>11201</v>
      </c>
      <c r="H2843" s="87" t="s">
        <v>3911</v>
      </c>
      <c r="I2843" s="87" t="s">
        <v>445</v>
      </c>
      <c r="J2843" s="87" t="s">
        <v>10517</v>
      </c>
      <c r="K2843" s="87">
        <f>-89.17133</f>
        <v>-89.171329999999998</v>
      </c>
      <c r="L2843" s="87">
        <v>37.356810000000003</v>
      </c>
      <c r="M2843" s="87" t="s">
        <v>11200</v>
      </c>
      <c r="N2843" s="87"/>
      <c r="O2843" s="88">
        <v>48</v>
      </c>
      <c r="P2843" s="87"/>
      <c r="Q2843" s="87"/>
    </row>
    <row r="2844" spans="1:17" x14ac:dyDescent="0.25">
      <c r="A2844" s="143" t="s">
        <v>8478</v>
      </c>
      <c r="B2844" s="143" t="str">
        <f>IF(A2844&gt;"",IF(A2844=E2844,"No",(IF(IFERROR(VLOOKUP(A2844,E:E,1,FALSE)=A2844,FALSE),"Duplicate",IF(E2844&gt;"","Mismatch","IT Only")))),"No")</f>
        <v>No</v>
      </c>
      <c r="C2844" s="86" t="s">
        <v>430</v>
      </c>
      <c r="D2844" s="143" t="s">
        <v>472</v>
      </c>
      <c r="E2844" s="143" t="s">
        <v>8479</v>
      </c>
      <c r="F2844" s="143" t="str">
        <f>IF(E2844=0,"N/A",IF(IF(E2844&gt;"",COUNTIF(E:E,E2844),0)&gt;1,"Yes","No"))</f>
        <v>No</v>
      </c>
      <c r="G2844" s="87" t="s">
        <v>8480</v>
      </c>
      <c r="H2844" s="87" t="s">
        <v>672</v>
      </c>
      <c r="I2844" s="87" t="s">
        <v>445</v>
      </c>
      <c r="J2844" s="87" t="s">
        <v>500</v>
      </c>
      <c r="K2844" s="87">
        <v>40.746775</v>
      </c>
      <c r="L2844" s="87">
        <v>-87.584350000000001</v>
      </c>
      <c r="M2844" s="87"/>
      <c r="N2844" s="87" t="s">
        <v>8479</v>
      </c>
      <c r="O2844" s="87" t="s">
        <v>8481</v>
      </c>
      <c r="P2844" s="87" t="s">
        <v>1026</v>
      </c>
      <c r="Q2844" s="87" t="s">
        <v>1027</v>
      </c>
    </row>
    <row r="2845" spans="1:17" x14ac:dyDescent="0.25">
      <c r="A2845" s="143"/>
      <c r="B2845" s="84" t="s">
        <v>10076</v>
      </c>
      <c r="C2845" s="86" t="s">
        <v>430</v>
      </c>
      <c r="D2845" s="84" t="s">
        <v>431</v>
      </c>
      <c r="E2845" s="84" t="s">
        <v>10102</v>
      </c>
      <c r="F2845" s="84" t="str">
        <f>IF(E2845=0,"N/A",IF(IF(E2845&gt;"",COUNTIF(E:E,E2845),0)&gt;1,"Yes","No"))</f>
        <v>No</v>
      </c>
      <c r="G2845" s="87" t="s">
        <v>10103</v>
      </c>
      <c r="H2845" s="87" t="s">
        <v>10083</v>
      </c>
      <c r="I2845" s="87" t="s">
        <v>445</v>
      </c>
      <c r="J2845" s="87" t="s">
        <v>536</v>
      </c>
      <c r="K2845" s="118">
        <v>40.0259</v>
      </c>
      <c r="L2845" s="118">
        <v>-88.116799999999998</v>
      </c>
      <c r="M2845" s="87"/>
      <c r="N2845" s="87"/>
      <c r="O2845" s="87"/>
      <c r="P2845" s="87"/>
      <c r="Q2845" s="87"/>
    </row>
    <row r="2846" spans="1:17" x14ac:dyDescent="0.25">
      <c r="A2846" s="143"/>
      <c r="B2846" s="84" t="str">
        <f>IF(A2846&gt;"",IF(A2846=E2846,"No",(IF(IFERROR(VLOOKUP(A2846,E:E,1,FALSE)=A2846,FALSE),"Duplicate",IF(E2846&gt;"","Mismatch","IT Only")))),"No")</f>
        <v>No</v>
      </c>
      <c r="C2846" s="86" t="s">
        <v>430</v>
      </c>
      <c r="D2846" s="84" t="s">
        <v>431</v>
      </c>
      <c r="E2846" s="84" t="s">
        <v>8539</v>
      </c>
      <c r="F2846" s="84" t="str">
        <f>IF(E2846=0,"N/A",IF(IF(E2846&gt;"",COUNTIF(E:E,E2846),0)&gt;1,"Yes","No"))</f>
        <v>No</v>
      </c>
      <c r="G2846" s="87" t="s">
        <v>8540</v>
      </c>
      <c r="H2846" s="87" t="s">
        <v>672</v>
      </c>
      <c r="I2846" s="87" t="s">
        <v>5196</v>
      </c>
      <c r="J2846" s="87" t="s">
        <v>500</v>
      </c>
      <c r="K2846" s="87">
        <v>40.024330999999997</v>
      </c>
      <c r="L2846" s="87">
        <v>-88.055785</v>
      </c>
      <c r="M2846" s="87"/>
      <c r="N2846" s="87" t="s">
        <v>8539</v>
      </c>
      <c r="O2846" s="107" t="s">
        <v>8541</v>
      </c>
      <c r="P2846" s="87" t="s">
        <v>675</v>
      </c>
      <c r="Q2846" s="87" t="s">
        <v>676</v>
      </c>
    </row>
    <row r="2847" spans="1:17" x14ac:dyDescent="0.25">
      <c r="A2847" s="143"/>
      <c r="B2847" s="143" t="s">
        <v>10076</v>
      </c>
      <c r="C2847" s="86" t="s">
        <v>430</v>
      </c>
      <c r="D2847" s="143" t="s">
        <v>431</v>
      </c>
      <c r="E2847" s="143" t="s">
        <v>10848</v>
      </c>
      <c r="F2847" s="143" t="str">
        <f>IF(E2847=0,"N/A",IF(IF(E2847&gt;"",COUNTIF(E:E,E2847),0)&gt;1,"Yes","No"))</f>
        <v>No</v>
      </c>
      <c r="G2847" s="87" t="s">
        <v>10849</v>
      </c>
      <c r="H2847" s="87"/>
      <c r="I2847" s="87" t="s">
        <v>445</v>
      </c>
      <c r="J2847" s="87" t="s">
        <v>10517</v>
      </c>
      <c r="K2847" s="87">
        <v>-89.463200000000001</v>
      </c>
      <c r="L2847" s="87">
        <v>39.825400000000002</v>
      </c>
      <c r="M2847" s="87" t="s">
        <v>10850</v>
      </c>
      <c r="N2847" s="87"/>
      <c r="O2847" s="88"/>
      <c r="P2847" s="87"/>
      <c r="Q2847" s="89"/>
    </row>
    <row r="2848" spans="1:17" x14ac:dyDescent="0.25">
      <c r="A2848" s="143"/>
      <c r="B2848" s="143" t="str">
        <f>IF(A2848&gt;"",IF(A2848=E2848,"No",(IF(IFERROR(VLOOKUP(A2848,E:E,1,FALSE)=A2848,FALSE),"Duplicate",IF(E2848&gt;"","Mismatch","IT Only")))),"No")</f>
        <v>No</v>
      </c>
      <c r="C2848" s="86" t="s">
        <v>430</v>
      </c>
      <c r="D2848" s="143" t="s">
        <v>431</v>
      </c>
      <c r="E2848" s="143" t="s">
        <v>8332</v>
      </c>
      <c r="F2848" s="143" t="str">
        <f>IF(E2848=0,"N/A",IF(IF(E2848&gt;"",COUNTIF(E:E,E2848),0)&gt;1,"Yes","No"))</f>
        <v>No</v>
      </c>
      <c r="G2848" s="87" t="s">
        <v>8333</v>
      </c>
      <c r="H2848" s="87" t="s">
        <v>680</v>
      </c>
      <c r="I2848" s="87" t="s">
        <v>445</v>
      </c>
      <c r="J2848" s="87" t="s">
        <v>436</v>
      </c>
      <c r="K2848" s="87">
        <v>38.590600000000002</v>
      </c>
      <c r="L2848" s="87">
        <v>-89.150583330000003</v>
      </c>
      <c r="M2848" s="87"/>
      <c r="N2848" s="87" t="s">
        <v>8334</v>
      </c>
      <c r="O2848" s="87" t="s">
        <v>8335</v>
      </c>
      <c r="P2848" s="87" t="s">
        <v>2056</v>
      </c>
      <c r="Q2848" s="87" t="s">
        <v>2057</v>
      </c>
    </row>
    <row r="2849" spans="1:17" x14ac:dyDescent="0.25">
      <c r="A2849" s="143"/>
      <c r="B2849" s="143" t="str">
        <f>IF(A2849&gt;"",IF(A2849=E2849,"No",(IF(IFERROR(VLOOKUP(A2849,E:E,1,FALSE)=A2849,FALSE),"Duplicate",IF(E2849&gt;"","Mismatch","IT Only")))),"No")</f>
        <v>No</v>
      </c>
      <c r="C2849" s="86" t="s">
        <v>430</v>
      </c>
      <c r="D2849" s="143" t="s">
        <v>431</v>
      </c>
      <c r="E2849" s="143" t="s">
        <v>8328</v>
      </c>
      <c r="F2849" s="143" t="str">
        <f>IF(E2849=0,"N/A",IF(IF(E2849&gt;"",COUNTIF(E:E,E2849),0)&gt;1,"Yes","No"))</f>
        <v>No</v>
      </c>
      <c r="G2849" s="87" t="s">
        <v>8329</v>
      </c>
      <c r="H2849" s="87" t="s">
        <v>680</v>
      </c>
      <c r="I2849" s="87" t="s">
        <v>445</v>
      </c>
      <c r="J2849" s="87" t="s">
        <v>436</v>
      </c>
      <c r="K2849" s="87">
        <v>38.634383329999999</v>
      </c>
      <c r="L2849" s="87">
        <v>-89.122950000000003</v>
      </c>
      <c r="M2849" s="87"/>
      <c r="N2849" s="87" t="s">
        <v>8330</v>
      </c>
      <c r="O2849" s="87" t="s">
        <v>8331</v>
      </c>
      <c r="P2849" s="87" t="s">
        <v>2056</v>
      </c>
      <c r="Q2849" s="87" t="s">
        <v>2057</v>
      </c>
    </row>
    <row r="2850" spans="1:17" x14ac:dyDescent="0.25">
      <c r="A2850" s="143"/>
      <c r="B2850" s="143" t="str">
        <f>IF(A2850&gt;"",IF(A2850=E2850,"No",(IF(IFERROR(VLOOKUP(A2850,E:E,1,FALSE)=A2850,FALSE),"Duplicate",IF(E2850&gt;"","Mismatch","IT Only")))),"No")</f>
        <v>No</v>
      </c>
      <c r="C2850" s="86" t="s">
        <v>430</v>
      </c>
      <c r="D2850" s="143" t="s">
        <v>431</v>
      </c>
      <c r="E2850" s="143" t="s">
        <v>8609</v>
      </c>
      <c r="F2850" s="143" t="str">
        <f>IF(E2850=0,"N/A",IF(IF(E2850&gt;"",COUNTIF(E:E,E2850),0)&gt;1,"Yes","No"))</f>
        <v>No</v>
      </c>
      <c r="G2850" s="87" t="s">
        <v>8610</v>
      </c>
      <c r="H2850" s="87" t="s">
        <v>493</v>
      </c>
      <c r="I2850" s="87" t="s">
        <v>445</v>
      </c>
      <c r="J2850" s="87" t="s">
        <v>436</v>
      </c>
      <c r="K2850" s="106">
        <v>40.391455999999998</v>
      </c>
      <c r="L2850" s="106">
        <v>-88.868926000000002</v>
      </c>
      <c r="M2850" s="87"/>
      <c r="N2850" s="87" t="s">
        <v>8611</v>
      </c>
      <c r="O2850" s="87" t="s">
        <v>8612</v>
      </c>
      <c r="P2850" s="87" t="s">
        <v>1321</v>
      </c>
      <c r="Q2850" s="87" t="s">
        <v>1322</v>
      </c>
    </row>
    <row r="2851" spans="1:17" x14ac:dyDescent="0.25">
      <c r="A2851" s="143"/>
      <c r="B2851" s="143" t="str">
        <f>IF(A2851&gt;"",IF(A2851=E2851,"No",(IF(IFERROR(VLOOKUP(A2851,E:E,1,FALSE)=A2851,FALSE),"Duplicate",IF(E2851&gt;"","Mismatch","IT Only")))),"No")</f>
        <v>No</v>
      </c>
      <c r="C2851" s="86" t="s">
        <v>430</v>
      </c>
      <c r="D2851" s="143" t="s">
        <v>431</v>
      </c>
      <c r="E2851" s="143" t="s">
        <v>8412</v>
      </c>
      <c r="F2851" s="143" t="str">
        <f>IF(E2851=0,"N/A",IF(IF(E2851&gt;"",COUNTIF(E:E,E2851),0)&gt;1,"Yes","No"))</f>
        <v>No</v>
      </c>
      <c r="G2851" s="87" t="s">
        <v>8413</v>
      </c>
      <c r="H2851" s="87" t="s">
        <v>493</v>
      </c>
      <c r="I2851" s="87" t="s">
        <v>445</v>
      </c>
      <c r="J2851" s="87" t="s">
        <v>500</v>
      </c>
      <c r="K2851" s="87">
        <v>39.898429999999998</v>
      </c>
      <c r="L2851" s="87">
        <v>-89.044323000000006</v>
      </c>
      <c r="M2851" s="87"/>
      <c r="N2851" s="87" t="s">
        <v>8412</v>
      </c>
      <c r="O2851" s="87" t="s">
        <v>8414</v>
      </c>
      <c r="P2851" s="87" t="s">
        <v>496</v>
      </c>
      <c r="Q2851" s="87" t="s">
        <v>497</v>
      </c>
    </row>
    <row r="2852" spans="1:17" x14ac:dyDescent="0.25">
      <c r="A2852" s="93" t="s">
        <v>8415</v>
      </c>
      <c r="B2852" s="84" t="str">
        <f>IF(A2852&gt;"",IF(A2852=E2852,"No",(IF(IFERROR(VLOOKUP(A2852,E:E,1,FALSE)=A2852,FALSE),"Duplicate",IF(E2852&gt;"","Mismatch","IT Only")))),"No")</f>
        <v>Mismatch</v>
      </c>
      <c r="C2852" s="86" t="s">
        <v>463</v>
      </c>
      <c r="D2852" s="84" t="s">
        <v>464</v>
      </c>
      <c r="E2852" s="143" t="s">
        <v>8416</v>
      </c>
      <c r="F2852" s="84" t="str">
        <f>IF(E2852=0,"N/A",IF(IF(E2852&gt;"",COUNTIF(E:E,E2852),0)&gt;1,"Yes","No"))</f>
        <v>No</v>
      </c>
      <c r="G2852" s="87" t="s">
        <v>8417</v>
      </c>
      <c r="H2852" s="87" t="s">
        <v>444</v>
      </c>
      <c r="I2852" s="87" t="s">
        <v>445</v>
      </c>
      <c r="J2852" s="87" t="s">
        <v>467</v>
      </c>
      <c r="K2852" s="87">
        <v>41.138086000000001</v>
      </c>
      <c r="L2852" s="87">
        <v>-90.744288999999995</v>
      </c>
      <c r="M2852" s="87"/>
      <c r="N2852" s="87" t="s">
        <v>8418</v>
      </c>
      <c r="O2852" s="87" t="s">
        <v>8419</v>
      </c>
      <c r="P2852" s="87" t="s">
        <v>457</v>
      </c>
      <c r="Q2852" s="87" t="s">
        <v>470</v>
      </c>
    </row>
    <row r="2853" spans="1:17" x14ac:dyDescent="0.25">
      <c r="A2853" s="143"/>
      <c r="B2853" s="84" t="s">
        <v>10076</v>
      </c>
      <c r="C2853" s="86" t="s">
        <v>430</v>
      </c>
      <c r="D2853" s="84" t="s">
        <v>431</v>
      </c>
      <c r="E2853" s="84" t="s">
        <v>10574</v>
      </c>
      <c r="F2853" s="84" t="str">
        <f>IF(E2853=0,"N/A",IF(IF(E2853&gt;"",COUNTIF(E:E,E2853),0)&gt;1,"Yes","No"))</f>
        <v>No</v>
      </c>
      <c r="G2853" s="87" t="s">
        <v>10575</v>
      </c>
      <c r="H2853" s="87" t="s">
        <v>3911</v>
      </c>
      <c r="I2853" s="87" t="s">
        <v>445</v>
      </c>
      <c r="J2853" s="87" t="s">
        <v>10517</v>
      </c>
      <c r="K2853" s="87">
        <v>-90.157399999999996</v>
      </c>
      <c r="L2853" s="87">
        <v>38.561199999999999</v>
      </c>
      <c r="M2853" s="87" t="s">
        <v>10576</v>
      </c>
      <c r="N2853" s="87"/>
      <c r="O2853" s="88"/>
      <c r="P2853" s="87"/>
      <c r="Q2853" s="89"/>
    </row>
    <row r="2854" spans="1:17" x14ac:dyDescent="0.25">
      <c r="A2854" s="143"/>
      <c r="B2854" s="84" t="str">
        <f>IF(A2854&gt;"",IF(A2854=E2854,"No",(IF(IFERROR(VLOOKUP(A2854,E:E,1,FALSE)=A2854,FALSE),"Duplicate",IF(E2854&gt;"","Mismatch","IT Only")))),"No")</f>
        <v>No</v>
      </c>
      <c r="C2854" s="86" t="s">
        <v>430</v>
      </c>
      <c r="D2854" s="84" t="s">
        <v>431</v>
      </c>
      <c r="E2854" s="143" t="s">
        <v>11193</v>
      </c>
      <c r="F2854" s="84" t="str">
        <f>IF(E2854=0,"N/A",IF(IF(E2854&gt;"",COUNTIF(E:E,E2854),0)&gt;1,"Yes","No"))</f>
        <v>No</v>
      </c>
      <c r="G2854" s="87" t="s">
        <v>11190</v>
      </c>
      <c r="H2854" s="87" t="s">
        <v>11191</v>
      </c>
      <c r="I2854" s="87" t="s">
        <v>445</v>
      </c>
      <c r="J2854" s="87" t="s">
        <v>10517</v>
      </c>
      <c r="K2854" s="87">
        <v>40.141649999999998</v>
      </c>
      <c r="L2854" s="87">
        <v>-90.755390000000006</v>
      </c>
      <c r="M2854" s="87" t="s">
        <v>11192</v>
      </c>
      <c r="N2854" s="87"/>
      <c r="O2854" s="87"/>
      <c r="P2854" s="87"/>
      <c r="Q2854" s="87"/>
    </row>
    <row r="2855" spans="1:17" x14ac:dyDescent="0.25">
      <c r="A2855" s="143"/>
      <c r="B2855" s="143" t="s">
        <v>10076</v>
      </c>
      <c r="C2855" s="86" t="s">
        <v>430</v>
      </c>
      <c r="D2855" s="143" t="s">
        <v>431</v>
      </c>
      <c r="E2855" s="143" t="s">
        <v>10571</v>
      </c>
      <c r="F2855" s="84" t="str">
        <f>IF(E2855=0,"N/A",IF(IF(E2855&gt;"",COUNTIF(E:E,E2855),0)&gt;1,"Yes","No"))</f>
        <v>No</v>
      </c>
      <c r="G2855" s="87" t="s">
        <v>10572</v>
      </c>
      <c r="H2855" s="87" t="s">
        <v>3911</v>
      </c>
      <c r="I2855" s="87" t="s">
        <v>445</v>
      </c>
      <c r="J2855" s="87" t="s">
        <v>10517</v>
      </c>
      <c r="K2855" s="87">
        <v>-90.1126</v>
      </c>
      <c r="L2855" s="87">
        <v>38.575400000000002</v>
      </c>
      <c r="M2855" s="87" t="s">
        <v>10573</v>
      </c>
      <c r="N2855" s="87"/>
      <c r="O2855" s="88"/>
      <c r="P2855" s="87"/>
      <c r="Q2855" s="89"/>
    </row>
    <row r="2856" spans="1:17" x14ac:dyDescent="0.25">
      <c r="A2856" s="143" t="s">
        <v>8420</v>
      </c>
      <c r="B2856" s="84" t="str">
        <f>IF(A2856&gt;"",IF(A2856=E2856,"No",(IF(IFERROR(VLOOKUP(A2856,E:E,1,FALSE)=A2856,FALSE),"Duplicate",IF(E2856&gt;"","Mismatch","IT Only")))),"No")</f>
        <v>No</v>
      </c>
      <c r="C2856" s="86" t="s">
        <v>430</v>
      </c>
      <c r="D2856" s="84" t="s">
        <v>472</v>
      </c>
      <c r="E2856" s="143" t="s">
        <v>8421</v>
      </c>
      <c r="F2856" s="84" t="str">
        <f>IF(E2856=0,"N/A",IF(IF(E2856&gt;"",COUNTIF(E:E,E2856),0)&gt;1,"Yes","No"))</f>
        <v>No</v>
      </c>
      <c r="G2856" s="87" t="s">
        <v>8422</v>
      </c>
      <c r="H2856" s="87" t="s">
        <v>644</v>
      </c>
      <c r="I2856" s="87" t="s">
        <v>435</v>
      </c>
      <c r="J2856" s="87" t="s">
        <v>436</v>
      </c>
      <c r="K2856" s="87">
        <v>38.16225</v>
      </c>
      <c r="L2856" s="87">
        <v>-90.375516669999996</v>
      </c>
      <c r="M2856" s="87"/>
      <c r="N2856" s="87" t="s">
        <v>8423</v>
      </c>
      <c r="O2856" s="88">
        <v>51</v>
      </c>
      <c r="P2856" s="87" t="s">
        <v>645</v>
      </c>
      <c r="Q2856" s="89"/>
    </row>
    <row r="2857" spans="1:17" x14ac:dyDescent="0.25">
      <c r="A2857" s="143"/>
      <c r="B2857" s="143" t="str">
        <f>IF(A2857&gt;"",IF(A2857=E2857,"No",(IF(IFERROR(VLOOKUP(A2857,E:E,1,FALSE)=A2857,FALSE),"Duplicate",IF(E2857&gt;"","Mismatch","IT Only")))),"No")</f>
        <v>No</v>
      </c>
      <c r="C2857" s="86" t="s">
        <v>8436</v>
      </c>
      <c r="D2857" s="143" t="s">
        <v>464</v>
      </c>
      <c r="E2857" s="143" t="s">
        <v>8437</v>
      </c>
      <c r="F2857" s="143" t="str">
        <f>IF(E2857=0,"N/A",IF(IF(E2857&gt;"",COUNTIF(E:E,E2857),0)&gt;1,"Yes","No"))</f>
        <v>No</v>
      </c>
      <c r="G2857" s="87" t="s">
        <v>8438</v>
      </c>
      <c r="H2857" s="87" t="s">
        <v>692</v>
      </c>
      <c r="I2857" s="87" t="s">
        <v>435</v>
      </c>
      <c r="J2857" s="87" t="s">
        <v>436</v>
      </c>
      <c r="K2857" s="87">
        <v>36.13291667</v>
      </c>
      <c r="L2857" s="87">
        <v>-90.164950000000005</v>
      </c>
      <c r="M2857" s="87"/>
      <c r="N2857" s="87" t="s">
        <v>8437</v>
      </c>
      <c r="O2857" s="94">
        <v>669</v>
      </c>
      <c r="P2857" s="87" t="s">
        <v>693</v>
      </c>
      <c r="Q2857" s="89"/>
    </row>
    <row r="2858" spans="1:17" x14ac:dyDescent="0.25">
      <c r="A2858" s="143" t="s">
        <v>8439</v>
      </c>
      <c r="B2858" s="143" t="str">
        <f>IF(A2858&gt;"",IF(A2858=E2858,"No",(IF(IFERROR(VLOOKUP(A2858,E:E,1,FALSE)=A2858,FALSE),"Duplicate",IF(E2858&gt;"","Mismatch","IT Only")))),"No")</f>
        <v>Mismatch</v>
      </c>
      <c r="C2858" s="86" t="s">
        <v>463</v>
      </c>
      <c r="D2858" s="143" t="s">
        <v>464</v>
      </c>
      <c r="E2858" s="143" t="s">
        <v>8440</v>
      </c>
      <c r="F2858" s="143" t="str">
        <f>IF(E2858=0,"N/A",IF(IF(E2858&gt;"",COUNTIF(E:E,E2858),0)&gt;1,"Yes","No"))</f>
        <v>No</v>
      </c>
      <c r="G2858" s="87" t="s">
        <v>8441</v>
      </c>
      <c r="H2858" s="87" t="s">
        <v>680</v>
      </c>
      <c r="I2858" s="87" t="s">
        <v>445</v>
      </c>
      <c r="J2858" s="87" t="s">
        <v>436</v>
      </c>
      <c r="K2858" s="87">
        <v>38.091326000000002</v>
      </c>
      <c r="L2858" s="87">
        <v>-89.046290999999997</v>
      </c>
      <c r="M2858" s="87"/>
      <c r="N2858" s="87" t="s">
        <v>8440</v>
      </c>
      <c r="O2858" s="87" t="s">
        <v>8442</v>
      </c>
      <c r="P2858" s="87" t="s">
        <v>684</v>
      </c>
      <c r="Q2858" s="87" t="s">
        <v>685</v>
      </c>
    </row>
    <row r="2859" spans="1:17" s="90" customFormat="1" x14ac:dyDescent="0.25">
      <c r="A2859" s="143"/>
      <c r="B2859" s="143"/>
      <c r="C2859" s="86"/>
      <c r="D2859" s="143"/>
      <c r="E2859" s="150" t="s">
        <v>10482</v>
      </c>
      <c r="F2859" s="84"/>
      <c r="G2859" s="130" t="s">
        <v>10500</v>
      </c>
      <c r="H2859" s="130" t="s">
        <v>10196</v>
      </c>
      <c r="I2859" s="130" t="s">
        <v>445</v>
      </c>
      <c r="J2859" s="130" t="s">
        <v>10517</v>
      </c>
      <c r="K2859" s="148">
        <v>-88.426415000000006</v>
      </c>
      <c r="L2859" s="148">
        <v>39.376251000000003</v>
      </c>
      <c r="M2859" s="130" t="s">
        <v>10500</v>
      </c>
      <c r="N2859" s="87"/>
      <c r="O2859" s="94"/>
      <c r="P2859" s="87"/>
      <c r="Q2859" s="89"/>
    </row>
    <row r="2860" spans="1:17" x14ac:dyDescent="0.25">
      <c r="A2860" s="143"/>
      <c r="B2860" s="143" t="str">
        <f>IF(A2860&gt;"",IF(A2860=E2860,"No",(IF(IFERROR(VLOOKUP(A2860,E:E,1,FALSE)=A2860,FALSE),"Duplicate",IF(E2860&gt;"","Mismatch","IT Only")))),"No")</f>
        <v>No</v>
      </c>
      <c r="C2860" s="86" t="s">
        <v>430</v>
      </c>
      <c r="D2860" s="143" t="s">
        <v>431</v>
      </c>
      <c r="E2860" s="143" t="s">
        <v>8443</v>
      </c>
      <c r="F2860" s="84" t="str">
        <f>IF(E2860=0,"N/A",IF(IF(E2860&gt;"",COUNTIF(E:E,E2860),0)&gt;1,"Yes","No"))</f>
        <v>No</v>
      </c>
      <c r="G2860" s="87" t="s">
        <v>8444</v>
      </c>
      <c r="H2860" s="87" t="s">
        <v>444</v>
      </c>
      <c r="I2860" s="87" t="s">
        <v>445</v>
      </c>
      <c r="J2860" s="87" t="s">
        <v>436</v>
      </c>
      <c r="K2860" s="87">
        <v>41.346200000000003</v>
      </c>
      <c r="L2860" s="87">
        <v>-89.048216670000002</v>
      </c>
      <c r="M2860" s="87"/>
      <c r="N2860" s="87" t="s">
        <v>8445</v>
      </c>
      <c r="O2860" s="87" t="s">
        <v>8446</v>
      </c>
      <c r="P2860" s="87" t="s">
        <v>2265</v>
      </c>
      <c r="Q2860" s="87" t="s">
        <v>2266</v>
      </c>
    </row>
    <row r="2861" spans="1:17" x14ac:dyDescent="0.25">
      <c r="A2861" s="143" t="s">
        <v>8501</v>
      </c>
      <c r="B2861" s="143" t="str">
        <f>IF(A2861&gt;"",IF(A2861=E2861,"No",(IF(IFERROR(VLOOKUP(A2861,E:E,1,FALSE)=A2861,FALSE),"Duplicate",IF(E2861&gt;"","Mismatch","IT Only")))),"No")</f>
        <v>No</v>
      </c>
      <c r="C2861" s="86" t="s">
        <v>430</v>
      </c>
      <c r="D2861" s="143" t="s">
        <v>431</v>
      </c>
      <c r="E2861" s="143" t="s">
        <v>8501</v>
      </c>
      <c r="F2861" s="84" t="str">
        <f>IF(E2861=0,"N/A",IF(IF(E2861&gt;"",COUNTIF(E:E,E2861),0)&gt;1,"Yes","No"))</f>
        <v>No</v>
      </c>
      <c r="G2861" s="87" t="s">
        <v>8502</v>
      </c>
      <c r="H2861" s="87" t="s">
        <v>8503</v>
      </c>
      <c r="I2861" s="87" t="s">
        <v>445</v>
      </c>
      <c r="J2861" s="87" t="s">
        <v>580</v>
      </c>
      <c r="K2861" s="87">
        <v>40.098039</v>
      </c>
      <c r="L2861" s="87">
        <v>-88.402126999999993</v>
      </c>
      <c r="M2861" s="87"/>
      <c r="N2861" s="87"/>
      <c r="O2861" s="87"/>
      <c r="P2861" s="87"/>
      <c r="Q2861" s="87"/>
    </row>
    <row r="2862" spans="1:17" x14ac:dyDescent="0.25">
      <c r="A2862" s="143"/>
      <c r="B2862" s="143" t="str">
        <f>IF(A2862&gt;"",IF(A2862=E2862,"No",(IF(IFERROR(VLOOKUP(A2862,E:E,1,FALSE)=A2862,FALSE),"Duplicate",IF(E2862&gt;"","Mismatch","IT Only")))),"No")</f>
        <v>No</v>
      </c>
      <c r="C2862" s="86" t="s">
        <v>430</v>
      </c>
      <c r="D2862" s="143" t="s">
        <v>431</v>
      </c>
      <c r="E2862" s="143" t="s">
        <v>1665</v>
      </c>
      <c r="F2862" s="84" t="str">
        <f>IF(E2862=0,"N/A",IF(IF(E2862&gt;"",COUNTIF(E:E,E2862),0)&gt;1,"Yes","No"))</f>
        <v>No</v>
      </c>
      <c r="G2862" s="87" t="s">
        <v>1666</v>
      </c>
      <c r="H2862" s="87" t="s">
        <v>692</v>
      </c>
      <c r="I2862" s="87" t="s">
        <v>435</v>
      </c>
      <c r="J2862" s="87" t="s">
        <v>436</v>
      </c>
      <c r="K2862" s="87">
        <v>37.537916666666703</v>
      </c>
      <c r="L2862" s="87">
        <v>-91.128616666666701</v>
      </c>
      <c r="M2862" s="87"/>
      <c r="N2862" s="87" t="s">
        <v>1665</v>
      </c>
      <c r="O2862" s="88">
        <v>48</v>
      </c>
      <c r="P2862" s="87" t="s">
        <v>1039</v>
      </c>
      <c r="Q2862" s="89"/>
    </row>
    <row r="2863" spans="1:17" x14ac:dyDescent="0.25">
      <c r="A2863" s="90"/>
      <c r="B2863" s="90" t="str">
        <f>IF(A2863&gt;"",IF(A2863=E2863,"No",(IF(IFERROR(VLOOKUP(A2863,E:E,1,FALSE)=A2863,FALSE),"Duplicate",IF(E2863&gt;"","Mismatch","IT Only")))),"No")</f>
        <v>No</v>
      </c>
      <c r="C2863" s="91" t="s">
        <v>451</v>
      </c>
      <c r="D2863" s="90" t="s">
        <v>431</v>
      </c>
      <c r="E2863" s="90" t="s">
        <v>2607</v>
      </c>
      <c r="F2863" s="143" t="str">
        <f>IF(E2863=0,"N/A",IF(IF(E2863&gt;"",COUNTIF(E:E,E2863),0)&gt;1,"Yes","No"))</f>
        <v>No</v>
      </c>
      <c r="G2863" s="92" t="s">
        <v>2608</v>
      </c>
      <c r="H2863" s="92" t="s">
        <v>692</v>
      </c>
      <c r="I2863" s="92" t="s">
        <v>648</v>
      </c>
      <c r="J2863" s="92" t="s">
        <v>436</v>
      </c>
      <c r="K2863" s="92"/>
      <c r="L2863" s="92"/>
      <c r="M2863" s="92"/>
      <c r="N2863" s="92" t="s">
        <v>2607</v>
      </c>
      <c r="O2863" s="98">
        <v>48</v>
      </c>
      <c r="P2863" s="92" t="s">
        <v>1039</v>
      </c>
      <c r="Q2863" s="97"/>
    </row>
    <row r="2864" spans="1:17" x14ac:dyDescent="0.25">
      <c r="A2864" s="143"/>
      <c r="B2864" s="84" t="str">
        <f>IF(A2864&gt;"",IF(A2864=E2864,"No",(IF(IFERROR(VLOOKUP(A2864,E:E,1,FALSE)=A2864,FALSE),"Duplicate",IF(E2864&gt;"","Mismatch","IT Only")))),"No")</f>
        <v>No</v>
      </c>
      <c r="C2864" s="86" t="s">
        <v>430</v>
      </c>
      <c r="D2864" s="84" t="s">
        <v>431</v>
      </c>
      <c r="E2864" s="143" t="s">
        <v>6406</v>
      </c>
      <c r="F2864" s="84" t="str">
        <f>IF(E2864=0,"N/A",IF(IF(E2864&gt;"",COUNTIF(E:E,E2864),0)&gt;1,"Yes","No"))</f>
        <v>No</v>
      </c>
      <c r="G2864" s="87" t="s">
        <v>6407</v>
      </c>
      <c r="H2864" s="87" t="s">
        <v>692</v>
      </c>
      <c r="I2864" s="87" t="s">
        <v>435</v>
      </c>
      <c r="J2864" s="87" t="s">
        <v>436</v>
      </c>
      <c r="K2864" s="87"/>
      <c r="L2864" s="87"/>
      <c r="M2864" s="87"/>
      <c r="N2864" s="87" t="s">
        <v>6406</v>
      </c>
      <c r="O2864" s="88">
        <v>48</v>
      </c>
      <c r="P2864" s="87" t="s">
        <v>1039</v>
      </c>
      <c r="Q2864" s="89"/>
    </row>
    <row r="2865" spans="1:17" x14ac:dyDescent="0.25">
      <c r="A2865" s="143"/>
      <c r="B2865" s="143" t="str">
        <f>IF(A2865&gt;"",IF(A2865=E2865,"No",(IF(IFERROR(VLOOKUP(A2865,E:E,1,FALSE)=A2865,FALSE),"Duplicate",IF(E2865&gt;"","Mismatch","IT Only")))),"No")</f>
        <v>No</v>
      </c>
      <c r="C2865" s="86" t="s">
        <v>430</v>
      </c>
      <c r="D2865" s="143" t="s">
        <v>431</v>
      </c>
      <c r="E2865" s="143" t="s">
        <v>3751</v>
      </c>
      <c r="F2865" s="143" t="str">
        <f>IF(E2865=0,"N/A",IF(IF(E2865&gt;"",COUNTIF(E:E,E2865),0)&gt;1,"Yes","No"))</f>
        <v>No</v>
      </c>
      <c r="G2865" s="87" t="s">
        <v>3752</v>
      </c>
      <c r="H2865" s="87" t="s">
        <v>692</v>
      </c>
      <c r="I2865" s="87" t="s">
        <v>435</v>
      </c>
      <c r="J2865" s="87" t="s">
        <v>436</v>
      </c>
      <c r="K2865" s="87"/>
      <c r="L2865" s="87"/>
      <c r="M2865" s="87"/>
      <c r="N2865" s="87" t="s">
        <v>3751</v>
      </c>
      <c r="O2865" s="88">
        <v>48</v>
      </c>
      <c r="P2865" s="87" t="s">
        <v>1039</v>
      </c>
      <c r="Q2865" s="89"/>
    </row>
    <row r="2866" spans="1:17" x14ac:dyDescent="0.25">
      <c r="A2866" s="143"/>
      <c r="B2866" s="143" t="str">
        <f>IF(A2866&gt;"",IF(A2866=E2866,"No",(IF(IFERROR(VLOOKUP(A2866,E:E,1,FALSE)=A2866,FALSE),"Duplicate",IF(E2866&gt;"","Mismatch","IT Only")))),"No")</f>
        <v>No</v>
      </c>
      <c r="C2866" s="86" t="s">
        <v>430</v>
      </c>
      <c r="D2866" s="143" t="s">
        <v>431</v>
      </c>
      <c r="E2866" s="143" t="s">
        <v>1685</v>
      </c>
      <c r="F2866" s="143" t="str">
        <f>IF(E2866=0,"N/A",IF(IF(E2866&gt;"",COUNTIF(E:E,E2866),0)&gt;1,"Yes","No"))</f>
        <v>No</v>
      </c>
      <c r="G2866" s="87" t="s">
        <v>1686</v>
      </c>
      <c r="H2866" s="87" t="s">
        <v>692</v>
      </c>
      <c r="I2866" s="87" t="s">
        <v>435</v>
      </c>
      <c r="J2866" s="87" t="s">
        <v>436</v>
      </c>
      <c r="K2866" s="87">
        <v>37.595050000000001</v>
      </c>
      <c r="L2866" s="87">
        <v>-91.120633333333302</v>
      </c>
      <c r="M2866" s="87"/>
      <c r="N2866" s="87" t="s">
        <v>1685</v>
      </c>
      <c r="O2866" s="88">
        <v>48</v>
      </c>
      <c r="P2866" s="87" t="s">
        <v>1039</v>
      </c>
      <c r="Q2866" s="89"/>
    </row>
    <row r="2867" spans="1:17" x14ac:dyDescent="0.25">
      <c r="A2867" s="143"/>
      <c r="B2867" s="143" t="str">
        <f>IF(A2867&gt;"",IF(A2867=E2867,"No",(IF(IFERROR(VLOOKUP(A2867,E:E,1,FALSE)=A2867,FALSE),"Duplicate",IF(E2867&gt;"","Mismatch","IT Only")))),"No")</f>
        <v>No</v>
      </c>
      <c r="C2867" s="86" t="s">
        <v>430</v>
      </c>
      <c r="D2867" s="143" t="s">
        <v>431</v>
      </c>
      <c r="E2867" s="143" t="s">
        <v>2547</v>
      </c>
      <c r="F2867" s="143" t="str">
        <f>IF(E2867=0,"N/A",IF(IF(E2867&gt;"",COUNTIF(E:E,E2867),0)&gt;1,"Yes","No"))</f>
        <v>No</v>
      </c>
      <c r="G2867" s="87" t="s">
        <v>2548</v>
      </c>
      <c r="H2867" s="87" t="s">
        <v>692</v>
      </c>
      <c r="I2867" s="87" t="s">
        <v>435</v>
      </c>
      <c r="J2867" s="87" t="s">
        <v>436</v>
      </c>
      <c r="K2867" s="87"/>
      <c r="L2867" s="87"/>
      <c r="M2867" s="87"/>
      <c r="N2867" s="87" t="s">
        <v>2547</v>
      </c>
      <c r="O2867" s="88">
        <v>48</v>
      </c>
      <c r="P2867" s="87" t="s">
        <v>1039</v>
      </c>
      <c r="Q2867" s="89"/>
    </row>
    <row r="2868" spans="1:17" x14ac:dyDescent="0.25">
      <c r="A2868" s="143"/>
      <c r="B2868" s="143" t="str">
        <f>IF(A2868&gt;"",IF(A2868=E2868,"No",(IF(IFERROR(VLOOKUP(A2868,E:E,1,FALSE)=A2868,FALSE),"Duplicate",IF(E2868&gt;"","Mismatch","IT Only")))),"No")</f>
        <v>No</v>
      </c>
      <c r="C2868" s="86" t="s">
        <v>430</v>
      </c>
      <c r="D2868" s="143" t="s">
        <v>431</v>
      </c>
      <c r="E2868" s="143" t="s">
        <v>7595</v>
      </c>
      <c r="F2868" s="143" t="str">
        <f>IF(E2868=0,"N/A",IF(IF(E2868&gt;"",COUNTIF(E:E,E2868),0)&gt;1,"Yes","No"))</f>
        <v>No</v>
      </c>
      <c r="G2868" s="87" t="s">
        <v>7596</v>
      </c>
      <c r="H2868" s="87" t="s">
        <v>692</v>
      </c>
      <c r="I2868" s="87" t="s">
        <v>435</v>
      </c>
      <c r="J2868" s="87" t="s">
        <v>436</v>
      </c>
      <c r="K2868" s="87"/>
      <c r="L2868" s="87"/>
      <c r="M2868" s="87"/>
      <c r="N2868" s="87" t="s">
        <v>7595</v>
      </c>
      <c r="O2868" s="88">
        <v>48</v>
      </c>
      <c r="P2868" s="87" t="s">
        <v>1039</v>
      </c>
      <c r="Q2868" s="89"/>
    </row>
    <row r="2869" spans="1:17" x14ac:dyDescent="0.25">
      <c r="A2869" s="143"/>
      <c r="B2869" s="143" t="str">
        <f>IF(A2869&gt;"",IF(A2869=E2869,"No",(IF(IFERROR(VLOOKUP(A2869,E:E,1,FALSE)=A2869,FALSE),"Duplicate",IF(E2869&gt;"","Mismatch","IT Only")))),"No")</f>
        <v>No</v>
      </c>
      <c r="C2869" s="86" t="s">
        <v>430</v>
      </c>
      <c r="D2869" s="143" t="s">
        <v>431</v>
      </c>
      <c r="E2869" s="143" t="s">
        <v>3755</v>
      </c>
      <c r="F2869" s="143" t="str">
        <f>IF(E2869=0,"N/A",IF(IF(E2869&gt;"",COUNTIF(E:E,E2869),0)&gt;1,"Yes","No"))</f>
        <v>No</v>
      </c>
      <c r="G2869" s="87" t="s">
        <v>3756</v>
      </c>
      <c r="H2869" s="87" t="s">
        <v>692</v>
      </c>
      <c r="I2869" s="87" t="s">
        <v>435</v>
      </c>
      <c r="J2869" s="87" t="s">
        <v>436</v>
      </c>
      <c r="K2869" s="87">
        <v>37.333516670000002</v>
      </c>
      <c r="L2869" s="87">
        <v>-91.109133330000006</v>
      </c>
      <c r="M2869" s="87"/>
      <c r="N2869" s="87" t="s">
        <v>3755</v>
      </c>
      <c r="O2869" s="88">
        <v>48</v>
      </c>
      <c r="P2869" s="87" t="s">
        <v>1039</v>
      </c>
      <c r="Q2869" s="89"/>
    </row>
    <row r="2870" spans="1:17" x14ac:dyDescent="0.25">
      <c r="A2870" s="143"/>
      <c r="B2870" s="143" t="str">
        <f>IF(A2870&gt;"",IF(A2870=E2870,"No",(IF(IFERROR(VLOOKUP(A2870,E:E,1,FALSE)=A2870,FALSE),"Duplicate",IF(E2870&gt;"","Mismatch","IT Only")))),"No")</f>
        <v>No</v>
      </c>
      <c r="C2870" s="86" t="s">
        <v>430</v>
      </c>
      <c r="D2870" s="143" t="s">
        <v>431</v>
      </c>
      <c r="E2870" s="143" t="s">
        <v>8665</v>
      </c>
      <c r="F2870" s="143" t="str">
        <f>IF(E2870=0,"N/A",IF(IF(E2870&gt;"",COUNTIF(E:E,E2870),0)&gt;1,"Yes","No"))</f>
        <v>No</v>
      </c>
      <c r="G2870" s="87" t="s">
        <v>8666</v>
      </c>
      <c r="H2870" s="87" t="s">
        <v>692</v>
      </c>
      <c r="I2870" s="87" t="s">
        <v>435</v>
      </c>
      <c r="J2870" s="87" t="s">
        <v>436</v>
      </c>
      <c r="K2870" s="87"/>
      <c r="L2870" s="87"/>
      <c r="M2870" s="87"/>
      <c r="N2870" s="87" t="s">
        <v>8665</v>
      </c>
      <c r="O2870" s="88">
        <v>48</v>
      </c>
      <c r="P2870" s="87" t="s">
        <v>1039</v>
      </c>
      <c r="Q2870" s="89"/>
    </row>
    <row r="2871" spans="1:17" x14ac:dyDescent="0.25">
      <c r="A2871" s="90"/>
      <c r="B2871" s="90" t="str">
        <f>IF(A2871&gt;"",IF(A2871=E2871,"No",(IF(IFERROR(VLOOKUP(A2871,E:E,1,FALSE)=A2871,FALSE),"Duplicate",IF(E2871&gt;"","Mismatch","IT Only")))),"No")</f>
        <v>No</v>
      </c>
      <c r="C2871" s="91" t="s">
        <v>451</v>
      </c>
      <c r="D2871" s="90" t="s">
        <v>431</v>
      </c>
      <c r="E2871" s="90" t="s">
        <v>5007</v>
      </c>
      <c r="F2871" s="90" t="str">
        <f>IF(E2871=0,"N/A",IF(IF(E2871&gt;"",COUNTIF(E:E,E2871),0)&gt;1,"Yes","No"))</f>
        <v>No</v>
      </c>
      <c r="G2871" s="92" t="s">
        <v>5008</v>
      </c>
      <c r="H2871" s="92" t="s">
        <v>692</v>
      </c>
      <c r="I2871" s="92" t="s">
        <v>648</v>
      </c>
      <c r="J2871" s="92" t="s">
        <v>436</v>
      </c>
      <c r="K2871" s="92"/>
      <c r="L2871" s="92"/>
      <c r="M2871" s="92"/>
      <c r="N2871" s="92" t="s">
        <v>5007</v>
      </c>
      <c r="O2871" s="98">
        <v>48</v>
      </c>
      <c r="P2871" s="92" t="s">
        <v>1039</v>
      </c>
      <c r="Q2871" s="97"/>
    </row>
    <row r="2872" spans="1:17" x14ac:dyDescent="0.25">
      <c r="A2872" s="143"/>
      <c r="B2872" s="143" t="str">
        <f>IF(A2872&gt;"",IF(A2872=E2872,"No",(IF(IFERROR(VLOOKUP(A2872,E:E,1,FALSE)=A2872,FALSE),"Duplicate",IF(E2872&gt;"","Mismatch","IT Only")))),"No")</f>
        <v>No</v>
      </c>
      <c r="C2872" s="86" t="s">
        <v>430</v>
      </c>
      <c r="D2872" s="143" t="s">
        <v>431</v>
      </c>
      <c r="E2872" s="143" t="s">
        <v>6708</v>
      </c>
      <c r="F2872" s="143" t="str">
        <f>IF(E2872=0,"N/A",IF(IF(E2872&gt;"",COUNTIF(E:E,E2872),0)&gt;1,"Yes","No"))</f>
        <v>No</v>
      </c>
      <c r="G2872" s="87" t="s">
        <v>6709</v>
      </c>
      <c r="H2872" s="87" t="s">
        <v>692</v>
      </c>
      <c r="I2872" s="87" t="s">
        <v>435</v>
      </c>
      <c r="J2872" s="87" t="s">
        <v>436</v>
      </c>
      <c r="K2872" s="87"/>
      <c r="L2872" s="87"/>
      <c r="M2872" s="87"/>
      <c r="N2872" s="87" t="s">
        <v>6708</v>
      </c>
      <c r="O2872" s="88">
        <v>48</v>
      </c>
      <c r="P2872" s="87" t="s">
        <v>1039</v>
      </c>
      <c r="Q2872" s="89"/>
    </row>
    <row r="2873" spans="1:17" x14ac:dyDescent="0.25">
      <c r="A2873" s="90"/>
      <c r="B2873" s="90" t="str">
        <f>IF(A2873&gt;"",IF(A2873=E2873,"No",(IF(IFERROR(VLOOKUP(A2873,E:E,1,FALSE)=A2873,FALSE),"Duplicate",IF(E2873&gt;"","Mismatch","IT Only")))),"No")</f>
        <v>No</v>
      </c>
      <c r="C2873" s="91" t="s">
        <v>451</v>
      </c>
      <c r="D2873" s="90" t="s">
        <v>431</v>
      </c>
      <c r="E2873" s="90" t="s">
        <v>6710</v>
      </c>
      <c r="F2873" s="90" t="str">
        <f>IF(E2873=0,"N/A",IF(IF(E2873&gt;"",COUNTIF(E:E,E2873),0)&gt;1,"Yes","No"))</f>
        <v>No</v>
      </c>
      <c r="G2873" s="92" t="s">
        <v>6711</v>
      </c>
      <c r="H2873" s="92" t="s">
        <v>692</v>
      </c>
      <c r="I2873" s="92" t="s">
        <v>648</v>
      </c>
      <c r="J2873" s="92" t="s">
        <v>436</v>
      </c>
      <c r="K2873" s="92"/>
      <c r="L2873" s="92"/>
      <c r="M2873" s="92"/>
      <c r="N2873" s="92" t="s">
        <v>6710</v>
      </c>
      <c r="O2873" s="98">
        <v>48</v>
      </c>
      <c r="P2873" s="92" t="s">
        <v>1039</v>
      </c>
      <c r="Q2873" s="97"/>
    </row>
    <row r="2874" spans="1:17" x14ac:dyDescent="0.25">
      <c r="A2874" s="90"/>
      <c r="B2874" s="90" t="str">
        <f>IF(A2874&gt;"",IF(A2874=E2874,"No",(IF(IFERROR(VLOOKUP(A2874,E:E,1,FALSE)=A2874,FALSE),"Duplicate",IF(E2874&gt;"","Mismatch","IT Only")))),"No")</f>
        <v>No</v>
      </c>
      <c r="C2874" s="91" t="s">
        <v>451</v>
      </c>
      <c r="D2874" s="90" t="s">
        <v>431</v>
      </c>
      <c r="E2874" s="90" t="s">
        <v>7566</v>
      </c>
      <c r="F2874" s="90" t="str">
        <f>IF(E2874=0,"N/A",IF(IF(E2874&gt;"",COUNTIF(E:E,E2874),0)&gt;1,"Yes","No"))</f>
        <v>No</v>
      </c>
      <c r="G2874" s="92" t="s">
        <v>7567</v>
      </c>
      <c r="H2874" s="92" t="s">
        <v>692</v>
      </c>
      <c r="I2874" s="92" t="s">
        <v>648</v>
      </c>
      <c r="J2874" s="92" t="s">
        <v>436</v>
      </c>
      <c r="K2874" s="92"/>
      <c r="L2874" s="279"/>
      <c r="M2874" s="92"/>
      <c r="N2874" s="92" t="s">
        <v>7566</v>
      </c>
      <c r="O2874" s="98">
        <v>48</v>
      </c>
      <c r="P2874" s="92" t="s">
        <v>1039</v>
      </c>
      <c r="Q2874" s="97"/>
    </row>
    <row r="2875" spans="1:17" x14ac:dyDescent="0.25">
      <c r="A2875" s="143"/>
      <c r="B2875" s="143" t="str">
        <f>IF(A2875&gt;"",IF(A2875=E2875,"No",(IF(IFERROR(VLOOKUP(A2875,E:E,1,FALSE)=A2875,FALSE),"Duplicate",IF(E2875&gt;"","Mismatch","IT Only")))),"No")</f>
        <v>No</v>
      </c>
      <c r="C2875" s="86" t="s">
        <v>430</v>
      </c>
      <c r="D2875" s="143" t="s">
        <v>431</v>
      </c>
      <c r="E2875" s="143" t="s">
        <v>8059</v>
      </c>
      <c r="F2875" s="143" t="str">
        <f>IF(E2875=0,"N/A",IF(IF(E2875&gt;"",COUNTIF(E:E,E2875),0)&gt;1,"Yes","No"))</f>
        <v>No</v>
      </c>
      <c r="G2875" s="87" t="s">
        <v>8060</v>
      </c>
      <c r="H2875" s="87" t="s">
        <v>692</v>
      </c>
      <c r="I2875" s="87" t="s">
        <v>435</v>
      </c>
      <c r="J2875" s="87" t="s">
        <v>436</v>
      </c>
      <c r="K2875" s="99"/>
      <c r="L2875" s="106"/>
      <c r="M2875" s="87"/>
      <c r="N2875" s="87" t="s">
        <v>8059</v>
      </c>
      <c r="O2875" s="88">
        <v>48</v>
      </c>
      <c r="P2875" s="87" t="s">
        <v>1039</v>
      </c>
      <c r="Q2875" s="89"/>
    </row>
    <row r="2876" spans="1:17" s="143" customFormat="1" x14ac:dyDescent="0.25">
      <c r="B2876" s="143" t="str">
        <f>IF(A2876&gt;"",IF(A2876=E2876,"No",(IF(IFERROR(VLOOKUP(A2876,E:E,1,FALSE)=A2876,FALSE),"Duplicate",IF(E2876&gt;"","Mismatch","IT Only")))),"No")</f>
        <v>No</v>
      </c>
      <c r="C2876" s="86" t="s">
        <v>430</v>
      </c>
      <c r="D2876" s="143" t="s">
        <v>431</v>
      </c>
      <c r="E2876" s="143" t="s">
        <v>9142</v>
      </c>
      <c r="F2876" s="143" t="str">
        <f>IF(E2876=0,"N/A",IF(IF(E2876&gt;"",COUNTIF(E:E,E2876),0)&gt;1,"Yes","No"))</f>
        <v>No</v>
      </c>
      <c r="G2876" s="106" t="s">
        <v>9143</v>
      </c>
      <c r="H2876" s="106" t="s">
        <v>692</v>
      </c>
      <c r="I2876" s="106" t="s">
        <v>435</v>
      </c>
      <c r="J2876" s="106" t="s">
        <v>436</v>
      </c>
      <c r="K2876" s="106"/>
      <c r="L2876" s="106"/>
      <c r="M2876" s="106"/>
      <c r="N2876" s="106" t="s">
        <v>9142</v>
      </c>
      <c r="O2876" s="136">
        <v>48</v>
      </c>
      <c r="P2876" s="106" t="s">
        <v>1039</v>
      </c>
      <c r="Q2876" s="86"/>
    </row>
    <row r="2877" spans="1:17" x14ac:dyDescent="0.25">
      <c r="A2877" s="143"/>
      <c r="B2877" s="143" t="str">
        <f>IF(A2877&gt;"",IF(A2877=E2877,"No",(IF(IFERROR(VLOOKUP(A2877,E:E,1,FALSE)=A2877,FALSE),"Duplicate",IF(E2877&gt;"","Mismatch","IT Only")))),"No")</f>
        <v>No</v>
      </c>
      <c r="C2877" s="86" t="s">
        <v>430</v>
      </c>
      <c r="D2877" s="143" t="s">
        <v>431</v>
      </c>
      <c r="E2877" s="143" t="s">
        <v>9416</v>
      </c>
      <c r="F2877" s="143" t="str">
        <f>IF(E2877=0,"N/A",IF(IF(E2877&gt;"",COUNTIF(E:E,E2877),0)&gt;1,"Yes","No"))</f>
        <v>No</v>
      </c>
      <c r="G2877" s="87" t="s">
        <v>9417</v>
      </c>
      <c r="H2877" s="87" t="s">
        <v>692</v>
      </c>
      <c r="I2877" s="87" t="s">
        <v>435</v>
      </c>
      <c r="J2877" s="87" t="s">
        <v>436</v>
      </c>
      <c r="K2877" s="87"/>
      <c r="L2877" s="87"/>
      <c r="M2877" s="87"/>
      <c r="N2877" s="87" t="s">
        <v>9416</v>
      </c>
      <c r="O2877" s="88">
        <v>48</v>
      </c>
      <c r="P2877" s="87" t="s">
        <v>1039</v>
      </c>
      <c r="Q2877" s="89"/>
    </row>
    <row r="2878" spans="1:17" x14ac:dyDescent="0.25">
      <c r="A2878" s="143"/>
      <c r="B2878" s="143" t="str">
        <f>IF(A2878&gt;"",IF(A2878=E2878,"No",(IF(IFERROR(VLOOKUP(A2878,E:E,1,FALSE)=A2878,FALSE),"Duplicate",IF(E2878&gt;"","Mismatch","IT Only")))),"No")</f>
        <v>No</v>
      </c>
      <c r="C2878" s="86" t="s">
        <v>430</v>
      </c>
      <c r="D2878" s="143" t="s">
        <v>431</v>
      </c>
      <c r="E2878" s="143" t="s">
        <v>9418</v>
      </c>
      <c r="F2878" s="143" t="str">
        <f>IF(E2878=0,"N/A",IF(IF(E2878&gt;"",COUNTIF(E:E,E2878),0)&gt;1,"Yes","No"))</f>
        <v>No</v>
      </c>
      <c r="G2878" s="87" t="s">
        <v>9419</v>
      </c>
      <c r="H2878" s="87" t="s">
        <v>692</v>
      </c>
      <c r="I2878" s="87" t="s">
        <v>435</v>
      </c>
      <c r="J2878" s="87" t="s">
        <v>436</v>
      </c>
      <c r="K2878" s="87">
        <v>37.714149999999997</v>
      </c>
      <c r="L2878" s="87">
        <v>-91.116550000000004</v>
      </c>
      <c r="M2878" s="87"/>
      <c r="N2878" s="87" t="s">
        <v>9418</v>
      </c>
      <c r="O2878" s="88">
        <v>48</v>
      </c>
      <c r="P2878" s="87" t="s">
        <v>1039</v>
      </c>
      <c r="Q2878" s="89"/>
    </row>
    <row r="2879" spans="1:17" x14ac:dyDescent="0.25">
      <c r="A2879" s="143"/>
      <c r="B2879" s="143" t="str">
        <f>IF(A2879&gt;"",IF(A2879=E2879,"No",(IF(IFERROR(VLOOKUP(A2879,E:E,1,FALSE)=A2879,FALSE),"Duplicate",IF(E2879&gt;"","Mismatch","IT Only")))),"No")</f>
        <v>No</v>
      </c>
      <c r="C2879" s="86" t="s">
        <v>430</v>
      </c>
      <c r="D2879" s="143" t="s">
        <v>431</v>
      </c>
      <c r="E2879" s="143" t="s">
        <v>9652</v>
      </c>
      <c r="F2879" s="143" t="str">
        <f>IF(E2879=0,"N/A",IF(IF(E2879&gt;"",COUNTIF(E:E,E2879),0)&gt;1,"Yes","No"))</f>
        <v>No</v>
      </c>
      <c r="G2879" s="87" t="s">
        <v>9653</v>
      </c>
      <c r="H2879" s="87" t="s">
        <v>692</v>
      </c>
      <c r="I2879" s="87" t="s">
        <v>435</v>
      </c>
      <c r="J2879" s="87" t="s">
        <v>436</v>
      </c>
      <c r="K2879" s="87">
        <v>37.491516670000003</v>
      </c>
      <c r="L2879" s="87">
        <v>-91.109016670000003</v>
      </c>
      <c r="M2879" s="87"/>
      <c r="N2879" s="87" t="s">
        <v>9652</v>
      </c>
      <c r="O2879" s="88">
        <v>48</v>
      </c>
      <c r="P2879" s="87" t="s">
        <v>1039</v>
      </c>
      <c r="Q2879" s="89"/>
    </row>
    <row r="2880" spans="1:17" x14ac:dyDescent="0.25">
      <c r="A2880" s="143"/>
      <c r="B2880" s="143" t="str">
        <f>IF(A2880&gt;"",IF(A2880=E2880,"No",(IF(IFERROR(VLOOKUP(A2880,E:E,1,FALSE)=A2880,FALSE),"Duplicate",IF(E2880&gt;"","Mismatch","IT Only")))),"No")</f>
        <v>No</v>
      </c>
      <c r="C2880" s="86" t="s">
        <v>430</v>
      </c>
      <c r="D2880" s="143" t="s">
        <v>431</v>
      </c>
      <c r="E2880" s="143" t="s">
        <v>1687</v>
      </c>
      <c r="F2880" s="143" t="str">
        <f>IF(E2880=0,"N/A",IF(IF(E2880&gt;"",COUNTIF(E:E,E2880),0)&gt;1,"Yes","No"))</f>
        <v>No</v>
      </c>
      <c r="G2880" s="87" t="s">
        <v>1688</v>
      </c>
      <c r="H2880" s="87" t="s">
        <v>692</v>
      </c>
      <c r="I2880" s="87" t="s">
        <v>435</v>
      </c>
      <c r="J2880" s="87" t="s">
        <v>436</v>
      </c>
      <c r="K2880" s="87">
        <v>37.577916666666702</v>
      </c>
      <c r="L2880" s="87">
        <v>-91.117099999999994</v>
      </c>
      <c r="M2880" s="87"/>
      <c r="N2880" s="87" t="s">
        <v>1687</v>
      </c>
      <c r="O2880" s="88">
        <v>48</v>
      </c>
      <c r="P2880" s="87" t="s">
        <v>1039</v>
      </c>
      <c r="Q2880" s="89"/>
    </row>
    <row r="2881" spans="1:17" x14ac:dyDescent="0.25">
      <c r="A2881" s="143"/>
      <c r="B2881" s="143" t="str">
        <f>IF(A2881&gt;"",IF(A2881=E2881,"No",(IF(IFERROR(VLOOKUP(A2881,E:E,1,FALSE)=A2881,FALSE),"Duplicate",IF(E2881&gt;"","Mismatch","IT Only")))),"No")</f>
        <v>No</v>
      </c>
      <c r="C2881" s="86" t="s">
        <v>430</v>
      </c>
      <c r="D2881" s="143" t="s">
        <v>431</v>
      </c>
      <c r="E2881" s="143" t="s">
        <v>1681</v>
      </c>
      <c r="F2881" s="143" t="str">
        <f>IF(E2881=0,"N/A",IF(IF(E2881&gt;"",COUNTIF(E:E,E2881),0)&gt;1,"Yes","No"))</f>
        <v>No</v>
      </c>
      <c r="G2881" s="87" t="s">
        <v>1682</v>
      </c>
      <c r="H2881" s="87" t="s">
        <v>692</v>
      </c>
      <c r="I2881" s="87" t="s">
        <v>435</v>
      </c>
      <c r="J2881" s="87" t="s">
        <v>436</v>
      </c>
      <c r="K2881" s="87">
        <v>37.619750000000003</v>
      </c>
      <c r="L2881" s="87">
        <v>-91.123183333333301</v>
      </c>
      <c r="M2881" s="87"/>
      <c r="N2881" s="87" t="s">
        <v>1681</v>
      </c>
      <c r="O2881" s="88">
        <v>48</v>
      </c>
      <c r="P2881" s="87" t="s">
        <v>1039</v>
      </c>
      <c r="Q2881" s="89"/>
    </row>
    <row r="2882" spans="1:17" x14ac:dyDescent="0.25">
      <c r="A2882" s="143"/>
      <c r="B2882" s="143"/>
      <c r="C2882" s="86" t="s">
        <v>430</v>
      </c>
      <c r="D2882" s="143" t="s">
        <v>431</v>
      </c>
      <c r="E2882" s="143" t="s">
        <v>10779</v>
      </c>
      <c r="F2882" s="143" t="s">
        <v>10076</v>
      </c>
      <c r="G2882" s="110" t="s">
        <v>10733</v>
      </c>
      <c r="H2882" s="110"/>
      <c r="I2882" s="110" t="s">
        <v>445</v>
      </c>
      <c r="J2882" s="110" t="s">
        <v>10517</v>
      </c>
      <c r="K2882" s="110">
        <v>38.541200000000003</v>
      </c>
      <c r="L2882" s="110">
        <v>-90.005799999999994</v>
      </c>
      <c r="M2882" s="110" t="s">
        <v>10825</v>
      </c>
      <c r="N2882" s="110"/>
      <c r="O2882" s="110"/>
      <c r="P2882" s="110"/>
      <c r="Q2882" s="110"/>
    </row>
    <row r="2883" spans="1:17" x14ac:dyDescent="0.25">
      <c r="A2883" s="143" t="s">
        <v>3878</v>
      </c>
      <c r="B2883" s="143" t="str">
        <f>IF(A2883&gt;"",IF(A2883=E2883,"No",(IF(IFERROR(VLOOKUP(A2883,E:E,1,FALSE)=A2883,FALSE),"Duplicate",IF(E2883&gt;"","Mismatch","IT Only")))),"No")</f>
        <v>No</v>
      </c>
      <c r="C2883" s="86" t="s">
        <v>430</v>
      </c>
      <c r="D2883" s="143" t="s">
        <v>431</v>
      </c>
      <c r="E2883" s="143" t="s">
        <v>3878</v>
      </c>
      <c r="F2883" s="143" t="str">
        <f>IF(E2883=0,"N/A",IF(IF(E2883&gt;"",COUNTIF(E:E,E2883),0)&gt;1,"Yes","No"))</f>
        <v>No</v>
      </c>
      <c r="G2883" s="87" t="s">
        <v>3879</v>
      </c>
      <c r="H2883" s="87" t="s">
        <v>893</v>
      </c>
      <c r="I2883" s="87" t="s">
        <v>435</v>
      </c>
      <c r="J2883" s="87" t="s">
        <v>580</v>
      </c>
      <c r="K2883" s="87">
        <v>38.254122000000002</v>
      </c>
      <c r="L2883" s="87">
        <v>-91.931599000000006</v>
      </c>
      <c r="M2883" s="87"/>
      <c r="N2883" s="87"/>
      <c r="O2883" s="87"/>
      <c r="P2883" s="87"/>
      <c r="Q2883" s="87"/>
    </row>
    <row r="2884" spans="1:17" x14ac:dyDescent="0.25">
      <c r="A2884" s="93" t="s">
        <v>4021</v>
      </c>
      <c r="B2884" s="143" t="str">
        <f>IF(A2884&gt;"",IF(A2884=E2884,"No",(IF(IFERROR(VLOOKUP(A2884,E:E,1,FALSE)=A2884,FALSE),"Duplicate",IF(E2884&gt;"","Mismatch","IT Only")))),"No")</f>
        <v>Mismatch</v>
      </c>
      <c r="C2884" s="86" t="s">
        <v>463</v>
      </c>
      <c r="D2884" s="143" t="s">
        <v>464</v>
      </c>
      <c r="E2884" s="143" t="s">
        <v>4022</v>
      </c>
      <c r="F2884" s="143" t="str">
        <f>IF(E2884=0,"N/A",IF(IF(E2884&gt;"",COUNTIF(E:E,E2884),0)&gt;1,"Yes","No"))</f>
        <v>No</v>
      </c>
      <c r="G2884" s="87" t="s">
        <v>4023</v>
      </c>
      <c r="H2884" s="87" t="s">
        <v>489</v>
      </c>
      <c r="I2884" s="87" t="s">
        <v>435</v>
      </c>
      <c r="J2884" s="87" t="s">
        <v>830</v>
      </c>
      <c r="K2884" s="87">
        <v>38.399099999999997</v>
      </c>
      <c r="L2884" s="87">
        <v>-91.336783330000003</v>
      </c>
      <c r="M2884" s="87" t="s">
        <v>4024</v>
      </c>
      <c r="N2884" s="87" t="s">
        <v>4022</v>
      </c>
      <c r="O2884" s="94">
        <v>771</v>
      </c>
      <c r="P2884" s="87" t="s">
        <v>1042</v>
      </c>
      <c r="Q2884" s="89"/>
    </row>
    <row r="2885" spans="1:17" x14ac:dyDescent="0.25">
      <c r="A2885" s="143"/>
      <c r="B2885" s="143" t="str">
        <f>IF(A2885&gt;"",IF(A2885=E2885,"No",(IF(IFERROR(VLOOKUP(A2885,E:E,1,FALSE)=A2885,FALSE),"Duplicate",IF(E2885&gt;"","Mismatch","IT Only")))),"No")</f>
        <v>No</v>
      </c>
      <c r="C2885" s="86" t="s">
        <v>430</v>
      </c>
      <c r="D2885" s="143" t="s">
        <v>431</v>
      </c>
      <c r="E2885" s="143" t="s">
        <v>8755</v>
      </c>
      <c r="F2885" s="143" t="str">
        <f>IF(E2885=0,"N/A",IF(IF(E2885&gt;"",COUNTIF(E:E,E2885),0)&gt;1,"Yes","No"))</f>
        <v>No</v>
      </c>
      <c r="G2885" s="87" t="s">
        <v>8756</v>
      </c>
      <c r="H2885" s="87" t="s">
        <v>528</v>
      </c>
      <c r="I2885" s="87" t="s">
        <v>445</v>
      </c>
      <c r="J2885" s="87" t="s">
        <v>436</v>
      </c>
      <c r="K2885" s="87"/>
      <c r="L2885" s="87"/>
      <c r="M2885" s="87"/>
      <c r="N2885" s="87" t="s">
        <v>8755</v>
      </c>
      <c r="O2885" s="87" t="s">
        <v>8757</v>
      </c>
      <c r="P2885" s="87" t="s">
        <v>530</v>
      </c>
      <c r="Q2885" s="87" t="s">
        <v>531</v>
      </c>
    </row>
    <row r="2886" spans="1:17" x14ac:dyDescent="0.25">
      <c r="A2886" s="143" t="s">
        <v>8589</v>
      </c>
      <c r="B2886" s="143" t="str">
        <f>IF(A2886&gt;"",IF(A2886=E2886,"No",(IF(IFERROR(VLOOKUP(A2886,E:E,1,FALSE)=A2886,FALSE),"Duplicate",IF(E2886&gt;"","Mismatch","IT Only")))),"No")</f>
        <v>No</v>
      </c>
      <c r="C2886" s="86" t="s">
        <v>430</v>
      </c>
      <c r="D2886" s="143" t="s">
        <v>431</v>
      </c>
      <c r="E2886" s="143" t="s">
        <v>8589</v>
      </c>
      <c r="F2886" s="143" t="str">
        <f>IF(E2886=0,"N/A",IF(IF(E2886&gt;"",COUNTIF(E:E,E2886),0)&gt;1,"Yes","No"))</f>
        <v>No</v>
      </c>
      <c r="G2886" s="87" t="s">
        <v>8590</v>
      </c>
      <c r="H2886" s="87" t="s">
        <v>1813</v>
      </c>
      <c r="I2886" s="87" t="s">
        <v>445</v>
      </c>
      <c r="J2886" s="87" t="s">
        <v>536</v>
      </c>
      <c r="K2886" s="87">
        <v>39.849034000000003</v>
      </c>
      <c r="L2886" s="87">
        <v>-90.753859000000006</v>
      </c>
      <c r="M2886" s="87"/>
      <c r="N2886" s="87"/>
      <c r="O2886" s="87"/>
      <c r="P2886" s="87"/>
      <c r="Q2886" s="87"/>
    </row>
    <row r="2887" spans="1:17" x14ac:dyDescent="0.25">
      <c r="A2887" s="93" t="s">
        <v>3966</v>
      </c>
      <c r="B2887" s="84" t="str">
        <f>IF(A2887&gt;"",IF(A2887=E2887,"No",(IF(IFERROR(VLOOKUP(A2887,E:E,1,FALSE)=A2887,FALSE),"Duplicate",IF(E2887&gt;"","Mismatch","IT Only")))),"No")</f>
        <v>Mismatch</v>
      </c>
      <c r="C2887" s="86" t="s">
        <v>463</v>
      </c>
      <c r="D2887" s="84" t="s">
        <v>464</v>
      </c>
      <c r="E2887" s="143" t="s">
        <v>3967</v>
      </c>
      <c r="F2887" s="84" t="str">
        <f>IF(E2887=0,"N/A",IF(IF(E2887&gt;"",COUNTIF(E:E,E2887),0)&gt;1,"Yes","No"))</f>
        <v>No</v>
      </c>
      <c r="G2887" s="87" t="s">
        <v>3968</v>
      </c>
      <c r="H2887" s="87" t="s">
        <v>444</v>
      </c>
      <c r="I2887" s="87" t="s">
        <v>445</v>
      </c>
      <c r="J2887" s="87" t="s">
        <v>467</v>
      </c>
      <c r="K2887" s="87">
        <v>40.932716669999998</v>
      </c>
      <c r="L2887" s="87">
        <v>-90.345616669999998</v>
      </c>
      <c r="M2887" s="87"/>
      <c r="N2887" s="87" t="s">
        <v>3969</v>
      </c>
      <c r="O2887" s="87" t="s">
        <v>3970</v>
      </c>
      <c r="P2887" s="87" t="s">
        <v>457</v>
      </c>
      <c r="Q2887" s="87" t="s">
        <v>470</v>
      </c>
    </row>
    <row r="2888" spans="1:17" x14ac:dyDescent="0.25">
      <c r="A2888" s="143"/>
      <c r="B2888" s="84" t="s">
        <v>10076</v>
      </c>
      <c r="C2888" s="86" t="s">
        <v>430</v>
      </c>
      <c r="D2888" s="84" t="s">
        <v>431</v>
      </c>
      <c r="E2888" s="84" t="s">
        <v>10631</v>
      </c>
      <c r="F2888" s="84" t="str">
        <f>IF(E2888=0,"N/A",IF(IF(E2888&gt;"",COUNTIF(E:E,E2888),0)&gt;1,"Yes","No"))</f>
        <v>No</v>
      </c>
      <c r="G2888" s="87" t="s">
        <v>10632</v>
      </c>
      <c r="H2888" s="87" t="s">
        <v>444</v>
      </c>
      <c r="I2888" s="87" t="s">
        <v>445</v>
      </c>
      <c r="J2888" s="87" t="s">
        <v>10517</v>
      </c>
      <c r="K2888" s="87">
        <v>-89.646799999999999</v>
      </c>
      <c r="L2888" s="87">
        <v>40.731099999999998</v>
      </c>
      <c r="M2888" s="87" t="s">
        <v>10633</v>
      </c>
      <c r="N2888" s="87"/>
      <c r="O2888" s="88"/>
      <c r="P2888" s="87"/>
      <c r="Q2888" s="87"/>
    </row>
    <row r="2889" spans="1:17" x14ac:dyDescent="0.25">
      <c r="A2889" s="143"/>
      <c r="B2889" s="84" t="str">
        <f>IF(A2889&gt;"",IF(A2889=E2889,"No",(IF(IFERROR(VLOOKUP(A2889,E:E,1,FALSE)=A2889,FALSE),"Duplicate",IF(E2889&gt;"","Mismatch","IT Only")))),"No")</f>
        <v>No</v>
      </c>
      <c r="C2889" s="86" t="s">
        <v>430</v>
      </c>
      <c r="D2889" s="84" t="s">
        <v>431</v>
      </c>
      <c r="E2889" s="84" t="s">
        <v>8672</v>
      </c>
      <c r="F2889" s="84" t="str">
        <f>IF(E2889=0,"N/A",IF(IF(E2889&gt;"",COUNTIF(E:E,E2889),0)&gt;1,"Yes","No"))</f>
        <v>No</v>
      </c>
      <c r="G2889" s="87" t="s">
        <v>8673</v>
      </c>
      <c r="H2889" s="87" t="s">
        <v>644</v>
      </c>
      <c r="I2889" s="87" t="s">
        <v>435</v>
      </c>
      <c r="J2889" s="87" t="s">
        <v>436</v>
      </c>
      <c r="K2889" s="87">
        <v>38.41031667</v>
      </c>
      <c r="L2889" s="87">
        <v>-90.43171667</v>
      </c>
      <c r="M2889" s="87"/>
      <c r="N2889" s="87" t="s">
        <v>8672</v>
      </c>
      <c r="O2889" s="94">
        <v>575</v>
      </c>
      <c r="P2889" s="87" t="s">
        <v>645</v>
      </c>
      <c r="Q2889" s="89"/>
    </row>
    <row r="2890" spans="1:17" x14ac:dyDescent="0.25">
      <c r="A2890" s="143"/>
      <c r="B2890" s="84" t="s">
        <v>10076</v>
      </c>
      <c r="C2890" s="86" t="s">
        <v>430</v>
      </c>
      <c r="D2890" s="84" t="s">
        <v>431</v>
      </c>
      <c r="E2890" s="143" t="s">
        <v>11148</v>
      </c>
      <c r="F2890" s="84" t="str">
        <f>IF(E2890=0,"N/A",IF(IF(E2890&gt;"",COUNTIF(E:E,E2890),0)&gt;1,"Yes","No"))</f>
        <v>No</v>
      </c>
      <c r="G2890" s="87" t="str">
        <f>UPPER("Saint Gregory Armenia Community Granite City")</f>
        <v>SAINT GREGORY ARMENIA COMMUNITY GRANITE CITY</v>
      </c>
      <c r="H2890" s="87" t="s">
        <v>558</v>
      </c>
      <c r="I2890" s="87" t="s">
        <v>445</v>
      </c>
      <c r="J2890" s="87" t="s">
        <v>10517</v>
      </c>
      <c r="K2890" s="87">
        <v>-90.133133000000001</v>
      </c>
      <c r="L2890" s="87">
        <v>38.728287000000002</v>
      </c>
      <c r="M2890" s="87" t="s">
        <v>11149</v>
      </c>
      <c r="N2890" s="87"/>
      <c r="O2890" s="87"/>
      <c r="P2890" s="87"/>
      <c r="Q2890" s="87"/>
    </row>
    <row r="2891" spans="1:17" x14ac:dyDescent="0.25">
      <c r="A2891" s="143"/>
      <c r="B2891" s="84" t="str">
        <f>IF(A2891&gt;"",IF(A2891=E2891,"No",(IF(IFERROR(VLOOKUP(A2891,E:E,1,FALSE)=A2891,FALSE),"Duplicate",IF(E2891&gt;"","Mismatch","IT Only")))),"No")</f>
        <v>No</v>
      </c>
      <c r="C2891" s="86" t="s">
        <v>430</v>
      </c>
      <c r="D2891" s="84" t="s">
        <v>431</v>
      </c>
      <c r="E2891" s="84" t="s">
        <v>8341</v>
      </c>
      <c r="F2891" s="84" t="str">
        <f>IF(E2891=0,"N/A",IF(IF(E2891&gt;"",COUNTIF(E:E,E2891),0)&gt;1,"Yes","No"))</f>
        <v>No</v>
      </c>
      <c r="G2891" s="87" t="s">
        <v>8342</v>
      </c>
      <c r="H2891" s="87" t="s">
        <v>6922</v>
      </c>
      <c r="I2891" s="87" t="s">
        <v>445</v>
      </c>
      <c r="J2891" s="87" t="s">
        <v>436</v>
      </c>
      <c r="K2891" s="87"/>
      <c r="L2891" s="87"/>
      <c r="M2891" s="87"/>
      <c r="N2891" s="87" t="s">
        <v>8341</v>
      </c>
      <c r="O2891" s="87" t="s">
        <v>8343</v>
      </c>
      <c r="P2891" s="87" t="s">
        <v>8066</v>
      </c>
      <c r="Q2891" s="87" t="s">
        <v>8067</v>
      </c>
    </row>
    <row r="2892" spans="1:17" x14ac:dyDescent="0.25">
      <c r="A2892" s="143"/>
      <c r="B2892" s="143" t="str">
        <f>IF(A2892&gt;"",IF(A2892=E2892,"No",(IF(IFERROR(VLOOKUP(A2892,E:E,1,FALSE)=A2892,FALSE),"Duplicate",IF(E2892&gt;"","Mismatch","IT Only")))),"No")</f>
        <v>No</v>
      </c>
      <c r="C2892" s="86" t="s">
        <v>430</v>
      </c>
      <c r="D2892" s="143" t="s">
        <v>431</v>
      </c>
      <c r="E2892" s="143" t="s">
        <v>8549</v>
      </c>
      <c r="F2892" s="143" t="str">
        <f>IF(E2892=0,"N/A",IF(IF(E2892&gt;"",COUNTIF(E:E,E2892),0)&gt;1,"Yes","No"))</f>
        <v>No</v>
      </c>
      <c r="G2892" s="87" t="s">
        <v>8550</v>
      </c>
      <c r="H2892" s="87" t="s">
        <v>440</v>
      </c>
      <c r="I2892" s="87" t="s">
        <v>435</v>
      </c>
      <c r="J2892" s="87" t="s">
        <v>436</v>
      </c>
      <c r="K2892" s="87">
        <v>38.589816669999998</v>
      </c>
      <c r="L2892" s="87">
        <v>-90.215866669999997</v>
      </c>
      <c r="M2892" s="87"/>
      <c r="N2892" s="87" t="s">
        <v>8549</v>
      </c>
      <c r="O2892" s="94">
        <v>381</v>
      </c>
      <c r="P2892" s="87" t="s">
        <v>441</v>
      </c>
      <c r="Q2892" s="89"/>
    </row>
    <row r="2893" spans="1:17" x14ac:dyDescent="0.25">
      <c r="A2893" s="143"/>
      <c r="B2893" s="84" t="str">
        <f>IF(A2893&gt;"",IF(A2893=E2893,"No",(IF(IFERROR(VLOOKUP(A2893,E:E,1,FALSE)=A2893,FALSE),"Duplicate",IF(E2893&gt;"","Mismatch","IT Only")))),"No")</f>
        <v>No</v>
      </c>
      <c r="C2893" s="86" t="s">
        <v>430</v>
      </c>
      <c r="D2893" s="84" t="s">
        <v>431</v>
      </c>
      <c r="E2893" s="143" t="s">
        <v>10210</v>
      </c>
      <c r="F2893" s="84" t="str">
        <f>IF(E2893=0,"N/A",IF(IF(E2893&gt;"",COUNTIF(E:E,E2893),0)&gt;1,"Yes","No"))</f>
        <v>No</v>
      </c>
      <c r="G2893" s="87" t="s">
        <v>10211</v>
      </c>
      <c r="H2893" s="87" t="s">
        <v>10196</v>
      </c>
      <c r="I2893" s="87" t="s">
        <v>445</v>
      </c>
      <c r="J2893" s="87" t="s">
        <v>536</v>
      </c>
      <c r="K2893" s="118">
        <v>-87.601900000000001</v>
      </c>
      <c r="L2893" s="118">
        <v>40.121099999999998</v>
      </c>
      <c r="M2893" s="87" t="s">
        <v>10212</v>
      </c>
      <c r="N2893" s="87"/>
      <c r="O2893" s="94"/>
      <c r="P2893" s="87"/>
      <c r="Q2893" s="89"/>
    </row>
    <row r="2894" spans="1:17" x14ac:dyDescent="0.25">
      <c r="A2894" s="143"/>
      <c r="B2894" s="143" t="str">
        <f>IF(A2894&gt;"",IF(A2894=E2894,"No",(IF(IFERROR(VLOOKUP(A2894,E:E,1,FALSE)=A2894,FALSE),"Duplicate",IF(E2894&gt;"","Mismatch","IT Only")))),"No")</f>
        <v>No</v>
      </c>
      <c r="C2894" s="86" t="s">
        <v>430</v>
      </c>
      <c r="D2894" s="143" t="s">
        <v>431</v>
      </c>
      <c r="E2894" s="143" t="s">
        <v>8928</v>
      </c>
      <c r="F2894" s="143" t="str">
        <f>IF(E2894=0,"N/A",IF(IF(E2894&gt;"",COUNTIF(E:E,E2894),0)&gt;1,"Yes","No"))</f>
        <v>No</v>
      </c>
      <c r="G2894" s="87" t="s">
        <v>8929</v>
      </c>
      <c r="H2894" s="87" t="s">
        <v>489</v>
      </c>
      <c r="I2894" s="87" t="s">
        <v>435</v>
      </c>
      <c r="J2894" s="87" t="s">
        <v>436</v>
      </c>
      <c r="K2894" s="87">
        <v>38.519938000000003</v>
      </c>
      <c r="L2894" s="87">
        <v>-92.363966000000005</v>
      </c>
      <c r="M2894" s="87"/>
      <c r="N2894" s="87" t="s">
        <v>8928</v>
      </c>
      <c r="O2894" s="94">
        <v>806</v>
      </c>
      <c r="P2894" s="87" t="s">
        <v>490</v>
      </c>
      <c r="Q2894" s="89"/>
    </row>
    <row r="2895" spans="1:17" x14ac:dyDescent="0.25">
      <c r="A2895" s="143"/>
      <c r="B2895" s="143" t="str">
        <f>IF(A2895&gt;"",IF(A2895=E2895,"No",(IF(IFERROR(VLOOKUP(A2895,E:E,1,FALSE)=A2895,FALSE),"Duplicate",IF(E2895&gt;"","Mismatch","IT Only")))),"No")</f>
        <v>No</v>
      </c>
      <c r="C2895" s="86" t="s">
        <v>430</v>
      </c>
      <c r="D2895" s="143" t="s">
        <v>431</v>
      </c>
      <c r="E2895" s="143" t="s">
        <v>8447</v>
      </c>
      <c r="F2895" s="143" t="str">
        <f>IF(E2895=0,"N/A",IF(IF(E2895&gt;"",COUNTIF(E:E,E2895),0)&gt;1,"Yes","No"))</f>
        <v>No</v>
      </c>
      <c r="G2895" s="87" t="s">
        <v>8448</v>
      </c>
      <c r="H2895" s="87" t="s">
        <v>593</v>
      </c>
      <c r="I2895" s="87" t="s">
        <v>435</v>
      </c>
      <c r="J2895" s="87" t="s">
        <v>436</v>
      </c>
      <c r="K2895" s="87">
        <v>38.80865</v>
      </c>
      <c r="L2895" s="87">
        <v>-90.358433329999997</v>
      </c>
      <c r="M2895" s="87"/>
      <c r="N2895" s="87" t="s">
        <v>8447</v>
      </c>
      <c r="O2895" s="94">
        <v>134</v>
      </c>
      <c r="P2895" s="87" t="s">
        <v>1232</v>
      </c>
      <c r="Q2895" s="89"/>
    </row>
    <row r="2896" spans="1:17" x14ac:dyDescent="0.25">
      <c r="A2896" s="143" t="s">
        <v>8497</v>
      </c>
      <c r="B2896" s="84" t="str">
        <f>IF(A2896&gt;"",IF(A2896=E2896,"No",(IF(IFERROR(VLOOKUP(A2896,E:E,1,FALSE)=A2896,FALSE),"Duplicate",IF(E2896&gt;"","Mismatch","IT Only")))),"No")</f>
        <v>Mismatch</v>
      </c>
      <c r="C2896" s="86" t="s">
        <v>463</v>
      </c>
      <c r="D2896" s="84" t="s">
        <v>464</v>
      </c>
      <c r="E2896" s="84" t="s">
        <v>8498</v>
      </c>
      <c r="F2896" s="84" t="str">
        <f>IF(E2896=0,"N/A",IF(IF(E2896&gt;"",COUNTIF(E:E,E2896),0)&gt;1,"Yes","No"))</f>
        <v>No</v>
      </c>
      <c r="G2896" s="87" t="s">
        <v>8499</v>
      </c>
      <c r="H2896" s="87" t="s">
        <v>493</v>
      </c>
      <c r="I2896" s="87" t="s">
        <v>445</v>
      </c>
      <c r="J2896" s="87" t="s">
        <v>436</v>
      </c>
      <c r="K2896" s="87">
        <v>39.895650000000003</v>
      </c>
      <c r="L2896" s="87">
        <v>-89.594049999999996</v>
      </c>
      <c r="M2896" s="87"/>
      <c r="N2896" s="87" t="s">
        <v>8498</v>
      </c>
      <c r="O2896" s="87" t="s">
        <v>8500</v>
      </c>
      <c r="P2896" s="87" t="s">
        <v>806</v>
      </c>
      <c r="Q2896" s="87" t="s">
        <v>807</v>
      </c>
    </row>
    <row r="2897" spans="1:17" x14ac:dyDescent="0.25">
      <c r="A2897" s="143"/>
      <c r="B2897" s="143" t="str">
        <f>IF(A2897&gt;"",IF(A2897=E2897,"No",(IF(IFERROR(VLOOKUP(A2897,E:E,1,FALSE)=A2897,FALSE),"Duplicate",IF(E2897&gt;"","Mismatch","IT Only")))),"No")</f>
        <v>No</v>
      </c>
      <c r="C2897" s="86" t="s">
        <v>430</v>
      </c>
      <c r="D2897" s="143" t="s">
        <v>431</v>
      </c>
      <c r="E2897" s="143" t="s">
        <v>8507</v>
      </c>
      <c r="F2897" s="84" t="str">
        <f>IF(E2897=0,"N/A",IF(IF(E2897&gt;"",COUNTIF(E:E,E2897),0)&gt;1,"Yes","No"))</f>
        <v>No</v>
      </c>
      <c r="G2897" s="87" t="s">
        <v>8508</v>
      </c>
      <c r="H2897" s="87" t="s">
        <v>516</v>
      </c>
      <c r="I2897" s="87" t="s">
        <v>445</v>
      </c>
      <c r="J2897" s="87" t="s">
        <v>436</v>
      </c>
      <c r="K2897" s="87">
        <v>38.533748000000003</v>
      </c>
      <c r="L2897" s="87">
        <v>-89.899750999999995</v>
      </c>
      <c r="M2897" s="87"/>
      <c r="N2897" s="87" t="s">
        <v>8509</v>
      </c>
      <c r="O2897" s="87" t="s">
        <v>8510</v>
      </c>
      <c r="P2897" s="87" t="s">
        <v>524</v>
      </c>
      <c r="Q2897" s="87" t="s">
        <v>525</v>
      </c>
    </row>
    <row r="2898" spans="1:17" x14ac:dyDescent="0.25">
      <c r="A2898" s="143"/>
      <c r="B2898" s="143" t="str">
        <f>IF(A2898&gt;"",IF(A2898=E2898,"No",(IF(IFERROR(VLOOKUP(A2898,E:E,1,FALSE)=A2898,FALSE),"Duplicate",IF(E2898&gt;"","Mismatch","IT Only")))),"No")</f>
        <v>No</v>
      </c>
      <c r="C2898" s="86" t="s">
        <v>430</v>
      </c>
      <c r="D2898" s="143" t="s">
        <v>431</v>
      </c>
      <c r="E2898" s="143" t="s">
        <v>8514</v>
      </c>
      <c r="F2898" s="84" t="str">
        <f>IF(E2898=0,"N/A",IF(IF(E2898&gt;"",COUNTIF(E:E,E2898),0)&gt;1,"Yes","No"))</f>
        <v>No</v>
      </c>
      <c r="G2898" s="87" t="s">
        <v>8515</v>
      </c>
      <c r="H2898" s="87" t="s">
        <v>516</v>
      </c>
      <c r="I2898" s="87" t="s">
        <v>445</v>
      </c>
      <c r="J2898" s="87" t="s">
        <v>436</v>
      </c>
      <c r="K2898" s="87">
        <v>38.540546999999997</v>
      </c>
      <c r="L2898" s="87">
        <v>-89.884186999999997</v>
      </c>
      <c r="M2898" s="87"/>
      <c r="N2898" s="87" t="s">
        <v>8516</v>
      </c>
      <c r="O2898" s="87" t="s">
        <v>8517</v>
      </c>
      <c r="P2898" s="87" t="s">
        <v>524</v>
      </c>
      <c r="Q2898" s="87" t="s">
        <v>525</v>
      </c>
    </row>
    <row r="2899" spans="1:17" x14ac:dyDescent="0.25">
      <c r="B2899" s="84" t="str">
        <f>IF(A2899&gt;"",IF(A2899=E2899,"No",(IF(IFERROR(VLOOKUP(A2899,E:E,1,FALSE)=A2899,FALSE),"Duplicate",IF(E2899&gt;"","Mismatch","IT Only")))),"No")</f>
        <v>No</v>
      </c>
      <c r="C2899" s="86" t="s">
        <v>430</v>
      </c>
      <c r="D2899" s="84" t="s">
        <v>431</v>
      </c>
      <c r="E2899" s="84" t="s">
        <v>8459</v>
      </c>
      <c r="F2899" s="84" t="str">
        <f>IF(E2899=0,"N/A",IF(IF(E2899&gt;"",COUNTIF(E:E,E2899),0)&gt;1,"Yes","No"))</f>
        <v>No</v>
      </c>
      <c r="G2899" s="87" t="s">
        <v>8460</v>
      </c>
      <c r="H2899" s="87" t="s">
        <v>528</v>
      </c>
      <c r="I2899" s="87" t="s">
        <v>445</v>
      </c>
      <c r="J2899" s="87" t="s">
        <v>436</v>
      </c>
      <c r="K2899" s="87">
        <v>39.400500000000001</v>
      </c>
      <c r="L2899" s="87">
        <v>-88.841999999999999</v>
      </c>
      <c r="M2899" s="87"/>
      <c r="N2899" s="87" t="s">
        <v>8459</v>
      </c>
      <c r="O2899" s="87" t="s">
        <v>8461</v>
      </c>
      <c r="P2899" s="87" t="s">
        <v>714</v>
      </c>
      <c r="Q2899" s="87" t="s">
        <v>715</v>
      </c>
    </row>
    <row r="2900" spans="1:17" x14ac:dyDescent="0.25">
      <c r="A2900" s="143"/>
      <c r="B2900" s="84" t="str">
        <f>IF(A2900&gt;"",IF(A2900=E2900,"No",(IF(IFERROR(VLOOKUP(A2900,E:E,1,FALSE)=A2900,FALSE),"Duplicate",IF(E2900&gt;"","Mismatch","IT Only")))),"No")</f>
        <v>No</v>
      </c>
      <c r="C2900" s="86" t="s">
        <v>430</v>
      </c>
      <c r="D2900" s="84" t="s">
        <v>431</v>
      </c>
      <c r="E2900" s="143" t="s">
        <v>8475</v>
      </c>
      <c r="F2900" s="84" t="str">
        <f>IF(E2900=0,"N/A",IF(IF(E2900&gt;"",COUNTIF(E:E,E2900),0)&gt;1,"Yes","No"))</f>
        <v>No</v>
      </c>
      <c r="G2900" s="87" t="s">
        <v>8476</v>
      </c>
      <c r="H2900" s="87" t="s">
        <v>672</v>
      </c>
      <c r="I2900" s="87" t="s">
        <v>445</v>
      </c>
      <c r="J2900" s="87" t="s">
        <v>467</v>
      </c>
      <c r="K2900" s="87">
        <v>40.771999999999998</v>
      </c>
      <c r="L2900" s="87">
        <v>-87.568666669999999</v>
      </c>
      <c r="M2900" s="87"/>
      <c r="N2900" s="87" t="s">
        <v>8475</v>
      </c>
      <c r="O2900" s="87" t="s">
        <v>8477</v>
      </c>
      <c r="P2900" s="87" t="s">
        <v>1026</v>
      </c>
      <c r="Q2900" s="87" t="s">
        <v>1027</v>
      </c>
    </row>
    <row r="2901" spans="1:17" x14ac:dyDescent="0.25">
      <c r="A2901" s="84" t="s">
        <v>8482</v>
      </c>
      <c r="B2901" s="84" t="str">
        <f>IF(A2901&gt;"",IF(A2901=E2901,"No",(IF(IFERROR(VLOOKUP(A2901,E:E,1,FALSE)=A2901,FALSE),"Duplicate",IF(E2901&gt;"","Mismatch","IT Only")))),"No")</f>
        <v>Mismatch</v>
      </c>
      <c r="C2901" s="86" t="s">
        <v>463</v>
      </c>
      <c r="D2901" s="84" t="s">
        <v>464</v>
      </c>
      <c r="E2901" s="84" t="s">
        <v>8483</v>
      </c>
      <c r="F2901" s="84" t="str">
        <f>IF(E2901=0,"N/A",IF(IF(E2901&gt;"",COUNTIF(E:E,E2901),0)&gt;1,"Yes","No"))</f>
        <v>No</v>
      </c>
      <c r="G2901" s="87" t="s">
        <v>8484</v>
      </c>
      <c r="H2901" s="87" t="s">
        <v>479</v>
      </c>
      <c r="I2901" s="87" t="s">
        <v>445</v>
      </c>
      <c r="J2901" s="87" t="s">
        <v>436</v>
      </c>
      <c r="K2901" s="87">
        <v>40.175166670000003</v>
      </c>
      <c r="L2901" s="87">
        <v>-90.278350000000003</v>
      </c>
      <c r="M2901" s="87"/>
      <c r="N2901" s="87" t="s">
        <v>8483</v>
      </c>
      <c r="O2901" s="87" t="s">
        <v>8485</v>
      </c>
      <c r="P2901" s="87" t="s">
        <v>482</v>
      </c>
      <c r="Q2901" s="87" t="s">
        <v>483</v>
      </c>
    </row>
    <row r="2902" spans="1:17" x14ac:dyDescent="0.25">
      <c r="A2902" s="143"/>
      <c r="B2902" s="143" t="str">
        <f>IF(A2902&gt;"",IF(A2902=E2902,"No",(IF(IFERROR(VLOOKUP(A2902,E:E,1,FALSE)=A2902,FALSE),"Duplicate",IF(E2902&gt;"","Mismatch","IT Only")))),"No")</f>
        <v>No</v>
      </c>
      <c r="C2902" s="86" t="s">
        <v>430</v>
      </c>
      <c r="D2902" s="143" t="s">
        <v>431</v>
      </c>
      <c r="E2902" s="143" t="s">
        <v>8462</v>
      </c>
      <c r="F2902" s="143" t="str">
        <f>IF(E2902=0,"N/A",IF(IF(E2902&gt;"",COUNTIF(E:E,E2902),0)&gt;1,"Yes","No"))</f>
        <v>No</v>
      </c>
      <c r="G2902" s="87" t="s">
        <v>8463</v>
      </c>
      <c r="H2902" s="87" t="s">
        <v>528</v>
      </c>
      <c r="I2902" s="87" t="s">
        <v>445</v>
      </c>
      <c r="J2902" s="87" t="s">
        <v>436</v>
      </c>
      <c r="K2902" s="87">
        <v>39.420333329999998</v>
      </c>
      <c r="L2902" s="87">
        <v>-88.793133330000003</v>
      </c>
      <c r="M2902" s="87"/>
      <c r="N2902" s="87" t="s">
        <v>8462</v>
      </c>
      <c r="O2902" s="87" t="s">
        <v>8464</v>
      </c>
      <c r="P2902" s="87" t="s">
        <v>714</v>
      </c>
      <c r="Q2902" s="87" t="s">
        <v>715</v>
      </c>
    </row>
    <row r="2903" spans="1:17" x14ac:dyDescent="0.25">
      <c r="A2903" s="143" t="s">
        <v>8465</v>
      </c>
      <c r="B2903" s="84" t="str">
        <f>IF(A2903&gt;"",IF(A2903=E2903,"No",(IF(IFERROR(VLOOKUP(A2903,E:E,1,FALSE)=A2903,FALSE),"Duplicate",IF(E2903&gt;"","Mismatch","IT Only")))),"No")</f>
        <v>No</v>
      </c>
      <c r="C2903" s="86" t="s">
        <v>430</v>
      </c>
      <c r="D2903" s="84" t="s">
        <v>472</v>
      </c>
      <c r="E2903" s="84" t="s">
        <v>8466</v>
      </c>
      <c r="F2903" s="84" t="str">
        <f>IF(E2903=0,"N/A",IF(IF(E2903&gt;"",COUNTIF(E:E,E2903),0)&gt;1,"Yes","No"))</f>
        <v>No</v>
      </c>
      <c r="G2903" s="87" t="s">
        <v>8467</v>
      </c>
      <c r="H2903" s="87" t="s">
        <v>528</v>
      </c>
      <c r="I2903" s="87" t="s">
        <v>445</v>
      </c>
      <c r="J2903" s="87" t="s">
        <v>552</v>
      </c>
      <c r="K2903" s="87">
        <v>39.34183333</v>
      </c>
      <c r="L2903" s="87">
        <v>-88.787700000000001</v>
      </c>
      <c r="M2903" s="87"/>
      <c r="N2903" s="87" t="s">
        <v>8466</v>
      </c>
      <c r="O2903" s="87" t="s">
        <v>8468</v>
      </c>
      <c r="P2903" s="87" t="s">
        <v>714</v>
      </c>
      <c r="Q2903" s="87" t="s">
        <v>715</v>
      </c>
    </row>
    <row r="2904" spans="1:17" x14ac:dyDescent="0.25">
      <c r="A2904" s="143"/>
      <c r="B2904" s="143" t="str">
        <f>IF(A2904&gt;"",IF(A2904=E2904,"No",(IF(IFERROR(VLOOKUP(A2904,E:E,1,FALSE)=A2904,FALSE),"Duplicate",IF(E2904&gt;"","Mismatch","IT Only")))),"No")</f>
        <v>No</v>
      </c>
      <c r="C2904" s="86" t="s">
        <v>430</v>
      </c>
      <c r="D2904" s="143" t="s">
        <v>431</v>
      </c>
      <c r="E2904" s="143" t="s">
        <v>8469</v>
      </c>
      <c r="F2904" s="143" t="str">
        <f>IF(E2904=0,"N/A",IF(IF(E2904&gt;"",COUNTIF(E:E,E2904),0)&gt;1,"Yes","No"))</f>
        <v>No</v>
      </c>
      <c r="G2904" s="87" t="s">
        <v>8470</v>
      </c>
      <c r="H2904" s="87" t="s">
        <v>528</v>
      </c>
      <c r="I2904" s="87" t="s">
        <v>445</v>
      </c>
      <c r="J2904" s="87" t="s">
        <v>436</v>
      </c>
      <c r="K2904" s="87">
        <v>39.40966667</v>
      </c>
      <c r="L2904" s="87">
        <v>-88.82981667</v>
      </c>
      <c r="M2904" s="87"/>
      <c r="N2904" s="87" t="s">
        <v>8469</v>
      </c>
      <c r="O2904" s="87" t="s">
        <v>8471</v>
      </c>
      <c r="P2904" s="87" t="s">
        <v>714</v>
      </c>
      <c r="Q2904" s="87" t="s">
        <v>715</v>
      </c>
    </row>
    <row r="2905" spans="1:17" x14ac:dyDescent="0.25">
      <c r="A2905" s="143"/>
      <c r="B2905" s="143" t="str">
        <f>IF(A2905&gt;"",IF(A2905=E2905,"No",(IF(IFERROR(VLOOKUP(A2905,E:E,1,FALSE)=A2905,FALSE),"Duplicate",IF(E2905&gt;"","Mismatch","IT Only")))),"No")</f>
        <v>No</v>
      </c>
      <c r="C2905" s="86" t="s">
        <v>430</v>
      </c>
      <c r="D2905" s="143" t="s">
        <v>431</v>
      </c>
      <c r="E2905" s="143" t="s">
        <v>8456</v>
      </c>
      <c r="F2905" s="143" t="str">
        <f>IF(E2905=0,"N/A",IF(IF(E2905&gt;"",COUNTIF(E:E,E2905),0)&gt;1,"Yes","No"))</f>
        <v>No</v>
      </c>
      <c r="G2905" s="87" t="s">
        <v>8457</v>
      </c>
      <c r="H2905" s="87" t="s">
        <v>528</v>
      </c>
      <c r="I2905" s="87" t="s">
        <v>445</v>
      </c>
      <c r="J2905" s="87" t="s">
        <v>436</v>
      </c>
      <c r="K2905" s="106">
        <v>39.406500000000001</v>
      </c>
      <c r="L2905" s="106">
        <v>-88.786333330000005</v>
      </c>
      <c r="M2905" s="87"/>
      <c r="N2905" s="87" t="s">
        <v>8456</v>
      </c>
      <c r="O2905" s="87" t="s">
        <v>8458</v>
      </c>
      <c r="P2905" s="87" t="s">
        <v>714</v>
      </c>
      <c r="Q2905" s="87" t="s">
        <v>715</v>
      </c>
    </row>
    <row r="2906" spans="1:17" x14ac:dyDescent="0.25">
      <c r="A2906" s="143"/>
      <c r="B2906" s="143" t="str">
        <f>IF(A2906&gt;"",IF(A2906=E2906,"No",(IF(IFERROR(VLOOKUP(A2906,E:E,1,FALSE)=A2906,FALSE),"Duplicate",IF(E2906&gt;"","Mismatch","IT Only")))),"No")</f>
        <v>No</v>
      </c>
      <c r="C2906" s="86" t="s">
        <v>430</v>
      </c>
      <c r="D2906" s="143" t="s">
        <v>431</v>
      </c>
      <c r="E2906" s="143" t="s">
        <v>8472</v>
      </c>
      <c r="F2906" s="143" t="str">
        <f>IF(E2906=0,"N/A",IF(IF(E2906&gt;"",COUNTIF(E:E,E2906),0)&gt;1,"Yes","No"))</f>
        <v>No</v>
      </c>
      <c r="G2906" s="87" t="s">
        <v>8473</v>
      </c>
      <c r="H2906" s="87" t="s">
        <v>528</v>
      </c>
      <c r="I2906" s="87" t="s">
        <v>445</v>
      </c>
      <c r="J2906" s="87" t="s">
        <v>436</v>
      </c>
      <c r="K2906" s="87">
        <v>39.401000000000003</v>
      </c>
      <c r="L2906" s="87">
        <v>-88.807249999999996</v>
      </c>
      <c r="M2906" s="87"/>
      <c r="N2906" s="87" t="s">
        <v>8472</v>
      </c>
      <c r="O2906" s="87" t="s">
        <v>8474</v>
      </c>
      <c r="P2906" s="87" t="s">
        <v>714</v>
      </c>
      <c r="Q2906" s="87" t="s">
        <v>715</v>
      </c>
    </row>
    <row r="2907" spans="1:17" x14ac:dyDescent="0.25">
      <c r="A2907" s="143"/>
      <c r="B2907" s="143"/>
      <c r="D2907" s="143"/>
      <c r="E2907" s="150" t="s">
        <v>10498</v>
      </c>
      <c r="F2907" s="143"/>
      <c r="G2907" s="130" t="s">
        <v>10516</v>
      </c>
      <c r="H2907" s="130" t="s">
        <v>10196</v>
      </c>
      <c r="I2907" s="130" t="s">
        <v>445</v>
      </c>
      <c r="J2907" s="130" t="s">
        <v>10517</v>
      </c>
      <c r="K2907" s="148">
        <v>-88.3215</v>
      </c>
      <c r="L2907" s="148">
        <v>39.601900000000001</v>
      </c>
      <c r="M2907" s="130" t="s">
        <v>10516</v>
      </c>
      <c r="N2907" s="87"/>
      <c r="O2907" s="94"/>
      <c r="P2907" s="87"/>
      <c r="Q2907" s="89"/>
    </row>
    <row r="2908" spans="1:17" x14ac:dyDescent="0.25">
      <c r="A2908" s="143"/>
      <c r="B2908" s="143"/>
      <c r="C2908" s="86" t="s">
        <v>430</v>
      </c>
      <c r="D2908" s="143" t="s">
        <v>431</v>
      </c>
      <c r="E2908" s="143" t="s">
        <v>10770</v>
      </c>
      <c r="F2908" s="143" t="s">
        <v>10076</v>
      </c>
      <c r="G2908" s="110" t="s">
        <v>10724</v>
      </c>
      <c r="H2908" s="110"/>
      <c r="I2908" s="110" t="s">
        <v>445</v>
      </c>
      <c r="J2908" s="110" t="s">
        <v>10517</v>
      </c>
      <c r="K2908" s="110">
        <v>38.533799999999999</v>
      </c>
      <c r="L2908" s="110">
        <v>-89.989199999999997</v>
      </c>
      <c r="M2908" s="110" t="s">
        <v>10816</v>
      </c>
      <c r="N2908" s="110"/>
      <c r="O2908" s="110"/>
      <c r="P2908" s="110"/>
      <c r="Q2908" s="110"/>
    </row>
    <row r="2909" spans="1:17" x14ac:dyDescent="0.25">
      <c r="A2909" s="143" t="s">
        <v>8454</v>
      </c>
      <c r="B2909" s="143" t="str">
        <f>IF(A2909&gt;"",IF(A2909=E2909,"No",(IF(IFERROR(VLOOKUP(A2909,E:E,1,FALSE)=A2909,FALSE),"Duplicate",IF(E2909&gt;"","Mismatch","IT Only")))),"No")</f>
        <v>No</v>
      </c>
      <c r="C2909" s="86" t="s">
        <v>430</v>
      </c>
      <c r="D2909" s="143" t="s">
        <v>431</v>
      </c>
      <c r="E2909" s="143" t="s">
        <v>8454</v>
      </c>
      <c r="F2909" s="143" t="str">
        <f>IF(E2909=0,"N/A",IF(IF(E2909&gt;"",COUNTIF(E:E,E2909),0)&gt;1,"Yes","No"))</f>
        <v>No</v>
      </c>
      <c r="G2909" s="87" t="s">
        <v>8455</v>
      </c>
      <c r="H2909" s="87"/>
      <c r="I2909" s="87" t="s">
        <v>445</v>
      </c>
      <c r="J2909" s="87" t="s">
        <v>536</v>
      </c>
      <c r="K2909" s="87">
        <v>37.718119999999999</v>
      </c>
      <c r="L2909" s="87">
        <v>-88.1858</v>
      </c>
      <c r="M2909" s="87"/>
      <c r="N2909" s="87"/>
      <c r="O2909" s="94"/>
      <c r="P2909" s="87"/>
      <c r="Q2909" s="89"/>
    </row>
    <row r="2910" spans="1:17" x14ac:dyDescent="0.25">
      <c r="A2910" s="143" t="s">
        <v>8449</v>
      </c>
      <c r="B2910" s="143" t="str">
        <f>IF(A2910&gt;"",IF(A2910=E2910,"No",(IF(IFERROR(VLOOKUP(A2910,E:E,1,FALSE)=A2910,FALSE),"Duplicate",IF(E2910&gt;"","Mismatch","IT Only")))),"No")</f>
        <v>No</v>
      </c>
      <c r="C2910" s="86" t="s">
        <v>430</v>
      </c>
      <c r="D2910" s="143" t="s">
        <v>431</v>
      </c>
      <c r="E2910" s="143" t="s">
        <v>8449</v>
      </c>
      <c r="F2910" s="84" t="str">
        <f>IF(E2910=0,"N/A",IF(IF(E2910&gt;"",COUNTIF(E:E,E2910),0)&gt;1,"Yes","No"))</f>
        <v>No</v>
      </c>
      <c r="G2910" s="87" t="s">
        <v>8450</v>
      </c>
      <c r="H2910" s="87" t="s">
        <v>444</v>
      </c>
      <c r="I2910" s="87" t="s">
        <v>445</v>
      </c>
      <c r="J2910" s="87" t="s">
        <v>3372</v>
      </c>
      <c r="K2910" s="87">
        <v>41.049813999999998</v>
      </c>
      <c r="L2910" s="87">
        <v>-90.490403000000001</v>
      </c>
      <c r="M2910" s="87" t="s">
        <v>8451</v>
      </c>
      <c r="N2910" s="87"/>
      <c r="O2910" s="94"/>
      <c r="P2910" s="87"/>
      <c r="Q2910" s="89"/>
    </row>
    <row r="2911" spans="1:17" x14ac:dyDescent="0.25">
      <c r="A2911" s="143" t="s">
        <v>8524</v>
      </c>
      <c r="B2911" s="84" t="str">
        <f>IF(A2911&gt;"",IF(A2911=E2911,"No",(IF(IFERROR(VLOOKUP(A2911,E:E,1,FALSE)=A2911,FALSE),"Duplicate",IF(E2911&gt;"","Mismatch","IT Only")))),"No")</f>
        <v>No</v>
      </c>
      <c r="C2911" s="86" t="s">
        <v>430</v>
      </c>
      <c r="D2911" s="84" t="s">
        <v>431</v>
      </c>
      <c r="E2911" s="143" t="s">
        <v>8524</v>
      </c>
      <c r="F2911" s="84" t="str">
        <f>IF(E2911=0,"N/A",IF(IF(E2911&gt;"",COUNTIF(E:E,E2911),0)&gt;1,"Yes","No"))</f>
        <v>No</v>
      </c>
      <c r="G2911" s="87" t="s">
        <v>8525</v>
      </c>
      <c r="H2911" s="87" t="s">
        <v>801</v>
      </c>
      <c r="I2911" s="87" t="s">
        <v>435</v>
      </c>
      <c r="J2911" s="87" t="s">
        <v>580</v>
      </c>
      <c r="K2911" s="87">
        <v>38.210735</v>
      </c>
      <c r="L2911" s="87">
        <v>-92.626558000000003</v>
      </c>
      <c r="M2911" s="87" t="s">
        <v>8526</v>
      </c>
      <c r="N2911" s="87"/>
      <c r="O2911" s="88"/>
      <c r="P2911" s="87"/>
      <c r="Q2911" s="87"/>
    </row>
    <row r="2912" spans="1:17" x14ac:dyDescent="0.25">
      <c r="A2912" s="143"/>
      <c r="B2912" s="84" t="str">
        <f>IF(A2912&gt;"",IF(A2912=E2912,"No",(IF(IFERROR(VLOOKUP(A2912,E:E,1,FALSE)=A2912,FALSE),"Duplicate",IF(E2912&gt;"","Mismatch","IT Only")))),"No")</f>
        <v>No</v>
      </c>
      <c r="C2912" s="86" t="s">
        <v>430</v>
      </c>
      <c r="D2912" s="84" t="s">
        <v>431</v>
      </c>
      <c r="E2912" s="143" t="s">
        <v>8490</v>
      </c>
      <c r="F2912" s="84" t="str">
        <f>IF(E2912=0,"N/A",IF(IF(E2912&gt;"",COUNTIF(E:E,E2912),0)&gt;1,"Yes","No"))</f>
        <v>No</v>
      </c>
      <c r="G2912" s="87" t="s">
        <v>8491</v>
      </c>
      <c r="H2912" s="87" t="s">
        <v>444</v>
      </c>
      <c r="I2912" s="87" t="s">
        <v>445</v>
      </c>
      <c r="J2912" s="87" t="s">
        <v>436</v>
      </c>
      <c r="K2912" s="87">
        <v>40.580916999999999</v>
      </c>
      <c r="L2912" s="87">
        <v>-89.646033000000003</v>
      </c>
      <c r="M2912" s="87"/>
      <c r="N2912" s="87" t="s">
        <v>8490</v>
      </c>
      <c r="O2912" s="87" t="s">
        <v>8492</v>
      </c>
      <c r="P2912" s="87" t="s">
        <v>447</v>
      </c>
      <c r="Q2912" s="87" t="s">
        <v>448</v>
      </c>
    </row>
    <row r="2913" spans="1:17" x14ac:dyDescent="0.25">
      <c r="B2913" s="84" t="str">
        <f>IF(A2913&gt;"",IF(A2913=E2913,"No",(IF(IFERROR(VLOOKUP(A2913,E:E,1,FALSE)=A2913,FALSE),"Duplicate",IF(E2913&gt;"","Mismatch","IT Only")))),"No")</f>
        <v>No</v>
      </c>
      <c r="C2913" s="86" t="s">
        <v>430</v>
      </c>
      <c r="D2913" s="84" t="s">
        <v>431</v>
      </c>
      <c r="E2913" s="143" t="s">
        <v>8493</v>
      </c>
      <c r="F2913" s="84" t="str">
        <f>IF(E2913=0,"N/A",IF(IF(E2913&gt;"",COUNTIF(E:E,E2913),0)&gt;1,"Yes","No"))</f>
        <v>No</v>
      </c>
      <c r="G2913" s="87" t="s">
        <v>8494</v>
      </c>
      <c r="H2913" s="87" t="s">
        <v>444</v>
      </c>
      <c r="I2913" s="87" t="s">
        <v>445</v>
      </c>
      <c r="J2913" s="87" t="s">
        <v>436</v>
      </c>
      <c r="K2913" s="87">
        <v>41.4861</v>
      </c>
      <c r="L2913" s="87">
        <v>-88.675183329999996</v>
      </c>
      <c r="M2913" s="87"/>
      <c r="N2913" s="87" t="s">
        <v>8495</v>
      </c>
      <c r="O2913" s="87" t="s">
        <v>8496</v>
      </c>
      <c r="P2913" s="87" t="s">
        <v>2265</v>
      </c>
      <c r="Q2913" s="87" t="s">
        <v>2266</v>
      </c>
    </row>
    <row r="2914" spans="1:17" x14ac:dyDescent="0.25">
      <c r="A2914" s="143"/>
      <c r="C2914" s="86" t="s">
        <v>430</v>
      </c>
      <c r="D2914" s="84" t="s">
        <v>464</v>
      </c>
      <c r="E2914" s="143" t="s">
        <v>10280</v>
      </c>
      <c r="F2914" s="84" t="s">
        <v>32</v>
      </c>
      <c r="G2914" s="134" t="s">
        <v>10281</v>
      </c>
      <c r="H2914" s="87" t="s">
        <v>493</v>
      </c>
      <c r="I2914" s="87" t="s">
        <v>445</v>
      </c>
      <c r="J2914" s="87"/>
      <c r="K2914" s="134">
        <v>40.502299999999998</v>
      </c>
      <c r="L2914" s="134">
        <v>-88.969300000000004</v>
      </c>
      <c r="M2914" s="134" t="s">
        <v>10282</v>
      </c>
      <c r="N2914" s="87"/>
      <c r="O2914" s="87"/>
      <c r="P2914" s="87"/>
      <c r="Q2914" s="87"/>
    </row>
    <row r="2915" spans="1:17" x14ac:dyDescent="0.25">
      <c r="A2915" s="143"/>
      <c r="B2915" s="84" t="str">
        <f>IF(A2915&gt;"",IF(A2915=E2915,"No",(IF(IFERROR(VLOOKUP(A2915,E:E,1,FALSE)=A2915,FALSE),"Duplicate",IF(E2915&gt;"","Mismatch","IT Only")))),"No")</f>
        <v>No</v>
      </c>
      <c r="C2915" s="86" t="s">
        <v>430</v>
      </c>
      <c r="D2915" s="84" t="s">
        <v>431</v>
      </c>
      <c r="E2915" s="143" t="s">
        <v>8527</v>
      </c>
      <c r="F2915" s="84" t="str">
        <f>IF(E2915=0,"N/A",IF(IF(E2915&gt;"",COUNTIF(E:E,E2915),0)&gt;1,"Yes","No"))</f>
        <v>No</v>
      </c>
      <c r="G2915" s="87" t="s">
        <v>8528</v>
      </c>
      <c r="H2915" s="87" t="s">
        <v>440</v>
      </c>
      <c r="I2915" s="87" t="s">
        <v>435</v>
      </c>
      <c r="J2915" s="87" t="s">
        <v>436</v>
      </c>
      <c r="K2915" s="87">
        <v>38.684399999999997</v>
      </c>
      <c r="L2915" s="87">
        <v>-90.236949999999993</v>
      </c>
      <c r="M2915" s="87"/>
      <c r="N2915" s="87" t="s">
        <v>8527</v>
      </c>
      <c r="O2915" s="94">
        <v>158</v>
      </c>
      <c r="P2915" s="87" t="s">
        <v>564</v>
      </c>
      <c r="Q2915" s="89"/>
    </row>
    <row r="2916" spans="1:17" x14ac:dyDescent="0.25">
      <c r="B2916" s="84" t="str">
        <f>IF(A2916&gt;"",IF(A2916=E2916,"No",(IF(IFERROR(VLOOKUP(A2916,E:E,1,FALSE)=A2916,FALSE),"Duplicate",IF(E2916&gt;"","Mismatch","IT Only")))),"No")</f>
        <v>No</v>
      </c>
      <c r="C2916" s="86" t="s">
        <v>430</v>
      </c>
      <c r="D2916" s="84" t="s">
        <v>431</v>
      </c>
      <c r="E2916" s="143" t="s">
        <v>8644</v>
      </c>
      <c r="F2916" s="84" t="str">
        <f>IF(E2916=0,"N/A",IF(IF(E2916&gt;"",COUNTIF(E:E,E2916),0)&gt;1,"Yes","No"))</f>
        <v>No</v>
      </c>
      <c r="G2916" s="87" t="s">
        <v>8645</v>
      </c>
      <c r="H2916" s="87" t="s">
        <v>516</v>
      </c>
      <c r="I2916" s="87" t="s">
        <v>445</v>
      </c>
      <c r="J2916" s="87" t="s">
        <v>436</v>
      </c>
      <c r="K2916" s="87">
        <v>38.110334000000002</v>
      </c>
      <c r="L2916" s="87">
        <v>-89.767679999999999</v>
      </c>
      <c r="M2916" s="87" t="s">
        <v>8646</v>
      </c>
      <c r="N2916" s="87" t="s">
        <v>8644</v>
      </c>
      <c r="O2916" s="87" t="s">
        <v>8647</v>
      </c>
      <c r="P2916" s="87" t="s">
        <v>898</v>
      </c>
      <c r="Q2916" s="87" t="s">
        <v>899</v>
      </c>
    </row>
    <row r="2917" spans="1:17" x14ac:dyDescent="0.25">
      <c r="A2917" s="143"/>
      <c r="C2917" s="86" t="s">
        <v>430</v>
      </c>
      <c r="D2917" s="84" t="s">
        <v>431</v>
      </c>
      <c r="E2917" s="84" t="s">
        <v>10753</v>
      </c>
      <c r="F2917" s="84" t="s">
        <v>10076</v>
      </c>
      <c r="G2917" s="110" t="s">
        <v>10707</v>
      </c>
      <c r="H2917" s="110"/>
      <c r="I2917" s="110" t="s">
        <v>445</v>
      </c>
      <c r="J2917" s="110" t="s">
        <v>10517</v>
      </c>
      <c r="K2917" s="110">
        <v>38.572299999999998</v>
      </c>
      <c r="L2917" s="110">
        <v>-90.053700000000006</v>
      </c>
      <c r="M2917" s="110" t="s">
        <v>10799</v>
      </c>
      <c r="N2917" s="110"/>
      <c r="O2917" s="110"/>
      <c r="P2917" s="110"/>
      <c r="Q2917" s="110"/>
    </row>
    <row r="2918" spans="1:17" x14ac:dyDescent="0.25">
      <c r="A2918" s="143"/>
      <c r="B2918" s="84" t="str">
        <f>IF(A2918&gt;"",IF(A2918=E2918,"No",(IF(IFERROR(VLOOKUP(A2918,E:E,1,FALSE)=A2918,FALSE),"Duplicate",IF(E2918&gt;"","Mismatch","IT Only")))),"No")</f>
        <v>No</v>
      </c>
      <c r="C2918" s="86" t="s">
        <v>430</v>
      </c>
      <c r="D2918" s="84" t="s">
        <v>431</v>
      </c>
      <c r="E2918" s="143" t="s">
        <v>8518</v>
      </c>
      <c r="F2918" s="84" t="str">
        <f>IF(E2918=0,"N/A",IF(IF(E2918&gt;"",COUNTIF(E:E,E2918),0)&gt;1,"Yes","No"))</f>
        <v>No</v>
      </c>
      <c r="G2918" s="87" t="s">
        <v>8519</v>
      </c>
      <c r="H2918" s="87" t="s">
        <v>493</v>
      </c>
      <c r="I2918" s="87" t="s">
        <v>445</v>
      </c>
      <c r="J2918" s="87" t="s">
        <v>436</v>
      </c>
      <c r="K2918" s="87">
        <v>40.37006667</v>
      </c>
      <c r="L2918" s="87">
        <v>-89.055383329999998</v>
      </c>
      <c r="M2918" s="87"/>
      <c r="N2918" s="87" t="s">
        <v>8520</v>
      </c>
      <c r="O2918" s="87" t="s">
        <v>8521</v>
      </c>
      <c r="P2918" s="87" t="s">
        <v>1321</v>
      </c>
      <c r="Q2918" s="87" t="s">
        <v>1322</v>
      </c>
    </row>
    <row r="2919" spans="1:17" x14ac:dyDescent="0.25">
      <c r="A2919" s="143"/>
      <c r="B2919" s="143" t="str">
        <f>IF(A2919&gt;"",IF(A2919=E2919,"No",(IF(IFERROR(VLOOKUP(A2919,E:E,1,FALSE)=A2919,FALSE),"Duplicate",IF(E2919&gt;"","Mismatch","IT Only")))),"No")</f>
        <v>No</v>
      </c>
      <c r="C2919" s="86" t="s">
        <v>430</v>
      </c>
      <c r="D2919" s="143" t="s">
        <v>431</v>
      </c>
      <c r="E2919" s="143" t="s">
        <v>8533</v>
      </c>
      <c r="F2919" s="143" t="str">
        <f>IF(E2919=0,"N/A",IF(IF(E2919&gt;"",COUNTIF(E:E,E2919),0)&gt;1,"Yes","No"))</f>
        <v>No</v>
      </c>
      <c r="G2919" s="87" t="s">
        <v>8534</v>
      </c>
      <c r="H2919" s="87" t="s">
        <v>672</v>
      </c>
      <c r="I2919" s="87" t="s">
        <v>445</v>
      </c>
      <c r="J2919" s="87" t="s">
        <v>436</v>
      </c>
      <c r="K2919" s="87">
        <v>40.483333330000001</v>
      </c>
      <c r="L2919" s="87">
        <v>-88.403700000000001</v>
      </c>
      <c r="M2919" s="87"/>
      <c r="N2919" s="87" t="s">
        <v>8533</v>
      </c>
      <c r="O2919" s="87" t="s">
        <v>8535</v>
      </c>
      <c r="P2919" s="87" t="s">
        <v>1026</v>
      </c>
      <c r="Q2919" s="87" t="s">
        <v>1027</v>
      </c>
    </row>
    <row r="2920" spans="1:17" x14ac:dyDescent="0.25">
      <c r="A2920" s="93" t="s">
        <v>8529</v>
      </c>
      <c r="B2920" s="84" t="str">
        <f>IF(A2920&gt;"",IF(A2920=E2920,"No",(IF(IFERROR(VLOOKUP(A2920,E:E,1,FALSE)=A2920,FALSE),"Duplicate",IF(E2920&gt;"","Mismatch","IT Only")))),"No")</f>
        <v>Mismatch</v>
      </c>
      <c r="C2920" s="86" t="s">
        <v>463</v>
      </c>
      <c r="D2920" s="84" t="s">
        <v>464</v>
      </c>
      <c r="E2920" s="84" t="s">
        <v>8530</v>
      </c>
      <c r="F2920" s="84" t="str">
        <f>IF(E2920=0,"N/A",IF(IF(E2920&gt;"",COUNTIF(E:E,E2920),0)&gt;1,"Yes","No"))</f>
        <v>No</v>
      </c>
      <c r="G2920" s="87" t="s">
        <v>8531</v>
      </c>
      <c r="H2920" s="87" t="s">
        <v>672</v>
      </c>
      <c r="I2920" s="87" t="s">
        <v>445</v>
      </c>
      <c r="J2920" s="87" t="s">
        <v>830</v>
      </c>
      <c r="K2920" s="87">
        <v>40.587833330000002</v>
      </c>
      <c r="L2920" s="87">
        <v>-88.371133330000006</v>
      </c>
      <c r="M2920" s="87"/>
      <c r="N2920" s="87" t="s">
        <v>8530</v>
      </c>
      <c r="O2920" s="87" t="s">
        <v>8532</v>
      </c>
      <c r="P2920" s="87" t="s">
        <v>1026</v>
      </c>
      <c r="Q2920" s="87" t="s">
        <v>1027</v>
      </c>
    </row>
    <row r="2921" spans="1:17" x14ac:dyDescent="0.25">
      <c r="A2921" s="143"/>
      <c r="B2921" s="143" t="str">
        <f>IF(A2921&gt;"",IF(A2921=E2921,"No",(IF(IFERROR(VLOOKUP(A2921,E:E,1,FALSE)=A2921,FALSE),"Duplicate",IF(E2921&gt;"","Mismatch","IT Only")))),"No")</f>
        <v>No</v>
      </c>
      <c r="C2921" s="86" t="s">
        <v>430</v>
      </c>
      <c r="D2921" s="143" t="s">
        <v>431</v>
      </c>
      <c r="E2921" s="143" t="s">
        <v>8536</v>
      </c>
      <c r="F2921" s="84" t="str">
        <f>IF(E2921=0,"N/A",IF(IF(E2921&gt;"",COUNTIF(E:E,E2921),0)&gt;1,"Yes","No"))</f>
        <v>No</v>
      </c>
      <c r="G2921" s="87" t="s">
        <v>8537</v>
      </c>
      <c r="H2921" s="87" t="s">
        <v>672</v>
      </c>
      <c r="I2921" s="87" t="s">
        <v>445</v>
      </c>
      <c r="J2921" s="87" t="s">
        <v>467</v>
      </c>
      <c r="K2921" s="87">
        <v>40.587499999999999</v>
      </c>
      <c r="L2921" s="87">
        <v>-88.387483329999995</v>
      </c>
      <c r="M2921" s="87"/>
      <c r="N2921" s="87" t="s">
        <v>8536</v>
      </c>
      <c r="O2921" s="87" t="s">
        <v>8538</v>
      </c>
      <c r="P2921" s="87" t="s">
        <v>1026</v>
      </c>
      <c r="Q2921" s="87" t="s">
        <v>1027</v>
      </c>
    </row>
    <row r="2922" spans="1:17" x14ac:dyDescent="0.25">
      <c r="A2922" s="143"/>
      <c r="B2922" s="143" t="s">
        <v>10076</v>
      </c>
      <c r="C2922" s="86" t="s">
        <v>430</v>
      </c>
      <c r="D2922" s="143" t="s">
        <v>431</v>
      </c>
      <c r="E2922" s="143" t="s">
        <v>10100</v>
      </c>
      <c r="F2922" s="84" t="str">
        <f>IF(E2922=0,"N/A",IF(IF(E2922&gt;"",COUNTIF(E:E,E2922),0)&gt;1,"Yes","No"))</f>
        <v>No</v>
      </c>
      <c r="G2922" s="87" t="s">
        <v>10101</v>
      </c>
      <c r="H2922" s="87" t="s">
        <v>10083</v>
      </c>
      <c r="I2922" s="87" t="s">
        <v>445</v>
      </c>
      <c r="J2922" s="87" t="s">
        <v>536</v>
      </c>
      <c r="K2922" s="118">
        <v>39.923200000000001</v>
      </c>
      <c r="L2922" s="118">
        <v>-87.822400000000002</v>
      </c>
      <c r="M2922" s="87"/>
      <c r="N2922" s="87"/>
      <c r="O2922" s="87"/>
      <c r="P2922" s="87"/>
      <c r="Q2922" s="87"/>
    </row>
    <row r="2923" spans="1:17" x14ac:dyDescent="0.25">
      <c r="A2923" s="143"/>
      <c r="B2923" s="84" t="str">
        <f>IF(A2923&gt;"",IF(A2923=E2923,"No",(IF(IFERROR(VLOOKUP(A2923,E:E,1,FALSE)=A2923,FALSE),"Duplicate",IF(E2923&gt;"","Mismatch","IT Only")))),"No")</f>
        <v>No</v>
      </c>
      <c r="C2923" s="86" t="s">
        <v>430</v>
      </c>
      <c r="D2923" s="84" t="s">
        <v>431</v>
      </c>
      <c r="E2923" s="84" t="s">
        <v>8542</v>
      </c>
      <c r="F2923" s="84" t="str">
        <f>IF(E2923=0,"N/A",IF(IF(E2923&gt;"",COUNTIF(E:E,E2923),0)&gt;1,"Yes","No"))</f>
        <v>No</v>
      </c>
      <c r="G2923" s="87" t="s">
        <v>8543</v>
      </c>
      <c r="H2923" s="87" t="s">
        <v>672</v>
      </c>
      <c r="I2923" s="87" t="s">
        <v>445</v>
      </c>
      <c r="J2923" s="87" t="s">
        <v>436</v>
      </c>
      <c r="K2923" s="87">
        <v>40.026676000000002</v>
      </c>
      <c r="L2923" s="87">
        <v>-88.047797000000003</v>
      </c>
      <c r="M2923" s="87"/>
      <c r="N2923" s="87" t="s">
        <v>8542</v>
      </c>
      <c r="O2923" s="87" t="s">
        <v>8544</v>
      </c>
      <c r="P2923" s="87" t="s">
        <v>675</v>
      </c>
      <c r="Q2923" s="87" t="s">
        <v>676</v>
      </c>
    </row>
    <row r="2924" spans="1:17" x14ac:dyDescent="0.25">
      <c r="A2924" s="143" t="s">
        <v>8547</v>
      </c>
      <c r="B2924" s="84" t="str">
        <f>IF(A2924&gt;"",IF(A2924=E2924,"No",(IF(IFERROR(VLOOKUP(A2924,E:E,1,FALSE)=A2924,FALSE),"Duplicate",IF(E2924&gt;"","Mismatch","IT Only")))),"No")</f>
        <v>No</v>
      </c>
      <c r="C2924" s="86" t="s">
        <v>430</v>
      </c>
      <c r="D2924" s="84" t="s">
        <v>431</v>
      </c>
      <c r="E2924" s="84" t="s">
        <v>8547</v>
      </c>
      <c r="F2924" s="84" t="str">
        <f>IF(E2924=0,"N/A",IF(IF(E2924&gt;"",COUNTIF(E:E,E2924),0)&gt;1,"Yes","No"))</f>
        <v>No</v>
      </c>
      <c r="G2924" s="87" t="s">
        <v>8548</v>
      </c>
      <c r="H2924" s="87"/>
      <c r="I2924" s="87" t="s">
        <v>445</v>
      </c>
      <c r="J2924" s="87" t="s">
        <v>536</v>
      </c>
      <c r="K2924" s="87">
        <v>39.226599999999998</v>
      </c>
      <c r="L2924" s="87">
        <v>-88.494399999999999</v>
      </c>
      <c r="M2924" s="87"/>
      <c r="N2924" s="87"/>
      <c r="O2924" s="88"/>
      <c r="P2924" s="87"/>
      <c r="Q2924" s="89"/>
    </row>
    <row r="2925" spans="1:17" x14ac:dyDescent="0.25">
      <c r="A2925" s="143"/>
      <c r="B2925" s="84" t="str">
        <f>IF(A2925&gt;"",IF(A2925=E2925,"No",(IF(IFERROR(VLOOKUP(A2925,E:E,1,FALSE)=A2925,FALSE),"Duplicate",IF(E2925&gt;"","Mismatch","IT Only")))),"No")</f>
        <v>No</v>
      </c>
      <c r="C2925" s="86" t="s">
        <v>430</v>
      </c>
      <c r="D2925" s="84" t="s">
        <v>431</v>
      </c>
      <c r="E2925" s="143" t="s">
        <v>8553</v>
      </c>
      <c r="F2925" s="84" t="str">
        <f>IF(E2925=0,"N/A",IF(IF(E2925&gt;"",COUNTIF(E:E,E2925),0)&gt;1,"Yes","No"))</f>
        <v>No</v>
      </c>
      <c r="G2925" s="87" t="s">
        <v>8554</v>
      </c>
      <c r="H2925" s="87" t="s">
        <v>434</v>
      </c>
      <c r="I2925" s="87" t="s">
        <v>435</v>
      </c>
      <c r="J2925" s="87" t="s">
        <v>436</v>
      </c>
      <c r="K2925" s="87">
        <v>39.433084000000001</v>
      </c>
      <c r="L2925" s="87">
        <v>-92.410657</v>
      </c>
      <c r="M2925" s="87"/>
      <c r="N2925" s="87" t="s">
        <v>8553</v>
      </c>
      <c r="O2925" s="100" t="s">
        <v>8555</v>
      </c>
      <c r="P2925" s="87" t="s">
        <v>1306</v>
      </c>
      <c r="Q2925" s="89"/>
    </row>
    <row r="2926" spans="1:17" x14ac:dyDescent="0.25">
      <c r="A2926" s="143"/>
      <c r="B2926" s="84" t="str">
        <f>IF(A2926&gt;"",IF(A2926=E2926,"No",(IF(IFERROR(VLOOKUP(A2926,E:E,1,FALSE)=A2926,FALSE),"Duplicate",IF(E2926&gt;"","Mismatch","IT Only")))),"No")</f>
        <v>No</v>
      </c>
      <c r="C2926" s="91" t="s">
        <v>1007</v>
      </c>
      <c r="D2926" s="84" t="s">
        <v>464</v>
      </c>
      <c r="E2926" s="84" t="s">
        <v>8054</v>
      </c>
      <c r="F2926" s="84" t="str">
        <f>IF(E2926=0,"N/A",IF(IF(E2926&gt;"",COUNTIF(E:E,E2926),0)&gt;1,"Yes","No"))</f>
        <v>Yes</v>
      </c>
      <c r="G2926" s="87" t="s">
        <v>8057</v>
      </c>
      <c r="H2926" s="87" t="s">
        <v>444</v>
      </c>
      <c r="I2926" s="87" t="s">
        <v>445</v>
      </c>
      <c r="J2926" s="87" t="s">
        <v>552</v>
      </c>
      <c r="K2926" s="87"/>
      <c r="L2926" s="87"/>
      <c r="M2926" s="87"/>
      <c r="N2926" s="87" t="s">
        <v>8054</v>
      </c>
      <c r="O2926" s="87" t="s">
        <v>8058</v>
      </c>
      <c r="P2926" s="87" t="s">
        <v>2265</v>
      </c>
      <c r="Q2926" s="87" t="s">
        <v>2266</v>
      </c>
    </row>
    <row r="2927" spans="1:17" x14ac:dyDescent="0.25">
      <c r="A2927" s="143"/>
      <c r="B2927" s="143" t="str">
        <f>IF(A2927&gt;"",IF(A2927=E2927,"No",(IF(IFERROR(VLOOKUP(A2927,E:E,1,FALSE)=A2927,FALSE),"Duplicate",IF(E2927&gt;"","Mismatch","IT Only")))),"No")</f>
        <v>No</v>
      </c>
      <c r="C2927" s="91" t="s">
        <v>1007</v>
      </c>
      <c r="D2927" s="143" t="s">
        <v>464</v>
      </c>
      <c r="E2927" s="143" t="s">
        <v>8054</v>
      </c>
      <c r="F2927" s="143" t="str">
        <f>IF(E2927=0,"N/A",IF(IF(E2927&gt;"",COUNTIF(E:E,E2927),0)&gt;1,"Yes","No"))</f>
        <v>Yes</v>
      </c>
      <c r="G2927" s="87" t="s">
        <v>8055</v>
      </c>
      <c r="H2927" s="87" t="s">
        <v>516</v>
      </c>
      <c r="I2927" s="87" t="s">
        <v>445</v>
      </c>
      <c r="J2927" s="87" t="s">
        <v>436</v>
      </c>
      <c r="K2927" s="87"/>
      <c r="L2927" s="87"/>
      <c r="M2927" s="87"/>
      <c r="N2927" s="87" t="s">
        <v>8054</v>
      </c>
      <c r="O2927" s="87" t="s">
        <v>8056</v>
      </c>
      <c r="P2927" s="87" t="s">
        <v>518</v>
      </c>
      <c r="Q2927" s="87" t="s">
        <v>519</v>
      </c>
    </row>
    <row r="2928" spans="1:17" x14ac:dyDescent="0.25">
      <c r="B2928" s="84" t="str">
        <f>IF(A2928&gt;"",IF(A2928=E2928,"No",(IF(IFERROR(VLOOKUP(A2928,E:E,1,FALSE)=A2928,FALSE),"Duplicate",IF(E2928&gt;"","Mismatch","IT Only")))),"No")</f>
        <v>No</v>
      </c>
      <c r="C2928" s="86" t="s">
        <v>430</v>
      </c>
      <c r="D2928" s="84" t="s">
        <v>431</v>
      </c>
      <c r="E2928" s="143" t="s">
        <v>8054</v>
      </c>
      <c r="F2928" s="84" t="str">
        <f>IF(E2928=0,"N/A",IF(IF(E2928&gt;"",COUNTIF(E:E,E2928),0)&gt;1,"Yes","No"))</f>
        <v>Yes</v>
      </c>
      <c r="G2928" s="87" t="s">
        <v>9131</v>
      </c>
      <c r="H2928" s="89"/>
      <c r="I2928" s="87" t="s">
        <v>445</v>
      </c>
      <c r="J2928" s="87" t="s">
        <v>500</v>
      </c>
      <c r="K2928" s="87"/>
      <c r="L2928" s="87"/>
      <c r="M2928" s="87"/>
      <c r="N2928" s="87" t="s">
        <v>8054</v>
      </c>
      <c r="O2928" s="87" t="s">
        <v>9132</v>
      </c>
      <c r="P2928" s="89"/>
      <c r="Q2928" s="89"/>
    </row>
    <row r="2929" spans="1:17" s="143" customFormat="1" x14ac:dyDescent="0.25">
      <c r="B2929" s="143" t="str">
        <f>IF(A2929&gt;"",IF(A2929=E2929,"No",(IF(IFERROR(VLOOKUP(A2929,E:E,1,FALSE)=A2929,FALSE),"Duplicate",IF(E2929&gt;"","Mismatch","IT Only")))),"No")</f>
        <v>No</v>
      </c>
      <c r="C2929" s="86" t="s">
        <v>430</v>
      </c>
      <c r="D2929" s="143" t="s">
        <v>431</v>
      </c>
      <c r="E2929" s="143" t="s">
        <v>3414</v>
      </c>
      <c r="F2929" s="143" t="str">
        <f>IF(E2929=0,"N/A",IF(IF(E2929&gt;"",COUNTIF(E:E,E2929),0)&gt;1,"Yes","No"))</f>
        <v>No</v>
      </c>
      <c r="G2929" s="106" t="s">
        <v>3415</v>
      </c>
      <c r="H2929" s="106" t="s">
        <v>558</v>
      </c>
      <c r="I2929" s="106" t="s">
        <v>445</v>
      </c>
      <c r="J2929" s="106" t="s">
        <v>436</v>
      </c>
      <c r="K2929" s="106">
        <v>38.784999999999997</v>
      </c>
      <c r="L2929" s="106">
        <v>-89.992199999999997</v>
      </c>
      <c r="M2929" s="106"/>
      <c r="N2929" s="106" t="s">
        <v>3416</v>
      </c>
      <c r="O2929" s="106" t="s">
        <v>3417</v>
      </c>
      <c r="P2929" s="106" t="s">
        <v>1961</v>
      </c>
      <c r="Q2929" s="106" t="s">
        <v>1962</v>
      </c>
    </row>
    <row r="2930" spans="1:17" x14ac:dyDescent="0.25">
      <c r="A2930" s="143"/>
      <c r="B2930" s="143" t="str">
        <f>IF(A2930&gt;"",IF(A2930=E2930,"No",(IF(IFERROR(VLOOKUP(A2930,E:E,1,FALSE)=A2930,FALSE),"Duplicate",IF(E2930&gt;"","Mismatch","IT Only")))),"No")</f>
        <v>No</v>
      </c>
      <c r="C2930" s="86" t="s">
        <v>430</v>
      </c>
      <c r="D2930" s="143" t="s">
        <v>431</v>
      </c>
      <c r="E2930" s="143" t="s">
        <v>8563</v>
      </c>
      <c r="F2930" s="143" t="str">
        <f>IF(E2930=0,"N/A",IF(IF(E2930&gt;"",COUNTIF(E:E,E2930),0)&gt;1,"Yes","No"))</f>
        <v>No</v>
      </c>
      <c r="G2930" s="87" t="s">
        <v>8564</v>
      </c>
      <c r="H2930" s="87" t="s">
        <v>644</v>
      </c>
      <c r="I2930" s="87" t="s">
        <v>435</v>
      </c>
      <c r="J2930" s="87" t="s">
        <v>436</v>
      </c>
      <c r="K2930" s="87">
        <v>38.505200000000002</v>
      </c>
      <c r="L2930" s="87">
        <v>-90.667900000000003</v>
      </c>
      <c r="M2930" s="87"/>
      <c r="N2930" s="87" t="s">
        <v>8563</v>
      </c>
      <c r="O2930" s="94">
        <v>165</v>
      </c>
      <c r="P2930" s="87" t="s">
        <v>881</v>
      </c>
      <c r="Q2930" s="89"/>
    </row>
    <row r="2931" spans="1:17" x14ac:dyDescent="0.25">
      <c r="A2931" s="143"/>
      <c r="B2931" s="143" t="str">
        <f>IF(A2931&gt;"",IF(A2931=E2931,"No",(IF(IFERROR(VLOOKUP(A2931,E:E,1,FALSE)=A2931,FALSE),"Duplicate",IF(E2931&gt;"","Mismatch","IT Only")))),"No")</f>
        <v>No</v>
      </c>
      <c r="C2931" s="86" t="s">
        <v>430</v>
      </c>
      <c r="D2931" s="143" t="s">
        <v>431</v>
      </c>
      <c r="E2931" s="143" t="s">
        <v>8315</v>
      </c>
      <c r="F2931" s="143" t="str">
        <f>IF(E2931=0,"N/A",IF(IF(E2931&gt;"",COUNTIF(E:E,E2931),0)&gt;1,"Yes","No"))</f>
        <v>No</v>
      </c>
      <c r="G2931" s="87" t="s">
        <v>8316</v>
      </c>
      <c r="H2931" s="87" t="s">
        <v>493</v>
      </c>
      <c r="I2931" s="87" t="s">
        <v>445</v>
      </c>
      <c r="J2931" s="87" t="s">
        <v>436</v>
      </c>
      <c r="K2931" s="87">
        <v>40.305117000000003</v>
      </c>
      <c r="L2931" s="87">
        <v>-89.599682999999999</v>
      </c>
      <c r="M2931" s="87"/>
      <c r="N2931" s="87" t="s">
        <v>8315</v>
      </c>
      <c r="O2931" s="87" t="s">
        <v>8317</v>
      </c>
      <c r="P2931" s="87" t="s">
        <v>806</v>
      </c>
      <c r="Q2931" s="87" t="s">
        <v>807</v>
      </c>
    </row>
    <row r="2932" spans="1:17" x14ac:dyDescent="0.25">
      <c r="A2932" s="90"/>
      <c r="B2932" s="90" t="str">
        <f>IF(A2932&gt;"",IF(A2932=E2932,"No",(IF(IFERROR(VLOOKUP(A2932,E:E,1,FALSE)=A2932,FALSE),"Duplicate",IF(E2932&gt;"","Mismatch","IT Only")))),"No")</f>
        <v>No</v>
      </c>
      <c r="C2932" s="91" t="s">
        <v>451</v>
      </c>
      <c r="D2932" s="90" t="s">
        <v>431</v>
      </c>
      <c r="E2932" s="90" t="s">
        <v>8322</v>
      </c>
      <c r="F2932" s="90" t="str">
        <f>IF(E2932=0,"N/A",IF(IF(E2932&gt;"",COUNTIF(E:E,E2932),0)&gt;1,"Yes","No"))</f>
        <v>No</v>
      </c>
      <c r="G2932" s="92" t="s">
        <v>8323</v>
      </c>
      <c r="H2932" s="92" t="s">
        <v>6922</v>
      </c>
      <c r="I2932" s="92" t="s">
        <v>445</v>
      </c>
      <c r="J2932" s="92" t="s">
        <v>436</v>
      </c>
      <c r="K2932" s="92"/>
      <c r="L2932" s="92"/>
      <c r="M2932" s="92"/>
      <c r="N2932" s="92" t="s">
        <v>8322</v>
      </c>
      <c r="O2932" s="92" t="s">
        <v>8324</v>
      </c>
      <c r="P2932" s="92" t="s">
        <v>8066</v>
      </c>
      <c r="Q2932" s="92" t="s">
        <v>8067</v>
      </c>
    </row>
    <row r="2933" spans="1:17" s="90" customFormat="1" x14ac:dyDescent="0.25">
      <c r="A2933" s="143" t="s">
        <v>8318</v>
      </c>
      <c r="B2933" s="143" t="str">
        <f>IF(A2933&gt;"",IF(A2933=E2933,"No",(IF(IFERROR(VLOOKUP(A2933,E:E,1,FALSE)=A2933,FALSE),"Duplicate",IF(E2933&gt;"","Mismatch","IT Only")))),"No")</f>
        <v>No</v>
      </c>
      <c r="C2933" s="86" t="s">
        <v>430</v>
      </c>
      <c r="D2933" s="143" t="s">
        <v>472</v>
      </c>
      <c r="E2933" s="143" t="s">
        <v>8319</v>
      </c>
      <c r="F2933" s="143" t="str">
        <f>IF(E2933=0,"N/A",IF(IF(E2933&gt;"",COUNTIF(E:E,E2933),0)&gt;1,"Yes","No"))</f>
        <v>No</v>
      </c>
      <c r="G2933" s="87" t="s">
        <v>8320</v>
      </c>
      <c r="H2933" s="87" t="s">
        <v>493</v>
      </c>
      <c r="I2933" s="87" t="s">
        <v>445</v>
      </c>
      <c r="J2933" s="87" t="s">
        <v>500</v>
      </c>
      <c r="K2933" s="87">
        <v>40.329143999999999</v>
      </c>
      <c r="L2933" s="87">
        <v>-89.611486999999997</v>
      </c>
      <c r="M2933" s="87"/>
      <c r="N2933" s="87" t="s">
        <v>8319</v>
      </c>
      <c r="O2933" s="87" t="s">
        <v>8321</v>
      </c>
      <c r="P2933" s="87" t="s">
        <v>806</v>
      </c>
      <c r="Q2933" s="87" t="s">
        <v>807</v>
      </c>
    </row>
    <row r="2934" spans="1:17" x14ac:dyDescent="0.25">
      <c r="A2934" s="143"/>
      <c r="B2934" s="143" t="str">
        <f>IF(A2934&gt;"",IF(A2934=E2934,"No",(IF(IFERROR(VLOOKUP(A2934,E:E,1,FALSE)=A2934,FALSE),"Duplicate",IF(E2934&gt;"","Mismatch","IT Only")))),"No")</f>
        <v>No</v>
      </c>
      <c r="C2934" s="86" t="s">
        <v>430</v>
      </c>
      <c r="D2934" s="143" t="s">
        <v>431</v>
      </c>
      <c r="E2934" s="143" t="s">
        <v>8551</v>
      </c>
      <c r="F2934" s="143" t="str">
        <f>IF(E2934=0,"N/A",IF(IF(E2934&gt;"",COUNTIF(E:E,E2934),0)&gt;1,"Yes","No"))</f>
        <v>No</v>
      </c>
      <c r="G2934" s="87" t="s">
        <v>8552</v>
      </c>
      <c r="H2934" s="87" t="s">
        <v>692</v>
      </c>
      <c r="I2934" s="87" t="s">
        <v>435</v>
      </c>
      <c r="J2934" s="87" t="s">
        <v>436</v>
      </c>
      <c r="K2934" s="87"/>
      <c r="L2934" s="87"/>
      <c r="M2934" s="87"/>
      <c r="N2934" s="87" t="s">
        <v>8551</v>
      </c>
      <c r="O2934" s="94">
        <v>683</v>
      </c>
      <c r="P2934" s="87" t="s">
        <v>693</v>
      </c>
      <c r="Q2934" s="89"/>
    </row>
    <row r="2935" spans="1:17" x14ac:dyDescent="0.25">
      <c r="A2935" s="143"/>
      <c r="B2935" s="84" t="s">
        <v>10076</v>
      </c>
      <c r="C2935" s="86" t="s">
        <v>430</v>
      </c>
      <c r="D2935" s="84" t="s">
        <v>431</v>
      </c>
      <c r="E2935" s="84" t="s">
        <v>10845</v>
      </c>
      <c r="F2935" s="84" t="str">
        <f>IF(E2935=0,"N/A",IF(IF(E2935&gt;"",COUNTIF(E:E,E2935),0)&gt;1,"Yes","No"))</f>
        <v>No</v>
      </c>
      <c r="G2935" s="87" t="s">
        <v>10846</v>
      </c>
      <c r="H2935" s="87"/>
      <c r="I2935" s="87" t="s">
        <v>445</v>
      </c>
      <c r="J2935" s="87" t="s">
        <v>10517</v>
      </c>
      <c r="K2935" s="87">
        <v>-88.8446</v>
      </c>
      <c r="L2935" s="87">
        <v>39.796300000000002</v>
      </c>
      <c r="M2935" s="87" t="s">
        <v>10847</v>
      </c>
      <c r="N2935" s="87"/>
      <c r="O2935" s="88"/>
      <c r="P2935" s="87"/>
      <c r="Q2935" s="89"/>
    </row>
    <row r="2936" spans="1:17" x14ac:dyDescent="0.25">
      <c r="A2936" s="93" t="s">
        <v>8301</v>
      </c>
      <c r="B2936" s="143" t="str">
        <f>IF(A2936&gt;"",IF(A2936=E2936,"No",(IF(IFERROR(VLOOKUP(A2936,E:E,1,FALSE)=A2936,FALSE),"Duplicate",IF(E2936&gt;"","Mismatch","IT Only")))),"No")</f>
        <v>Mismatch</v>
      </c>
      <c r="C2936" s="86" t="s">
        <v>463</v>
      </c>
      <c r="D2936" s="143" t="s">
        <v>464</v>
      </c>
      <c r="E2936" s="143" t="s">
        <v>8302</v>
      </c>
      <c r="F2936" s="143" t="str">
        <f>IF(E2936=0,"N/A",IF(IF(E2936&gt;"",COUNTIF(E:E,E2936),0)&gt;1,"Yes","No"))</f>
        <v>Yes</v>
      </c>
      <c r="G2936" s="87" t="s">
        <v>8303</v>
      </c>
      <c r="H2936" s="87" t="s">
        <v>444</v>
      </c>
      <c r="I2936" s="87" t="s">
        <v>445</v>
      </c>
      <c r="J2936" s="87" t="s">
        <v>681</v>
      </c>
      <c r="K2936" s="87">
        <v>40.776719</v>
      </c>
      <c r="L2936" s="87">
        <v>-90.005287999999993</v>
      </c>
      <c r="M2936" s="87"/>
      <c r="N2936" s="87" t="s">
        <v>8302</v>
      </c>
      <c r="O2936" s="87" t="s">
        <v>8304</v>
      </c>
      <c r="P2936" s="87" t="s">
        <v>447</v>
      </c>
      <c r="Q2936" s="87" t="s">
        <v>448</v>
      </c>
    </row>
    <row r="2937" spans="1:17" x14ac:dyDescent="0.25">
      <c r="A2937" s="93" t="s">
        <v>8305</v>
      </c>
      <c r="B2937" s="143" t="str">
        <f>IF(A2937&gt;"",IF(A2937=E2937,"No",(IF(IFERROR(VLOOKUP(A2937,E:E,1,FALSE)=A2937,FALSE),"Duplicate",IF(E2937&gt;"","Mismatch","IT Only")))),"No")</f>
        <v>Mismatch</v>
      </c>
      <c r="C2937" s="86" t="s">
        <v>463</v>
      </c>
      <c r="D2937" s="143" t="s">
        <v>464</v>
      </c>
      <c r="E2937" s="143" t="s">
        <v>8306</v>
      </c>
      <c r="F2937" s="143" t="str">
        <f>IF(E2937=0,"N/A",IF(IF(E2937&gt;"",COUNTIF(E:E,E2937),0)&gt;1,"Yes","No"))</f>
        <v>Yes</v>
      </c>
      <c r="G2937" s="87" t="s">
        <v>8307</v>
      </c>
      <c r="H2937" s="87" t="s">
        <v>579</v>
      </c>
      <c r="I2937" s="87" t="s">
        <v>445</v>
      </c>
      <c r="J2937" s="87" t="s">
        <v>580</v>
      </c>
      <c r="K2937" s="87">
        <v>40.776967999999997</v>
      </c>
      <c r="L2937" s="87">
        <v>-90.006270999999998</v>
      </c>
      <c r="M2937" s="87"/>
      <c r="N2937" s="87"/>
      <c r="O2937" s="94"/>
      <c r="P2937" s="87"/>
      <c r="Q2937" s="89"/>
    </row>
    <row r="2938" spans="1:17" ht="30" x14ac:dyDescent="0.25">
      <c r="A2938" s="143"/>
      <c r="B2938" s="143" t="str">
        <f>IF(A2938&gt;"",IF(A2938=E2938,"No",(IF(IFERROR(VLOOKUP(A2938,E:E,1,FALSE)=A2938,FALSE),"Duplicate",IF(E2938&gt;"","Mismatch","IT Only")))),"No")</f>
        <v>No</v>
      </c>
      <c r="C2938" s="86" t="s">
        <v>430</v>
      </c>
      <c r="D2938" s="143" t="s">
        <v>431</v>
      </c>
      <c r="E2938" s="143" t="s">
        <v>8805</v>
      </c>
      <c r="F2938" s="143" t="str">
        <f>IF(E2938=0,"N/A",IF(IF(E2938&gt;"",COUNTIF(E:E,E2938),0)&gt;1,"Yes","No"))</f>
        <v>No</v>
      </c>
      <c r="G2938" s="87" t="s">
        <v>8806</v>
      </c>
      <c r="H2938" s="87" t="s">
        <v>672</v>
      </c>
      <c r="I2938" s="87" t="s">
        <v>445</v>
      </c>
      <c r="J2938" s="87" t="s">
        <v>436</v>
      </c>
      <c r="K2938" s="87">
        <v>40.11056</v>
      </c>
      <c r="L2938" s="87">
        <v>-88.318725000000001</v>
      </c>
      <c r="M2938" s="87"/>
      <c r="N2938" s="87" t="s">
        <v>8807</v>
      </c>
      <c r="O2938" s="87" t="s">
        <v>8808</v>
      </c>
      <c r="P2938" s="87" t="s">
        <v>675</v>
      </c>
      <c r="Q2938" s="87" t="s">
        <v>676</v>
      </c>
    </row>
    <row r="2939" spans="1:17" x14ac:dyDescent="0.25">
      <c r="A2939" s="93" t="s">
        <v>8651</v>
      </c>
      <c r="B2939" s="143" t="str">
        <f>IF(A2939&gt;"",IF(A2939=E2939,"No",(IF(IFERROR(VLOOKUP(A2939,E:E,1,FALSE)=A2939,FALSE),"Duplicate",IF(E2939&gt;"","Mismatch","IT Only")))),"No")</f>
        <v>Mismatch</v>
      </c>
      <c r="C2939" s="86" t="s">
        <v>463</v>
      </c>
      <c r="D2939" s="143" t="s">
        <v>464</v>
      </c>
      <c r="E2939" s="143" t="s">
        <v>8652</v>
      </c>
      <c r="F2939" s="143" t="str">
        <f>IF(E2939=0,"N/A",IF(IF(E2939&gt;"",COUNTIF(E:E,E2939),0)&gt;1,"Yes","No"))</f>
        <v>No</v>
      </c>
      <c r="G2939" s="87" t="s">
        <v>8653</v>
      </c>
      <c r="H2939" s="87" t="s">
        <v>516</v>
      </c>
      <c r="I2939" s="87" t="s">
        <v>445</v>
      </c>
      <c r="J2939" s="87" t="s">
        <v>8654</v>
      </c>
      <c r="K2939" s="87">
        <v>38.133181999999998</v>
      </c>
      <c r="L2939" s="87">
        <v>-89.703182999999996</v>
      </c>
      <c r="M2939" s="87" t="s">
        <v>8655</v>
      </c>
      <c r="N2939" s="87" t="s">
        <v>8652</v>
      </c>
      <c r="O2939" s="87" t="s">
        <v>8656</v>
      </c>
      <c r="P2939" s="87" t="s">
        <v>898</v>
      </c>
      <c r="Q2939" s="87" t="s">
        <v>899</v>
      </c>
    </row>
    <row r="2940" spans="1:17" x14ac:dyDescent="0.25">
      <c r="A2940" s="143"/>
      <c r="B2940" s="143" t="str">
        <f>IF(A2940&gt;"",IF(A2940=E2940,"No",(IF(IFERROR(VLOOKUP(A2940,E:E,1,FALSE)=A2940,FALSE),"Duplicate",IF(E2940&gt;"","Mismatch","IT Only")))),"No")</f>
        <v>No</v>
      </c>
      <c r="C2940" s="86" t="s">
        <v>430</v>
      </c>
      <c r="D2940" s="143" t="s">
        <v>431</v>
      </c>
      <c r="E2940" s="143" t="s">
        <v>8426</v>
      </c>
      <c r="F2940" s="143" t="str">
        <f>IF(E2940=0,"N/A",IF(IF(E2940&gt;"",COUNTIF(E:E,E2940),0)&gt;1,"Yes","No"))</f>
        <v>No</v>
      </c>
      <c r="G2940" s="87" t="s">
        <v>8427</v>
      </c>
      <c r="H2940" s="87" t="s">
        <v>692</v>
      </c>
      <c r="I2940" s="87" t="s">
        <v>435</v>
      </c>
      <c r="J2940" s="87" t="s">
        <v>436</v>
      </c>
      <c r="K2940" s="87">
        <v>37.240216670000002</v>
      </c>
      <c r="L2940" s="87">
        <v>-89.5535</v>
      </c>
      <c r="M2940" s="87"/>
      <c r="N2940" s="87" t="s">
        <v>8426</v>
      </c>
      <c r="O2940" s="94">
        <v>468</v>
      </c>
      <c r="P2940" s="87" t="s">
        <v>693</v>
      </c>
      <c r="Q2940" s="89"/>
    </row>
    <row r="2941" spans="1:17" x14ac:dyDescent="0.25">
      <c r="A2941" s="143"/>
      <c r="B2941" s="84" t="str">
        <f>IF(A2941&gt;"",IF(A2941=E2941,"No",(IF(IFERROR(VLOOKUP(A2941,E:E,1,FALSE)=A2941,FALSE),"Duplicate",IF(E2941&gt;"","Mismatch","IT Only")))),"No")</f>
        <v>No</v>
      </c>
      <c r="C2941" s="86" t="s">
        <v>430</v>
      </c>
      <c r="D2941" s="84" t="s">
        <v>431</v>
      </c>
      <c r="E2941" s="203" t="s">
        <v>11156</v>
      </c>
      <c r="F2941" s="84" t="s">
        <v>10076</v>
      </c>
      <c r="G2941" s="130" t="s">
        <v>11176</v>
      </c>
      <c r="H2941" s="87" t="s">
        <v>558</v>
      </c>
      <c r="I2941" s="87" t="s">
        <v>445</v>
      </c>
      <c r="J2941" s="87" t="s">
        <v>10517</v>
      </c>
      <c r="K2941" s="196">
        <v>-90.192368000000002</v>
      </c>
      <c r="L2941" s="196">
        <v>38.934994000000003</v>
      </c>
      <c r="M2941" s="199" t="s">
        <v>11166</v>
      </c>
      <c r="N2941" s="87"/>
      <c r="O2941" s="88"/>
      <c r="P2941" s="87"/>
      <c r="Q2941" s="87"/>
    </row>
    <row r="2942" spans="1:17" x14ac:dyDescent="0.25">
      <c r="A2942" s="143"/>
      <c r="E2942" s="146" t="s">
        <v>10555</v>
      </c>
      <c r="G2942" s="141" t="s">
        <v>10556</v>
      </c>
      <c r="H2942" s="141" t="s">
        <v>10196</v>
      </c>
      <c r="I2942" s="141" t="s">
        <v>445</v>
      </c>
      <c r="J2942" s="141" t="s">
        <v>10517</v>
      </c>
      <c r="K2942" s="141">
        <v>39.348500000000001</v>
      </c>
      <c r="L2942" s="141">
        <v>-87.689800000000005</v>
      </c>
      <c r="M2942" s="141" t="s">
        <v>10557</v>
      </c>
      <c r="N2942" s="87"/>
      <c r="O2942" s="94"/>
      <c r="P2942" s="87"/>
      <c r="Q2942" s="130" t="s">
        <v>10521</v>
      </c>
    </row>
    <row r="2943" spans="1:17" x14ac:dyDescent="0.25">
      <c r="A2943" s="143" t="s">
        <v>8594</v>
      </c>
      <c r="B2943" s="143" t="str">
        <f>IF(A2943&gt;"",IF(A2943=E2943,"No",(IF(IFERROR(VLOOKUP(A2943,E:E,1,FALSE)=A2943,FALSE),"Duplicate",IF(E2943&gt;"","Mismatch","IT Only")))),"No")</f>
        <v>No</v>
      </c>
      <c r="C2943" s="86" t="s">
        <v>430</v>
      </c>
      <c r="D2943" s="143" t="s">
        <v>431</v>
      </c>
      <c r="E2943" s="143" t="s">
        <v>8594</v>
      </c>
      <c r="F2943" s="143" t="str">
        <f>IF(E2943=0,"N/A",IF(IF(E2943&gt;"",COUNTIF(E:E,E2943),0)&gt;1,"Yes","No"))</f>
        <v>No</v>
      </c>
      <c r="G2943" s="87" t="s">
        <v>8595</v>
      </c>
      <c r="H2943" s="87" t="s">
        <v>1813</v>
      </c>
      <c r="I2943" s="87" t="s">
        <v>445</v>
      </c>
      <c r="J2943" s="87" t="s">
        <v>536</v>
      </c>
      <c r="K2943" s="87">
        <v>39.673993000000003</v>
      </c>
      <c r="L2943" s="87">
        <v>-89.704119000000006</v>
      </c>
      <c r="M2943" s="87"/>
      <c r="N2943" s="87"/>
      <c r="O2943" s="87"/>
      <c r="P2943" s="87"/>
      <c r="Q2943" s="87"/>
    </row>
    <row r="2944" spans="1:17" x14ac:dyDescent="0.25">
      <c r="A2944" s="143"/>
      <c r="B2944" s="84" t="str">
        <f>IF(A2944&gt;"",IF(A2944=E2944,"No",(IF(IFERROR(VLOOKUP(A2944,E:E,1,FALSE)=A2944,FALSE),"Duplicate",IF(E2944&gt;"","Mismatch","IT Only")))),"No")</f>
        <v>No</v>
      </c>
      <c r="C2944" s="86" t="s">
        <v>430</v>
      </c>
      <c r="D2944" s="84" t="s">
        <v>431</v>
      </c>
      <c r="E2944" s="143" t="s">
        <v>8571</v>
      </c>
      <c r="F2944" s="84" t="str">
        <f>IF(E2944=0,"N/A",IF(IF(E2944&gt;"",COUNTIF(E:E,E2944),0)&gt;1,"Yes","No"))</f>
        <v>No</v>
      </c>
      <c r="G2944" s="87" t="s">
        <v>8572</v>
      </c>
      <c r="H2944" s="87" t="s">
        <v>516</v>
      </c>
      <c r="I2944" s="87" t="s">
        <v>445</v>
      </c>
      <c r="J2944" s="87" t="s">
        <v>436</v>
      </c>
      <c r="K2944" s="87">
        <v>38.42486667</v>
      </c>
      <c r="L2944" s="87">
        <v>-89.976016670000007</v>
      </c>
      <c r="M2944" s="87"/>
      <c r="N2944" s="87" t="s">
        <v>8573</v>
      </c>
      <c r="O2944" s="87" t="s">
        <v>8574</v>
      </c>
      <c r="P2944" s="87" t="s">
        <v>524</v>
      </c>
      <c r="Q2944" s="87" t="s">
        <v>525</v>
      </c>
    </row>
    <row r="2945" spans="1:17" x14ac:dyDescent="0.25">
      <c r="A2945" s="143"/>
      <c r="B2945" s="143" t="str">
        <f>IF(A2945&gt;"",IF(A2945=E2945,"No",(IF(IFERROR(VLOOKUP(A2945,E:E,1,FALSE)=A2945,FALSE),"Duplicate",IF(E2945&gt;"","Mismatch","IT Only")))),"No")</f>
        <v>No</v>
      </c>
      <c r="C2945" s="86" t="s">
        <v>430</v>
      </c>
      <c r="D2945" s="143" t="s">
        <v>431</v>
      </c>
      <c r="E2945" s="143" t="s">
        <v>8569</v>
      </c>
      <c r="F2945" s="143" t="str">
        <f>IF(E2945=0,"N/A",IF(IF(E2945&gt;"",COUNTIF(E:E,E2945),0)&gt;1,"Yes","No"))</f>
        <v>No</v>
      </c>
      <c r="G2945" s="87" t="s">
        <v>8570</v>
      </c>
      <c r="H2945" s="87" t="s">
        <v>489</v>
      </c>
      <c r="I2945" s="87" t="s">
        <v>435</v>
      </c>
      <c r="J2945" s="87" t="s">
        <v>436</v>
      </c>
      <c r="K2945" s="87">
        <v>38.683033330000001</v>
      </c>
      <c r="L2945" s="87">
        <v>-93.092600000000004</v>
      </c>
      <c r="M2945" s="87"/>
      <c r="N2945" s="87" t="s">
        <v>8569</v>
      </c>
      <c r="O2945" s="94">
        <v>870</v>
      </c>
      <c r="P2945" s="87" t="s">
        <v>961</v>
      </c>
      <c r="Q2945" s="89"/>
    </row>
    <row r="2946" spans="1:17" x14ac:dyDescent="0.25">
      <c r="A2946" s="143" t="s">
        <v>3962</v>
      </c>
      <c r="B2946" s="143" t="str">
        <f>IF(A2946&gt;"",IF(A2946=E2946,"No",(IF(IFERROR(VLOOKUP(A2946,E:E,1,FALSE)=A2946,FALSE),"Duplicate",IF(E2946&gt;"","Mismatch","IT Only")))),"No")</f>
        <v>No</v>
      </c>
      <c r="C2946" s="86" t="s">
        <v>430</v>
      </c>
      <c r="D2946" s="143" t="s">
        <v>431</v>
      </c>
      <c r="E2946" s="143" t="s">
        <v>3963</v>
      </c>
      <c r="F2946" s="143" t="str">
        <f>IF(E2946=0,"N/A",IF(IF(E2946&gt;"",COUNTIF(E:E,E2946),0)&gt;1,"Yes","No"))</f>
        <v>No</v>
      </c>
      <c r="G2946" s="87" t="s">
        <v>3964</v>
      </c>
      <c r="H2946" s="87" t="s">
        <v>444</v>
      </c>
      <c r="I2946" s="87" t="s">
        <v>851</v>
      </c>
      <c r="J2946" s="87" t="s">
        <v>500</v>
      </c>
      <c r="K2946" s="87">
        <v>40.973619999999997</v>
      </c>
      <c r="L2946" s="87">
        <v>-90.329279999999997</v>
      </c>
      <c r="M2946" s="87"/>
      <c r="N2946" s="87" t="s">
        <v>3963</v>
      </c>
      <c r="O2946" s="87" t="s">
        <v>3965</v>
      </c>
      <c r="P2946" s="87" t="s">
        <v>457</v>
      </c>
      <c r="Q2946" s="87" t="s">
        <v>470</v>
      </c>
    </row>
    <row r="2947" spans="1:17" x14ac:dyDescent="0.25">
      <c r="A2947" s="143" t="s">
        <v>8336</v>
      </c>
      <c r="B2947" s="143" t="str">
        <f>IF(A2947&gt;"",IF(A2947=E2947,"No",(IF(IFERROR(VLOOKUP(A2947,E:E,1,FALSE)=A2947,FALSE),"Duplicate",IF(E2947&gt;"","Mismatch","IT Only")))),"No")</f>
        <v>No</v>
      </c>
      <c r="C2947" s="86" t="s">
        <v>430</v>
      </c>
      <c r="D2947" s="143" t="s">
        <v>431</v>
      </c>
      <c r="E2947" s="143" t="s">
        <v>8336</v>
      </c>
      <c r="F2947" s="143" t="str">
        <f>IF(E2947=0,"N/A",IF(IF(E2947&gt;"",COUNTIF(E:E,E2947),0)&gt;1,"Yes","No"))</f>
        <v>No</v>
      </c>
      <c r="G2947" s="87" t="s">
        <v>8337</v>
      </c>
      <c r="H2947" s="87" t="s">
        <v>567</v>
      </c>
      <c r="I2947" s="87" t="s">
        <v>445</v>
      </c>
      <c r="J2947" s="87" t="s">
        <v>536</v>
      </c>
      <c r="K2947" s="87">
        <v>37.20881</v>
      </c>
      <c r="L2947" s="87">
        <v>-89.324700000000007</v>
      </c>
      <c r="M2947" s="87"/>
      <c r="N2947" s="87"/>
      <c r="O2947" s="87"/>
      <c r="P2947" s="87"/>
      <c r="Q2947" s="87"/>
    </row>
    <row r="2948" spans="1:17" x14ac:dyDescent="0.25">
      <c r="A2948" s="90"/>
      <c r="B2948" s="90" t="str">
        <f>IF(A2948&gt;"",IF(A2948=E2948,"No",(IF(IFERROR(VLOOKUP(A2948,E:E,1,FALSE)=A2948,FALSE),"Duplicate",IF(E2948&gt;"","Mismatch","IT Only")))),"No")</f>
        <v>No</v>
      </c>
      <c r="C2948" s="91" t="s">
        <v>451</v>
      </c>
      <c r="D2948" s="90" t="s">
        <v>431</v>
      </c>
      <c r="E2948" s="90" t="s">
        <v>8947</v>
      </c>
      <c r="F2948" s="90" t="str">
        <f>IF(E2948=0,"N/A",IF(IF(E2948&gt;"",COUNTIF(E:E,E2948),0)&gt;1,"Yes","No"))</f>
        <v>No</v>
      </c>
      <c r="G2948" s="92" t="s">
        <v>8948</v>
      </c>
      <c r="H2948" s="129" t="s">
        <v>2576</v>
      </c>
      <c r="I2948" s="129" t="s">
        <v>445</v>
      </c>
      <c r="J2948" s="129" t="s">
        <v>436</v>
      </c>
      <c r="K2948" s="92"/>
      <c r="L2948" s="92"/>
      <c r="M2948" s="92"/>
      <c r="N2948" s="92" t="s">
        <v>8949</v>
      </c>
      <c r="O2948" s="92" t="s">
        <v>8950</v>
      </c>
      <c r="P2948" s="92" t="s">
        <v>898</v>
      </c>
      <c r="Q2948" s="92" t="s">
        <v>7478</v>
      </c>
    </row>
    <row r="2949" spans="1:17" s="90" customFormat="1" x14ac:dyDescent="0.25">
      <c r="A2949" s="143"/>
      <c r="B2949" s="143" t="str">
        <f>IF(A2949&gt;"",IF(A2949=E2949,"No",(IF(IFERROR(VLOOKUP(A2949,E:E,1,FALSE)=A2949,FALSE),"Duplicate",IF(E2949&gt;"","Mismatch","IT Only")))),"No")</f>
        <v>No</v>
      </c>
      <c r="C2949" s="86" t="s">
        <v>430</v>
      </c>
      <c r="D2949" s="143" t="s">
        <v>431</v>
      </c>
      <c r="E2949" s="143" t="s">
        <v>8344</v>
      </c>
      <c r="F2949" s="143" t="str">
        <f>IF(E2949=0,"N/A",IF(IF(E2949&gt;"",COUNTIF(E:E,E2949),0)&gt;1,"Yes","No"))</f>
        <v>No</v>
      </c>
      <c r="G2949" s="87" t="s">
        <v>8345</v>
      </c>
      <c r="H2949" s="87" t="s">
        <v>444</v>
      </c>
      <c r="I2949" s="87" t="s">
        <v>445</v>
      </c>
      <c r="J2949" s="87" t="s">
        <v>436</v>
      </c>
      <c r="K2949" s="87">
        <v>40.671233000000001</v>
      </c>
      <c r="L2949" s="87">
        <v>-89.617850000000004</v>
      </c>
      <c r="M2949" s="87"/>
      <c r="N2949" s="87" t="s">
        <v>8344</v>
      </c>
      <c r="O2949" s="87" t="s">
        <v>8346</v>
      </c>
      <c r="P2949" s="87" t="s">
        <v>447</v>
      </c>
      <c r="Q2949" s="87" t="s">
        <v>448</v>
      </c>
    </row>
    <row r="2950" spans="1:17" x14ac:dyDescent="0.25">
      <c r="A2950" s="143"/>
      <c r="B2950" s="143" t="str">
        <f>IF(A2950&gt;"",IF(A2950=E2950,"No",(IF(IFERROR(VLOOKUP(A2950,E:E,1,FALSE)=A2950,FALSE),"Duplicate",IF(E2950&gt;"","Mismatch","IT Only")))),"No")</f>
        <v>No</v>
      </c>
      <c r="C2950" s="86" t="s">
        <v>430</v>
      </c>
      <c r="D2950" s="143" t="s">
        <v>431</v>
      </c>
      <c r="E2950" s="143" t="s">
        <v>8567</v>
      </c>
      <c r="F2950" s="143" t="str">
        <f>IF(E2950=0,"N/A",IF(IF(E2950&gt;"",COUNTIF(E:E,E2950),0)&gt;1,"Yes","No"))</f>
        <v>No</v>
      </c>
      <c r="G2950" s="87" t="s">
        <v>8568</v>
      </c>
      <c r="H2950" s="87" t="s">
        <v>440</v>
      </c>
      <c r="I2950" s="87" t="s">
        <v>435</v>
      </c>
      <c r="J2950" s="87" t="s">
        <v>436</v>
      </c>
      <c r="K2950" s="87"/>
      <c r="L2950" s="87"/>
      <c r="M2950" s="87"/>
      <c r="N2950" s="87" t="s">
        <v>8567</v>
      </c>
      <c r="O2950" s="94">
        <v>730</v>
      </c>
      <c r="P2950" s="87" t="s">
        <v>564</v>
      </c>
      <c r="Q2950" s="89"/>
    </row>
    <row r="2951" spans="1:17" x14ac:dyDescent="0.25">
      <c r="A2951" s="143"/>
      <c r="B2951" s="143" t="str">
        <f>IF(A2951&gt;"",IF(A2951=E2951,"No",(IF(IFERROR(VLOOKUP(A2951,E:E,1,FALSE)=A2951,FALSE),"Duplicate",IF(E2951&gt;"","Mismatch","IT Only")))),"No")</f>
        <v>No</v>
      </c>
      <c r="C2951" s="86" t="s">
        <v>430</v>
      </c>
      <c r="D2951" s="143" t="s">
        <v>431</v>
      </c>
      <c r="E2951" s="143" t="s">
        <v>8951</v>
      </c>
      <c r="F2951" s="143" t="str">
        <f>IF(E2951=0,"N/A",IF(IF(E2951&gt;"",COUNTIF(E:E,E2951),0)&gt;1,"Yes","No"))</f>
        <v>No</v>
      </c>
      <c r="G2951" s="87" t="s">
        <v>8952</v>
      </c>
      <c r="H2951" s="87" t="s">
        <v>692</v>
      </c>
      <c r="I2951" s="87" t="s">
        <v>435</v>
      </c>
      <c r="J2951" s="87" t="s">
        <v>436</v>
      </c>
      <c r="K2951" s="87">
        <v>37.954166000000001</v>
      </c>
      <c r="L2951" s="87">
        <v>-90.938739999999996</v>
      </c>
      <c r="M2951" s="87"/>
      <c r="N2951" s="87" t="s">
        <v>8951</v>
      </c>
      <c r="O2951" s="94">
        <v>488</v>
      </c>
      <c r="P2951" s="87" t="s">
        <v>1039</v>
      </c>
      <c r="Q2951" s="89"/>
    </row>
    <row r="2952" spans="1:17" x14ac:dyDescent="0.25">
      <c r="A2952" s="143"/>
      <c r="B2952" s="143" t="str">
        <f>IF(A2952&gt;"",IF(A2952=E2952,"No",(IF(IFERROR(VLOOKUP(A2952,E:E,1,FALSE)=A2952,FALSE),"Duplicate",IF(E2952&gt;"","Mismatch","IT Only")))),"No")</f>
        <v>No</v>
      </c>
      <c r="C2952" s="86" t="s">
        <v>430</v>
      </c>
      <c r="D2952" s="143" t="s">
        <v>431</v>
      </c>
      <c r="E2952" s="143" t="s">
        <v>8325</v>
      </c>
      <c r="F2952" s="143" t="str">
        <f>IF(E2952=0,"N/A",IF(IF(E2952&gt;"",COUNTIF(E:E,E2952),0)&gt;1,"Yes","No"))</f>
        <v>No</v>
      </c>
      <c r="G2952" s="87" t="s">
        <v>8326</v>
      </c>
      <c r="H2952" s="87" t="s">
        <v>444</v>
      </c>
      <c r="I2952" s="87" t="s">
        <v>445</v>
      </c>
      <c r="J2952" s="87" t="s">
        <v>436</v>
      </c>
      <c r="K2952" s="87">
        <v>40.435949999999998</v>
      </c>
      <c r="L2952" s="87">
        <v>-89.691182999999995</v>
      </c>
      <c r="M2952" s="87"/>
      <c r="N2952" s="87" t="s">
        <v>8325</v>
      </c>
      <c r="O2952" s="87" t="s">
        <v>8327</v>
      </c>
      <c r="P2952" s="87" t="s">
        <v>447</v>
      </c>
      <c r="Q2952" s="87" t="s">
        <v>448</v>
      </c>
    </row>
    <row r="2953" spans="1:17" x14ac:dyDescent="0.25">
      <c r="A2953" s="143"/>
      <c r="B2953" s="143" t="s">
        <v>10076</v>
      </c>
      <c r="C2953" s="86" t="s">
        <v>430</v>
      </c>
      <c r="D2953" s="143" t="s">
        <v>431</v>
      </c>
      <c r="E2953" s="143" t="s">
        <v>10591</v>
      </c>
      <c r="F2953" s="143" t="str">
        <f>IF(E2953=0,"N/A",IF(IF(E2953&gt;"",COUNTIF(E:E,E2953),0)&gt;1,"Yes","No"))</f>
        <v>No</v>
      </c>
      <c r="G2953" s="87" t="s">
        <v>10592</v>
      </c>
      <c r="H2953" s="87" t="s">
        <v>444</v>
      </c>
      <c r="I2953" s="87" t="s">
        <v>445</v>
      </c>
      <c r="J2953" s="87" t="s">
        <v>10517</v>
      </c>
      <c r="K2953" s="87">
        <v>-89.624600000000001</v>
      </c>
      <c r="L2953" s="87">
        <v>40.786999999999999</v>
      </c>
      <c r="M2953" s="87" t="s">
        <v>10695</v>
      </c>
      <c r="N2953" s="87"/>
      <c r="O2953" s="88"/>
      <c r="P2953" s="87"/>
      <c r="Q2953" s="87"/>
    </row>
    <row r="2954" spans="1:17" x14ac:dyDescent="0.25">
      <c r="A2954" s="143"/>
      <c r="B2954" s="143" t="s">
        <v>10076</v>
      </c>
      <c r="C2954" s="86" t="s">
        <v>430</v>
      </c>
      <c r="D2954" s="143" t="s">
        <v>431</v>
      </c>
      <c r="E2954" s="143" t="s">
        <v>10605</v>
      </c>
      <c r="F2954" s="143" t="str">
        <f>IF(E2954=0,"N/A",IF(IF(E2954&gt;"",COUNTIF(E:E,E2954),0)&gt;1,"Yes","No"))</f>
        <v>No</v>
      </c>
      <c r="G2954" s="87" t="s">
        <v>10606</v>
      </c>
      <c r="H2954" s="87" t="s">
        <v>444</v>
      </c>
      <c r="I2954" s="87" t="s">
        <v>445</v>
      </c>
      <c r="J2954" s="87" t="s">
        <v>10517</v>
      </c>
      <c r="K2954" s="87">
        <v>-89.591099999999997</v>
      </c>
      <c r="L2954" s="87">
        <v>40.643599999999999</v>
      </c>
      <c r="M2954" s="87" t="s">
        <v>10688</v>
      </c>
      <c r="N2954" s="87"/>
      <c r="O2954" s="88"/>
      <c r="P2954" s="87"/>
      <c r="Q2954" s="87"/>
    </row>
    <row r="2955" spans="1:17" x14ac:dyDescent="0.25">
      <c r="A2955" s="143"/>
      <c r="B2955" s="143"/>
      <c r="D2955" s="143"/>
      <c r="E2955" s="150" t="s">
        <v>10496</v>
      </c>
      <c r="F2955" s="143"/>
      <c r="G2955" s="130" t="s">
        <v>10514</v>
      </c>
      <c r="H2955" s="130" t="s">
        <v>10196</v>
      </c>
      <c r="I2955" s="130" t="s">
        <v>445</v>
      </c>
      <c r="J2955" s="130" t="s">
        <v>10517</v>
      </c>
      <c r="K2955" s="148">
        <v>-88.4101</v>
      </c>
      <c r="L2955" s="148">
        <v>39.578699999999998</v>
      </c>
      <c r="M2955" s="130" t="s">
        <v>10514</v>
      </c>
      <c r="N2955" s="87"/>
      <c r="O2955" s="94"/>
      <c r="P2955" s="87"/>
      <c r="Q2955" s="89"/>
    </row>
    <row r="2956" spans="1:17" x14ac:dyDescent="0.25">
      <c r="A2956" s="143" t="s">
        <v>3971</v>
      </c>
      <c r="B2956" s="84" t="str">
        <f>IF(A2956&gt;"",IF(A2956=E2956,"No",(IF(IFERROR(VLOOKUP(A2956,E:E,1,FALSE)=A2956,FALSE),"Duplicate",IF(E2956&gt;"","Mismatch","IT Only")))),"No")</f>
        <v>No</v>
      </c>
      <c r="C2956" s="86" t="s">
        <v>430</v>
      </c>
      <c r="D2956" s="84" t="s">
        <v>431</v>
      </c>
      <c r="E2956" s="143" t="s">
        <v>3971</v>
      </c>
      <c r="F2956" s="84" t="str">
        <f>IF(E2956=0,"N/A",IF(IF(E2956&gt;"",COUNTIF(E:E,E2956),0)&gt;1,"Yes","No"))</f>
        <v>No</v>
      </c>
      <c r="G2956" s="87" t="s">
        <v>3972</v>
      </c>
      <c r="H2956" s="87" t="s">
        <v>444</v>
      </c>
      <c r="I2956" s="87" t="s">
        <v>445</v>
      </c>
      <c r="J2956" s="87" t="s">
        <v>536</v>
      </c>
      <c r="K2956" s="87">
        <v>40.961052189999997</v>
      </c>
      <c r="L2956" s="87">
        <v>-90.373886490000004</v>
      </c>
      <c r="M2956" s="87"/>
      <c r="N2956" s="87" t="s">
        <v>3919</v>
      </c>
      <c r="O2956" s="87" t="s">
        <v>3920</v>
      </c>
      <c r="P2956" s="87" t="s">
        <v>457</v>
      </c>
      <c r="Q2956" s="87" t="s">
        <v>470</v>
      </c>
    </row>
    <row r="2957" spans="1:17" x14ac:dyDescent="0.25">
      <c r="A2957" s="143"/>
      <c r="B2957" s="143"/>
      <c r="C2957" s="86" t="s">
        <v>430</v>
      </c>
      <c r="D2957" s="143" t="s">
        <v>464</v>
      </c>
      <c r="E2957" s="143" t="s">
        <v>10250</v>
      </c>
      <c r="F2957" s="143" t="s">
        <v>32</v>
      </c>
      <c r="G2957" s="134" t="s">
        <v>10251</v>
      </c>
      <c r="H2957" s="87" t="s">
        <v>493</v>
      </c>
      <c r="I2957" s="87" t="s">
        <v>445</v>
      </c>
      <c r="J2957" s="87"/>
      <c r="K2957" s="134">
        <v>40.4482</v>
      </c>
      <c r="L2957" s="134">
        <v>-88.991399999999999</v>
      </c>
      <c r="M2957" s="134" t="s">
        <v>10252</v>
      </c>
      <c r="N2957" s="87"/>
      <c r="O2957" s="87"/>
      <c r="P2957" s="87"/>
      <c r="Q2957" s="87"/>
    </row>
    <row r="2958" spans="1:17" x14ac:dyDescent="0.25">
      <c r="A2958" s="143"/>
      <c r="B2958" s="143"/>
      <c r="D2958" s="143"/>
      <c r="E2958" s="146" t="s">
        <v>10531</v>
      </c>
      <c r="F2958" s="143"/>
      <c r="G2958" s="141" t="s">
        <v>10532</v>
      </c>
      <c r="H2958" s="141" t="s">
        <v>10196</v>
      </c>
      <c r="I2958" s="141" t="s">
        <v>445</v>
      </c>
      <c r="J2958" s="141" t="s">
        <v>10517</v>
      </c>
      <c r="K2958" s="141">
        <v>39.651400000000002</v>
      </c>
      <c r="L2958" s="141">
        <v>-88.026300000000006</v>
      </c>
      <c r="M2958" s="141" t="s">
        <v>10533</v>
      </c>
      <c r="N2958" s="87"/>
      <c r="O2958" s="94"/>
      <c r="P2958" s="87"/>
      <c r="Q2958" s="130" t="s">
        <v>10521</v>
      </c>
    </row>
    <row r="2959" spans="1:17" x14ac:dyDescent="0.25">
      <c r="A2959" s="143"/>
      <c r="B2959" s="143"/>
      <c r="C2959" s="86" t="s">
        <v>430</v>
      </c>
      <c r="D2959" s="143" t="s">
        <v>464</v>
      </c>
      <c r="E2959" s="143" t="s">
        <v>10262</v>
      </c>
      <c r="F2959" s="143" t="s">
        <v>32</v>
      </c>
      <c r="G2959" s="134" t="s">
        <v>10263</v>
      </c>
      <c r="H2959" s="87" t="s">
        <v>493</v>
      </c>
      <c r="I2959" s="87" t="s">
        <v>445</v>
      </c>
      <c r="J2959" s="87"/>
      <c r="K2959" s="134">
        <v>40.469900000000003</v>
      </c>
      <c r="L2959" s="134">
        <v>-88.997799999999998</v>
      </c>
      <c r="M2959" s="134" t="s">
        <v>10264</v>
      </c>
      <c r="N2959" s="87"/>
      <c r="O2959" s="87"/>
      <c r="P2959" s="87"/>
      <c r="Q2959" s="87"/>
    </row>
    <row r="2960" spans="1:17" x14ac:dyDescent="0.25">
      <c r="A2960" s="143"/>
      <c r="B2960" s="143" t="s">
        <v>10076</v>
      </c>
      <c r="C2960" s="86" t="s">
        <v>430</v>
      </c>
      <c r="D2960" s="143" t="s">
        <v>431</v>
      </c>
      <c r="E2960" s="143" t="s">
        <v>10229</v>
      </c>
      <c r="F2960" s="143" t="str">
        <f>IF(E2960=0,"N/A",IF(IF(E2960&gt;"",COUNTIF(E:E,E2960),0)&gt;1,"Yes","No"))</f>
        <v>No</v>
      </c>
      <c r="G2960" s="87" t="s">
        <v>10230</v>
      </c>
      <c r="H2960" s="87" t="s">
        <v>10196</v>
      </c>
      <c r="I2960" s="87" t="s">
        <v>445</v>
      </c>
      <c r="J2960" s="87" t="s">
        <v>536</v>
      </c>
      <c r="K2960" s="118">
        <v>-87.646000000000001</v>
      </c>
      <c r="L2960" s="118">
        <v>39.926600000000001</v>
      </c>
      <c r="M2960" s="87" t="s">
        <v>10231</v>
      </c>
      <c r="N2960" s="87"/>
      <c r="O2960" s="87"/>
      <c r="P2960" s="87"/>
      <c r="Q2960" s="87"/>
    </row>
    <row r="2961" spans="1:17" x14ac:dyDescent="0.25">
      <c r="A2961" s="143"/>
      <c r="B2961" s="143" t="s">
        <v>10076</v>
      </c>
      <c r="C2961" s="86" t="s">
        <v>430</v>
      </c>
      <c r="D2961" s="143" t="s">
        <v>431</v>
      </c>
      <c r="E2961" s="143" t="s">
        <v>10621</v>
      </c>
      <c r="F2961" s="143" t="str">
        <f>IF(E2961=0,"N/A",IF(IF(E2961&gt;"",COUNTIF(E:E,E2961),0)&gt;1,"Yes","No"))</f>
        <v>No</v>
      </c>
      <c r="G2961" s="87" t="s">
        <v>10622</v>
      </c>
      <c r="H2961" s="87" t="s">
        <v>444</v>
      </c>
      <c r="I2961" s="87" t="s">
        <v>445</v>
      </c>
      <c r="J2961" s="87" t="s">
        <v>10517</v>
      </c>
      <c r="K2961" s="87">
        <v>-89.689499999999995</v>
      </c>
      <c r="L2961" s="87">
        <v>40.682699999999997</v>
      </c>
      <c r="M2961" s="87" t="s">
        <v>10680</v>
      </c>
      <c r="N2961" s="87"/>
      <c r="O2961" s="88"/>
      <c r="P2961" s="87"/>
      <c r="Q2961" s="87"/>
    </row>
    <row r="2962" spans="1:17" x14ac:dyDescent="0.25">
      <c r="A2962" s="143" t="s">
        <v>8914</v>
      </c>
      <c r="B2962" s="143" t="str">
        <f>IF(A2962&gt;"",IF(A2962=E2962,"No",(IF(IFERROR(VLOOKUP(A2962,E:E,1,FALSE)=A2962,FALSE),"Duplicate",IF(E2962&gt;"","Mismatch","IT Only")))),"No")</f>
        <v>No</v>
      </c>
      <c r="C2962" s="86" t="s">
        <v>430</v>
      </c>
      <c r="D2962" s="143" t="s">
        <v>431</v>
      </c>
      <c r="E2962" s="143" t="s">
        <v>8914</v>
      </c>
      <c r="F2962" s="143" t="str">
        <f>IF(E2962=0,"N/A",IF(IF(E2962&gt;"",COUNTIF(E:E,E2962),0)&gt;1,"Yes","No"))</f>
        <v>No</v>
      </c>
      <c r="G2962" s="87" t="s">
        <v>8915</v>
      </c>
      <c r="H2962" s="87" t="s">
        <v>893</v>
      </c>
      <c r="I2962" s="87" t="s">
        <v>435</v>
      </c>
      <c r="J2962" s="87" t="s">
        <v>580</v>
      </c>
      <c r="K2962" s="87">
        <v>37.720278</v>
      </c>
      <c r="L2962" s="87">
        <v>-90.548338999999999</v>
      </c>
      <c r="M2962" s="87"/>
      <c r="N2962" s="87"/>
      <c r="O2962" s="87"/>
      <c r="P2962" s="87"/>
      <c r="Q2962" s="87"/>
    </row>
    <row r="2963" spans="1:17" x14ac:dyDescent="0.25">
      <c r="A2963" s="143"/>
      <c r="B2963" s="143"/>
      <c r="C2963" s="86" t="s">
        <v>430</v>
      </c>
      <c r="D2963" s="143" t="s">
        <v>431</v>
      </c>
      <c r="E2963" s="143" t="s">
        <v>10791</v>
      </c>
      <c r="F2963" s="143" t="s">
        <v>10076</v>
      </c>
      <c r="G2963" s="110" t="s">
        <v>10745</v>
      </c>
      <c r="H2963" s="110"/>
      <c r="I2963" s="110" t="s">
        <v>445</v>
      </c>
      <c r="J2963" s="110" t="s">
        <v>10517</v>
      </c>
      <c r="K2963" s="110">
        <v>38.519399999999997</v>
      </c>
      <c r="L2963" s="110">
        <v>-89.686700000000002</v>
      </c>
      <c r="M2963" s="110" t="s">
        <v>10837</v>
      </c>
      <c r="N2963" s="110"/>
      <c r="O2963" s="110"/>
      <c r="P2963" s="110"/>
      <c r="Q2963" s="110"/>
    </row>
    <row r="2964" spans="1:17" x14ac:dyDescent="0.25">
      <c r="A2964" s="143"/>
      <c r="B2964" s="143" t="str">
        <f>IF(A2964&gt;"",IF(A2964=E2964,"No",(IF(IFERROR(VLOOKUP(A2964,E:E,1,FALSE)=A2964,FALSE),"Duplicate",IF(E2964&gt;"","Mismatch","IT Only")))),"No")</f>
        <v>No</v>
      </c>
      <c r="C2964" s="86" t="s">
        <v>430</v>
      </c>
      <c r="D2964" s="143" t="s">
        <v>431</v>
      </c>
      <c r="E2964" s="143" t="s">
        <v>8575</v>
      </c>
      <c r="F2964" s="143" t="str">
        <f>IF(E2964=0,"N/A",IF(IF(E2964&gt;"",COUNTIF(E:E,E2964),0)&gt;1,"Yes","No"))</f>
        <v>No</v>
      </c>
      <c r="G2964" s="87" t="s">
        <v>8576</v>
      </c>
      <c r="H2964" s="87" t="s">
        <v>434</v>
      </c>
      <c r="I2964" s="87" t="s">
        <v>435</v>
      </c>
      <c r="J2964" s="87" t="s">
        <v>436</v>
      </c>
      <c r="K2964" s="87">
        <v>38.809350000000002</v>
      </c>
      <c r="L2964" s="87">
        <v>-90.695350000000005</v>
      </c>
      <c r="M2964" s="87"/>
      <c r="N2964" s="87" t="s">
        <v>8575</v>
      </c>
      <c r="O2964" s="94">
        <v>641</v>
      </c>
      <c r="P2964" s="87" t="s">
        <v>699</v>
      </c>
      <c r="Q2964" s="89"/>
    </row>
    <row r="2965" spans="1:17" x14ac:dyDescent="0.25">
      <c r="A2965" s="143"/>
      <c r="B2965" s="143" t="str">
        <f>IF(A2965&gt;"",IF(A2965=E2965,"No",(IF(IFERROR(VLOOKUP(A2965,E:E,1,FALSE)=A2965,FALSE),"Duplicate",IF(E2965&gt;"","Mismatch","IT Only")))),"No")</f>
        <v>No</v>
      </c>
      <c r="C2965" s="86" t="s">
        <v>430</v>
      </c>
      <c r="D2965" s="143" t="s">
        <v>431</v>
      </c>
      <c r="E2965" s="143" t="s">
        <v>8577</v>
      </c>
      <c r="F2965" s="143" t="str">
        <f>IF(E2965=0,"N/A",IF(IF(E2965&gt;"",COUNTIF(E:E,E2965),0)&gt;1,"Yes","No"))</f>
        <v>No</v>
      </c>
      <c r="G2965" s="87" t="s">
        <v>8578</v>
      </c>
      <c r="H2965" s="87" t="s">
        <v>558</v>
      </c>
      <c r="I2965" s="87" t="s">
        <v>445</v>
      </c>
      <c r="J2965" s="87" t="s">
        <v>436</v>
      </c>
      <c r="K2965" s="87">
        <v>38.992849999999997</v>
      </c>
      <c r="L2965" s="87">
        <v>-89.610883329999993</v>
      </c>
      <c r="M2965" s="87"/>
      <c r="N2965" s="87" t="s">
        <v>8579</v>
      </c>
      <c r="O2965" s="87" t="s">
        <v>8580</v>
      </c>
      <c r="P2965" s="87" t="s">
        <v>1196</v>
      </c>
      <c r="Q2965" s="87" t="s">
        <v>1197</v>
      </c>
    </row>
    <row r="2966" spans="1:17" x14ac:dyDescent="0.25">
      <c r="A2966" s="143"/>
      <c r="B2966" s="143" t="str">
        <f>IF(A2966&gt;"",IF(A2966=E2966,"No",(IF(IFERROR(VLOOKUP(A2966,E:E,1,FALSE)=A2966,FALSE),"Duplicate",IF(E2966&gt;"","Mismatch","IT Only")))),"No")</f>
        <v>No</v>
      </c>
      <c r="C2966" s="86" t="s">
        <v>430</v>
      </c>
      <c r="D2966" s="143" t="s">
        <v>431</v>
      </c>
      <c r="E2966" s="143" t="s">
        <v>8617</v>
      </c>
      <c r="F2966" s="143" t="str">
        <f>IF(E2966=0,"N/A",IF(IF(E2966&gt;"",COUNTIF(E:E,E2966),0)&gt;1,"Yes","No"))</f>
        <v>No</v>
      </c>
      <c r="G2966" s="87" t="s">
        <v>8618</v>
      </c>
      <c r="H2966" s="87" t="s">
        <v>444</v>
      </c>
      <c r="I2966" s="87" t="s">
        <v>445</v>
      </c>
      <c r="J2966" s="87" t="s">
        <v>436</v>
      </c>
      <c r="K2966" s="87">
        <v>40.594949999999997</v>
      </c>
      <c r="L2966" s="87">
        <v>-89.443600000000004</v>
      </c>
      <c r="M2966" s="87"/>
      <c r="N2966" s="87" t="s">
        <v>8617</v>
      </c>
      <c r="O2966" s="87" t="s">
        <v>8619</v>
      </c>
      <c r="P2966" s="87" t="s">
        <v>447</v>
      </c>
      <c r="Q2966" s="87" t="s">
        <v>448</v>
      </c>
    </row>
    <row r="2967" spans="1:17" x14ac:dyDescent="0.25">
      <c r="A2967" s="143"/>
      <c r="B2967" s="143" t="s">
        <v>10076</v>
      </c>
      <c r="C2967" s="86" t="s">
        <v>430</v>
      </c>
      <c r="D2967" s="143" t="s">
        <v>431</v>
      </c>
      <c r="E2967" s="143" t="s">
        <v>10623</v>
      </c>
      <c r="F2967" s="143" t="str">
        <f>IF(E2967=0,"N/A",IF(IF(E2967&gt;"",COUNTIF(E:E,E2967),0)&gt;1,"Yes","No"))</f>
        <v>No</v>
      </c>
      <c r="G2967" s="87" t="s">
        <v>10624</v>
      </c>
      <c r="H2967" s="87" t="s">
        <v>444</v>
      </c>
      <c r="I2967" s="87" t="s">
        <v>445</v>
      </c>
      <c r="J2967" s="87" t="s">
        <v>10517</v>
      </c>
      <c r="K2967" s="87">
        <v>-89.612200000000001</v>
      </c>
      <c r="L2967" s="87">
        <v>40.683900000000001</v>
      </c>
      <c r="M2967" s="87" t="s">
        <v>10679</v>
      </c>
      <c r="N2967" s="87"/>
      <c r="O2967" s="88"/>
      <c r="P2967" s="87"/>
      <c r="Q2967" s="87"/>
    </row>
    <row r="2968" spans="1:17" x14ac:dyDescent="0.25">
      <c r="A2968" s="143"/>
      <c r="B2968" s="143" t="str">
        <f>IF(A2968&gt;"",IF(A2968=E2968,"No",(IF(IFERROR(VLOOKUP(A2968,E:E,1,FALSE)=A2968,FALSE),"Duplicate",IF(E2968&gt;"","Mismatch","IT Only")))),"No")</f>
        <v>No</v>
      </c>
      <c r="C2968" s="86" t="s">
        <v>430</v>
      </c>
      <c r="D2968" s="143" t="s">
        <v>431</v>
      </c>
      <c r="E2968" s="143" t="s">
        <v>8640</v>
      </c>
      <c r="F2968" s="143" t="str">
        <f>IF(E2968=0,"N/A",IF(IF(E2968&gt;"",COUNTIF(E:E,E2968),0)&gt;1,"Yes","No"))</f>
        <v>No</v>
      </c>
      <c r="G2968" s="87" t="s">
        <v>8641</v>
      </c>
      <c r="H2968" s="87" t="s">
        <v>516</v>
      </c>
      <c r="I2968" s="87" t="s">
        <v>445</v>
      </c>
      <c r="J2968" s="87" t="s">
        <v>436</v>
      </c>
      <c r="K2968" s="87"/>
      <c r="L2968" s="87"/>
      <c r="M2968" s="87"/>
      <c r="N2968" s="87" t="s">
        <v>8642</v>
      </c>
      <c r="O2968" s="87" t="s">
        <v>8643</v>
      </c>
      <c r="P2968" s="87" t="s">
        <v>898</v>
      </c>
      <c r="Q2968" s="87" t="s">
        <v>899</v>
      </c>
    </row>
    <row r="2969" spans="1:17" x14ac:dyDescent="0.25">
      <c r="A2969" s="143"/>
      <c r="B2969" s="143" t="str">
        <f>IF(A2969&gt;"",IF(A2969=E2969,"No",(IF(IFERROR(VLOOKUP(A2969,E:E,1,FALSE)=A2969,FALSE),"Duplicate",IF(E2969&gt;"","Mismatch","IT Only")))),"No")</f>
        <v>No</v>
      </c>
      <c r="C2969" s="86" t="s">
        <v>430</v>
      </c>
      <c r="D2969" s="143" t="s">
        <v>431</v>
      </c>
      <c r="E2969" s="143" t="s">
        <v>8661</v>
      </c>
      <c r="F2969" s="143" t="str">
        <f>IF(E2969=0,"N/A",IF(IF(E2969&gt;"",COUNTIF(E:E,E2969),0)&gt;1,"Yes","No"))</f>
        <v>No</v>
      </c>
      <c r="G2969" s="87" t="s">
        <v>8662</v>
      </c>
      <c r="H2969" s="87" t="s">
        <v>516</v>
      </c>
      <c r="I2969" s="87" t="s">
        <v>445</v>
      </c>
      <c r="J2969" s="87" t="s">
        <v>436</v>
      </c>
      <c r="K2969" s="87"/>
      <c r="L2969" s="87"/>
      <c r="M2969" s="87"/>
      <c r="N2969" s="87" t="s">
        <v>8663</v>
      </c>
      <c r="O2969" s="87" t="s">
        <v>8664</v>
      </c>
      <c r="P2969" s="87" t="s">
        <v>898</v>
      </c>
      <c r="Q2969" s="87" t="s">
        <v>899</v>
      </c>
    </row>
    <row r="2970" spans="1:17" x14ac:dyDescent="0.25">
      <c r="A2970" s="143"/>
      <c r="B2970" s="143" t="str">
        <f>IF(A2970&gt;"",IF(A2970=E2970,"No",(IF(IFERROR(VLOOKUP(A2970,E:E,1,FALSE)=A2970,FALSE),"Duplicate",IF(E2970&gt;"","Mismatch","IT Only")))),"No")</f>
        <v>No</v>
      </c>
      <c r="C2970" s="86" t="s">
        <v>430</v>
      </c>
      <c r="D2970" s="143" t="s">
        <v>431</v>
      </c>
      <c r="E2970" s="143" t="s">
        <v>8657</v>
      </c>
      <c r="F2970" s="143" t="str">
        <f>IF(E2970=0,"N/A",IF(IF(E2970&gt;"",COUNTIF(E:E,E2970),0)&gt;1,"Yes","No"))</f>
        <v>No</v>
      </c>
      <c r="G2970" s="87" t="s">
        <v>8658</v>
      </c>
      <c r="H2970" s="87" t="s">
        <v>516</v>
      </c>
      <c r="I2970" s="87" t="s">
        <v>445</v>
      </c>
      <c r="J2970" s="87" t="s">
        <v>436</v>
      </c>
      <c r="K2970" s="87"/>
      <c r="L2970" s="87"/>
      <c r="M2970" s="87"/>
      <c r="N2970" s="87" t="s">
        <v>8659</v>
      </c>
      <c r="O2970" s="87" t="s">
        <v>8660</v>
      </c>
      <c r="P2970" s="87" t="s">
        <v>898</v>
      </c>
      <c r="Q2970" s="87" t="s">
        <v>899</v>
      </c>
    </row>
    <row r="2971" spans="1:17" x14ac:dyDescent="0.25">
      <c r="A2971" s="143"/>
      <c r="B2971" s="143" t="str">
        <f>IF(A2971&gt;"",IF(A2971=E2971,"No",(IF(IFERROR(VLOOKUP(A2971,E:E,1,FALSE)=A2971,FALSE),"Duplicate",IF(E2971&gt;"","Mismatch","IT Only")))),"No")</f>
        <v>No</v>
      </c>
      <c r="C2971" s="86" t="s">
        <v>430</v>
      </c>
      <c r="D2971" s="143" t="s">
        <v>431</v>
      </c>
      <c r="E2971" s="143" t="s">
        <v>5352</v>
      </c>
      <c r="F2971" s="143" t="str">
        <f>IF(E2971=0,"N/A",IF(IF(E2971&gt;"",COUNTIF(E:E,E2971),0)&gt;1,"Yes","No"))</f>
        <v>No</v>
      </c>
      <c r="G2971" s="87" t="s">
        <v>5353</v>
      </c>
      <c r="H2971" s="87" t="s">
        <v>516</v>
      </c>
      <c r="I2971" s="87" t="s">
        <v>445</v>
      </c>
      <c r="J2971" s="87" t="s">
        <v>436</v>
      </c>
      <c r="K2971" s="87">
        <v>38.044232999999998</v>
      </c>
      <c r="L2971" s="87">
        <v>-89.577946999999995</v>
      </c>
      <c r="M2971" s="87"/>
      <c r="N2971" s="87" t="s">
        <v>5352</v>
      </c>
      <c r="O2971" s="87" t="s">
        <v>5354</v>
      </c>
      <c r="P2971" s="87" t="s">
        <v>898</v>
      </c>
      <c r="Q2971" s="87" t="s">
        <v>899</v>
      </c>
    </row>
    <row r="2972" spans="1:17" s="90" customFormat="1" x14ac:dyDescent="0.25">
      <c r="A2972" s="143"/>
      <c r="B2972" s="143" t="str">
        <f>IF(A2972&gt;"",IF(A2972=E2972,"No",(IF(IFERROR(VLOOKUP(A2972,E:E,1,FALSE)=A2972,FALSE),"Duplicate",IF(E2972&gt;"","Mismatch","IT Only")))),"No")</f>
        <v>No</v>
      </c>
      <c r="C2972" s="86" t="s">
        <v>430</v>
      </c>
      <c r="D2972" s="143" t="s">
        <v>431</v>
      </c>
      <c r="E2972" s="143" t="s">
        <v>8648</v>
      </c>
      <c r="F2972" s="143" t="str">
        <f>IF(E2972=0,"N/A",IF(IF(E2972&gt;"",COUNTIF(E:E,E2972),0)&gt;1,"Yes","No"))</f>
        <v>No</v>
      </c>
      <c r="G2972" s="87" t="s">
        <v>8649</v>
      </c>
      <c r="H2972" s="87" t="s">
        <v>516</v>
      </c>
      <c r="I2972" s="87" t="s">
        <v>445</v>
      </c>
      <c r="J2972" s="87" t="s">
        <v>436</v>
      </c>
      <c r="K2972" s="87"/>
      <c r="L2972" s="87"/>
      <c r="M2972" s="87"/>
      <c r="N2972" s="87" t="s">
        <v>8648</v>
      </c>
      <c r="O2972" s="87" t="s">
        <v>8650</v>
      </c>
      <c r="P2972" s="87" t="s">
        <v>898</v>
      </c>
      <c r="Q2972" s="87" t="s">
        <v>899</v>
      </c>
    </row>
    <row r="2973" spans="1:17" x14ac:dyDescent="0.25">
      <c r="A2973" s="143" t="s">
        <v>8635</v>
      </c>
      <c r="B2973" s="143" t="str">
        <f>IF(A2973&gt;"",IF(A2973=E2973,"No",(IF(IFERROR(VLOOKUP(A2973,E:E,1,FALSE)=A2973,FALSE),"Duplicate",IF(E2973&gt;"","Mismatch","IT Only")))),"No")</f>
        <v>No</v>
      </c>
      <c r="C2973" s="86" t="s">
        <v>430</v>
      </c>
      <c r="D2973" s="143" t="s">
        <v>431</v>
      </c>
      <c r="E2973" s="143" t="s">
        <v>8636</v>
      </c>
      <c r="F2973" s="143" t="str">
        <f>IF(E2973=0,"N/A",IF(IF(E2973&gt;"",COUNTIF(E:E,E2973),0)&gt;1,"Yes","No"))</f>
        <v>No</v>
      </c>
      <c r="G2973" s="87" t="s">
        <v>8637</v>
      </c>
      <c r="H2973" s="87" t="s">
        <v>516</v>
      </c>
      <c r="I2973" s="87" t="s">
        <v>445</v>
      </c>
      <c r="J2973" s="87" t="s">
        <v>436</v>
      </c>
      <c r="K2973" s="87">
        <v>38.121250000000003</v>
      </c>
      <c r="L2973" s="87">
        <v>-89.70143333</v>
      </c>
      <c r="M2973" s="87"/>
      <c r="N2973" s="87" t="s">
        <v>8638</v>
      </c>
      <c r="O2973" s="87" t="s">
        <v>8639</v>
      </c>
      <c r="P2973" s="87" t="s">
        <v>898</v>
      </c>
      <c r="Q2973" s="87" t="s">
        <v>899</v>
      </c>
    </row>
    <row r="2974" spans="1:17" x14ac:dyDescent="0.25">
      <c r="A2974" s="143" t="s">
        <v>8633</v>
      </c>
      <c r="B2974" s="143" t="str">
        <f>IF(A2974&gt;"",IF(A2974=E2974,"No",(IF(IFERROR(VLOOKUP(A2974,E:E,1,FALSE)=A2974,FALSE),"Duplicate",IF(E2974&gt;"","Mismatch","IT Only")))),"No")</f>
        <v>No</v>
      </c>
      <c r="C2974" s="86" t="s">
        <v>430</v>
      </c>
      <c r="D2974" s="143" t="s">
        <v>431</v>
      </c>
      <c r="E2974" s="143" t="s">
        <v>8633</v>
      </c>
      <c r="F2974" s="143" t="str">
        <f>IF(E2974=0,"N/A",IF(IF(E2974&gt;"",COUNTIF(E:E,E2974),0)&gt;1,"Yes","No"))</f>
        <v>No</v>
      </c>
      <c r="G2974" s="87" t="s">
        <v>8634</v>
      </c>
      <c r="H2974" s="87" t="s">
        <v>624</v>
      </c>
      <c r="I2974" s="87" t="s">
        <v>445</v>
      </c>
      <c r="J2974" s="87" t="s">
        <v>580</v>
      </c>
      <c r="K2974" s="87">
        <v>38.087432</v>
      </c>
      <c r="L2974" s="87">
        <v>-89.673441999999994</v>
      </c>
      <c r="M2974" s="87"/>
      <c r="N2974" s="87"/>
      <c r="O2974" s="94"/>
      <c r="P2974" s="87"/>
      <c r="Q2974" s="89"/>
    </row>
    <row r="2975" spans="1:17" x14ac:dyDescent="0.25">
      <c r="A2975" s="143"/>
      <c r="B2975" s="143" t="str">
        <f>IF(A2975&gt;"",IF(A2975=E2975,"No",(IF(IFERROR(VLOOKUP(A2975,E:E,1,FALSE)=A2975,FALSE),"Duplicate",IF(E2975&gt;"","Mismatch","IT Only")))),"No")</f>
        <v>No</v>
      </c>
      <c r="C2975" s="86" t="s">
        <v>430</v>
      </c>
      <c r="D2975" s="143" t="s">
        <v>431</v>
      </c>
      <c r="E2975" s="143" t="s">
        <v>10059</v>
      </c>
      <c r="F2975" s="143" t="str">
        <f>IF(E2975=0,"N/A",IF(IF(E2975&gt;"",COUNTIF(E:E,E2975),0)&gt;1,"Yes","No"))</f>
        <v>No</v>
      </c>
      <c r="G2975" s="87" t="s">
        <v>10060</v>
      </c>
      <c r="H2975" s="87" t="s">
        <v>672</v>
      </c>
      <c r="I2975" s="87" t="s">
        <v>445</v>
      </c>
      <c r="J2975" s="87" t="s">
        <v>536</v>
      </c>
      <c r="K2975" s="87">
        <v>40.445700000000002</v>
      </c>
      <c r="L2975" s="87">
        <v>-88.097999999999999</v>
      </c>
      <c r="M2975" s="87"/>
      <c r="N2975" s="87"/>
      <c r="O2975" s="87"/>
      <c r="P2975" s="87"/>
      <c r="Q2975" s="87"/>
    </row>
    <row r="2976" spans="1:17" s="90" customFormat="1" ht="30" x14ac:dyDescent="0.25">
      <c r="A2976" s="143" t="s">
        <v>8701</v>
      </c>
      <c r="B2976" s="143" t="str">
        <f>IF(A2976&gt;"",IF(A2976=E2976,"No",(IF(IFERROR(VLOOKUP(A2976,E:E,1,FALSE)=A2976,FALSE),"Duplicate",IF(E2976&gt;"","Mismatch","IT Only")))),"No")</f>
        <v>No</v>
      </c>
      <c r="C2976" s="86" t="s">
        <v>430</v>
      </c>
      <c r="D2976" s="143" t="s">
        <v>472</v>
      </c>
      <c r="E2976" s="143" t="s">
        <v>8702</v>
      </c>
      <c r="F2976" s="143" t="str">
        <f>IF(E2976=0,"N/A",IF(IF(E2976&gt;"",COUNTIF(E:E,E2976),0)&gt;1,"Yes","No"))</f>
        <v>No</v>
      </c>
      <c r="G2976" s="87" t="s">
        <v>8703</v>
      </c>
      <c r="H2976" s="87" t="s">
        <v>444</v>
      </c>
      <c r="I2976" s="87" t="s">
        <v>445</v>
      </c>
      <c r="J2976" s="87" t="s">
        <v>552</v>
      </c>
      <c r="K2976" s="87">
        <v>40.802149999999997</v>
      </c>
      <c r="L2976" s="87">
        <v>-89.496604000000005</v>
      </c>
      <c r="M2976" s="87"/>
      <c r="N2976" s="87" t="s">
        <v>8702</v>
      </c>
      <c r="O2976" s="87" t="s">
        <v>8704</v>
      </c>
      <c r="P2976" s="87" t="s">
        <v>447</v>
      </c>
      <c r="Q2976" s="87" t="s">
        <v>448</v>
      </c>
    </row>
    <row r="2977" spans="1:17" ht="30" x14ac:dyDescent="0.25">
      <c r="A2977" s="93" t="s">
        <v>835</v>
      </c>
      <c r="B2977" s="143" t="str">
        <f>IF(A2977&gt;"",IF(A2977=E2977,"No",(IF(IFERROR(VLOOKUP(A2977,E:E,1,FALSE)=A2977,FALSE),"Duplicate",IF(E2977&gt;"","Mismatch","IT Only")))),"No")</f>
        <v>Mismatch</v>
      </c>
      <c r="C2977" s="86" t="s">
        <v>463</v>
      </c>
      <c r="D2977" s="143" t="s">
        <v>925</v>
      </c>
      <c r="E2977" s="143" t="s">
        <v>836</v>
      </c>
      <c r="F2977" s="143" t="str">
        <f>IF(E2977=0,"N/A",IF(IF(E2977&gt;"",COUNTIF(E:E,E2977),0)&gt;1,"Yes","No"))</f>
        <v>Yes</v>
      </c>
      <c r="G2977" s="87" t="s">
        <v>837</v>
      </c>
      <c r="H2977" s="87" t="s">
        <v>434</v>
      </c>
      <c r="I2977" s="87" t="s">
        <v>435</v>
      </c>
      <c r="J2977" s="87" t="s">
        <v>838</v>
      </c>
      <c r="K2977" s="87">
        <v>39.308855000000001</v>
      </c>
      <c r="L2977" s="87">
        <v>-91.537749000000005</v>
      </c>
      <c r="M2977" s="87"/>
      <c r="N2977" s="87" t="s">
        <v>836</v>
      </c>
      <c r="O2977" s="88">
        <v>58</v>
      </c>
      <c r="P2977" s="87" t="s">
        <v>461</v>
      </c>
      <c r="Q2977" s="89"/>
    </row>
    <row r="2978" spans="1:17" x14ac:dyDescent="0.25">
      <c r="A2978" s="93" t="s">
        <v>839</v>
      </c>
      <c r="B2978" s="84" t="str">
        <f>IF(A2978&gt;"",IF(A2978=E2978,"No",(IF(IFERROR(VLOOKUP(A2978,E:E,1,FALSE)=A2978,FALSE),"Duplicate",IF(E2978&gt;"","Mismatch","IT Only")))),"No")</f>
        <v>Mismatch</v>
      </c>
      <c r="C2978" s="86" t="s">
        <v>463</v>
      </c>
      <c r="D2978" s="84" t="s">
        <v>925</v>
      </c>
      <c r="E2978" s="143" t="s">
        <v>840</v>
      </c>
      <c r="F2978" s="84" t="str">
        <f>IF(E2978=0,"N/A",IF(IF(E2978&gt;"",COUNTIF(E:E,E2978),0)&gt;1,"Yes","No"))</f>
        <v>Yes</v>
      </c>
      <c r="G2978" s="87" t="s">
        <v>841</v>
      </c>
      <c r="H2978" s="87" t="s">
        <v>434</v>
      </c>
      <c r="I2978" s="87" t="s">
        <v>435</v>
      </c>
      <c r="J2978" s="87" t="s">
        <v>838</v>
      </c>
      <c r="K2978" s="87">
        <v>39.308855000000001</v>
      </c>
      <c r="L2978" s="87">
        <v>-91.537749000000005</v>
      </c>
      <c r="M2978" s="87"/>
      <c r="N2978" s="87"/>
      <c r="O2978" s="87"/>
      <c r="P2978" s="87"/>
      <c r="Q2978" s="87"/>
    </row>
    <row r="2979" spans="1:17" x14ac:dyDescent="0.25">
      <c r="A2979" s="143"/>
      <c r="B2979" s="84" t="str">
        <f>IF(A2979&gt;"",IF(A2979=E2979,"No",(IF(IFERROR(VLOOKUP(A2979,E:E,1,FALSE)=A2979,FALSE),"Duplicate",IF(E2979&gt;"","Mismatch","IT Only")))),"No")</f>
        <v>No</v>
      </c>
      <c r="C2979" s="86" t="s">
        <v>430</v>
      </c>
      <c r="D2979" s="84" t="s">
        <v>431</v>
      </c>
      <c r="E2979" s="84" t="s">
        <v>8667</v>
      </c>
      <c r="F2979" s="84" t="str">
        <f>IF(E2979=0,"N/A",IF(IF(E2979&gt;"",COUNTIF(E:E,E2979),0)&gt;1,"Yes","No"))</f>
        <v>No</v>
      </c>
      <c r="G2979" s="87" t="s">
        <v>8668</v>
      </c>
      <c r="H2979" s="87" t="s">
        <v>434</v>
      </c>
      <c r="I2979" s="87" t="s">
        <v>435</v>
      </c>
      <c r="J2979" s="87" t="s">
        <v>436</v>
      </c>
      <c r="K2979" s="87">
        <v>38.838933330000003</v>
      </c>
      <c r="L2979" s="87">
        <v>-92.816283330000005</v>
      </c>
      <c r="M2979" s="87"/>
      <c r="N2979" s="87" t="s">
        <v>8667</v>
      </c>
      <c r="O2979" s="94">
        <v>653</v>
      </c>
      <c r="P2979" s="87" t="s">
        <v>1297</v>
      </c>
      <c r="Q2979" s="89"/>
    </row>
    <row r="2980" spans="1:17" x14ac:dyDescent="0.25">
      <c r="A2980" s="93" t="s">
        <v>8705</v>
      </c>
      <c r="B2980" s="84" t="str">
        <f>IF(A2980&gt;"",IF(A2980=E2980,"No",(IF(IFERROR(VLOOKUP(A2980,E:E,1,FALSE)=A2980,FALSE),"Duplicate",IF(E2980&gt;"","Mismatch","IT Only")))),"No")</f>
        <v>Mismatch</v>
      </c>
      <c r="C2980" s="86" t="s">
        <v>463</v>
      </c>
      <c r="D2980" s="84" t="s">
        <v>549</v>
      </c>
      <c r="E2980" s="143" t="s">
        <v>8706</v>
      </c>
      <c r="F2980" s="84" t="str">
        <f>IF(E2980=0,"N/A",IF(IF(E2980&gt;"",COUNTIF(E:E,E2980),0)&gt;1,"Yes","No"))</f>
        <v>No</v>
      </c>
      <c r="G2980" s="87" t="s">
        <v>8707</v>
      </c>
      <c r="H2980" s="87" t="s">
        <v>493</v>
      </c>
      <c r="I2980" s="87" t="s">
        <v>445</v>
      </c>
      <c r="J2980" s="87" t="s">
        <v>5035</v>
      </c>
      <c r="K2980" s="87">
        <v>39.797367000000001</v>
      </c>
      <c r="L2980" s="87">
        <v>-89.613249999999994</v>
      </c>
      <c r="M2980" s="87"/>
      <c r="N2980" s="87" t="s">
        <v>8706</v>
      </c>
      <c r="O2980" s="87" t="s">
        <v>8708</v>
      </c>
      <c r="P2980" s="87" t="s">
        <v>806</v>
      </c>
      <c r="Q2980" s="87" t="s">
        <v>807</v>
      </c>
    </row>
    <row r="2981" spans="1:17" x14ac:dyDescent="0.25">
      <c r="A2981" s="143" t="s">
        <v>8715</v>
      </c>
      <c r="B2981" s="143" t="str">
        <f>IF(A2981&gt;"",IF(A2981=E2981,"No",(IF(IFERROR(VLOOKUP(A2981,E:E,1,FALSE)=A2981,FALSE),"Duplicate",IF(E2981&gt;"","Mismatch","IT Only")))),"No")</f>
        <v>No</v>
      </c>
      <c r="C2981" s="86" t="s">
        <v>430</v>
      </c>
      <c r="D2981" s="143" t="s">
        <v>431</v>
      </c>
      <c r="E2981" s="143" t="s">
        <v>8715</v>
      </c>
      <c r="F2981" s="143" t="str">
        <f>IF(E2981=0,"N/A",IF(IF(E2981&gt;"",COUNTIF(E:E,E2981),0)&gt;1,"Yes","No"))</f>
        <v>No</v>
      </c>
      <c r="G2981" s="87" t="s">
        <v>8716</v>
      </c>
      <c r="H2981" s="87" t="s">
        <v>493</v>
      </c>
      <c r="I2981" s="87" t="s">
        <v>445</v>
      </c>
      <c r="J2981" s="87" t="s">
        <v>580</v>
      </c>
      <c r="K2981" s="87">
        <v>39.810749000000001</v>
      </c>
      <c r="L2981" s="87">
        <v>-89.668351999999999</v>
      </c>
      <c r="M2981" s="87" t="s">
        <v>8717</v>
      </c>
      <c r="N2981" s="87"/>
      <c r="O2981" s="87"/>
      <c r="P2981" s="87"/>
      <c r="Q2981" s="87"/>
    </row>
    <row r="2982" spans="1:17" x14ac:dyDescent="0.25">
      <c r="A2982" s="143" t="s">
        <v>8718</v>
      </c>
      <c r="B2982" s="143" t="str">
        <f>IF(A2982&gt;"",IF(A2982=E2982,"No",(IF(IFERROR(VLOOKUP(A2982,E:E,1,FALSE)=A2982,FALSE),"Duplicate",IF(E2982&gt;"","Mismatch","IT Only")))),"No")</f>
        <v>No</v>
      </c>
      <c r="C2982" s="86" t="s">
        <v>430</v>
      </c>
      <c r="D2982" s="143" t="s">
        <v>431</v>
      </c>
      <c r="E2982" s="143" t="s">
        <v>8718</v>
      </c>
      <c r="F2982" s="84" t="str">
        <f>IF(E2982=0,"N/A",IF(IF(E2982&gt;"",COUNTIF(E:E,E2982),0)&gt;1,"Yes","No"))</f>
        <v>No</v>
      </c>
      <c r="G2982" s="87" t="s">
        <v>8719</v>
      </c>
      <c r="H2982" s="87" t="s">
        <v>493</v>
      </c>
      <c r="I2982" s="87" t="s">
        <v>445</v>
      </c>
      <c r="J2982" s="87" t="s">
        <v>580</v>
      </c>
      <c r="K2982" s="87">
        <v>39.801949</v>
      </c>
      <c r="L2982" s="87">
        <v>-89.655353000000005</v>
      </c>
      <c r="M2982" s="87" t="s">
        <v>8720</v>
      </c>
      <c r="N2982" s="87"/>
      <c r="O2982" s="87"/>
      <c r="P2982" s="87"/>
      <c r="Q2982" s="87"/>
    </row>
    <row r="2983" spans="1:17" x14ac:dyDescent="0.25">
      <c r="A2983" s="143"/>
      <c r="B2983" s="143" t="str">
        <f>IF(A2983&gt;"",IF(A2983=E2983,"No",(IF(IFERROR(VLOOKUP(A2983,E:E,1,FALSE)=A2983,FALSE),"Duplicate",IF(E2983&gt;"","Mismatch","IT Only")))),"No")</f>
        <v>No</v>
      </c>
      <c r="C2983" s="86" t="s">
        <v>430</v>
      </c>
      <c r="D2983" s="143" t="s">
        <v>431</v>
      </c>
      <c r="E2983" s="143" t="s">
        <v>8627</v>
      </c>
      <c r="F2983" s="143" t="str">
        <f>IF(E2983=0,"N/A",IF(IF(E2983&gt;"",COUNTIF(E:E,E2983),0)&gt;1,"Yes","No"))</f>
        <v>No</v>
      </c>
      <c r="G2983" s="87" t="s">
        <v>8628</v>
      </c>
      <c r="H2983" s="87" t="s">
        <v>434</v>
      </c>
      <c r="I2983" s="87" t="s">
        <v>435</v>
      </c>
      <c r="J2983" s="87" t="s">
        <v>436</v>
      </c>
      <c r="K2983" s="87">
        <v>39.436083330000002</v>
      </c>
      <c r="L2983" s="87">
        <v>-92.449883330000006</v>
      </c>
      <c r="M2983" s="87"/>
      <c r="N2983" s="87" t="s">
        <v>8627</v>
      </c>
      <c r="O2983" s="100" t="s">
        <v>8629</v>
      </c>
      <c r="P2983" s="87" t="s">
        <v>1306</v>
      </c>
      <c r="Q2983" s="89"/>
    </row>
    <row r="2984" spans="1:17" x14ac:dyDescent="0.25">
      <c r="A2984" s="143"/>
      <c r="B2984" s="84" t="str">
        <f>IF(A2984&gt;"",IF(A2984=E2984,"No",(IF(IFERROR(VLOOKUP(A2984,E:E,1,FALSE)=A2984,FALSE),"Duplicate",IF(E2984&gt;"","Mismatch","IT Only")))),"No")</f>
        <v>No</v>
      </c>
      <c r="C2984" s="86" t="s">
        <v>430</v>
      </c>
      <c r="D2984" s="84" t="s">
        <v>431</v>
      </c>
      <c r="E2984" s="143" t="s">
        <v>8620</v>
      </c>
      <c r="F2984" s="84" t="str">
        <f>IF(E2984=0,"N/A",IF(IF(E2984&gt;"",COUNTIF(E:E,E2984),0)&gt;1,"Yes","No"))</f>
        <v>No</v>
      </c>
      <c r="G2984" s="110" t="s">
        <v>8621</v>
      </c>
      <c r="H2984" s="110"/>
      <c r="I2984" s="110"/>
      <c r="J2984" s="110"/>
      <c r="K2984" s="110"/>
      <c r="L2984" s="110"/>
      <c r="M2984" s="110"/>
      <c r="N2984" s="110" t="s">
        <v>8620</v>
      </c>
      <c r="O2984" s="110"/>
      <c r="P2984" s="110"/>
      <c r="Q2984" s="110"/>
    </row>
    <row r="2985" spans="1:17" x14ac:dyDescent="0.25">
      <c r="A2985" s="143"/>
      <c r="B2985" s="143" t="str">
        <f>IF(A2985&gt;"",IF(A2985=E2985,"No",(IF(IFERROR(VLOOKUP(A2985,E:E,1,FALSE)=A2985,FALSE),"Duplicate",IF(E2985&gt;"","Mismatch","IT Only")))),"No")</f>
        <v>No</v>
      </c>
      <c r="C2985" s="86" t="s">
        <v>430</v>
      </c>
      <c r="D2985" s="143" t="s">
        <v>431</v>
      </c>
      <c r="E2985" s="143" t="s">
        <v>8622</v>
      </c>
      <c r="F2985" s="143" t="str">
        <f>IF(E2985=0,"N/A",IF(IF(E2985&gt;"",COUNTIF(E:E,E2985),0)&gt;1,"Yes","No"))</f>
        <v>No</v>
      </c>
      <c r="G2985" s="87" t="s">
        <v>8623</v>
      </c>
      <c r="H2985" s="87" t="s">
        <v>593</v>
      </c>
      <c r="I2985" s="87" t="s">
        <v>435</v>
      </c>
      <c r="J2985" s="87" t="s">
        <v>436</v>
      </c>
      <c r="K2985" s="87">
        <v>38.788849999999996</v>
      </c>
      <c r="L2985" s="87">
        <v>-90.205583329999996</v>
      </c>
      <c r="M2985" s="87"/>
      <c r="N2985" s="87" t="s">
        <v>8622</v>
      </c>
      <c r="O2985" s="94">
        <v>272</v>
      </c>
      <c r="P2985" s="87" t="s">
        <v>1232</v>
      </c>
      <c r="Q2985" s="89"/>
    </row>
    <row r="2986" spans="1:17" x14ac:dyDescent="0.25">
      <c r="A2986" s="93" t="s">
        <v>8630</v>
      </c>
      <c r="B2986" s="84" t="str">
        <f>IF(A2986&gt;"",IF(A2986=E2986,"No",(IF(IFERROR(VLOOKUP(A2986,E:E,1,FALSE)=A2986,FALSE),"Duplicate",IF(E2986&gt;"","Mismatch","IT Only")))),"No")</f>
        <v>Duplicate</v>
      </c>
      <c r="C2986" s="86" t="s">
        <v>463</v>
      </c>
      <c r="D2986" s="84" t="s">
        <v>464</v>
      </c>
      <c r="E2986" s="143" t="s">
        <v>8631</v>
      </c>
      <c r="F2986" s="84" t="str">
        <f>IF(E2986=0,"N/A",IF(IF(E2986&gt;"",COUNTIF(E:E,E2986),0)&gt;1,"Yes","No"))</f>
        <v>No</v>
      </c>
      <c r="G2986" s="87" t="s">
        <v>8632</v>
      </c>
      <c r="H2986" s="87" t="s">
        <v>2587</v>
      </c>
      <c r="I2986" s="87" t="s">
        <v>445</v>
      </c>
      <c r="J2986" s="87" t="s">
        <v>536</v>
      </c>
      <c r="K2986" s="87">
        <v>41.031278999999998</v>
      </c>
      <c r="L2986" s="87">
        <v>-89.494406999999995</v>
      </c>
      <c r="M2986" s="87"/>
      <c r="N2986" s="87"/>
      <c r="O2986" s="94"/>
      <c r="P2986" s="87"/>
      <c r="Q2986" s="89"/>
    </row>
    <row r="2987" spans="1:17" x14ac:dyDescent="0.25">
      <c r="A2987" s="143"/>
      <c r="B2987" s="143" t="str">
        <f>IF(A2987&gt;"",IF(A2987=E2987,"No",(IF(IFERROR(VLOOKUP(A2987,E:E,1,FALSE)=A2987,FALSE),"Duplicate",IF(E2987&gt;"","Mismatch","IT Only")))),"No")</f>
        <v>No</v>
      </c>
      <c r="C2987" s="86" t="s">
        <v>430</v>
      </c>
      <c r="D2987" s="143" t="s">
        <v>431</v>
      </c>
      <c r="E2987" s="143" t="s">
        <v>8678</v>
      </c>
      <c r="F2987" s="143" t="str">
        <f>IF(E2987=0,"N/A",IF(IF(E2987&gt;"",COUNTIF(E:E,E2987),0)&gt;1,"Yes","No"))</f>
        <v>No</v>
      </c>
      <c r="G2987" s="87" t="s">
        <v>8679</v>
      </c>
      <c r="H2987" s="87" t="s">
        <v>479</v>
      </c>
      <c r="I2987" s="87" t="s">
        <v>445</v>
      </c>
      <c r="J2987" s="87" t="s">
        <v>436</v>
      </c>
      <c r="K2987" s="87">
        <v>40.439630999999999</v>
      </c>
      <c r="L2987" s="87">
        <v>-89.908921000000007</v>
      </c>
      <c r="M2987" s="87"/>
      <c r="N2987" s="87" t="s">
        <v>8678</v>
      </c>
      <c r="O2987" s="87" t="s">
        <v>8680</v>
      </c>
      <c r="P2987" s="87" t="s">
        <v>482</v>
      </c>
      <c r="Q2987" s="87" t="s">
        <v>483</v>
      </c>
    </row>
    <row r="2988" spans="1:17" ht="30" x14ac:dyDescent="0.25">
      <c r="A2988" s="143"/>
      <c r="E2988" s="203" t="s">
        <v>10461</v>
      </c>
      <c r="G2988" s="141" t="s">
        <v>10473</v>
      </c>
      <c r="H2988" s="110"/>
      <c r="I2988" s="141" t="s">
        <v>445</v>
      </c>
      <c r="J2988" s="141" t="s">
        <v>436</v>
      </c>
      <c r="K2988" s="144">
        <v>39.787239</v>
      </c>
      <c r="L2988" s="144">
        <v>89.508240000000001</v>
      </c>
      <c r="M2988" s="110"/>
      <c r="N2988" s="110"/>
      <c r="O2988" s="110"/>
      <c r="P2988" s="110"/>
      <c r="Q2988" s="110"/>
    </row>
    <row r="2989" spans="1:17" x14ac:dyDescent="0.25">
      <c r="A2989" s="93" t="s">
        <v>8674</v>
      </c>
      <c r="B2989" s="143" t="str">
        <f>IF(A2989&gt;"",IF(A2989=E2989,"No",(IF(IFERROR(VLOOKUP(A2989,E:E,1,FALSE)=A2989,FALSE),"Duplicate",IF(E2989&gt;"","Mismatch","IT Only")))),"No")</f>
        <v>Mismatch</v>
      </c>
      <c r="C2989" s="86" t="s">
        <v>582</v>
      </c>
      <c r="D2989" s="143" t="s">
        <v>464</v>
      </c>
      <c r="E2989" s="143" t="s">
        <v>8675</v>
      </c>
      <c r="F2989" s="143" t="str">
        <f>IF(E2989=0,"N/A",IF(IF(E2989&gt;"",COUNTIF(E:E,E2989),0)&gt;1,"Yes","No"))</f>
        <v>No</v>
      </c>
      <c r="G2989" s="87" t="s">
        <v>8676</v>
      </c>
      <c r="H2989" s="87" t="s">
        <v>479</v>
      </c>
      <c r="I2989" s="87" t="s">
        <v>445</v>
      </c>
      <c r="J2989" s="87" t="s">
        <v>467</v>
      </c>
      <c r="K2989" s="87">
        <v>40.507328999999999</v>
      </c>
      <c r="L2989" s="87">
        <v>-89.808414999999997</v>
      </c>
      <c r="M2989" s="87"/>
      <c r="N2989" s="87" t="s">
        <v>8675</v>
      </c>
      <c r="O2989" s="87" t="s">
        <v>8677</v>
      </c>
      <c r="P2989" s="87" t="s">
        <v>482</v>
      </c>
      <c r="Q2989" s="87" t="s">
        <v>483</v>
      </c>
    </row>
    <row r="2990" spans="1:17" x14ac:dyDescent="0.25">
      <c r="A2990" s="93" t="s">
        <v>8840</v>
      </c>
      <c r="B2990" s="143" t="str">
        <f>IF(A2990&gt;"",IF(A2990=E2990,"No",(IF(IFERROR(VLOOKUP(A2990,E:E,1,FALSE)=A2990,FALSE),"Duplicate",IF(E2990&gt;"","Mismatch","IT Only")))),"No")</f>
        <v>Mismatch</v>
      </c>
      <c r="C2990" s="86" t="s">
        <v>463</v>
      </c>
      <c r="D2990" s="143" t="s">
        <v>464</v>
      </c>
      <c r="E2990" s="143" t="s">
        <v>8841</v>
      </c>
      <c r="F2990" s="143" t="str">
        <f>IF(E2990=0,"N/A",IF(IF(E2990&gt;"",COUNTIF(E:E,E2990),0)&gt;1,"Yes","No"))</f>
        <v>No</v>
      </c>
      <c r="G2990" s="87" t="s">
        <v>8842</v>
      </c>
      <c r="H2990" s="87" t="s">
        <v>558</v>
      </c>
      <c r="I2990" s="87" t="s">
        <v>445</v>
      </c>
      <c r="J2990" s="87" t="s">
        <v>467</v>
      </c>
      <c r="K2990" s="87">
        <v>39.008073889999999</v>
      </c>
      <c r="L2990" s="87">
        <v>-89.786882500000004</v>
      </c>
      <c r="M2990" s="87"/>
      <c r="N2990" s="87" t="s">
        <v>8843</v>
      </c>
      <c r="O2990" s="87" t="s">
        <v>8844</v>
      </c>
      <c r="P2990" s="87" t="s">
        <v>1196</v>
      </c>
      <c r="Q2990" s="87" t="s">
        <v>1197</v>
      </c>
    </row>
    <row r="2991" spans="1:17" x14ac:dyDescent="0.25">
      <c r="A2991" s="143" t="s">
        <v>9975</v>
      </c>
      <c r="B2991" s="143" t="str">
        <f>IF(A2991&gt;"",IF(A2991=E2991,"No",(IF(IFERROR(VLOOKUP(A2991,E:E,1,FALSE)=A2991,FALSE),"Duplicate",IF(E2991&gt;"","Mismatch","IT Only")))),"No")</f>
        <v>No</v>
      </c>
      <c r="C2991" s="86" t="s">
        <v>430</v>
      </c>
      <c r="D2991" s="143" t="s">
        <v>431</v>
      </c>
      <c r="E2991" s="143" t="s">
        <v>8684</v>
      </c>
      <c r="F2991" s="143" t="str">
        <f>IF(E2991=0,"N/A",IF(IF(E2991&gt;"",COUNTIF(E:E,E2991),0)&gt;1,"Yes","No"))</f>
        <v>No</v>
      </c>
      <c r="G2991" s="87" t="s">
        <v>8685</v>
      </c>
      <c r="H2991" s="87" t="s">
        <v>444</v>
      </c>
      <c r="I2991" s="87" t="s">
        <v>445</v>
      </c>
      <c r="J2991" s="87" t="s">
        <v>467</v>
      </c>
      <c r="K2991" s="87">
        <v>41.319837</v>
      </c>
      <c r="L2991" s="87">
        <v>-89.197788000000003</v>
      </c>
      <c r="M2991" s="87"/>
      <c r="N2991" s="87" t="s">
        <v>8686</v>
      </c>
      <c r="O2991" s="87" t="s">
        <v>8687</v>
      </c>
      <c r="P2991" s="87" t="s">
        <v>2265</v>
      </c>
      <c r="Q2991" s="87" t="s">
        <v>2266</v>
      </c>
    </row>
    <row r="2992" spans="1:17" x14ac:dyDescent="0.25">
      <c r="A2992" s="143"/>
      <c r="B2992" s="143" t="str">
        <f>IF(A2992&gt;"",IF(A2992=E2992,"No",(IF(IFERROR(VLOOKUP(A2992,E:E,1,FALSE)=A2992,FALSE),"Duplicate",IF(E2992&gt;"","Mismatch","IT Only")))),"No")</f>
        <v>No</v>
      </c>
      <c r="C2992" s="86" t="s">
        <v>430</v>
      </c>
      <c r="D2992" s="143" t="s">
        <v>431</v>
      </c>
      <c r="E2992" s="143" t="s">
        <v>8669</v>
      </c>
      <c r="F2992" s="143" t="str">
        <f>IF(E2992=0,"N/A",IF(IF(E2992&gt;"",COUNTIF(E:E,E2992),0)&gt;1,"Yes","No"))</f>
        <v>No</v>
      </c>
      <c r="G2992" s="87" t="s">
        <v>8670</v>
      </c>
      <c r="H2992" s="87" t="s">
        <v>558</v>
      </c>
      <c r="I2992" s="87" t="s">
        <v>445</v>
      </c>
      <c r="J2992" s="87" t="s">
        <v>436</v>
      </c>
      <c r="K2992" s="87">
        <v>39.787933000000002</v>
      </c>
      <c r="L2992" s="87">
        <v>-89.508667000000003</v>
      </c>
      <c r="M2992" s="87"/>
      <c r="N2992" s="87" t="s">
        <v>8671</v>
      </c>
      <c r="O2992" s="94">
        <v>326</v>
      </c>
      <c r="P2992" s="87" t="s">
        <v>559</v>
      </c>
      <c r="Q2992" s="87" t="s">
        <v>560</v>
      </c>
    </row>
    <row r="2993" spans="1:17" x14ac:dyDescent="0.25">
      <c r="A2993" s="143"/>
      <c r="B2993" s="143" t="str">
        <f>IF(A2993&gt;"",IF(A2993=E2993,"No",(IF(IFERROR(VLOOKUP(A2993,E:E,1,FALSE)=A2993,FALSE),"Duplicate",IF(E2993&gt;"","Mismatch","IT Only")))),"No")</f>
        <v>No</v>
      </c>
      <c r="C2993" s="86" t="s">
        <v>430</v>
      </c>
      <c r="D2993" s="143" t="s">
        <v>431</v>
      </c>
      <c r="E2993" s="143" t="s">
        <v>8681</v>
      </c>
      <c r="F2993" s="143" t="str">
        <f>IF(E2993=0,"N/A",IF(IF(E2993&gt;"",COUNTIF(E:E,E2993),0)&gt;1,"Yes","No"))</f>
        <v>No</v>
      </c>
      <c r="G2993" s="87" t="s">
        <v>8682</v>
      </c>
      <c r="H2993" s="87" t="s">
        <v>493</v>
      </c>
      <c r="I2993" s="87" t="s">
        <v>445</v>
      </c>
      <c r="J2993" s="87" t="s">
        <v>436</v>
      </c>
      <c r="K2993" s="87">
        <v>39.787224999999999</v>
      </c>
      <c r="L2993" s="87">
        <v>-89.508236999999994</v>
      </c>
      <c r="M2993" s="87"/>
      <c r="N2993" s="87" t="s">
        <v>8681</v>
      </c>
      <c r="O2993" s="87" t="s">
        <v>8683</v>
      </c>
      <c r="P2993" s="87" t="s">
        <v>806</v>
      </c>
      <c r="Q2993" s="87" t="s">
        <v>807</v>
      </c>
    </row>
    <row r="2994" spans="1:17" x14ac:dyDescent="0.25">
      <c r="A2994" s="143"/>
      <c r="B2994" s="143"/>
      <c r="C2994" s="86" t="s">
        <v>430</v>
      </c>
      <c r="D2994" s="143" t="s">
        <v>464</v>
      </c>
      <c r="E2994" s="143" t="s">
        <v>10334</v>
      </c>
      <c r="F2994" s="143" t="s">
        <v>32</v>
      </c>
      <c r="G2994" s="134" t="s">
        <v>10335</v>
      </c>
      <c r="H2994" s="110" t="s">
        <v>444</v>
      </c>
      <c r="I2994" s="110" t="s">
        <v>445</v>
      </c>
      <c r="J2994" s="110"/>
      <c r="K2994" s="134">
        <v>40.703200000000002</v>
      </c>
      <c r="L2994" s="134">
        <v>-89.414000000000001</v>
      </c>
      <c r="M2994" s="134" t="s">
        <v>10336</v>
      </c>
      <c r="N2994" s="110"/>
      <c r="O2994" s="110"/>
      <c r="P2994" s="110"/>
      <c r="Q2994" s="110"/>
    </row>
    <row r="2995" spans="1:17" x14ac:dyDescent="0.25">
      <c r="A2995" s="143"/>
      <c r="B2995" s="143" t="str">
        <f>IF(A2995&gt;"",IF(A2995=E2995,"No",(IF(IFERROR(VLOOKUP(A2995,E:E,1,FALSE)=A2995,FALSE),"Duplicate",IF(E2995&gt;"","Mismatch","IT Only")))),"No")</f>
        <v>No</v>
      </c>
      <c r="C2995" s="86" t="s">
        <v>430</v>
      </c>
      <c r="D2995" s="143" t="s">
        <v>431</v>
      </c>
      <c r="E2995" s="143" t="s">
        <v>8692</v>
      </c>
      <c r="F2995" s="143" t="str">
        <f>IF(E2995=0,"N/A",IF(IF(E2995&gt;"",COUNTIF(E:E,E2995),0)&gt;1,"Yes","No"))</f>
        <v>No</v>
      </c>
      <c r="G2995" s="87" t="s">
        <v>8693</v>
      </c>
      <c r="H2995" s="87" t="s">
        <v>444</v>
      </c>
      <c r="I2995" s="87" t="s">
        <v>445</v>
      </c>
      <c r="J2995" s="87" t="s">
        <v>436</v>
      </c>
      <c r="K2995" s="87">
        <v>41.329768999999999</v>
      </c>
      <c r="L2995" s="87">
        <v>-89.211645000000004</v>
      </c>
      <c r="M2995" s="87"/>
      <c r="N2995" s="87" t="s">
        <v>8694</v>
      </c>
      <c r="O2995" s="87" t="s">
        <v>8695</v>
      </c>
      <c r="P2995" s="87" t="s">
        <v>2265</v>
      </c>
      <c r="Q2995" s="87" t="s">
        <v>2266</v>
      </c>
    </row>
    <row r="2996" spans="1:17" x14ac:dyDescent="0.25">
      <c r="A2996" s="143"/>
      <c r="B2996" s="143" t="str">
        <f>IF(A2996&gt;"",IF(A2996=E2996,"No",(IF(IFERROR(VLOOKUP(A2996,E:E,1,FALSE)=A2996,FALSE),"Duplicate",IF(E2996&gt;"","Mismatch","IT Only")))),"No")</f>
        <v>No</v>
      </c>
      <c r="C2996" s="86" t="s">
        <v>430</v>
      </c>
      <c r="D2996" s="143" t="s">
        <v>431</v>
      </c>
      <c r="E2996" s="143" t="s">
        <v>8688</v>
      </c>
      <c r="F2996" s="143" t="str">
        <f>IF(E2996=0,"N/A",IF(IF(E2996&gt;"",COUNTIF(E:E,E2996),0)&gt;1,"Yes","No"))</f>
        <v>No</v>
      </c>
      <c r="G2996" s="87" t="s">
        <v>8689</v>
      </c>
      <c r="H2996" s="87" t="s">
        <v>444</v>
      </c>
      <c r="I2996" s="87" t="s">
        <v>445</v>
      </c>
      <c r="J2996" s="87" t="s">
        <v>436</v>
      </c>
      <c r="K2996" s="87">
        <v>41.328515000000003</v>
      </c>
      <c r="L2996" s="87">
        <v>-89.193164999999993</v>
      </c>
      <c r="M2996" s="87"/>
      <c r="N2996" s="87" t="s">
        <v>8690</v>
      </c>
      <c r="O2996" s="87" t="s">
        <v>8691</v>
      </c>
      <c r="P2996" s="87" t="s">
        <v>2265</v>
      </c>
      <c r="Q2996" s="87" t="s">
        <v>2266</v>
      </c>
    </row>
    <row r="2997" spans="1:17" x14ac:dyDescent="0.25">
      <c r="A2997" s="143"/>
      <c r="B2997" s="143" t="str">
        <f>IF(A2997&gt;"",IF(A2997=E2997,"No",(IF(IFERROR(VLOOKUP(A2997,E:E,1,FALSE)=A2997,FALSE),"Duplicate",IF(E2997&gt;"","Mismatch","IT Only")))),"No")</f>
        <v>No</v>
      </c>
      <c r="C2997" s="86" t="s">
        <v>430</v>
      </c>
      <c r="D2997" s="143" t="s">
        <v>431</v>
      </c>
      <c r="E2997" s="143" t="s">
        <v>8624</v>
      </c>
      <c r="F2997" s="143" t="str">
        <f>IF(E2997=0,"N/A",IF(IF(E2997&gt;"",COUNTIF(E:E,E2997),0)&gt;1,"Yes","No"))</f>
        <v>No</v>
      </c>
      <c r="G2997" s="87" t="s">
        <v>8625</v>
      </c>
      <c r="H2997" s="87" t="s">
        <v>479</v>
      </c>
      <c r="I2997" s="87" t="s">
        <v>445</v>
      </c>
      <c r="J2997" s="87" t="s">
        <v>436</v>
      </c>
      <c r="K2997" s="87"/>
      <c r="L2997" s="87"/>
      <c r="M2997" s="87"/>
      <c r="N2997" s="87" t="s">
        <v>8624</v>
      </c>
      <c r="O2997" s="87" t="s">
        <v>8626</v>
      </c>
      <c r="P2997" s="87" t="s">
        <v>482</v>
      </c>
      <c r="Q2997" s="87" t="s">
        <v>483</v>
      </c>
    </row>
    <row r="2998" spans="1:17" x14ac:dyDescent="0.25">
      <c r="A2998" s="90"/>
      <c r="B2998" s="90" t="str">
        <f>IF(A2998&gt;"",IF(A2998=E2998,"No",(IF(IFERROR(VLOOKUP(A2998,E:E,1,FALSE)=A2998,FALSE),"Duplicate",IF(E2998&gt;"","Mismatch","IT Only")))),"No")</f>
        <v>No</v>
      </c>
      <c r="C2998" s="91" t="s">
        <v>451</v>
      </c>
      <c r="D2998" s="90" t="s">
        <v>431</v>
      </c>
      <c r="E2998" s="90" t="s">
        <v>8696</v>
      </c>
      <c r="F2998" s="90" t="str">
        <f>IF(E2998=0,"N/A",IF(IF(E2998&gt;"",COUNTIF(E:E,E2998),0)&gt;1,"Yes","No"))</f>
        <v>No</v>
      </c>
      <c r="G2998" s="92" t="s">
        <v>8697</v>
      </c>
      <c r="H2998" s="92" t="s">
        <v>454</v>
      </c>
      <c r="I2998" s="92" t="s">
        <v>445</v>
      </c>
      <c r="J2998" s="92" t="s">
        <v>436</v>
      </c>
      <c r="K2998" s="92"/>
      <c r="L2998" s="92"/>
      <c r="M2998" s="92"/>
      <c r="N2998" s="92" t="s">
        <v>8698</v>
      </c>
      <c r="O2998" s="92" t="s">
        <v>8699</v>
      </c>
      <c r="P2998" s="92" t="s">
        <v>2265</v>
      </c>
      <c r="Q2998" s="92" t="s">
        <v>8700</v>
      </c>
    </row>
    <row r="2999" spans="1:17" x14ac:dyDescent="0.25">
      <c r="A2999" s="143" t="s">
        <v>10013</v>
      </c>
      <c r="B2999" s="143" t="str">
        <f>IF(A2999&gt;"",IF(A2999=E2999,"No",(IF(IFERROR(VLOOKUP(A2999,E:E,1,FALSE)=A2999,FALSE),"Duplicate",IF(E2999&gt;"","Mismatch","IT Only")))),"No")</f>
        <v>No</v>
      </c>
      <c r="C2999" s="86" t="s">
        <v>430</v>
      </c>
      <c r="D2999" s="143" t="s">
        <v>431</v>
      </c>
      <c r="E2999" s="143" t="s">
        <v>10012</v>
      </c>
      <c r="F2999" s="143" t="str">
        <f>IF(E2999=0,"N/A",IF(IF(E2999&gt;"",COUNTIF(E:E,E2999),0)&gt;1,"Yes","No"))</f>
        <v>No</v>
      </c>
      <c r="G2999" s="87" t="s">
        <v>10011</v>
      </c>
      <c r="H2999" s="87" t="s">
        <v>444</v>
      </c>
      <c r="I2999" s="87" t="s">
        <v>445</v>
      </c>
      <c r="J2999" s="87" t="s">
        <v>536</v>
      </c>
      <c r="K2999" s="87">
        <v>41.330278</v>
      </c>
      <c r="L2999" s="87">
        <v>-89.218114999999997</v>
      </c>
      <c r="M2999" s="87"/>
      <c r="N2999" s="87"/>
      <c r="O2999" s="87"/>
      <c r="P2999" s="87"/>
      <c r="Q2999" s="87"/>
    </row>
    <row r="3000" spans="1:17" x14ac:dyDescent="0.25">
      <c r="A3000" s="93" t="s">
        <v>7980</v>
      </c>
      <c r="B3000" s="143" t="str">
        <f>IF(A3000&gt;"",IF(A3000=E3000,"No",(IF(IFERROR(VLOOKUP(A3000,E:E,1,FALSE)=A3000,FALSE),"Duplicate",IF(E3000&gt;"","Mismatch","IT Only")))),"No")</f>
        <v>Mismatch</v>
      </c>
      <c r="C3000" s="86" t="s">
        <v>463</v>
      </c>
      <c r="D3000" s="143" t="s">
        <v>549</v>
      </c>
      <c r="E3000" s="84" t="s">
        <v>7981</v>
      </c>
      <c r="F3000" s="84" t="str">
        <f>IF(E3000=0,"N/A",IF(IF(E3000&gt;"",COUNTIF(E:E,E3000),0)&gt;1,"Yes","No"))</f>
        <v>No</v>
      </c>
      <c r="G3000" s="87" t="s">
        <v>7982</v>
      </c>
      <c r="H3000" s="87" t="s">
        <v>479</v>
      </c>
      <c r="I3000" s="87" t="s">
        <v>445</v>
      </c>
      <c r="J3000" s="87" t="s">
        <v>2177</v>
      </c>
      <c r="K3000" s="87">
        <v>39.905999999999999</v>
      </c>
      <c r="L3000" s="87">
        <v>-91.349666670000005</v>
      </c>
      <c r="M3000" s="87"/>
      <c r="N3000" s="87" t="s">
        <v>7981</v>
      </c>
      <c r="O3000" s="87" t="s">
        <v>7983</v>
      </c>
      <c r="P3000" s="87" t="s">
        <v>482</v>
      </c>
      <c r="Q3000" s="87" t="s">
        <v>483</v>
      </c>
    </row>
    <row r="3001" spans="1:17" x14ac:dyDescent="0.25">
      <c r="A3001" s="143"/>
      <c r="B3001" s="143" t="str">
        <f>IF(A3001&gt;"",IF(A3001=E3001,"No",(IF(IFERROR(VLOOKUP(A3001,E:E,1,FALSE)=A3001,FALSE),"Duplicate",IF(E3001&gt;"","Mismatch","IT Only")))),"No")</f>
        <v>No</v>
      </c>
      <c r="C3001" s="86" t="s">
        <v>430</v>
      </c>
      <c r="D3001" s="143" t="s">
        <v>431</v>
      </c>
      <c r="E3001" s="143" t="s">
        <v>8602</v>
      </c>
      <c r="F3001" s="143" t="str">
        <f>IF(E3001=0,"N/A",IF(IF(E3001&gt;"",COUNTIF(E:E,E3001),0)&gt;1,"Yes","No"))</f>
        <v>No</v>
      </c>
      <c r="G3001" s="87" t="s">
        <v>8603</v>
      </c>
      <c r="H3001" s="87" t="s">
        <v>493</v>
      </c>
      <c r="I3001" s="87" t="s">
        <v>445</v>
      </c>
      <c r="J3001" s="87" t="s">
        <v>436</v>
      </c>
      <c r="K3001" s="87"/>
      <c r="L3001" s="87"/>
      <c r="M3001" s="87"/>
      <c r="N3001" s="87" t="s">
        <v>8602</v>
      </c>
      <c r="O3001" s="87" t="s">
        <v>8604</v>
      </c>
      <c r="P3001" s="87" t="s">
        <v>806</v>
      </c>
      <c r="Q3001" s="87" t="s">
        <v>807</v>
      </c>
    </row>
    <row r="3002" spans="1:17" x14ac:dyDescent="0.25">
      <c r="A3002" s="143"/>
      <c r="B3002" s="143"/>
      <c r="C3002" s="86" t="s">
        <v>430</v>
      </c>
      <c r="D3002" s="143" t="s">
        <v>431</v>
      </c>
      <c r="E3002" s="143" t="s">
        <v>10790</v>
      </c>
      <c r="F3002" s="143" t="s">
        <v>10076</v>
      </c>
      <c r="G3002" s="110" t="s">
        <v>10744</v>
      </c>
      <c r="H3002" s="110"/>
      <c r="I3002" s="110" t="s">
        <v>445</v>
      </c>
      <c r="J3002" s="110" t="s">
        <v>10517</v>
      </c>
      <c r="K3002" s="110">
        <v>38.6877</v>
      </c>
      <c r="L3002" s="110">
        <v>-89.554599999999994</v>
      </c>
      <c r="M3002" s="110" t="s">
        <v>10836</v>
      </c>
      <c r="N3002" s="110"/>
      <c r="O3002" s="110"/>
      <c r="P3002" s="110"/>
      <c r="Q3002" s="110"/>
    </row>
    <row r="3003" spans="1:17" x14ac:dyDescent="0.25">
      <c r="A3003" s="143"/>
      <c r="B3003" s="143" t="s">
        <v>10076</v>
      </c>
      <c r="C3003" s="86" t="s">
        <v>430</v>
      </c>
      <c r="D3003" s="143" t="s">
        <v>431</v>
      </c>
      <c r="E3003" s="143" t="s">
        <v>10961</v>
      </c>
      <c r="F3003" s="143" t="str">
        <f>IF(E3003=0,"N/A",IF(IF(E3003&gt;"",COUNTIF(E:E,E3003),0)&gt;1,"Yes","No"))</f>
        <v>No</v>
      </c>
      <c r="G3003" s="166" t="s">
        <v>10973</v>
      </c>
      <c r="H3003" s="87" t="s">
        <v>558</v>
      </c>
      <c r="I3003" s="87" t="s">
        <v>445</v>
      </c>
      <c r="J3003" s="87" t="s">
        <v>10517</v>
      </c>
      <c r="K3003" s="106">
        <v>-89.960044999999994</v>
      </c>
      <c r="L3003" s="106">
        <v>38.860218000000003</v>
      </c>
      <c r="M3003" s="87" t="s">
        <v>10993</v>
      </c>
      <c r="N3003" s="87"/>
      <c r="O3003" s="87"/>
      <c r="P3003" s="87"/>
      <c r="Q3003" s="87"/>
    </row>
    <row r="3004" spans="1:17" x14ac:dyDescent="0.25">
      <c r="A3004" s="143" t="s">
        <v>8600</v>
      </c>
      <c r="B3004" s="143" t="str">
        <f>IF(A3004&gt;"",IF(A3004=E3004,"No",(IF(IFERROR(VLOOKUP(A3004,E:E,1,FALSE)=A3004,FALSE),"Duplicate",IF(E3004&gt;"","Mismatch","IT Only")))),"No")</f>
        <v>No</v>
      </c>
      <c r="C3004" s="86" t="s">
        <v>430</v>
      </c>
      <c r="D3004" s="143" t="s">
        <v>431</v>
      </c>
      <c r="E3004" s="143" t="s">
        <v>8600</v>
      </c>
      <c r="F3004" s="143" t="str">
        <f>IF(E3004=0,"N/A",IF(IF(E3004&gt;"",COUNTIF(E:E,E3004),0)&gt;1,"Yes","No"))</f>
        <v>No</v>
      </c>
      <c r="G3004" s="87" t="s">
        <v>8601</v>
      </c>
      <c r="H3004" s="87" t="s">
        <v>2587</v>
      </c>
      <c r="I3004" s="87" t="s">
        <v>445</v>
      </c>
      <c r="J3004" s="87" t="s">
        <v>536</v>
      </c>
      <c r="K3004" s="87">
        <v>40.856290000000001</v>
      </c>
      <c r="L3004" s="87">
        <v>-89.530669000000003</v>
      </c>
      <c r="M3004" s="87"/>
      <c r="N3004" s="87"/>
      <c r="O3004" s="87"/>
      <c r="P3004" s="87"/>
      <c r="Q3004" s="87"/>
    </row>
    <row r="3005" spans="1:17" x14ac:dyDescent="0.25">
      <c r="A3005" s="143" t="s">
        <v>9987</v>
      </c>
      <c r="B3005" s="143" t="str">
        <f>IF(A3005&gt;"",IF(A3005=E3005,"No",(IF(IFERROR(VLOOKUP(A3005,E:E,1,FALSE)=A3005,FALSE),"Duplicate",IF(E3005&gt;"","Mismatch","IT Only")))),"No")</f>
        <v>No</v>
      </c>
      <c r="C3005" s="86" t="s">
        <v>430</v>
      </c>
      <c r="D3005" s="143" t="s">
        <v>464</v>
      </c>
      <c r="E3005" s="143" t="s">
        <v>9986</v>
      </c>
      <c r="F3005" s="84" t="str">
        <f>IF(E3005=0,"N/A",IF(IF(E3005&gt;"",COUNTIF(E:E,E3005),0)&gt;1,"Yes","No"))</f>
        <v>No</v>
      </c>
      <c r="G3005" s="87" t="s">
        <v>9984</v>
      </c>
      <c r="H3005" s="87" t="s">
        <v>444</v>
      </c>
      <c r="I3005" s="87" t="s">
        <v>445</v>
      </c>
      <c r="J3005" s="87" t="s">
        <v>536</v>
      </c>
      <c r="K3005" s="87">
        <v>41.483800000000002</v>
      </c>
      <c r="L3005" s="87">
        <v>-88.753200000000007</v>
      </c>
      <c r="M3005" s="87"/>
      <c r="N3005" s="87"/>
      <c r="O3005" s="94"/>
      <c r="P3005" s="87"/>
      <c r="Q3005" s="89"/>
    </row>
    <row r="3006" spans="1:17" x14ac:dyDescent="0.25">
      <c r="A3006" s="143"/>
      <c r="B3006" s="143" t="str">
        <f>IF(A3006&gt;"",IF(A3006=E3006,"No",(IF(IFERROR(VLOOKUP(A3006,E:E,1,FALSE)=A3006,FALSE),"Duplicate",IF(E3006&gt;"","Mismatch","IT Only")))),"No")</f>
        <v>No</v>
      </c>
      <c r="C3006" s="86" t="s">
        <v>430</v>
      </c>
      <c r="D3006" s="143" t="s">
        <v>431</v>
      </c>
      <c r="E3006" s="143" t="s">
        <v>8605</v>
      </c>
      <c r="F3006" s="143" t="str">
        <f>IF(E3006=0,"N/A",IF(IF(E3006&gt;"",COUNTIF(E:E,E3006),0)&gt;1,"Yes","No"))</f>
        <v>No</v>
      </c>
      <c r="G3006" s="87" t="s">
        <v>8606</v>
      </c>
      <c r="H3006" s="106" t="s">
        <v>558</v>
      </c>
      <c r="I3006" s="106" t="s">
        <v>445</v>
      </c>
      <c r="J3006" s="106" t="s">
        <v>436</v>
      </c>
      <c r="K3006" s="87">
        <v>38.83026667</v>
      </c>
      <c r="L3006" s="87">
        <v>-90.060699999999997</v>
      </c>
      <c r="M3006" s="87"/>
      <c r="N3006" s="87" t="s">
        <v>8605</v>
      </c>
      <c r="O3006" s="94">
        <v>314</v>
      </c>
      <c r="P3006" s="87" t="s">
        <v>559</v>
      </c>
      <c r="Q3006" s="87" t="s">
        <v>560</v>
      </c>
    </row>
    <row r="3007" spans="1:17" x14ac:dyDescent="0.25">
      <c r="A3007" s="143"/>
      <c r="B3007" s="203" t="s">
        <v>10076</v>
      </c>
      <c r="C3007" s="203" t="s">
        <v>430</v>
      </c>
      <c r="D3007" s="203" t="s">
        <v>431</v>
      </c>
      <c r="E3007" s="143" t="s">
        <v>10176</v>
      </c>
      <c r="F3007" s="84" t="str">
        <f>IF(E3007=0,"N/A",IF(IF(E3007&gt;"",COUNTIF(E:E,E3007),0)&gt;1,"Yes","No"))</f>
        <v>No</v>
      </c>
      <c r="G3007" s="87" t="s">
        <v>10175</v>
      </c>
      <c r="H3007" s="130" t="s">
        <v>10083</v>
      </c>
      <c r="I3007" s="130" t="s">
        <v>445</v>
      </c>
      <c r="J3007" s="130" t="s">
        <v>536</v>
      </c>
      <c r="K3007" s="87">
        <v>40.0747</v>
      </c>
      <c r="L3007" s="87">
        <v>-88.294799999999995</v>
      </c>
      <c r="M3007" s="87"/>
      <c r="N3007" s="87"/>
      <c r="O3007" s="87"/>
      <c r="P3007" s="87"/>
      <c r="Q3007" s="87"/>
    </row>
    <row r="3008" spans="1:17" x14ac:dyDescent="0.25">
      <c r="A3008" s="143" t="s">
        <v>8452</v>
      </c>
      <c r="B3008" s="143" t="str">
        <f>IF(A3008&gt;"",IF(A3008=E3008,"No",(IF(IFERROR(VLOOKUP(A3008,E:E,1,FALSE)=A3008,FALSE),"Duplicate",IF(E3008&gt;"","Mismatch","IT Only")))),"No")</f>
        <v>No</v>
      </c>
      <c r="C3008" s="86" t="s">
        <v>430</v>
      </c>
      <c r="D3008" s="143" t="s">
        <v>431</v>
      </c>
      <c r="E3008" s="143" t="s">
        <v>8452</v>
      </c>
      <c r="F3008" s="143" t="str">
        <f>IF(E3008=0,"N/A",IF(IF(E3008&gt;"",COUNTIF(E:E,E3008),0)&gt;1,"Yes","No"))</f>
        <v>No</v>
      </c>
      <c r="G3008" s="87" t="s">
        <v>8453</v>
      </c>
      <c r="H3008" s="87" t="s">
        <v>444</v>
      </c>
      <c r="I3008" s="87" t="s">
        <v>445</v>
      </c>
      <c r="J3008" s="87" t="s">
        <v>3372</v>
      </c>
      <c r="K3008" s="87"/>
      <c r="L3008" s="87"/>
      <c r="M3008" s="87"/>
      <c r="N3008" s="87"/>
      <c r="O3008" s="94"/>
      <c r="P3008" s="87"/>
      <c r="Q3008" s="89"/>
    </row>
    <row r="3009" spans="1:17" x14ac:dyDescent="0.25">
      <c r="A3009" s="143"/>
      <c r="B3009" s="143"/>
      <c r="D3009" s="143"/>
      <c r="E3009" s="146" t="s">
        <v>10540</v>
      </c>
      <c r="F3009" s="143"/>
      <c r="G3009" s="141" t="s">
        <v>10541</v>
      </c>
      <c r="H3009" s="141" t="s">
        <v>10196</v>
      </c>
      <c r="I3009" s="141" t="s">
        <v>445</v>
      </c>
      <c r="J3009" s="141" t="s">
        <v>10517</v>
      </c>
      <c r="K3009" s="141">
        <v>39.5441</v>
      </c>
      <c r="L3009" s="141">
        <v>-87.531800000000004</v>
      </c>
      <c r="M3009" s="141" t="s">
        <v>10542</v>
      </c>
      <c r="N3009" s="87"/>
      <c r="O3009" s="94"/>
      <c r="P3009" s="87"/>
      <c r="Q3009" s="130" t="s">
        <v>10521</v>
      </c>
    </row>
    <row r="3010" spans="1:17" x14ac:dyDescent="0.25">
      <c r="A3010" s="143"/>
      <c r="B3010" s="143" t="str">
        <f>IF(A3010&gt;"",IF(A3010=E3010,"No",(IF(IFERROR(VLOOKUP(A3010,E:E,1,FALSE)=A3010,FALSE),"Duplicate",IF(E3010&gt;"","Mismatch","IT Only")))),"No")</f>
        <v>No</v>
      </c>
      <c r="C3010" s="86" t="s">
        <v>430</v>
      </c>
      <c r="D3010" s="143" t="s">
        <v>431</v>
      </c>
      <c r="E3010" s="203" t="s">
        <v>11154</v>
      </c>
      <c r="F3010" s="143" t="s">
        <v>10076</v>
      </c>
      <c r="G3010" s="130" t="s">
        <v>11174</v>
      </c>
      <c r="H3010" s="87" t="s">
        <v>558</v>
      </c>
      <c r="I3010" s="87" t="s">
        <v>445</v>
      </c>
      <c r="J3010" s="87" t="s">
        <v>10517</v>
      </c>
      <c r="K3010" s="196">
        <v>-90.190725999999998</v>
      </c>
      <c r="L3010" s="196">
        <v>38.895634999999999</v>
      </c>
      <c r="M3010" s="199" t="s">
        <v>11164</v>
      </c>
      <c r="N3010" s="87"/>
      <c r="O3010" s="88"/>
      <c r="P3010" s="87"/>
      <c r="Q3010" s="87"/>
    </row>
    <row r="3011" spans="1:17" x14ac:dyDescent="0.25">
      <c r="A3011" s="143"/>
      <c r="B3011" s="143"/>
      <c r="D3011" s="143"/>
      <c r="E3011" s="203" t="s">
        <v>10481</v>
      </c>
      <c r="F3011" s="143"/>
      <c r="G3011" s="167" t="s">
        <v>10499</v>
      </c>
      <c r="H3011" s="130" t="s">
        <v>10196</v>
      </c>
      <c r="I3011" s="130" t="s">
        <v>445</v>
      </c>
      <c r="J3011" s="130" t="s">
        <v>10517</v>
      </c>
      <c r="K3011" s="148">
        <v>-88.619699999999995</v>
      </c>
      <c r="L3011" s="148">
        <v>39.331499999999998</v>
      </c>
      <c r="M3011" s="167" t="s">
        <v>10499</v>
      </c>
      <c r="N3011" s="87"/>
      <c r="O3011" s="94"/>
      <c r="P3011" s="87"/>
      <c r="Q3011" s="89"/>
    </row>
    <row r="3012" spans="1:17" x14ac:dyDescent="0.25">
      <c r="A3012" s="143"/>
      <c r="B3012" s="143" t="str">
        <f>IF(A3012&gt;"",IF(A3012=E3012,"No",(IF(IFERROR(VLOOKUP(A3012,E:E,1,FALSE)=A3012,FALSE),"Duplicate",IF(E3012&gt;"","Mismatch","IT Only")))),"No")</f>
        <v>No</v>
      </c>
      <c r="C3012" s="86" t="s">
        <v>430</v>
      </c>
      <c r="D3012" s="143" t="s">
        <v>431</v>
      </c>
      <c r="E3012" s="143" t="s">
        <v>8813</v>
      </c>
      <c r="F3012" s="143" t="str">
        <f>IF(E3012=0,"N/A",IF(IF(E3012&gt;"",COUNTIF(E:E,E3012),0)&gt;1,"Yes","No"))</f>
        <v>No</v>
      </c>
      <c r="G3012" s="87" t="s">
        <v>8814</v>
      </c>
      <c r="H3012" s="87" t="s">
        <v>558</v>
      </c>
      <c r="I3012" s="87" t="s">
        <v>445</v>
      </c>
      <c r="J3012" s="87" t="s">
        <v>436</v>
      </c>
      <c r="K3012" s="87">
        <v>39.347721999999997</v>
      </c>
      <c r="L3012" s="87">
        <v>-89.792758000000006</v>
      </c>
      <c r="M3012" s="87"/>
      <c r="N3012" s="87" t="s">
        <v>8815</v>
      </c>
      <c r="O3012" s="87" t="s">
        <v>8816</v>
      </c>
      <c r="P3012" s="87" t="s">
        <v>1196</v>
      </c>
      <c r="Q3012" s="87" t="s">
        <v>1197</v>
      </c>
    </row>
    <row r="3013" spans="1:17" s="143" customFormat="1" x14ac:dyDescent="0.25">
      <c r="A3013" s="90"/>
      <c r="B3013" s="90" t="str">
        <f>IF(A3013&gt;"",IF(A3013=E3013,"No",(IF(IFERROR(VLOOKUP(A3013,E:E,1,FALSE)=A3013,FALSE),"Duplicate",IF(E3013&gt;"","Mismatch","IT Only")))),"No")</f>
        <v>No</v>
      </c>
      <c r="C3013" s="91" t="s">
        <v>451</v>
      </c>
      <c r="D3013" s="90" t="s">
        <v>431</v>
      </c>
      <c r="E3013" s="90" t="s">
        <v>8803</v>
      </c>
      <c r="F3013" s="90" t="str">
        <f>IF(E3013=0,"N/A",IF(IF(E3013&gt;"",COUNTIF(E:E,E3013),0)&gt;1,"Yes","No"))</f>
        <v>No</v>
      </c>
      <c r="G3013" s="129" t="s">
        <v>8804</v>
      </c>
      <c r="H3013" s="129" t="s">
        <v>589</v>
      </c>
      <c r="I3013" s="129" t="s">
        <v>435</v>
      </c>
      <c r="J3013" s="129" t="s">
        <v>436</v>
      </c>
      <c r="K3013" s="129"/>
      <c r="L3013" s="129"/>
      <c r="M3013" s="129"/>
      <c r="N3013" s="129" t="s">
        <v>8803</v>
      </c>
      <c r="O3013" s="137">
        <v>995</v>
      </c>
      <c r="P3013" s="129" t="s">
        <v>590</v>
      </c>
      <c r="Q3013" s="138"/>
    </row>
    <row r="3014" spans="1:17" x14ac:dyDescent="0.25">
      <c r="A3014" s="143"/>
      <c r="B3014" s="143" t="str">
        <f>IF(A3014&gt;"",IF(A3014=E3014,"No",(IF(IFERROR(VLOOKUP(A3014,E:E,1,FALSE)=A3014,FALSE),"Duplicate",IF(E3014&gt;"","Mismatch","IT Only")))),"No")</f>
        <v>No</v>
      </c>
      <c r="C3014" s="86" t="s">
        <v>430</v>
      </c>
      <c r="D3014" s="143" t="s">
        <v>431</v>
      </c>
      <c r="E3014" s="143" t="s">
        <v>8726</v>
      </c>
      <c r="F3014" s="143" t="str">
        <f>IF(E3014=0,"N/A",IF(IF(E3014&gt;"",COUNTIF(E:E,E3014),0)&gt;1,"Yes","No"))</f>
        <v>No</v>
      </c>
      <c r="G3014" s="87" t="s">
        <v>8727</v>
      </c>
      <c r="H3014" s="87" t="s">
        <v>644</v>
      </c>
      <c r="I3014" s="87" t="s">
        <v>435</v>
      </c>
      <c r="J3014" s="87" t="s">
        <v>436</v>
      </c>
      <c r="K3014" s="87">
        <v>38.576000000000001</v>
      </c>
      <c r="L3014" s="87">
        <v>-90.748750000000001</v>
      </c>
      <c r="M3014" s="87"/>
      <c r="N3014" s="87" t="s">
        <v>8726</v>
      </c>
      <c r="O3014" s="94">
        <v>585</v>
      </c>
      <c r="P3014" s="87" t="s">
        <v>1562</v>
      </c>
      <c r="Q3014" s="89"/>
    </row>
    <row r="3015" spans="1:17" x14ac:dyDescent="0.25">
      <c r="A3015" s="143"/>
      <c r="B3015" s="143" t="str">
        <f>IF(A3015&gt;"",IF(A3015=E3015,"No",(IF(IFERROR(VLOOKUP(A3015,E:E,1,FALSE)=A3015,FALSE),"Duplicate",IF(E3015&gt;"","Mismatch","IT Only")))),"No")</f>
        <v>No</v>
      </c>
      <c r="C3015" s="86" t="s">
        <v>430</v>
      </c>
      <c r="D3015" s="143" t="s">
        <v>431</v>
      </c>
      <c r="E3015" s="143" t="s">
        <v>8728</v>
      </c>
      <c r="F3015" s="143" t="str">
        <f>IF(E3015=0,"N/A",IF(IF(E3015&gt;"",COUNTIF(E:E,E3015),0)&gt;1,"Yes","No"))</f>
        <v>No</v>
      </c>
      <c r="G3015" s="87" t="s">
        <v>8729</v>
      </c>
      <c r="H3015" s="87" t="s">
        <v>593</v>
      </c>
      <c r="I3015" s="87" t="s">
        <v>435</v>
      </c>
      <c r="J3015" s="87" t="s">
        <v>436</v>
      </c>
      <c r="K3015" s="87">
        <v>38.725933329999997</v>
      </c>
      <c r="L3015" s="87">
        <v>-90.403450000000007</v>
      </c>
      <c r="M3015" s="87"/>
      <c r="N3015" s="87" t="s">
        <v>8728</v>
      </c>
      <c r="O3015" s="94">
        <v>284</v>
      </c>
      <c r="P3015" s="87" t="s">
        <v>594</v>
      </c>
      <c r="Q3015" s="89"/>
    </row>
    <row r="3016" spans="1:17" x14ac:dyDescent="0.25">
      <c r="A3016" s="143"/>
      <c r="B3016" s="143" t="str">
        <f>IF(A3016&gt;"",IF(A3016=E3016,"No",(IF(IFERROR(VLOOKUP(A3016,E:E,1,FALSE)=A3016,FALSE),"Duplicate",IF(E3016&gt;"","Mismatch","IT Only")))),"No")</f>
        <v>No</v>
      </c>
      <c r="C3016" s="86" t="s">
        <v>430</v>
      </c>
      <c r="D3016" s="143" t="s">
        <v>431</v>
      </c>
      <c r="E3016" s="143" t="s">
        <v>8819</v>
      </c>
      <c r="F3016" s="143" t="str">
        <f>IF(E3016=0,"N/A",IF(IF(E3016&gt;"",COUNTIF(E:E,E3016),0)&gt;1,"Yes","No"))</f>
        <v>No</v>
      </c>
      <c r="G3016" s="87" t="s">
        <v>8819</v>
      </c>
      <c r="H3016" s="87" t="s">
        <v>692</v>
      </c>
      <c r="I3016" s="87" t="s">
        <v>435</v>
      </c>
      <c r="J3016" s="87" t="s">
        <v>436</v>
      </c>
      <c r="K3016" s="87">
        <v>38.077388999999997</v>
      </c>
      <c r="L3016" s="87">
        <v>-90.742553000000001</v>
      </c>
      <c r="M3016" s="87"/>
      <c r="N3016" s="87" t="s">
        <v>8819</v>
      </c>
      <c r="O3016" s="94">
        <v>487</v>
      </c>
      <c r="P3016" s="87" t="s">
        <v>1039</v>
      </c>
      <c r="Q3016" s="89"/>
    </row>
    <row r="3017" spans="1:17" x14ac:dyDescent="0.25">
      <c r="A3017" s="143" t="s">
        <v>8583</v>
      </c>
      <c r="B3017" s="143" t="str">
        <f>IF(A3017&gt;"",IF(A3017=E3017,"No",(IF(IFERROR(VLOOKUP(A3017,E:E,1,FALSE)=A3017,FALSE),"Duplicate",IF(E3017&gt;"","Mismatch","IT Only")))),"No")</f>
        <v>No</v>
      </c>
      <c r="C3017" s="86" t="s">
        <v>430</v>
      </c>
      <c r="D3017" s="143" t="s">
        <v>431</v>
      </c>
      <c r="E3017" s="143" t="s">
        <v>8583</v>
      </c>
      <c r="F3017" s="143" t="str">
        <f>IF(E3017=0,"N/A",IF(IF(E3017&gt;"",COUNTIF(E:E,E3017),0)&gt;1,"Yes","No"))</f>
        <v>No</v>
      </c>
      <c r="G3017" s="87" t="s">
        <v>8584</v>
      </c>
      <c r="H3017" s="87" t="s">
        <v>4415</v>
      </c>
      <c r="I3017" s="87" t="s">
        <v>445</v>
      </c>
      <c r="J3017" s="87" t="s">
        <v>536</v>
      </c>
      <c r="K3017" s="87">
        <v>39.187024999999998</v>
      </c>
      <c r="L3017" s="87">
        <v>-88.786940000000001</v>
      </c>
      <c r="M3017" s="87"/>
      <c r="N3017" s="87"/>
      <c r="O3017" s="87"/>
      <c r="P3017" s="87"/>
      <c r="Q3017" s="87"/>
    </row>
    <row r="3018" spans="1:17" x14ac:dyDescent="0.25">
      <c r="A3018" s="143"/>
      <c r="B3018" s="143" t="str">
        <f>IF(A3018&gt;"",IF(A3018=E3018,"No",(IF(IFERROR(VLOOKUP(A3018,E:E,1,FALSE)=A3018,FALSE),"Duplicate",IF(E3018&gt;"","Mismatch","IT Only")))),"No")</f>
        <v>No</v>
      </c>
      <c r="C3018" s="86" t="s">
        <v>541</v>
      </c>
      <c r="D3018" s="143" t="s">
        <v>464</v>
      </c>
      <c r="E3018" s="143" t="s">
        <v>8736</v>
      </c>
      <c r="F3018" s="143" t="str">
        <f>IF(E3018=0,"N/A",IF(IF(E3018&gt;"",COUNTIF(E:E,E3018),0)&gt;1,"Yes","No"))</f>
        <v>No</v>
      </c>
      <c r="G3018" s="87" t="s">
        <v>8737</v>
      </c>
      <c r="H3018" s="87" t="s">
        <v>593</v>
      </c>
      <c r="I3018" s="87" t="s">
        <v>435</v>
      </c>
      <c r="J3018" s="87" t="s">
        <v>436</v>
      </c>
      <c r="K3018" s="87">
        <v>38.7836</v>
      </c>
      <c r="L3018" s="87">
        <v>-90.479066669999995</v>
      </c>
      <c r="M3018" s="87"/>
      <c r="N3018" s="87" t="s">
        <v>8736</v>
      </c>
      <c r="O3018" s="94">
        <v>564</v>
      </c>
      <c r="P3018" s="87" t="s">
        <v>1054</v>
      </c>
      <c r="Q3018" s="89"/>
    </row>
    <row r="3019" spans="1:17" x14ac:dyDescent="0.25">
      <c r="A3019" s="143"/>
      <c r="B3019" s="143" t="str">
        <f>IF(A3019&gt;"",IF(A3019=E3019,"No",(IF(IFERROR(VLOOKUP(A3019,E:E,1,FALSE)=A3019,FALSE),"Duplicate",IF(E3019&gt;"","Mismatch","IT Only")))),"No")</f>
        <v>No</v>
      </c>
      <c r="C3019" s="86" t="s">
        <v>430</v>
      </c>
      <c r="D3019" s="143" t="s">
        <v>431</v>
      </c>
      <c r="E3019" s="143" t="s">
        <v>8740</v>
      </c>
      <c r="F3019" s="143" t="str">
        <f>IF(E3019=0,"N/A",IF(IF(E3019&gt;"",COUNTIF(E:E,E3019),0)&gt;1,"Yes","No"))</f>
        <v>No</v>
      </c>
      <c r="G3019" s="87" t="s">
        <v>8741</v>
      </c>
      <c r="H3019" s="87" t="s">
        <v>644</v>
      </c>
      <c r="I3019" s="87" t="s">
        <v>435</v>
      </c>
      <c r="J3019" s="87" t="s">
        <v>436</v>
      </c>
      <c r="K3019" s="87">
        <v>38.3489</v>
      </c>
      <c r="L3019" s="87">
        <v>-90.988416670000007</v>
      </c>
      <c r="M3019" s="87"/>
      <c r="N3019" s="87" t="s">
        <v>8740</v>
      </c>
      <c r="O3019" s="94">
        <v>179</v>
      </c>
      <c r="P3019" s="87" t="s">
        <v>1562</v>
      </c>
      <c r="Q3019" s="89"/>
    </row>
    <row r="3020" spans="1:17" x14ac:dyDescent="0.25">
      <c r="A3020" s="93" t="s">
        <v>8730</v>
      </c>
      <c r="B3020" s="84" t="str">
        <f>IF(A3020&gt;"",IF(A3020=E3020,"No",(IF(IFERROR(VLOOKUP(A3020,E:E,1,FALSE)=A3020,FALSE),"Duplicate",IF(E3020&gt;"","Mismatch","IT Only")))),"No")</f>
        <v>Duplicate</v>
      </c>
      <c r="C3020" s="86" t="s">
        <v>463</v>
      </c>
      <c r="D3020" s="84" t="s">
        <v>464</v>
      </c>
      <c r="E3020" s="84" t="s">
        <v>8731</v>
      </c>
      <c r="F3020" s="84" t="str">
        <f>IF(E3020=0,"N/A",IF(IF(E3020&gt;"",COUNTIF(E:E,E3020),0)&gt;1,"Yes","No"))</f>
        <v>No</v>
      </c>
      <c r="G3020" s="87" t="s">
        <v>8732</v>
      </c>
      <c r="H3020" s="87" t="s">
        <v>593</v>
      </c>
      <c r="I3020" s="87" t="s">
        <v>435</v>
      </c>
      <c r="J3020" s="87" t="s">
        <v>580</v>
      </c>
      <c r="K3020" s="87">
        <v>38.758074000000001</v>
      </c>
      <c r="L3020" s="87">
        <v>-90.532962999999995</v>
      </c>
      <c r="M3020" s="87" t="s">
        <v>8733</v>
      </c>
      <c r="N3020" s="87"/>
      <c r="O3020" s="94"/>
      <c r="P3020" s="87"/>
      <c r="Q3020" s="89"/>
    </row>
    <row r="3021" spans="1:17" x14ac:dyDescent="0.25">
      <c r="A3021" s="93" t="s">
        <v>8852</v>
      </c>
      <c r="B3021" s="143" t="str">
        <f>IF(A3021&gt;"",IF(A3021=E3021,"No",(IF(IFERROR(VLOOKUP(A3021,E:E,1,FALSE)=A3021,FALSE),"Duplicate",IF(E3021&gt;"","Mismatch","IT Only")))),"No")</f>
        <v>Mismatch</v>
      </c>
      <c r="C3021" s="86" t="s">
        <v>463</v>
      </c>
      <c r="D3021" s="143" t="s">
        <v>464</v>
      </c>
      <c r="E3021" s="143" t="s">
        <v>8853</v>
      </c>
      <c r="F3021" s="84" t="str">
        <f>IF(E3021=0,"N/A",IF(IF(E3021&gt;"",COUNTIF(E:E,E3021),0)&gt;1,"Yes","No"))</f>
        <v>No</v>
      </c>
      <c r="G3021" s="87" t="s">
        <v>8854</v>
      </c>
      <c r="H3021" s="87" t="s">
        <v>516</v>
      </c>
      <c r="I3021" s="87" t="s">
        <v>445</v>
      </c>
      <c r="J3021" s="87" t="s">
        <v>467</v>
      </c>
      <c r="K3021" s="87">
        <v>38.010641</v>
      </c>
      <c r="L3021" s="87">
        <v>-89.660006999999993</v>
      </c>
      <c r="M3021" s="87"/>
      <c r="N3021" s="87" t="s">
        <v>8855</v>
      </c>
      <c r="O3021" s="87" t="s">
        <v>8856</v>
      </c>
      <c r="P3021" s="87" t="s">
        <v>898</v>
      </c>
      <c r="Q3021" s="87" t="s">
        <v>899</v>
      </c>
    </row>
    <row r="3022" spans="1:17" x14ac:dyDescent="0.25">
      <c r="A3022" s="143"/>
      <c r="B3022" s="143" t="str">
        <f>IF(A3022&gt;"",IF(A3022=E3022,"No",(IF(IFERROR(VLOOKUP(A3022,E:E,1,FALSE)=A3022,FALSE),"Duplicate",IF(E3022&gt;"","Mismatch","IT Only")))),"No")</f>
        <v>No</v>
      </c>
      <c r="C3022" s="86" t="s">
        <v>430</v>
      </c>
      <c r="D3022" s="143" t="s">
        <v>431</v>
      </c>
      <c r="E3022" s="143" t="s">
        <v>8857</v>
      </c>
      <c r="F3022" s="143" t="str">
        <f>IF(E3022=0,"N/A",IF(IF(E3022&gt;"",COUNTIF(E:E,E3022),0)&gt;1,"Yes","No"))</f>
        <v>No</v>
      </c>
      <c r="G3022" s="87" t="s">
        <v>8858</v>
      </c>
      <c r="H3022" s="87" t="s">
        <v>516</v>
      </c>
      <c r="I3022" s="87" t="s">
        <v>445</v>
      </c>
      <c r="J3022" s="87" t="s">
        <v>436</v>
      </c>
      <c r="K3022" s="87">
        <v>38.011890999999999</v>
      </c>
      <c r="L3022" s="87">
        <v>-89.652029999999996</v>
      </c>
      <c r="M3022" s="87"/>
      <c r="N3022" s="105" t="s">
        <v>8857</v>
      </c>
      <c r="O3022" s="87" t="s">
        <v>8859</v>
      </c>
      <c r="P3022" s="87" t="s">
        <v>898</v>
      </c>
      <c r="Q3022" s="87" t="s">
        <v>899</v>
      </c>
    </row>
    <row r="3023" spans="1:17" x14ac:dyDescent="0.25">
      <c r="A3023" s="143"/>
      <c r="B3023" s="143" t="str">
        <f>IF(A3023&gt;"",IF(A3023=E3023,"No",(IF(IFERROR(VLOOKUP(A3023,E:E,1,FALSE)=A3023,FALSE),"Duplicate",IF(E3023&gt;"","Mismatch","IT Only")))),"No")</f>
        <v>No</v>
      </c>
      <c r="C3023" s="86" t="s">
        <v>541</v>
      </c>
      <c r="D3023" s="143" t="s">
        <v>464</v>
      </c>
      <c r="E3023" s="143" t="s">
        <v>8845</v>
      </c>
      <c r="F3023" s="143" t="str">
        <f>IF(E3023=0,"N/A",IF(IF(E3023&gt;"",COUNTIF(E:E,E3023),0)&gt;1,"Yes","No"))</f>
        <v>No</v>
      </c>
      <c r="G3023" s="87" t="s">
        <v>8846</v>
      </c>
      <c r="H3023" s="87" t="s">
        <v>692</v>
      </c>
      <c r="I3023" s="87" t="s">
        <v>435</v>
      </c>
      <c r="J3023" s="87" t="s">
        <v>436</v>
      </c>
      <c r="K3023" s="87">
        <v>36.083016669999999</v>
      </c>
      <c r="L3023" s="87">
        <v>-89.830316670000002</v>
      </c>
      <c r="M3023" s="87"/>
      <c r="N3023" s="87" t="s">
        <v>8845</v>
      </c>
      <c r="O3023" s="94">
        <v>465</v>
      </c>
      <c r="P3023" s="87" t="s">
        <v>693</v>
      </c>
      <c r="Q3023" s="89"/>
    </row>
    <row r="3024" spans="1:17" x14ac:dyDescent="0.25">
      <c r="A3024" s="93" t="s">
        <v>8745</v>
      </c>
      <c r="B3024" s="84" t="str">
        <f>IF(A3024&gt;"",IF(A3024=E3024,"No",(IF(IFERROR(VLOOKUP(A3024,E:E,1,FALSE)=A3024,FALSE),"Duplicate",IF(E3024&gt;"","Mismatch","IT Only")))),"No")</f>
        <v>Duplicate</v>
      </c>
      <c r="C3024" s="86" t="s">
        <v>463</v>
      </c>
      <c r="D3024" s="84" t="s">
        <v>464</v>
      </c>
      <c r="E3024" s="84" t="s">
        <v>8746</v>
      </c>
      <c r="F3024" s="84" t="str">
        <f>IF(E3024=0,"N/A",IF(IF(E3024&gt;"",COUNTIF(E:E,E3024),0)&gt;1,"Yes","No"))</f>
        <v>No</v>
      </c>
      <c r="G3024" s="110" t="s">
        <v>8747</v>
      </c>
      <c r="H3024" s="87" t="s">
        <v>528</v>
      </c>
      <c r="I3024" s="110" t="s">
        <v>445</v>
      </c>
      <c r="J3024" s="110" t="s">
        <v>580</v>
      </c>
      <c r="K3024" s="110">
        <v>39.028542999999999</v>
      </c>
      <c r="L3024" s="110">
        <v>-88.806685000000002</v>
      </c>
      <c r="M3024" s="110"/>
      <c r="N3024" s="110"/>
      <c r="O3024" s="110"/>
      <c r="P3024" s="110"/>
      <c r="Q3024" s="110"/>
    </row>
    <row r="3025" spans="1:17" x14ac:dyDescent="0.25">
      <c r="A3025" s="143" t="s">
        <v>8758</v>
      </c>
      <c r="B3025" s="84" t="str">
        <f>IF(A3025&gt;"",IF(A3025=E3025,"No",(IF(IFERROR(VLOOKUP(A3025,E:E,1,FALSE)=A3025,FALSE),"Duplicate",IF(E3025&gt;"","Mismatch","IT Only")))),"No")</f>
        <v>No</v>
      </c>
      <c r="C3025" s="86" t="s">
        <v>430</v>
      </c>
      <c r="D3025" s="84" t="s">
        <v>472</v>
      </c>
      <c r="E3025" s="84" t="s">
        <v>8759</v>
      </c>
      <c r="F3025" s="84" t="str">
        <f>IF(E3025=0,"N/A",IF(IF(E3025&gt;"",COUNTIF(E:E,E3025),0)&gt;1,"Yes","No"))</f>
        <v>No</v>
      </c>
      <c r="G3025" s="87" t="s">
        <v>8760</v>
      </c>
      <c r="H3025" s="87" t="s">
        <v>692</v>
      </c>
      <c r="I3025" s="87" t="s">
        <v>435</v>
      </c>
      <c r="J3025" s="87" t="s">
        <v>500</v>
      </c>
      <c r="K3025" s="87">
        <v>37.947066669999998</v>
      </c>
      <c r="L3025" s="87">
        <v>-90.455500000000001</v>
      </c>
      <c r="M3025" s="87"/>
      <c r="N3025" s="87" t="s">
        <v>8759</v>
      </c>
      <c r="O3025" s="88">
        <v>74</v>
      </c>
      <c r="P3025" s="87" t="s">
        <v>1039</v>
      </c>
      <c r="Q3025" s="89"/>
    </row>
    <row r="3026" spans="1:17" s="90" customFormat="1" x14ac:dyDescent="0.25">
      <c r="A3026" s="143" t="s">
        <v>8809</v>
      </c>
      <c r="B3026" s="143" t="str">
        <f>IF(A3026&gt;"",IF(A3026=E3026,"No",(IF(IFERROR(VLOOKUP(A3026,E:E,1,FALSE)=A3026,FALSE),"Duplicate",IF(E3026&gt;"","Mismatch","IT Only")))),"No")</f>
        <v>No</v>
      </c>
      <c r="C3026" s="86" t="s">
        <v>9957</v>
      </c>
      <c r="D3026" s="143" t="s">
        <v>755</v>
      </c>
      <c r="E3026" s="84" t="s">
        <v>8809</v>
      </c>
      <c r="F3026" s="84" t="str">
        <f>IF(E3026=0,"N/A",IF(IF(E3026&gt;"",COUNTIF(E:E,E3026),0)&gt;1,"Yes","No"))</f>
        <v>No</v>
      </c>
      <c r="G3026" s="87" t="s">
        <v>8810</v>
      </c>
      <c r="H3026" s="87" t="s">
        <v>558</v>
      </c>
      <c r="I3026" s="87" t="s">
        <v>445</v>
      </c>
      <c r="J3026" s="87" t="s">
        <v>552</v>
      </c>
      <c r="K3026" s="87">
        <v>38.733024999999998</v>
      </c>
      <c r="L3026" s="87">
        <v>-90.043676000000005</v>
      </c>
      <c r="M3026" s="87"/>
      <c r="N3026" s="87" t="s">
        <v>8811</v>
      </c>
      <c r="O3026" s="87" t="s">
        <v>8812</v>
      </c>
      <c r="P3026" s="87" t="s">
        <v>653</v>
      </c>
      <c r="Q3026" s="87" t="s">
        <v>654</v>
      </c>
    </row>
    <row r="3027" spans="1:17" x14ac:dyDescent="0.25">
      <c r="A3027" s="143" t="s">
        <v>8775</v>
      </c>
      <c r="B3027" s="84" t="str">
        <f>IF(A3027&gt;"",IF(A3027=E3027,"No",(IF(IFERROR(VLOOKUP(A3027,E:E,1,FALSE)=A3027,FALSE),"Duplicate",IF(E3027&gt;"","Mismatch","IT Only")))),"No")</f>
        <v>No</v>
      </c>
      <c r="C3027" s="86" t="s">
        <v>430</v>
      </c>
      <c r="D3027" s="84" t="s">
        <v>472</v>
      </c>
      <c r="E3027" s="143" t="s">
        <v>8776</v>
      </c>
      <c r="F3027" s="84" t="str">
        <f>IF(E3027=0,"N/A",IF(IF(E3027&gt;"",COUNTIF(E:E,E3027),0)&gt;1,"Yes","No"))</f>
        <v>No</v>
      </c>
      <c r="G3027" s="87" t="s">
        <v>8777</v>
      </c>
      <c r="H3027" s="87" t="s">
        <v>516</v>
      </c>
      <c r="I3027" s="87" t="s">
        <v>445</v>
      </c>
      <c r="J3027" s="87" t="s">
        <v>436</v>
      </c>
      <c r="K3027" s="87">
        <v>38.052902000000003</v>
      </c>
      <c r="L3027" s="87">
        <v>-89.218785999999994</v>
      </c>
      <c r="M3027" s="87"/>
      <c r="N3027" s="87" t="s">
        <v>8778</v>
      </c>
      <c r="O3027" s="87" t="s">
        <v>8779</v>
      </c>
      <c r="P3027" s="87" t="s">
        <v>898</v>
      </c>
      <c r="Q3027" s="87" t="s">
        <v>899</v>
      </c>
    </row>
    <row r="3028" spans="1:17" x14ac:dyDescent="0.25">
      <c r="A3028" s="143"/>
      <c r="B3028" s="143" t="str">
        <f>IF(A3028&gt;"",IF(A3028=E3028,"No",(IF(IFERROR(VLOOKUP(A3028,E:E,1,FALSE)=A3028,FALSE),"Duplicate",IF(E3028&gt;"","Mismatch","IT Only")))),"No")</f>
        <v>No</v>
      </c>
      <c r="C3028" s="86" t="s">
        <v>430</v>
      </c>
      <c r="D3028" s="143" t="s">
        <v>431</v>
      </c>
      <c r="E3028" s="143" t="s">
        <v>8773</v>
      </c>
      <c r="F3028" s="143" t="str">
        <f>IF(E3028=0,"N/A",IF(IF(E3028&gt;"",COUNTIF(E:E,E3028),0)&gt;1,"Yes","No"))</f>
        <v>No</v>
      </c>
      <c r="G3028" s="87" t="s">
        <v>8774</v>
      </c>
      <c r="H3028" s="87" t="s">
        <v>593</v>
      </c>
      <c r="I3028" s="87" t="s">
        <v>435</v>
      </c>
      <c r="J3028" s="87" t="s">
        <v>436</v>
      </c>
      <c r="K3028" s="106">
        <v>38.706383330000001</v>
      </c>
      <c r="L3028" s="106">
        <v>-90.342200000000005</v>
      </c>
      <c r="M3028" s="87"/>
      <c r="N3028" s="87" t="s">
        <v>8773</v>
      </c>
      <c r="O3028" s="94">
        <v>274</v>
      </c>
      <c r="P3028" s="87" t="s">
        <v>594</v>
      </c>
      <c r="Q3028" s="89"/>
    </row>
    <row r="3029" spans="1:17" x14ac:dyDescent="0.25">
      <c r="A3029" s="143"/>
      <c r="B3029" s="143" t="str">
        <f>IF(A3029&gt;"",IF(A3029=E3029,"No",(IF(IFERROR(VLOOKUP(A3029,E:E,1,FALSE)=A3029,FALSE),"Duplicate",IF(E3029&gt;"","Mismatch","IT Only")))),"No")</f>
        <v>No</v>
      </c>
      <c r="C3029" s="86" t="s">
        <v>430</v>
      </c>
      <c r="D3029" s="143" t="s">
        <v>431</v>
      </c>
      <c r="E3029" s="143" t="s">
        <v>8782</v>
      </c>
      <c r="F3029" s="84" t="str">
        <f>IF(E3029=0,"N/A",IF(IF(E3029&gt;"",COUNTIF(E:E,E3029),0)&gt;1,"Yes","No"))</f>
        <v>No</v>
      </c>
      <c r="G3029" s="87" t="s">
        <v>8783</v>
      </c>
      <c r="H3029" s="87" t="s">
        <v>672</v>
      </c>
      <c r="I3029" s="87" t="s">
        <v>445</v>
      </c>
      <c r="J3029" s="87" t="s">
        <v>436</v>
      </c>
      <c r="K3029" s="87">
        <v>40.10595</v>
      </c>
      <c r="L3029" s="87">
        <v>-88.033150000000006</v>
      </c>
      <c r="M3029" s="87"/>
      <c r="N3029" s="87" t="s">
        <v>8782</v>
      </c>
      <c r="O3029" s="87" t="s">
        <v>8784</v>
      </c>
      <c r="P3029" s="87" t="s">
        <v>675</v>
      </c>
      <c r="Q3029" s="87" t="s">
        <v>676</v>
      </c>
    </row>
    <row r="3030" spans="1:17" x14ac:dyDescent="0.25">
      <c r="A3030" s="143"/>
      <c r="B3030" s="143" t="str">
        <f>IF(A3030&gt;"",IF(A3030=E3030,"No",(IF(IFERROR(VLOOKUP(A3030,E:E,1,FALSE)=A3030,FALSE),"Duplicate",IF(E3030&gt;"","Mismatch","IT Only")))),"No")</f>
        <v>No</v>
      </c>
      <c r="C3030" s="86" t="s">
        <v>430</v>
      </c>
      <c r="D3030" s="143" t="s">
        <v>431</v>
      </c>
      <c r="E3030" s="143" t="s">
        <v>8785</v>
      </c>
      <c r="F3030" s="143" t="str">
        <f>IF(E3030=0,"N/A",IF(IF(E3030&gt;"",COUNTIF(E:E,E3030),0)&gt;1,"Yes","No"))</f>
        <v>No</v>
      </c>
      <c r="G3030" s="87" t="s">
        <v>8786</v>
      </c>
      <c r="H3030" s="87" t="s">
        <v>672</v>
      </c>
      <c r="I3030" s="87" t="s">
        <v>445</v>
      </c>
      <c r="J3030" s="87" t="s">
        <v>436</v>
      </c>
      <c r="K3030" s="87">
        <v>40.127616670000002</v>
      </c>
      <c r="L3030" s="87">
        <v>-88.047749999999994</v>
      </c>
      <c r="M3030" s="87"/>
      <c r="N3030" s="87" t="s">
        <v>8787</v>
      </c>
      <c r="O3030" s="87" t="s">
        <v>8788</v>
      </c>
      <c r="P3030" s="87" t="s">
        <v>675</v>
      </c>
      <c r="Q3030" s="87" t="s">
        <v>676</v>
      </c>
    </row>
    <row r="3031" spans="1:17" x14ac:dyDescent="0.25">
      <c r="A3031" s="93" t="s">
        <v>3798</v>
      </c>
      <c r="B3031" s="143" t="str">
        <f>IF(A3031&gt;"",IF(A3031=E3031,"No",(IF(IFERROR(VLOOKUP(A3031,E:E,1,FALSE)=A3031,FALSE),"Duplicate",IF(E3031&gt;"","Mismatch","IT Only")))),"No")</f>
        <v>Mismatch</v>
      </c>
      <c r="C3031" s="86" t="s">
        <v>463</v>
      </c>
      <c r="D3031" s="143" t="s">
        <v>464</v>
      </c>
      <c r="E3031" s="143" t="s">
        <v>8865</v>
      </c>
      <c r="F3031" s="143" t="str">
        <f>IF(E3031=0,"N/A",IF(IF(E3031&gt;"",COUNTIF(E:E,E3031),0)&gt;1,"Yes","No"))</f>
        <v>Yes</v>
      </c>
      <c r="G3031" s="87" t="s">
        <v>3799</v>
      </c>
      <c r="H3031" s="87" t="s">
        <v>758</v>
      </c>
      <c r="I3031" s="87" t="s">
        <v>435</v>
      </c>
      <c r="J3031" s="87" t="s">
        <v>580</v>
      </c>
      <c r="K3031" s="106">
        <v>38.620176999999998</v>
      </c>
      <c r="L3031" s="106">
        <v>-90.204817000000006</v>
      </c>
      <c r="M3031" s="87"/>
      <c r="N3031" s="87"/>
      <c r="O3031" s="88"/>
      <c r="P3031" s="87"/>
      <c r="Q3031" s="89"/>
    </row>
    <row r="3032" spans="1:17" x14ac:dyDescent="0.25">
      <c r="A3032" s="101" t="s">
        <v>8862</v>
      </c>
      <c r="B3032" s="84" t="str">
        <f>IF(A3032&gt;"",IF(A3032=E3032,"No",(IF(IFERROR(VLOOKUP(A3032,E:E,1,FALSE)=A3032,FALSE),"Duplicate",IF(E3032&gt;"","Mismatch","IT Only")))),"No")</f>
        <v>Mismatch</v>
      </c>
      <c r="C3032" s="86" t="s">
        <v>463</v>
      </c>
      <c r="D3032" s="143" t="s">
        <v>431</v>
      </c>
      <c r="E3032" s="143" t="s">
        <v>8865</v>
      </c>
      <c r="F3032" s="84" t="str">
        <f>IF(E3032=0,"N/A",IF(IF(E3032&gt;"",COUNTIF(E:E,E3032),0)&gt;1,"Yes","No"))</f>
        <v>Yes</v>
      </c>
      <c r="G3032" s="87" t="s">
        <v>8863</v>
      </c>
      <c r="H3032" s="87" t="s">
        <v>758</v>
      </c>
      <c r="I3032" s="87" t="s">
        <v>435</v>
      </c>
      <c r="J3032" s="87" t="s">
        <v>580</v>
      </c>
      <c r="K3032" s="87">
        <v>38.620133000000003</v>
      </c>
      <c r="L3032" s="87">
        <v>-90.204813000000001</v>
      </c>
      <c r="M3032" s="87" t="s">
        <v>8864</v>
      </c>
      <c r="N3032" s="87"/>
      <c r="O3032" s="87"/>
      <c r="P3032" s="87"/>
      <c r="Q3032" s="87"/>
    </row>
    <row r="3033" spans="1:17" s="90" customFormat="1" x14ac:dyDescent="0.25">
      <c r="A3033" s="143" t="s">
        <v>8865</v>
      </c>
      <c r="B3033" s="84" t="str">
        <f>IF(A3033&gt;"",IF(A3033=E3033,"No",(IF(IFERROR(VLOOKUP(A3033,E:E,1,FALSE)=A3033,FALSE),"Duplicate",IF(E3033&gt;"","Mismatch","IT Only")))),"No")</f>
        <v>No</v>
      </c>
      <c r="C3033" s="86" t="s">
        <v>430</v>
      </c>
      <c r="D3033" s="84" t="s">
        <v>431</v>
      </c>
      <c r="E3033" s="143" t="s">
        <v>8865</v>
      </c>
      <c r="F3033" s="84" t="str">
        <f>IF(E3033=0,"N/A",IF(IF(E3033&gt;"",COUNTIF(E:E,E3033),0)&gt;1,"Yes","No"))</f>
        <v>Yes</v>
      </c>
      <c r="G3033" s="87" t="s">
        <v>8866</v>
      </c>
      <c r="H3033" s="87" t="s">
        <v>758</v>
      </c>
      <c r="I3033" s="87" t="s">
        <v>435</v>
      </c>
      <c r="J3033" s="87" t="s">
        <v>580</v>
      </c>
      <c r="K3033" s="87">
        <v>38.622461000000001</v>
      </c>
      <c r="L3033" s="87">
        <v>-90.209569999999999</v>
      </c>
      <c r="M3033" s="87" t="s">
        <v>8867</v>
      </c>
      <c r="N3033" s="87"/>
      <c r="O3033" s="87"/>
      <c r="P3033" s="87"/>
      <c r="Q3033" s="87"/>
    </row>
    <row r="3034" spans="1:17" x14ac:dyDescent="0.25">
      <c r="A3034" s="101" t="s">
        <v>8868</v>
      </c>
      <c r="B3034" s="143" t="str">
        <f>IF(A3034&gt;"",IF(A3034=E3034,"No",(IF(IFERROR(VLOOKUP(A3034,E:E,1,FALSE)=A3034,FALSE),"Duplicate",IF(E3034&gt;"","Mismatch","IT Only")))),"No")</f>
        <v>Mismatch</v>
      </c>
      <c r="C3034" s="86" t="s">
        <v>463</v>
      </c>
      <c r="D3034" s="143" t="s">
        <v>431</v>
      </c>
      <c r="E3034" s="143" t="s">
        <v>8865</v>
      </c>
      <c r="F3034" s="143" t="str">
        <f>IF(E3034=0,"N/A",IF(IF(E3034&gt;"",COUNTIF(E:E,E3034),0)&gt;1,"Yes","No"))</f>
        <v>Yes</v>
      </c>
      <c r="G3034" s="87" t="s">
        <v>8869</v>
      </c>
      <c r="H3034" s="87" t="s">
        <v>758</v>
      </c>
      <c r="I3034" s="87" t="s">
        <v>435</v>
      </c>
      <c r="J3034" s="87" t="s">
        <v>580</v>
      </c>
      <c r="K3034" s="87">
        <v>38.621080999999997</v>
      </c>
      <c r="L3034" s="87">
        <v>-90.206699999999998</v>
      </c>
      <c r="M3034" s="87" t="s">
        <v>8870</v>
      </c>
      <c r="N3034" s="87"/>
      <c r="O3034" s="87"/>
      <c r="P3034" s="87"/>
      <c r="Q3034" s="87"/>
    </row>
    <row r="3035" spans="1:17" x14ac:dyDescent="0.25">
      <c r="A3035" s="101" t="s">
        <v>8871</v>
      </c>
      <c r="B3035" s="143" t="str">
        <f>IF(A3035&gt;"",IF(A3035=E3035,"No",(IF(IFERROR(VLOOKUP(A3035,E:E,1,FALSE)=A3035,FALSE),"Duplicate",IF(E3035&gt;"","Mismatch","IT Only")))),"No")</f>
        <v>Mismatch</v>
      </c>
      <c r="C3035" s="86" t="s">
        <v>463</v>
      </c>
      <c r="D3035" s="143" t="s">
        <v>431</v>
      </c>
      <c r="E3035" s="143" t="s">
        <v>8865</v>
      </c>
      <c r="F3035" s="143" t="str">
        <f>IF(E3035=0,"N/A",IF(IF(E3035&gt;"",COUNTIF(E:E,E3035),0)&gt;1,"Yes","No"))</f>
        <v>Yes</v>
      </c>
      <c r="G3035" s="87" t="s">
        <v>8872</v>
      </c>
      <c r="H3035" s="87" t="s">
        <v>758</v>
      </c>
      <c r="I3035" s="87" t="s">
        <v>435</v>
      </c>
      <c r="J3035" s="87" t="s">
        <v>580</v>
      </c>
      <c r="K3035" s="87">
        <v>38.622264000000001</v>
      </c>
      <c r="L3035" s="87">
        <v>-90.205693999999994</v>
      </c>
      <c r="M3035" s="87" t="s">
        <v>8873</v>
      </c>
      <c r="N3035" s="87"/>
      <c r="O3035" s="87"/>
      <c r="P3035" s="87"/>
      <c r="Q3035" s="87"/>
    </row>
    <row r="3036" spans="1:17" x14ac:dyDescent="0.25">
      <c r="A3036" s="93" t="s">
        <v>8874</v>
      </c>
      <c r="B3036" s="143" t="str">
        <f>IF(A3036&gt;"",IF(A3036=E3036,"No",(IF(IFERROR(VLOOKUP(A3036,E:E,1,FALSE)=A3036,FALSE),"Duplicate",IF(E3036&gt;"","Mismatch","IT Only")))),"No")</f>
        <v>Duplicate</v>
      </c>
      <c r="C3036" s="86" t="s">
        <v>463</v>
      </c>
      <c r="D3036" s="143" t="s">
        <v>464</v>
      </c>
      <c r="E3036" s="143" t="s">
        <v>8865</v>
      </c>
      <c r="F3036" s="84" t="str">
        <f>IF(E3036=0,"N/A",IF(IF(E3036&gt;"",COUNTIF(E:E,E3036),0)&gt;1,"Yes","No"))</f>
        <v>Yes</v>
      </c>
      <c r="G3036" s="87" t="s">
        <v>8875</v>
      </c>
      <c r="H3036" s="87" t="s">
        <v>758</v>
      </c>
      <c r="I3036" s="87" t="s">
        <v>435</v>
      </c>
      <c r="J3036" s="87" t="s">
        <v>580</v>
      </c>
      <c r="K3036" s="87">
        <v>38.620891</v>
      </c>
      <c r="L3036" s="87">
        <v>-90.204420999999996</v>
      </c>
      <c r="M3036" s="87" t="s">
        <v>8876</v>
      </c>
      <c r="N3036" s="87"/>
      <c r="O3036" s="87"/>
      <c r="P3036" s="87"/>
      <c r="Q3036" s="87"/>
    </row>
    <row r="3037" spans="1:17" x14ac:dyDescent="0.25">
      <c r="A3037" s="101" t="s">
        <v>8877</v>
      </c>
      <c r="B3037" s="84" t="str">
        <f>IF(A3037&gt;"",IF(A3037=E3037,"No",(IF(IFERROR(VLOOKUP(A3037,E:E,1,FALSE)=A3037,FALSE),"Duplicate",IF(E3037&gt;"","Mismatch","IT Only")))),"No")</f>
        <v>Mismatch</v>
      </c>
      <c r="C3037" s="86" t="s">
        <v>463</v>
      </c>
      <c r="D3037" s="84" t="s">
        <v>431</v>
      </c>
      <c r="E3037" s="84" t="s">
        <v>8865</v>
      </c>
      <c r="F3037" s="84" t="str">
        <f>IF(E3037=0,"N/A",IF(IF(E3037&gt;"",COUNTIF(E:E,E3037),0)&gt;1,"Yes","No"))</f>
        <v>Yes</v>
      </c>
      <c r="G3037" s="87" t="s">
        <v>8878</v>
      </c>
      <c r="H3037" s="87" t="s">
        <v>758</v>
      </c>
      <c r="I3037" s="87" t="s">
        <v>435</v>
      </c>
      <c r="J3037" s="87" t="s">
        <v>580</v>
      </c>
      <c r="K3037" s="106">
        <v>38.621839000000001</v>
      </c>
      <c r="L3037" s="106">
        <v>-90.207843999999994</v>
      </c>
      <c r="M3037" s="87" t="s">
        <v>8879</v>
      </c>
      <c r="N3037" s="87"/>
      <c r="O3037" s="87"/>
      <c r="P3037" s="87"/>
      <c r="Q3037" s="87"/>
    </row>
    <row r="3038" spans="1:17" x14ac:dyDescent="0.25">
      <c r="A3038" s="101" t="s">
        <v>8880</v>
      </c>
      <c r="B3038" s="143" t="str">
        <f>IF(A3038&gt;"",IF(A3038=E3038,"No",(IF(IFERROR(VLOOKUP(A3038,E:E,1,FALSE)=A3038,FALSE),"Duplicate",IF(E3038&gt;"","Mismatch","IT Only")))),"No")</f>
        <v>Mismatch</v>
      </c>
      <c r="C3038" s="86" t="s">
        <v>463</v>
      </c>
      <c r="D3038" s="143" t="s">
        <v>431</v>
      </c>
      <c r="E3038" s="143" t="s">
        <v>8865</v>
      </c>
      <c r="F3038" s="143" t="str">
        <f>IF(E3038=0,"N/A",IF(IF(E3038&gt;"",COUNTIF(E:E,E3038),0)&gt;1,"Yes","No"))</f>
        <v>Yes</v>
      </c>
      <c r="G3038" s="87" t="s">
        <v>8881</v>
      </c>
      <c r="H3038" s="87" t="s">
        <v>8882</v>
      </c>
      <c r="I3038" s="87" t="s">
        <v>435</v>
      </c>
      <c r="J3038" s="87" t="s">
        <v>580</v>
      </c>
      <c r="K3038" s="87">
        <v>38.621772999999997</v>
      </c>
      <c r="L3038" s="87">
        <v>-90.206619000000003</v>
      </c>
      <c r="M3038" s="87" t="s">
        <v>8883</v>
      </c>
      <c r="N3038" s="87"/>
      <c r="O3038" s="87"/>
      <c r="P3038" s="87"/>
      <c r="Q3038" s="87"/>
    </row>
    <row r="3039" spans="1:17" x14ac:dyDescent="0.25">
      <c r="A3039" s="143"/>
      <c r="B3039" s="84" t="str">
        <f>IF(A3039&gt;"",IF(A3039=E3039,"No",(IF(IFERROR(VLOOKUP(A3039,E:E,1,FALSE)=A3039,FALSE),"Duplicate",IF(E3039&gt;"","Mismatch","IT Only")))),"No")</f>
        <v>No</v>
      </c>
      <c r="C3039" s="86" t="s">
        <v>430</v>
      </c>
      <c r="D3039" s="84" t="s">
        <v>431</v>
      </c>
      <c r="E3039" s="84" t="s">
        <v>8791</v>
      </c>
      <c r="F3039" s="84" t="str">
        <f>IF(E3039=0,"N/A",IF(IF(E3039&gt;"",COUNTIF(E:E,E3039),0)&gt;1,"Yes","No"))</f>
        <v>No</v>
      </c>
      <c r="G3039" s="87" t="s">
        <v>8792</v>
      </c>
      <c r="H3039" s="87" t="s">
        <v>593</v>
      </c>
      <c r="I3039" s="87" t="s">
        <v>435</v>
      </c>
      <c r="J3039" s="87" t="s">
        <v>436</v>
      </c>
      <c r="K3039" s="87">
        <v>38.736831000000002</v>
      </c>
      <c r="L3039" s="87">
        <v>-90.357130999999995</v>
      </c>
      <c r="M3039" s="87"/>
      <c r="N3039" s="87" t="s">
        <v>8791</v>
      </c>
      <c r="O3039" s="94">
        <v>379</v>
      </c>
      <c r="P3039" s="87" t="s">
        <v>564</v>
      </c>
      <c r="Q3039" s="89"/>
    </row>
    <row r="3040" spans="1:17" x14ac:dyDescent="0.25">
      <c r="A3040" s="143"/>
      <c r="B3040" s="143" t="str">
        <f>IF(A3040&gt;"",IF(A3040=E3040,"No",(IF(IFERROR(VLOOKUP(A3040,E:E,1,FALSE)=A3040,FALSE),"Duplicate",IF(E3040&gt;"","Mismatch","IT Only")))),"No")</f>
        <v>No</v>
      </c>
      <c r="C3040" s="86" t="s">
        <v>541</v>
      </c>
      <c r="D3040" s="143" t="s">
        <v>464</v>
      </c>
      <c r="E3040" s="143" t="s">
        <v>8793</v>
      </c>
      <c r="F3040" s="84" t="str">
        <f>IF(E3040=0,"N/A",IF(IF(E3040&gt;"",COUNTIF(E:E,E3040),0)&gt;1,"Yes","No"))</f>
        <v>No</v>
      </c>
      <c r="G3040" s="87" t="s">
        <v>8794</v>
      </c>
      <c r="H3040" s="87" t="s">
        <v>489</v>
      </c>
      <c r="I3040" s="87" t="s">
        <v>435</v>
      </c>
      <c r="J3040" s="87" t="s">
        <v>436</v>
      </c>
      <c r="K3040" s="147">
        <v>38.563579999694497</v>
      </c>
      <c r="L3040" s="147">
        <v>-92.139629999599606</v>
      </c>
      <c r="M3040" s="87"/>
      <c r="N3040" s="87" t="s">
        <v>8793</v>
      </c>
      <c r="O3040" s="94">
        <v>956</v>
      </c>
      <c r="P3040" s="87" t="s">
        <v>490</v>
      </c>
      <c r="Q3040" s="89"/>
    </row>
    <row r="3041" spans="1:17" x14ac:dyDescent="0.25">
      <c r="A3041" s="143"/>
      <c r="B3041" s="84" t="str">
        <f>IF(A3041&gt;"",IF(A3041=E3041,"No",(IF(IFERROR(VLOOKUP(A3041,E:E,1,FALSE)=A3041,FALSE),"Duplicate",IF(E3041&gt;"","Mismatch","IT Only")))),"No")</f>
        <v>No</v>
      </c>
      <c r="C3041" s="86" t="s">
        <v>430</v>
      </c>
      <c r="D3041" s="84" t="s">
        <v>431</v>
      </c>
      <c r="E3041" s="143" t="s">
        <v>8923</v>
      </c>
      <c r="F3041" s="84" t="str">
        <f>IF(E3041=0,"N/A",IF(IF(E3041&gt;"",COUNTIF(E:E,E3041),0)&gt;1,"Yes","No"))</f>
        <v>No</v>
      </c>
      <c r="G3041" s="87" t="s">
        <v>8924</v>
      </c>
      <c r="H3041" s="87" t="s">
        <v>593</v>
      </c>
      <c r="I3041" s="87" t="s">
        <v>435</v>
      </c>
      <c r="J3041" s="87" t="s">
        <v>436</v>
      </c>
      <c r="K3041" s="87">
        <v>38.672212000000002</v>
      </c>
      <c r="L3041" s="87">
        <v>-90.394642000000005</v>
      </c>
      <c r="M3041" s="87"/>
      <c r="N3041" s="87" t="s">
        <v>8923</v>
      </c>
      <c r="O3041" s="94">
        <v>140</v>
      </c>
      <c r="P3041" s="87" t="s">
        <v>1232</v>
      </c>
      <c r="Q3041" s="89"/>
    </row>
    <row r="3042" spans="1:17" x14ac:dyDescent="0.25">
      <c r="A3042" s="143" t="s">
        <v>8921</v>
      </c>
      <c r="B3042" s="84" t="str">
        <f>IF(A3042&gt;"",IF(A3042=E3042,"No",(IF(IFERROR(VLOOKUP(A3042,E:E,1,FALSE)=A3042,FALSE),"Duplicate",IF(E3042&gt;"","Mismatch","IT Only")))),"No")</f>
        <v>No</v>
      </c>
      <c r="C3042" s="86" t="s">
        <v>430</v>
      </c>
      <c r="D3042" s="84" t="s">
        <v>431</v>
      </c>
      <c r="E3042" s="143" t="s">
        <v>8921</v>
      </c>
      <c r="F3042" s="84" t="str">
        <f>IF(E3042=0,"N/A",IF(IF(E3042&gt;"",COUNTIF(E:E,E3042),0)&gt;1,"Yes","No"))</f>
        <v>No</v>
      </c>
      <c r="G3042" s="87" t="s">
        <v>8922</v>
      </c>
      <c r="H3042" s="87" t="s">
        <v>758</v>
      </c>
      <c r="I3042" s="87" t="s">
        <v>435</v>
      </c>
      <c r="J3042" s="87" t="s">
        <v>580</v>
      </c>
      <c r="K3042" s="87">
        <v>38.675193999999998</v>
      </c>
      <c r="L3042" s="87">
        <v>-90.400424999999998</v>
      </c>
      <c r="M3042" s="87"/>
      <c r="N3042" s="87"/>
      <c r="O3042" s="87"/>
      <c r="P3042" s="87"/>
      <c r="Q3042" s="87"/>
    </row>
    <row r="3043" spans="1:17" x14ac:dyDescent="0.25">
      <c r="A3043" s="143" t="s">
        <v>8908</v>
      </c>
      <c r="B3043" s="84" t="str">
        <f>IF(A3043&gt;"",IF(A3043=E3043,"No",(IF(IFERROR(VLOOKUP(A3043,E:E,1,FALSE)=A3043,FALSE),"Duplicate",IF(E3043&gt;"","Mismatch","IT Only")))),"No")</f>
        <v>No</v>
      </c>
      <c r="C3043" s="86" t="s">
        <v>430</v>
      </c>
      <c r="D3043" s="143" t="s">
        <v>472</v>
      </c>
      <c r="E3043" s="143" t="s">
        <v>8909</v>
      </c>
      <c r="F3043" s="84" t="str">
        <f>IF(E3043=0,"N/A",IF(IF(E3043&gt;"",COUNTIF(E:E,E3043),0)&gt;1,"Yes","No"))</f>
        <v>No</v>
      </c>
      <c r="G3043" s="87" t="s">
        <v>8910</v>
      </c>
      <c r="H3043" s="87" t="s">
        <v>692</v>
      </c>
      <c r="I3043" s="87" t="s">
        <v>435</v>
      </c>
      <c r="J3043" s="87" t="s">
        <v>500</v>
      </c>
      <c r="K3043" s="87">
        <v>36.864716999999999</v>
      </c>
      <c r="L3043" s="87">
        <v>-89.830832999999998</v>
      </c>
      <c r="M3043" s="87"/>
      <c r="N3043" s="87" t="s">
        <v>8909</v>
      </c>
      <c r="O3043" s="88">
        <v>46</v>
      </c>
      <c r="P3043" s="87" t="s">
        <v>693</v>
      </c>
      <c r="Q3043" s="89"/>
    </row>
    <row r="3044" spans="1:17" x14ac:dyDescent="0.25">
      <c r="A3044" s="143"/>
      <c r="B3044" s="84" t="str">
        <f>IF(A3044&gt;"",IF(A3044=E3044,"No",(IF(IFERROR(VLOOKUP(A3044,E:E,1,FALSE)=A3044,FALSE),"Duplicate",IF(E3044&gt;"","Mismatch","IT Only")))),"No")</f>
        <v>No</v>
      </c>
      <c r="C3044" s="86" t="s">
        <v>430</v>
      </c>
      <c r="D3044" s="84" t="s">
        <v>431</v>
      </c>
      <c r="E3044" s="143" t="s">
        <v>8911</v>
      </c>
      <c r="F3044" s="84" t="str">
        <f>IF(E3044=0,"N/A",IF(IF(E3044&gt;"",COUNTIF(E:E,E3044),0)&gt;1,"Yes","No"))</f>
        <v>No</v>
      </c>
      <c r="G3044" s="87" t="s">
        <v>8912</v>
      </c>
      <c r="H3044" s="87" t="s">
        <v>516</v>
      </c>
      <c r="I3044" s="87" t="s">
        <v>445</v>
      </c>
      <c r="J3044" s="87" t="s">
        <v>436</v>
      </c>
      <c r="K3044" s="87">
        <v>38.543345000000002</v>
      </c>
      <c r="L3044" s="87">
        <v>-90.16507</v>
      </c>
      <c r="M3044" s="87"/>
      <c r="N3044" s="105" t="s">
        <v>8911</v>
      </c>
      <c r="O3044" s="87" t="s">
        <v>8913</v>
      </c>
      <c r="P3044" s="87" t="s">
        <v>524</v>
      </c>
      <c r="Q3044" s="87" t="s">
        <v>525</v>
      </c>
    </row>
    <row r="3045" spans="1:17" x14ac:dyDescent="0.25">
      <c r="A3045" s="143"/>
      <c r="B3045" s="143" t="str">
        <f>IF(A3045&gt;"",IF(A3045=E3045,"No",(IF(IFERROR(VLOOKUP(A3045,E:E,1,FALSE)=A3045,FALSE),"Duplicate",IF(E3045&gt;"","Mismatch","IT Only")))),"No")</f>
        <v>No</v>
      </c>
      <c r="C3045" s="86" t="s">
        <v>430</v>
      </c>
      <c r="D3045" s="143" t="s">
        <v>431</v>
      </c>
      <c r="E3045" s="143" t="s">
        <v>8916</v>
      </c>
      <c r="F3045" s="84" t="str">
        <f>IF(E3045=0,"N/A",IF(IF(E3045&gt;"",COUNTIF(E:E,E3045),0)&gt;1,"Yes","No"))</f>
        <v>No</v>
      </c>
      <c r="G3045" s="87" t="s">
        <v>8916</v>
      </c>
      <c r="H3045" s="87" t="s">
        <v>528</v>
      </c>
      <c r="I3045" s="87" t="s">
        <v>445</v>
      </c>
      <c r="J3045" s="87" t="s">
        <v>436</v>
      </c>
      <c r="K3045" s="87">
        <v>38.997419999999998</v>
      </c>
      <c r="L3045" s="87">
        <v>-87.834086999999997</v>
      </c>
      <c r="M3045" s="87"/>
      <c r="N3045" s="87" t="s">
        <v>8916</v>
      </c>
      <c r="O3045" s="87" t="s">
        <v>8917</v>
      </c>
      <c r="P3045" s="87" t="s">
        <v>530</v>
      </c>
      <c r="Q3045" s="87" t="s">
        <v>531</v>
      </c>
    </row>
    <row r="3046" spans="1:17" x14ac:dyDescent="0.25">
      <c r="A3046" s="143"/>
      <c r="E3046" s="150" t="s">
        <v>10497</v>
      </c>
      <c r="G3046" s="130" t="s">
        <v>10515</v>
      </c>
      <c r="H3046" s="130" t="s">
        <v>10196</v>
      </c>
      <c r="I3046" s="130" t="s">
        <v>445</v>
      </c>
      <c r="J3046" s="130" t="s">
        <v>10517</v>
      </c>
      <c r="K3046" s="148">
        <v>-88.304199999999994</v>
      </c>
      <c r="L3046" s="148">
        <v>39.5503</v>
      </c>
      <c r="M3046" s="130" t="s">
        <v>10515</v>
      </c>
      <c r="N3046" s="87"/>
      <c r="O3046" s="94"/>
      <c r="P3046" s="87"/>
      <c r="Q3046" s="89"/>
    </row>
    <row r="3047" spans="1:17" x14ac:dyDescent="0.25">
      <c r="A3047" s="143"/>
      <c r="B3047" s="143" t="str">
        <f>IF(A3047&gt;"",IF(A3047=E3047,"No",(IF(IFERROR(VLOOKUP(A3047,E:E,1,FALSE)=A3047,FALSE),"Duplicate",IF(E3047&gt;"","Mismatch","IT Only")))),"No")</f>
        <v>No</v>
      </c>
      <c r="C3047" s="86" t="s">
        <v>430</v>
      </c>
      <c r="D3047" s="143" t="s">
        <v>431</v>
      </c>
      <c r="E3047" s="143" t="s">
        <v>8801</v>
      </c>
      <c r="F3047" s="84" t="str">
        <f>IF(E3047=0,"N/A",IF(IF(E3047&gt;"",COUNTIF(E:E,E3047),0)&gt;1,"Yes","No"))</f>
        <v>No</v>
      </c>
      <c r="G3047" s="87" t="s">
        <v>8802</v>
      </c>
      <c r="H3047" s="87" t="s">
        <v>434</v>
      </c>
      <c r="I3047" s="87" t="s">
        <v>435</v>
      </c>
      <c r="J3047" s="87" t="s">
        <v>436</v>
      </c>
      <c r="K3047" s="147">
        <v>38.800570000408698</v>
      </c>
      <c r="L3047" s="147">
        <v>-90.6265499998308</v>
      </c>
      <c r="M3047" s="87"/>
      <c r="N3047" s="87" t="s">
        <v>8801</v>
      </c>
      <c r="O3047" s="94">
        <v>637</v>
      </c>
      <c r="P3047" s="87" t="s">
        <v>699</v>
      </c>
      <c r="Q3047" s="89"/>
    </row>
    <row r="3048" spans="1:17" x14ac:dyDescent="0.25">
      <c r="A3048" s="143"/>
      <c r="B3048" s="84" t="str">
        <f>IF(A3048&gt;"",IF(A3048=E3048,"No",(IF(IFERROR(VLOOKUP(A3048,E:E,1,FALSE)=A3048,FALSE),"Duplicate",IF(E3048&gt;"","Mismatch","IT Only")))),"No")</f>
        <v>No</v>
      </c>
      <c r="C3048" s="86" t="s">
        <v>430</v>
      </c>
      <c r="D3048" s="84" t="s">
        <v>431</v>
      </c>
      <c r="E3048" s="143" t="s">
        <v>8934</v>
      </c>
      <c r="F3048" s="84" t="str">
        <f>IF(E3048=0,"N/A",IF(IF(E3048&gt;"",COUNTIF(E:E,E3048),0)&gt;1,"Yes","No"))</f>
        <v>No</v>
      </c>
      <c r="G3048" s="87" t="s">
        <v>8935</v>
      </c>
      <c r="H3048" s="87" t="s">
        <v>434</v>
      </c>
      <c r="I3048" s="87" t="s">
        <v>435</v>
      </c>
      <c r="J3048" s="87" t="s">
        <v>436</v>
      </c>
      <c r="K3048" s="87">
        <v>39.234233330000002</v>
      </c>
      <c r="L3048" s="87">
        <v>-92.279166669999995</v>
      </c>
      <c r="M3048" s="87"/>
      <c r="N3048" s="87" t="s">
        <v>8934</v>
      </c>
      <c r="O3048" s="94">
        <v>736</v>
      </c>
      <c r="P3048" s="87" t="s">
        <v>437</v>
      </c>
      <c r="Q3048" s="89"/>
    </row>
    <row r="3049" spans="1:17" x14ac:dyDescent="0.25">
      <c r="A3049" s="93" t="s">
        <v>8930</v>
      </c>
      <c r="B3049" s="143" t="str">
        <f>IF(A3049&gt;"",IF(A3049=E3049,"No",(IF(IFERROR(VLOOKUP(A3049,E:E,1,FALSE)=A3049,FALSE),"Duplicate",IF(E3049&gt;"","Mismatch","IT Only")))),"No")</f>
        <v>Mismatch</v>
      </c>
      <c r="C3049" s="86" t="s">
        <v>463</v>
      </c>
      <c r="D3049" s="143" t="s">
        <v>464</v>
      </c>
      <c r="E3049" s="143" t="s">
        <v>8931</v>
      </c>
      <c r="F3049" s="143" t="str">
        <f>IF(E3049=0,"N/A",IF(IF(E3049&gt;"",COUNTIF(E:E,E3049),0)&gt;1,"Yes","No"))</f>
        <v>No</v>
      </c>
      <c r="G3049" s="87" t="s">
        <v>8932</v>
      </c>
      <c r="H3049" s="106" t="s">
        <v>444</v>
      </c>
      <c r="I3049" s="106" t="s">
        <v>445</v>
      </c>
      <c r="J3049" s="106" t="s">
        <v>467</v>
      </c>
      <c r="K3049" s="87">
        <v>40.763640000000002</v>
      </c>
      <c r="L3049" s="87">
        <v>-90.904554000000005</v>
      </c>
      <c r="M3049" s="87"/>
      <c r="N3049" s="105" t="s">
        <v>8931</v>
      </c>
      <c r="O3049" s="87" t="s">
        <v>8933</v>
      </c>
      <c r="P3049" s="87" t="s">
        <v>457</v>
      </c>
      <c r="Q3049" s="87" t="s">
        <v>470</v>
      </c>
    </row>
    <row r="3050" spans="1:17" x14ac:dyDescent="0.25">
      <c r="A3050" s="93" t="s">
        <v>8820</v>
      </c>
      <c r="B3050" s="84" t="str">
        <f>IF(A3050&gt;"",IF(A3050=E3050,"No",(IF(IFERROR(VLOOKUP(A3050,E:E,1,FALSE)=A3050,FALSE),"Duplicate",IF(E3050&gt;"","Mismatch","IT Only")))),"No")</f>
        <v>Mismatch</v>
      </c>
      <c r="C3050" s="86" t="s">
        <v>463</v>
      </c>
      <c r="D3050" s="84" t="s">
        <v>464</v>
      </c>
      <c r="E3050" s="143" t="s">
        <v>8821</v>
      </c>
      <c r="F3050" s="84" t="str">
        <f>IF(E3050=0,"N/A",IF(IF(E3050&gt;"",COUNTIF(E:E,E3050),0)&gt;1,"Yes","No"))</f>
        <v>No</v>
      </c>
      <c r="G3050" s="87" t="s">
        <v>8822</v>
      </c>
      <c r="H3050" s="87" t="s">
        <v>444</v>
      </c>
      <c r="I3050" s="87" t="s">
        <v>445</v>
      </c>
      <c r="J3050" s="87" t="s">
        <v>467</v>
      </c>
      <c r="K3050" s="87">
        <v>41.053637999999999</v>
      </c>
      <c r="L3050" s="87">
        <v>-89.774164999999996</v>
      </c>
      <c r="M3050" s="87"/>
      <c r="N3050" s="87" t="s">
        <v>8821</v>
      </c>
      <c r="O3050" s="87" t="s">
        <v>8823</v>
      </c>
      <c r="P3050" s="87" t="s">
        <v>447</v>
      </c>
      <c r="Q3050" s="87" t="s">
        <v>448</v>
      </c>
    </row>
    <row r="3051" spans="1:17" x14ac:dyDescent="0.25">
      <c r="A3051" s="143"/>
      <c r="B3051" s="84" t="s">
        <v>10076</v>
      </c>
      <c r="C3051" s="86" t="s">
        <v>430</v>
      </c>
      <c r="D3051" s="143" t="s">
        <v>431</v>
      </c>
      <c r="E3051" s="143" t="s">
        <v>10952</v>
      </c>
      <c r="F3051" s="84" t="str">
        <f>IF(E3051=0,"N/A",IF(IF(E3051&gt;"",COUNTIF(E:E,E3051),0)&gt;1,"Yes","No"))</f>
        <v>No</v>
      </c>
      <c r="G3051" s="166" t="s">
        <v>10982</v>
      </c>
      <c r="H3051" s="87" t="s">
        <v>558</v>
      </c>
      <c r="I3051" s="87" t="s">
        <v>445</v>
      </c>
      <c r="J3051" s="87" t="s">
        <v>10517</v>
      </c>
      <c r="K3051" s="87">
        <v>-89.976226999999994</v>
      </c>
      <c r="L3051" s="87">
        <v>38.738250999999998</v>
      </c>
      <c r="M3051" s="87" t="s">
        <v>11001</v>
      </c>
      <c r="N3051" s="87"/>
      <c r="O3051" s="87"/>
      <c r="P3051" s="87"/>
      <c r="Q3051" s="87"/>
    </row>
    <row r="3052" spans="1:17" x14ac:dyDescent="0.25">
      <c r="A3052" s="143"/>
      <c r="B3052" s="84" t="str">
        <f>IF(A3052&gt;"",IF(A3052=E3052,"No",(IF(IFERROR(VLOOKUP(A3052,E:E,1,FALSE)=A3052,FALSE),"Duplicate",IF(E3052&gt;"","Mismatch","IT Only")))),"No")</f>
        <v>No</v>
      </c>
      <c r="C3052" s="86" t="s">
        <v>430</v>
      </c>
      <c r="D3052" s="84" t="s">
        <v>431</v>
      </c>
      <c r="E3052" s="84" t="s">
        <v>8925</v>
      </c>
      <c r="F3052" s="84" t="str">
        <f>IF(E3052=0,"N/A",IF(IF(E3052&gt;"",COUNTIF(E:E,E3052),0)&gt;1,"Yes","No"))</f>
        <v>No</v>
      </c>
      <c r="G3052" s="87" t="s">
        <v>8926</v>
      </c>
      <c r="H3052" s="87" t="s">
        <v>672</v>
      </c>
      <c r="I3052" s="87" t="s">
        <v>445</v>
      </c>
      <c r="J3052" s="87" t="s">
        <v>436</v>
      </c>
      <c r="K3052" s="87">
        <v>40.646259000000001</v>
      </c>
      <c r="L3052" s="87">
        <v>-88.340986999999998</v>
      </c>
      <c r="M3052" s="87"/>
      <c r="N3052" s="87" t="s">
        <v>8925</v>
      </c>
      <c r="O3052" s="87" t="s">
        <v>8927</v>
      </c>
      <c r="P3052" s="87" t="s">
        <v>1026</v>
      </c>
      <c r="Q3052" s="87" t="s">
        <v>1027</v>
      </c>
    </row>
    <row r="3053" spans="1:17" x14ac:dyDescent="0.25">
      <c r="A3053" s="143"/>
      <c r="B3053" s="84" t="str">
        <f>IF(A3053&gt;"",IF(A3053=E3053,"No",(IF(IFERROR(VLOOKUP(A3053,E:E,1,FALSE)=A3053,FALSE),"Duplicate",IF(E3053&gt;"","Mismatch","IT Only")))),"No")</f>
        <v>No</v>
      </c>
      <c r="C3053" s="86" t="s">
        <v>430</v>
      </c>
      <c r="D3053" s="84" t="s">
        <v>431</v>
      </c>
      <c r="E3053" s="143" t="s">
        <v>8824</v>
      </c>
      <c r="F3053" s="84" t="str">
        <f>IF(E3053=0,"N/A",IF(IF(E3053&gt;"",COUNTIF(E:E,E3053),0)&gt;1,"Yes","No"))</f>
        <v>No</v>
      </c>
      <c r="G3053" s="87" t="s">
        <v>8825</v>
      </c>
      <c r="H3053" s="87" t="s">
        <v>444</v>
      </c>
      <c r="I3053" s="87" t="s">
        <v>445</v>
      </c>
      <c r="J3053" s="87" t="s">
        <v>436</v>
      </c>
      <c r="K3053" s="87">
        <v>40.673760000000001</v>
      </c>
      <c r="L3053" s="87">
        <v>-89.635112000000007</v>
      </c>
      <c r="M3053" s="87"/>
      <c r="N3053" s="87" t="s">
        <v>8826</v>
      </c>
      <c r="O3053" s="87" t="s">
        <v>8827</v>
      </c>
      <c r="P3053" s="87" t="s">
        <v>447</v>
      </c>
      <c r="Q3053" s="87" t="s">
        <v>448</v>
      </c>
    </row>
    <row r="3054" spans="1:17" x14ac:dyDescent="0.25">
      <c r="A3054" s="143"/>
      <c r="B3054" s="143"/>
      <c r="C3054" s="86" t="s">
        <v>430</v>
      </c>
      <c r="D3054" s="143" t="s">
        <v>431</v>
      </c>
      <c r="E3054" s="143" t="s">
        <v>10784</v>
      </c>
      <c r="F3054" s="143" t="s">
        <v>10076</v>
      </c>
      <c r="G3054" s="110" t="s">
        <v>10738</v>
      </c>
      <c r="H3054" s="110"/>
      <c r="I3054" s="110" t="s">
        <v>445</v>
      </c>
      <c r="J3054" s="110" t="s">
        <v>10517</v>
      </c>
      <c r="K3054" s="110">
        <v>38.399700000000003</v>
      </c>
      <c r="L3054" s="110">
        <v>-89.992599999999996</v>
      </c>
      <c r="M3054" s="110" t="s">
        <v>10830</v>
      </c>
      <c r="N3054" s="110"/>
      <c r="O3054" s="110"/>
      <c r="P3054" s="110"/>
      <c r="Q3054" s="110"/>
    </row>
    <row r="3055" spans="1:17" x14ac:dyDescent="0.25">
      <c r="A3055" s="143" t="s">
        <v>8847</v>
      </c>
      <c r="B3055" s="143" t="str">
        <f>IF(A3055&gt;"",IF(A3055=E3055,"No",(IF(IFERROR(VLOOKUP(A3055,E:E,1,FALSE)=A3055,FALSE),"Duplicate",IF(E3055&gt;"","Mismatch","IT Only")))),"No")</f>
        <v>No</v>
      </c>
      <c r="C3055" s="86" t="s">
        <v>430</v>
      </c>
      <c r="D3055" s="143" t="s">
        <v>472</v>
      </c>
      <c r="E3055" s="143" t="s">
        <v>8848</v>
      </c>
      <c r="F3055" s="143" t="str">
        <f>IF(E3055=0,"N/A",IF(IF(E3055&gt;"",COUNTIF(E:E,E3055),0)&gt;1,"Yes","No"))</f>
        <v>No</v>
      </c>
      <c r="G3055" s="87" t="s">
        <v>8849</v>
      </c>
      <c r="H3055" s="87" t="s">
        <v>516</v>
      </c>
      <c r="I3055" s="87" t="s">
        <v>445</v>
      </c>
      <c r="J3055" s="87" t="s">
        <v>552</v>
      </c>
      <c r="K3055" s="87">
        <v>38.011713</v>
      </c>
      <c r="L3055" s="87">
        <v>-89.667073000000002</v>
      </c>
      <c r="M3055" s="87"/>
      <c r="N3055" s="87" t="s">
        <v>8850</v>
      </c>
      <c r="O3055" s="87" t="s">
        <v>8851</v>
      </c>
      <c r="P3055" s="87" t="s">
        <v>898</v>
      </c>
      <c r="Q3055" s="87" t="s">
        <v>899</v>
      </c>
    </row>
    <row r="3056" spans="1:17" x14ac:dyDescent="0.25">
      <c r="A3056" s="93" t="s">
        <v>7862</v>
      </c>
      <c r="B3056" s="84" t="str">
        <f>IF(A3056&gt;"",IF(A3056=E3056,"No",(IF(IFERROR(VLOOKUP(A3056,E:E,1,FALSE)=A3056,FALSE),"Duplicate",IF(E3056&gt;"","Mismatch","IT Only")))),"No")</f>
        <v>Mismatch</v>
      </c>
      <c r="C3056" s="86" t="s">
        <v>430</v>
      </c>
      <c r="D3056" s="84" t="s">
        <v>431</v>
      </c>
      <c r="E3056" s="143" t="s">
        <v>7863</v>
      </c>
      <c r="F3056" s="84" t="str">
        <f>IF(E3056=0,"N/A",IF(IF(E3056&gt;"",COUNTIF(E:E,E3056),0)&gt;1,"Yes","No"))</f>
        <v>No</v>
      </c>
      <c r="G3056" s="87" t="s">
        <v>7864</v>
      </c>
      <c r="H3056" s="87" t="s">
        <v>444</v>
      </c>
      <c r="I3056" s="87" t="s">
        <v>445</v>
      </c>
      <c r="J3056" s="87" t="s">
        <v>467</v>
      </c>
      <c r="K3056" s="87">
        <v>40.939765999999999</v>
      </c>
      <c r="L3056" s="87">
        <v>-89.756501999999998</v>
      </c>
      <c r="M3056" s="87"/>
      <c r="N3056" s="87" t="s">
        <v>7863</v>
      </c>
      <c r="O3056" s="87" t="s">
        <v>7865</v>
      </c>
      <c r="P3056" s="87" t="s">
        <v>447</v>
      </c>
      <c r="Q3056" s="87" t="s">
        <v>448</v>
      </c>
    </row>
    <row r="3057" spans="1:17" x14ac:dyDescent="0.25">
      <c r="A3057" s="143"/>
      <c r="B3057" s="143" t="str">
        <f>IF(A3057&gt;"",IF(A3057=E3057,"No",(IF(IFERROR(VLOOKUP(A3057,E:E,1,FALSE)=A3057,FALSE),"Duplicate",IF(E3057&gt;"","Mismatch","IT Only")))),"No")</f>
        <v>No</v>
      </c>
      <c r="C3057" s="86" t="s">
        <v>430</v>
      </c>
      <c r="D3057" s="143" t="s">
        <v>431</v>
      </c>
      <c r="E3057" s="143" t="s">
        <v>8918</v>
      </c>
      <c r="F3057" s="143" t="str">
        <f>IF(E3057=0,"N/A",IF(IF(E3057&gt;"",COUNTIF(E:E,E3057),0)&gt;1,"Yes","No"))</f>
        <v>No</v>
      </c>
      <c r="G3057" s="87" t="s">
        <v>8919</v>
      </c>
      <c r="H3057" s="87" t="s">
        <v>528</v>
      </c>
      <c r="I3057" s="87" t="s">
        <v>445</v>
      </c>
      <c r="J3057" s="87" t="s">
        <v>436</v>
      </c>
      <c r="K3057" s="87">
        <v>38.998327000000003</v>
      </c>
      <c r="L3057" s="87">
        <v>-87.841539999999995</v>
      </c>
      <c r="M3057" s="87"/>
      <c r="N3057" s="87" t="s">
        <v>8918</v>
      </c>
      <c r="O3057" s="87" t="s">
        <v>8920</v>
      </c>
      <c r="P3057" s="87" t="s">
        <v>530</v>
      </c>
      <c r="Q3057" s="87" t="s">
        <v>531</v>
      </c>
    </row>
    <row r="3058" spans="1:17" x14ac:dyDescent="0.25">
      <c r="A3058" s="143"/>
      <c r="B3058" s="143"/>
      <c r="D3058" s="143"/>
      <c r="E3058" s="203" t="s">
        <v>10462</v>
      </c>
      <c r="F3058" s="143"/>
      <c r="G3058" s="141" t="s">
        <v>10474</v>
      </c>
      <c r="H3058" s="110"/>
      <c r="I3058" s="141" t="s">
        <v>10476</v>
      </c>
      <c r="J3058" s="141" t="s">
        <v>500</v>
      </c>
      <c r="K3058" s="144">
        <v>41.334747</v>
      </c>
      <c r="L3058" s="144">
        <v>-91.555100999999993</v>
      </c>
      <c r="M3058" s="110"/>
      <c r="N3058" s="110"/>
      <c r="O3058" s="110"/>
      <c r="P3058" s="110"/>
      <c r="Q3058" s="110"/>
    </row>
    <row r="3059" spans="1:17" x14ac:dyDescent="0.25">
      <c r="A3059" s="143"/>
      <c r="B3059" s="84" t="str">
        <f>IF(A3059&gt;"",IF(A3059=E3059,"No",(IF(IFERROR(VLOOKUP(A3059,E:E,1,FALSE)=A3059,FALSE),"Duplicate",IF(E3059&gt;"","Mismatch","IT Only")))),"No")</f>
        <v>No</v>
      </c>
      <c r="E3059" s="143" t="s">
        <v>10410</v>
      </c>
      <c r="F3059" s="84" t="str">
        <f>IF(E3059=0,"N/A",IF(IF(E3059&gt;"",COUNTIF(E:E,E3059),0)&gt;1,"Yes","No"))</f>
        <v>No</v>
      </c>
      <c r="G3059" s="87" t="s">
        <v>10411</v>
      </c>
      <c r="H3059" s="87"/>
      <c r="I3059" s="87" t="s">
        <v>10412</v>
      </c>
      <c r="J3059" s="87" t="s">
        <v>500</v>
      </c>
      <c r="K3059" s="145">
        <v>39.235934999999998</v>
      </c>
      <c r="L3059" s="145">
        <v>-87.544676999999993</v>
      </c>
      <c r="M3059" s="87"/>
      <c r="N3059" s="87"/>
      <c r="O3059" s="87"/>
      <c r="P3059" s="87"/>
      <c r="Q3059" s="87"/>
    </row>
    <row r="3060" spans="1:17" x14ac:dyDescent="0.25">
      <c r="A3060" s="143"/>
      <c r="B3060" s="143" t="str">
        <f>IF(A3060&gt;"",IF(A3060=E3060,"No",(IF(IFERROR(VLOOKUP(A3060,E:E,1,FALSE)=A3060,FALSE),"Duplicate",IF(E3060&gt;"","Mismatch","IT Only")))),"No")</f>
        <v>No</v>
      </c>
      <c r="C3060" s="86" t="s">
        <v>430</v>
      </c>
      <c r="D3060" s="143" t="s">
        <v>431</v>
      </c>
      <c r="E3060" s="143" t="s">
        <v>8936</v>
      </c>
      <c r="F3060" s="84" t="str">
        <f>IF(E3060=0,"N/A",IF(IF(E3060&gt;"",COUNTIF(E:E,E3060),0)&gt;1,"Yes","No"))</f>
        <v>No</v>
      </c>
      <c r="G3060" s="87" t="s">
        <v>8937</v>
      </c>
      <c r="H3060" s="87" t="s">
        <v>440</v>
      </c>
      <c r="I3060" s="87" t="s">
        <v>435</v>
      </c>
      <c r="J3060" s="87" t="s">
        <v>436</v>
      </c>
      <c r="K3060" s="87">
        <v>38.607653999999997</v>
      </c>
      <c r="L3060" s="87">
        <v>-90.291021000000001</v>
      </c>
      <c r="M3060" s="87"/>
      <c r="N3060" s="87" t="s">
        <v>8938</v>
      </c>
      <c r="O3060" s="94">
        <v>263</v>
      </c>
      <c r="P3060" s="87" t="s">
        <v>513</v>
      </c>
      <c r="Q3060" s="89"/>
    </row>
    <row r="3061" spans="1:17" x14ac:dyDescent="0.25">
      <c r="A3061" s="143"/>
      <c r="C3061" s="86" t="s">
        <v>430</v>
      </c>
      <c r="D3061" s="84" t="s">
        <v>431</v>
      </c>
      <c r="E3061" s="143" t="s">
        <v>10775</v>
      </c>
      <c r="F3061" s="84" t="s">
        <v>10076</v>
      </c>
      <c r="G3061" s="110" t="s">
        <v>10729</v>
      </c>
      <c r="H3061" s="110"/>
      <c r="I3061" s="110" t="s">
        <v>445</v>
      </c>
      <c r="J3061" s="110" t="s">
        <v>10517</v>
      </c>
      <c r="K3061" s="110">
        <v>38.559800000000003</v>
      </c>
      <c r="L3061" s="110">
        <v>-89.898399999999995</v>
      </c>
      <c r="M3061" s="110" t="s">
        <v>10821</v>
      </c>
      <c r="N3061" s="110"/>
      <c r="O3061" s="110"/>
      <c r="P3061" s="110"/>
      <c r="Q3061" s="110"/>
    </row>
    <row r="3062" spans="1:17" x14ac:dyDescent="0.25">
      <c r="A3062" s="143" t="s">
        <v>8942</v>
      </c>
      <c r="B3062" s="143" t="str">
        <f>IF(A3062&gt;"",IF(A3062=E3062,"No",(IF(IFERROR(VLOOKUP(A3062,E:E,1,FALSE)=A3062,FALSE),"Duplicate",IF(E3062&gt;"","Mismatch","IT Only")))),"No")</f>
        <v>No</v>
      </c>
      <c r="C3062" s="86" t="s">
        <v>430</v>
      </c>
      <c r="D3062" s="143" t="s">
        <v>431</v>
      </c>
      <c r="E3062" s="143" t="s">
        <v>8942</v>
      </c>
      <c r="F3062" s="84" t="str">
        <f>IF(E3062=0,"N/A",IF(IF(E3062&gt;"",COUNTIF(E:E,E3062),0)&gt;1,"Yes","No"))</f>
        <v>No</v>
      </c>
      <c r="G3062" s="87" t="s">
        <v>8943</v>
      </c>
      <c r="H3062" s="87" t="s">
        <v>1813</v>
      </c>
      <c r="I3062" s="87" t="s">
        <v>445</v>
      </c>
      <c r="J3062" s="87" t="s">
        <v>536</v>
      </c>
      <c r="K3062" s="87">
        <v>40.268028999999999</v>
      </c>
      <c r="L3062" s="87">
        <v>-90.281749000000005</v>
      </c>
      <c r="M3062" s="87"/>
      <c r="N3062" s="87"/>
      <c r="O3062" s="94"/>
      <c r="P3062" s="87"/>
      <c r="Q3062" s="87"/>
    </row>
    <row r="3063" spans="1:17" x14ac:dyDescent="0.25">
      <c r="A3063" s="143"/>
      <c r="B3063" s="143" t="str">
        <f>IF(A3063&gt;"",IF(A3063=E3063,"No",(IF(IFERROR(VLOOKUP(A3063,E:E,1,FALSE)=A3063,FALSE),"Duplicate",IF(E3063&gt;"","Mismatch","IT Only")))),"No")</f>
        <v>No</v>
      </c>
      <c r="C3063" s="86" t="s">
        <v>430</v>
      </c>
      <c r="D3063" s="143" t="s">
        <v>431</v>
      </c>
      <c r="E3063" s="143" t="s">
        <v>8939</v>
      </c>
      <c r="F3063" s="84" t="str">
        <f>IF(E3063=0,"N/A",IF(IF(E3063&gt;"",COUNTIF(E:E,E3063),0)&gt;1,"Yes","No"))</f>
        <v>No</v>
      </c>
      <c r="G3063" s="87" t="s">
        <v>8940</v>
      </c>
      <c r="H3063" s="87" t="s">
        <v>516</v>
      </c>
      <c r="I3063" s="87" t="s">
        <v>445</v>
      </c>
      <c r="J3063" s="87" t="s">
        <v>436</v>
      </c>
      <c r="K3063" s="87">
        <v>38.614691000000001</v>
      </c>
      <c r="L3063" s="87">
        <v>-90.107648999999995</v>
      </c>
      <c r="M3063" s="87"/>
      <c r="N3063" s="87" t="s">
        <v>8941</v>
      </c>
      <c r="O3063" s="94">
        <v>349</v>
      </c>
      <c r="P3063" s="87" t="s">
        <v>518</v>
      </c>
      <c r="Q3063" s="87" t="s">
        <v>519</v>
      </c>
    </row>
    <row r="3064" spans="1:17" x14ac:dyDescent="0.25">
      <c r="A3064" s="143"/>
      <c r="B3064" s="84" t="str">
        <f>IF(A3064&gt;"",IF(A3064=E3064,"No",(IF(IFERROR(VLOOKUP(A3064,E:E,1,FALSE)=A3064,FALSE),"Duplicate",IF(E3064&gt;"","Mismatch","IT Only")))),"No")</f>
        <v>No</v>
      </c>
      <c r="C3064" s="86" t="s">
        <v>430</v>
      </c>
      <c r="D3064" s="84" t="s">
        <v>431</v>
      </c>
      <c r="E3064" s="143" t="s">
        <v>8944</v>
      </c>
      <c r="F3064" s="84" t="str">
        <f>IF(E3064=0,"N/A",IF(IF(E3064&gt;"",COUNTIF(E:E,E3064),0)&gt;1,"Yes","No"))</f>
        <v>No</v>
      </c>
      <c r="G3064" s="87" t="s">
        <v>8945</v>
      </c>
      <c r="H3064" s="87" t="s">
        <v>516</v>
      </c>
      <c r="I3064" s="87" t="s">
        <v>445</v>
      </c>
      <c r="J3064" s="87" t="s">
        <v>436</v>
      </c>
      <c r="K3064" s="87">
        <v>38.082388000000002</v>
      </c>
      <c r="L3064" s="87">
        <v>-89.200457</v>
      </c>
      <c r="M3064" s="87"/>
      <c r="N3064" s="105" t="s">
        <v>8944</v>
      </c>
      <c r="O3064" s="87" t="s">
        <v>8946</v>
      </c>
      <c r="P3064" s="87" t="s">
        <v>898</v>
      </c>
      <c r="Q3064" s="87" t="s">
        <v>899</v>
      </c>
    </row>
    <row r="3065" spans="1:17" x14ac:dyDescent="0.25">
      <c r="A3065" s="143"/>
      <c r="B3065" s="84" t="str">
        <f>IF(A3065&gt;"",IF(A3065=E3065,"No",(IF(IFERROR(VLOOKUP(A3065,E:E,1,FALSE)=A3065,FALSE),"Duplicate",IF(E3065&gt;"","Mismatch","IT Only")))),"No")</f>
        <v>No</v>
      </c>
      <c r="C3065" s="86" t="s">
        <v>430</v>
      </c>
      <c r="D3065" s="84" t="s">
        <v>431</v>
      </c>
      <c r="E3065" s="84" t="s">
        <v>8953</v>
      </c>
      <c r="F3065" s="84" t="str">
        <f>IF(E3065=0,"N/A",IF(IF(E3065&gt;"",COUNTIF(E:E,E3065),0)&gt;1,"Yes","No"))</f>
        <v>No</v>
      </c>
      <c r="G3065" s="87" t="s">
        <v>8954</v>
      </c>
      <c r="H3065" s="87" t="s">
        <v>440</v>
      </c>
      <c r="I3065" s="87" t="s">
        <v>435</v>
      </c>
      <c r="J3065" s="87" t="s">
        <v>436</v>
      </c>
      <c r="K3065" s="87">
        <v>38.556806999999999</v>
      </c>
      <c r="L3065" s="87">
        <v>-90.406177999999997</v>
      </c>
      <c r="M3065" s="87"/>
      <c r="N3065" s="87" t="s">
        <v>8953</v>
      </c>
      <c r="O3065" s="94">
        <v>184</v>
      </c>
      <c r="P3065" s="87" t="s">
        <v>881</v>
      </c>
      <c r="Q3065" s="89"/>
    </row>
    <row r="3066" spans="1:17" x14ac:dyDescent="0.25">
      <c r="A3066" s="93" t="s">
        <v>9420</v>
      </c>
      <c r="B3066" s="84" t="str">
        <f>IF(A3066&gt;"",IF(A3066=E3066,"No",(IF(IFERROR(VLOOKUP(A3066,E:E,1,FALSE)=A3066,FALSE),"Duplicate",IF(E3066&gt;"","Mismatch","IT Only")))),"No")</f>
        <v>Mismatch</v>
      </c>
      <c r="C3066" s="86" t="s">
        <v>463</v>
      </c>
      <c r="D3066" s="84" t="s">
        <v>464</v>
      </c>
      <c r="E3066" s="84" t="s">
        <v>9421</v>
      </c>
      <c r="F3066" s="84" t="str">
        <f>IF(E3066=0,"N/A",IF(IF(E3066&gt;"",COUNTIF(E:E,E3066),0)&gt;1,"Yes","No"))</f>
        <v>No</v>
      </c>
      <c r="G3066" s="87" t="s">
        <v>9422</v>
      </c>
      <c r="H3066" s="87" t="s">
        <v>692</v>
      </c>
      <c r="I3066" s="87" t="s">
        <v>435</v>
      </c>
      <c r="J3066" s="87" t="s">
        <v>830</v>
      </c>
      <c r="K3066" s="87">
        <v>37.695315000000001</v>
      </c>
      <c r="L3066" s="87">
        <v>-91.123407</v>
      </c>
      <c r="M3066" s="87"/>
      <c r="N3066" s="87" t="s">
        <v>9421</v>
      </c>
      <c r="O3066" s="94">
        <v>451</v>
      </c>
      <c r="P3066" s="87" t="s">
        <v>1039</v>
      </c>
      <c r="Q3066" s="89"/>
    </row>
    <row r="3067" spans="1:17" x14ac:dyDescent="0.25">
      <c r="A3067" s="143"/>
      <c r="B3067" s="84" t="str">
        <f>IF(A3067&gt;"",IF(A3067=E3067,"No",(IF(IFERROR(VLOOKUP(A3067,E:E,1,FALSE)=A3067,FALSE),"Duplicate",IF(E3067&gt;"","Mismatch","IT Only")))),"No")</f>
        <v>No</v>
      </c>
      <c r="C3067" s="86" t="s">
        <v>430</v>
      </c>
      <c r="D3067" s="84" t="s">
        <v>431</v>
      </c>
      <c r="E3067" s="143" t="s">
        <v>8828</v>
      </c>
      <c r="F3067" s="84" t="str">
        <f>IF(E3067=0,"N/A",IF(IF(E3067&gt;"",COUNTIF(E:E,E3067),0)&gt;1,"Yes","No"))</f>
        <v>No</v>
      </c>
      <c r="G3067" s="87" t="s">
        <v>8829</v>
      </c>
      <c r="H3067" s="87" t="s">
        <v>444</v>
      </c>
      <c r="I3067" s="87" t="s">
        <v>445</v>
      </c>
      <c r="J3067" s="87" t="s">
        <v>436</v>
      </c>
      <c r="K3067" s="87">
        <v>41.309260000000002</v>
      </c>
      <c r="L3067" s="87">
        <v>-88.993279000000001</v>
      </c>
      <c r="M3067" s="87"/>
      <c r="N3067" s="87" t="s">
        <v>8830</v>
      </c>
      <c r="O3067" s="87" t="s">
        <v>8831</v>
      </c>
      <c r="P3067" s="87" t="s">
        <v>2265</v>
      </c>
      <c r="Q3067" s="87" t="s">
        <v>2266</v>
      </c>
    </row>
    <row r="3068" spans="1:17" x14ac:dyDescent="0.25">
      <c r="A3068" s="143"/>
      <c r="B3068" s="143" t="str">
        <f>IF(A3068&gt;"",IF(A3068=E3068,"No",(IF(IFERROR(VLOOKUP(A3068,E:E,1,FALSE)=A3068,FALSE),"Duplicate",IF(E3068&gt;"","Mismatch","IT Only")))),"No")</f>
        <v>No</v>
      </c>
      <c r="C3068" s="86" t="s">
        <v>430</v>
      </c>
      <c r="D3068" s="143" t="s">
        <v>431</v>
      </c>
      <c r="E3068" s="143" t="s">
        <v>8961</v>
      </c>
      <c r="F3068" s="143" t="str">
        <f>IF(E3068=0,"N/A",IF(IF(E3068&gt;"",COUNTIF(E:E,E3068),0)&gt;1,"Yes","No"))</f>
        <v>No</v>
      </c>
      <c r="G3068" s="87" t="s">
        <v>8962</v>
      </c>
      <c r="H3068" s="87" t="s">
        <v>516</v>
      </c>
      <c r="I3068" s="87" t="s">
        <v>445</v>
      </c>
      <c r="J3068" s="87" t="s">
        <v>436</v>
      </c>
      <c r="K3068" s="87"/>
      <c r="L3068" s="87"/>
      <c r="M3068" s="87"/>
      <c r="N3068" s="105" t="s">
        <v>8961</v>
      </c>
      <c r="O3068" s="87" t="s">
        <v>8963</v>
      </c>
      <c r="P3068" s="87" t="s">
        <v>898</v>
      </c>
      <c r="Q3068" s="87" t="s">
        <v>899</v>
      </c>
    </row>
    <row r="3069" spans="1:17" x14ac:dyDescent="0.25">
      <c r="A3069" s="93" t="s">
        <v>2174</v>
      </c>
      <c r="B3069" s="143" t="str">
        <f>IF(A3069&gt;"",IF(A3069=E3069,"No",(IF(IFERROR(VLOOKUP(A3069,E:E,1,FALSE)=A3069,FALSE),"Duplicate",IF(E3069&gt;"","Mismatch","IT Only")))),"No")</f>
        <v>No</v>
      </c>
      <c r="C3069" s="86" t="s">
        <v>463</v>
      </c>
      <c r="D3069" s="143" t="s">
        <v>464</v>
      </c>
      <c r="E3069" s="143" t="s">
        <v>2175</v>
      </c>
      <c r="F3069" s="143" t="str">
        <f>IF(E3069=0,"N/A",IF(IF(E3069&gt;"",COUNTIF(E:E,E3069),0)&gt;1,"Yes","No"))</f>
        <v>No</v>
      </c>
      <c r="G3069" s="87" t="s">
        <v>2176</v>
      </c>
      <c r="H3069" s="87" t="s">
        <v>672</v>
      </c>
      <c r="I3069" s="87" t="s">
        <v>445</v>
      </c>
      <c r="J3069" s="87" t="s">
        <v>2177</v>
      </c>
      <c r="K3069" s="87">
        <v>40.08816667</v>
      </c>
      <c r="L3069" s="87">
        <v>-88.243333329999999</v>
      </c>
      <c r="M3069" s="87"/>
      <c r="N3069" s="87" t="s">
        <v>2178</v>
      </c>
      <c r="O3069" s="87" t="s">
        <v>2179</v>
      </c>
      <c r="P3069" s="87" t="s">
        <v>675</v>
      </c>
      <c r="Q3069" s="87" t="s">
        <v>676</v>
      </c>
    </row>
    <row r="3070" spans="1:17" x14ac:dyDescent="0.25">
      <c r="A3070" s="143"/>
      <c r="B3070" s="143" t="s">
        <v>10076</v>
      </c>
      <c r="C3070" s="86" t="s">
        <v>430</v>
      </c>
      <c r="D3070" s="143" t="s">
        <v>431</v>
      </c>
      <c r="E3070" s="143" t="s">
        <v>10607</v>
      </c>
      <c r="F3070" s="143" t="str">
        <f>IF(E3070=0,"N/A",IF(IF(E3070&gt;"",COUNTIF(E:E,E3070),0)&gt;1,"Yes","No"))</f>
        <v>No</v>
      </c>
      <c r="G3070" s="87" t="s">
        <v>10608</v>
      </c>
      <c r="H3070" s="87" t="s">
        <v>444</v>
      </c>
      <c r="I3070" s="87" t="s">
        <v>445</v>
      </c>
      <c r="J3070" s="87" t="s">
        <v>10517</v>
      </c>
      <c r="K3070" s="87">
        <v>-89.5929</v>
      </c>
      <c r="L3070" s="87">
        <v>40.6586</v>
      </c>
      <c r="M3070" s="87" t="s">
        <v>10686</v>
      </c>
      <c r="N3070" s="87"/>
      <c r="O3070" s="88"/>
      <c r="P3070" s="87"/>
      <c r="Q3070" s="87"/>
    </row>
    <row r="3071" spans="1:17" x14ac:dyDescent="0.25">
      <c r="A3071" s="143"/>
      <c r="B3071" s="143" t="s">
        <v>10076</v>
      </c>
      <c r="C3071" s="86" t="s">
        <v>430</v>
      </c>
      <c r="D3071" s="143" t="s">
        <v>431</v>
      </c>
      <c r="E3071" s="143" t="s">
        <v>10584</v>
      </c>
      <c r="F3071" s="143" t="s">
        <v>10076</v>
      </c>
      <c r="G3071" s="87" t="s">
        <v>10583</v>
      </c>
      <c r="H3071" s="87" t="s">
        <v>444</v>
      </c>
      <c r="I3071" s="87" t="s">
        <v>445</v>
      </c>
      <c r="J3071" s="87" t="s">
        <v>10517</v>
      </c>
      <c r="K3071" s="87">
        <v>-89.500500000000002</v>
      </c>
      <c r="L3071" s="87">
        <v>40.753900000000002</v>
      </c>
      <c r="M3071" s="87" t="s">
        <v>10699</v>
      </c>
      <c r="N3071" s="87"/>
      <c r="O3071" s="88"/>
      <c r="P3071" s="87"/>
      <c r="Q3071" s="87"/>
    </row>
    <row r="3072" spans="1:17" x14ac:dyDescent="0.25">
      <c r="A3072" s="143"/>
      <c r="B3072" s="143" t="s">
        <v>10076</v>
      </c>
      <c r="C3072" s="86" t="s">
        <v>430</v>
      </c>
      <c r="D3072" s="143" t="s">
        <v>431</v>
      </c>
      <c r="E3072" s="143" t="s">
        <v>10854</v>
      </c>
      <c r="F3072" s="143" t="str">
        <f>IF(E3072=0,"N/A",IF(IF(E3072&gt;"",COUNTIF(E:E,E3072),0)&gt;1,"Yes","No"))</f>
        <v>No</v>
      </c>
      <c r="G3072" s="87" t="s">
        <v>10855</v>
      </c>
      <c r="H3072" s="87"/>
      <c r="I3072" s="87" t="s">
        <v>445</v>
      </c>
      <c r="J3072" s="87" t="s">
        <v>10517</v>
      </c>
      <c r="K3072" s="87">
        <v>-89.255200000000002</v>
      </c>
      <c r="L3072" s="87">
        <v>39.841700000000003</v>
      </c>
      <c r="M3072" s="87" t="s">
        <v>10856</v>
      </c>
      <c r="N3072" s="87"/>
      <c r="O3072" s="88"/>
      <c r="P3072" s="87"/>
      <c r="Q3072" s="89"/>
    </row>
    <row r="3073" spans="1:17" x14ac:dyDescent="0.25">
      <c r="A3073" s="90"/>
      <c r="B3073" s="90" t="str">
        <f>IF(A3073&gt;"",IF(A3073=E3073,"No",(IF(IFERROR(VLOOKUP(A3073,E:E,1,FALSE)=A3073,FALSE),"Duplicate",IF(E3073&gt;"","Mismatch","IT Only")))),"No")</f>
        <v>No</v>
      </c>
      <c r="C3073" s="91" t="s">
        <v>451</v>
      </c>
      <c r="D3073" s="90" t="s">
        <v>431</v>
      </c>
      <c r="E3073" s="90" t="s">
        <v>8964</v>
      </c>
      <c r="F3073" s="90" t="str">
        <f>IF(E3073=0,"N/A",IF(IF(E3073&gt;"",COUNTIF(E:E,E3073),0)&gt;1,"Yes","No"))</f>
        <v>No</v>
      </c>
      <c r="G3073" s="92" t="s">
        <v>8965</v>
      </c>
      <c r="H3073" s="92" t="s">
        <v>2576</v>
      </c>
      <c r="I3073" s="92" t="s">
        <v>445</v>
      </c>
      <c r="J3073" s="92" t="s">
        <v>436</v>
      </c>
      <c r="K3073" s="92"/>
      <c r="L3073" s="92"/>
      <c r="M3073" s="92"/>
      <c r="N3073" s="92" t="s">
        <v>8966</v>
      </c>
      <c r="O3073" s="92" t="s">
        <v>8967</v>
      </c>
      <c r="P3073" s="92" t="s">
        <v>898</v>
      </c>
      <c r="Q3073" s="92" t="s">
        <v>7478</v>
      </c>
    </row>
    <row r="3074" spans="1:17" s="90" customFormat="1" x14ac:dyDescent="0.25">
      <c r="A3074" s="143"/>
      <c r="B3074" s="143"/>
      <c r="C3074" s="86" t="s">
        <v>430</v>
      </c>
      <c r="D3074" s="143" t="s">
        <v>464</v>
      </c>
      <c r="E3074" s="143" t="s">
        <v>10325</v>
      </c>
      <c r="F3074" s="143" t="s">
        <v>32</v>
      </c>
      <c r="G3074" s="110" t="s">
        <v>10326</v>
      </c>
      <c r="H3074" s="110" t="s">
        <v>493</v>
      </c>
      <c r="I3074" s="110" t="s">
        <v>445</v>
      </c>
      <c r="J3074" s="110"/>
      <c r="K3074" s="110">
        <v>40.508800000000001</v>
      </c>
      <c r="L3074" s="134">
        <v>-88.98</v>
      </c>
      <c r="M3074" s="110" t="s">
        <v>10327</v>
      </c>
      <c r="N3074" s="110"/>
      <c r="O3074" s="110"/>
      <c r="P3074" s="110"/>
      <c r="Q3074" s="110"/>
    </row>
    <row r="3075" spans="1:17" x14ac:dyDescent="0.25">
      <c r="A3075" s="143"/>
      <c r="B3075" s="84" t="str">
        <f>IF(A3075&gt;"",IF(A3075=E3075,"No",(IF(IFERROR(VLOOKUP(A3075,E:E,1,FALSE)=A3075,FALSE),"Duplicate",IF(E3075&gt;"","Mismatch","IT Only")))),"No")</f>
        <v>No</v>
      </c>
      <c r="C3075" s="86" t="s">
        <v>430</v>
      </c>
      <c r="D3075" s="143" t="s">
        <v>431</v>
      </c>
      <c r="E3075" s="143" t="s">
        <v>8957</v>
      </c>
      <c r="F3075" s="84" t="str">
        <f>IF(E3075=0,"N/A",IF(IF(E3075&gt;"",COUNTIF(E:E,E3075),0)&gt;1,"Yes","No"))</f>
        <v>No</v>
      </c>
      <c r="G3075" s="87" t="s">
        <v>8958</v>
      </c>
      <c r="H3075" s="87" t="s">
        <v>516</v>
      </c>
      <c r="I3075" s="87" t="s">
        <v>445</v>
      </c>
      <c r="J3075" s="87" t="s">
        <v>436</v>
      </c>
      <c r="K3075" s="87">
        <v>38.525964999999999</v>
      </c>
      <c r="L3075" s="87">
        <v>-89.983068000000003</v>
      </c>
      <c r="M3075" s="87"/>
      <c r="N3075" s="87" t="s">
        <v>8959</v>
      </c>
      <c r="O3075" s="87" t="s">
        <v>8960</v>
      </c>
      <c r="P3075" s="87" t="s">
        <v>524</v>
      </c>
      <c r="Q3075" s="87" t="s">
        <v>525</v>
      </c>
    </row>
    <row r="3076" spans="1:17" x14ac:dyDescent="0.25">
      <c r="A3076" s="143"/>
      <c r="B3076" s="84" t="str">
        <f>IF(A3076&gt;"",IF(A3076=E3076,"No",(IF(IFERROR(VLOOKUP(A3076,E:E,1,FALSE)=A3076,FALSE),"Duplicate",IF(E3076&gt;"","Mismatch","IT Only")))),"No")</f>
        <v>No</v>
      </c>
      <c r="C3076" s="86" t="s">
        <v>430</v>
      </c>
      <c r="D3076" s="143" t="s">
        <v>431</v>
      </c>
      <c r="E3076" s="143" t="s">
        <v>8607</v>
      </c>
      <c r="F3076" s="84" t="str">
        <f>IF(E3076=0,"N/A",IF(IF(E3076&gt;"",COUNTIF(E:E,E3076),0)&gt;1,"Yes","No"))</f>
        <v>No</v>
      </c>
      <c r="G3076" s="87" t="s">
        <v>8608</v>
      </c>
      <c r="H3076" s="87" t="s">
        <v>644</v>
      </c>
      <c r="I3076" s="87" t="s">
        <v>435</v>
      </c>
      <c r="J3076" s="87" t="s">
        <v>436</v>
      </c>
      <c r="K3076" s="87">
        <v>38.545016670000003</v>
      </c>
      <c r="L3076" s="87">
        <v>-91.016999999999996</v>
      </c>
      <c r="M3076" s="87"/>
      <c r="N3076" s="87" t="s">
        <v>8607</v>
      </c>
      <c r="O3076" s="94">
        <v>127</v>
      </c>
      <c r="P3076" s="87" t="s">
        <v>1562</v>
      </c>
      <c r="Q3076" s="89"/>
    </row>
    <row r="3077" spans="1:17" x14ac:dyDescent="0.25">
      <c r="A3077" s="143"/>
      <c r="B3077" s="84" t="s">
        <v>10076</v>
      </c>
      <c r="C3077" s="86" t="s">
        <v>430</v>
      </c>
      <c r="D3077" s="143" t="s">
        <v>431</v>
      </c>
      <c r="E3077" s="143" t="s">
        <v>10235</v>
      </c>
      <c r="F3077" s="84" t="str">
        <f>IF(E3077=0,"N/A",IF(IF(E3077&gt;"",COUNTIF(E:E,E3077),0)&gt;1,"Yes","No"))</f>
        <v>No</v>
      </c>
      <c r="G3077" s="87" t="s">
        <v>10236</v>
      </c>
      <c r="H3077" s="87" t="s">
        <v>10196</v>
      </c>
      <c r="I3077" s="87" t="s">
        <v>445</v>
      </c>
      <c r="J3077" s="87" t="s">
        <v>536</v>
      </c>
      <c r="K3077" s="118">
        <v>-87.636499999999998</v>
      </c>
      <c r="L3077" s="118">
        <v>40.0321</v>
      </c>
      <c r="M3077" s="87" t="s">
        <v>10237</v>
      </c>
      <c r="N3077" s="87"/>
      <c r="O3077" s="94"/>
      <c r="P3077" s="87"/>
      <c r="Q3077" s="89"/>
    </row>
    <row r="3078" spans="1:17" x14ac:dyDescent="0.25">
      <c r="A3078" s="143"/>
      <c r="B3078" s="143" t="str">
        <f>IF(A3078&gt;"",IF(A3078=E3078,"No",(IF(IFERROR(VLOOKUP(A3078,E:E,1,FALSE)=A3078,FALSE),"Duplicate",IF(E3078&gt;"","Mismatch","IT Only")))),"No")</f>
        <v>No</v>
      </c>
      <c r="C3078" s="203" t="s">
        <v>430</v>
      </c>
      <c r="D3078" s="203" t="s">
        <v>431</v>
      </c>
      <c r="E3078" s="143" t="s">
        <v>10155</v>
      </c>
      <c r="F3078" s="143" t="str">
        <f>IF(E3078=0,"N/A",IF(IF(E3078&gt;"",COUNTIF(E:E,E3078),0)&gt;1,"Yes","No"))</f>
        <v>No</v>
      </c>
      <c r="G3078" s="87" t="s">
        <v>10154</v>
      </c>
      <c r="H3078" s="130" t="s">
        <v>10083</v>
      </c>
      <c r="I3078" s="130" t="s">
        <v>445</v>
      </c>
      <c r="J3078" s="130" t="s">
        <v>536</v>
      </c>
      <c r="K3078" s="87">
        <v>40.105699999999999</v>
      </c>
      <c r="L3078" s="87">
        <v>-88.298400000000001</v>
      </c>
      <c r="M3078" s="87"/>
      <c r="N3078" s="87"/>
      <c r="O3078" s="88"/>
      <c r="P3078" s="87"/>
      <c r="Q3078" s="89"/>
    </row>
    <row r="3079" spans="1:17" x14ac:dyDescent="0.25">
      <c r="A3079" s="143"/>
      <c r="B3079" s="84" t="str">
        <f>IF(A3079&gt;"",IF(A3079=E3079,"No",(IF(IFERROR(VLOOKUP(A3079,E:E,1,FALSE)=A3079,FALSE),"Duplicate",IF(E3079&gt;"","Mismatch","IT Only")))),"No")</f>
        <v>No</v>
      </c>
      <c r="C3079" s="86" t="s">
        <v>430</v>
      </c>
      <c r="D3079" s="143" t="s">
        <v>431</v>
      </c>
      <c r="E3079" s="143" t="s">
        <v>8968</v>
      </c>
      <c r="F3079" s="84" t="str">
        <f>IF(E3079=0,"N/A",IF(IF(E3079&gt;"",COUNTIF(E:E,E3079),0)&gt;1,"Yes","No"))</f>
        <v>Yes</v>
      </c>
      <c r="G3079" s="87" t="s">
        <v>8969</v>
      </c>
      <c r="H3079" s="87" t="s">
        <v>692</v>
      </c>
      <c r="I3079" s="87" t="s">
        <v>435</v>
      </c>
      <c r="J3079" s="87" t="s">
        <v>436</v>
      </c>
      <c r="K3079" s="87"/>
      <c r="L3079" s="87"/>
      <c r="M3079" s="87"/>
      <c r="N3079" s="87" t="s">
        <v>8968</v>
      </c>
      <c r="O3079" s="88">
        <v>48</v>
      </c>
      <c r="P3079" s="87" t="s">
        <v>1039</v>
      </c>
      <c r="Q3079" s="89"/>
    </row>
    <row r="3080" spans="1:17" x14ac:dyDescent="0.25">
      <c r="A3080" s="143"/>
      <c r="E3080" s="203" t="s">
        <v>8968</v>
      </c>
      <c r="G3080" s="141" t="s">
        <v>8969</v>
      </c>
      <c r="H3080" s="110"/>
      <c r="I3080" s="141" t="s">
        <v>648</v>
      </c>
      <c r="J3080" s="141" t="s">
        <v>500</v>
      </c>
      <c r="K3080" s="144">
        <v>37.3595035687473</v>
      </c>
      <c r="L3080" s="144">
        <v>-91.145536694393797</v>
      </c>
      <c r="M3080" s="110"/>
      <c r="N3080" s="110"/>
      <c r="O3080" s="110"/>
      <c r="P3080" s="110"/>
      <c r="Q3080" s="110"/>
    </row>
    <row r="3081" spans="1:17" x14ac:dyDescent="0.25">
      <c r="A3081" s="93" t="s">
        <v>8556</v>
      </c>
      <c r="B3081" s="143" t="str">
        <f>IF(A3081&gt;"",IF(A3081=E3081,"No",(IF(IFERROR(VLOOKUP(A3081,E:E,1,FALSE)=A3081,FALSE),"Duplicate",IF(E3081&gt;"","Mismatch","IT Only")))),"No")</f>
        <v>Mismatch</v>
      </c>
      <c r="C3081" s="86" t="s">
        <v>463</v>
      </c>
      <c r="D3081" s="143" t="s">
        <v>464</v>
      </c>
      <c r="E3081" s="143" t="s">
        <v>8559</v>
      </c>
      <c r="F3081" s="143" t="str">
        <f>IF(E3081=0,"N/A",IF(IF(E3081&gt;"",COUNTIF(E:E,E3081),0)&gt;1,"Yes","No"))</f>
        <v>No</v>
      </c>
      <c r="G3081" s="87" t="s">
        <v>8557</v>
      </c>
      <c r="H3081" s="87" t="s">
        <v>593</v>
      </c>
      <c r="I3081" s="87" t="s">
        <v>435</v>
      </c>
      <c r="J3081" s="87" t="s">
        <v>838</v>
      </c>
      <c r="K3081" s="87">
        <v>38.915261999999998</v>
      </c>
      <c r="L3081" s="87">
        <v>-90.291706000000005</v>
      </c>
      <c r="M3081" s="87" t="s">
        <v>8558</v>
      </c>
      <c r="N3081" s="87" t="s">
        <v>8560</v>
      </c>
      <c r="O3081" s="88">
        <v>48</v>
      </c>
      <c r="P3081" s="87" t="s">
        <v>1054</v>
      </c>
      <c r="Q3081" s="89"/>
    </row>
    <row r="3082" spans="1:17" x14ac:dyDescent="0.25">
      <c r="A3082" s="143"/>
      <c r="B3082" s="84" t="str">
        <f>IF(A3082&gt;"",IF(A3082=E3082,"No",(IF(IFERROR(VLOOKUP(A3082,E:E,1,FALSE)=A3082,FALSE),"Duplicate",IF(E3082&gt;"","Mismatch","IT Only")))),"No")</f>
        <v>No</v>
      </c>
      <c r="C3082" s="86" t="s">
        <v>430</v>
      </c>
      <c r="D3082" s="84" t="s">
        <v>431</v>
      </c>
      <c r="E3082" s="84" t="s">
        <v>8970</v>
      </c>
      <c r="F3082" s="84" t="str">
        <f>IF(E3082=0,"N/A",IF(IF(E3082&gt;"",COUNTIF(E:E,E3082),0)&gt;1,"Yes","No"))</f>
        <v>No</v>
      </c>
      <c r="G3082" s="87" t="s">
        <v>8971</v>
      </c>
      <c r="H3082" s="87" t="s">
        <v>489</v>
      </c>
      <c r="I3082" s="87" t="s">
        <v>435</v>
      </c>
      <c r="J3082" s="87" t="s">
        <v>436</v>
      </c>
      <c r="K3082" s="87">
        <v>38.6708</v>
      </c>
      <c r="L3082" s="87">
        <v>-92.870005000000006</v>
      </c>
      <c r="M3082" s="87"/>
      <c r="N3082" s="87" t="s">
        <v>8970</v>
      </c>
      <c r="O3082" s="94">
        <v>868</v>
      </c>
      <c r="P3082" s="87" t="s">
        <v>961</v>
      </c>
      <c r="Q3082" s="89"/>
    </row>
    <row r="3083" spans="1:17" x14ac:dyDescent="0.25">
      <c r="A3083" s="84" t="s">
        <v>9963</v>
      </c>
      <c r="B3083" s="84" t="str">
        <f>IF(A3083&gt;"",IF(A3083=E3083,"No",(IF(IFERROR(VLOOKUP(A3083,E:E,1,FALSE)=A3083,FALSE),"Duplicate",IF(E3083&gt;"","Mismatch","IT Only")))),"No")</f>
        <v>No</v>
      </c>
      <c r="C3083" s="86" t="s">
        <v>430</v>
      </c>
      <c r="D3083" s="84" t="s">
        <v>431</v>
      </c>
      <c r="E3083" s="84" t="s">
        <v>9963</v>
      </c>
      <c r="F3083" s="84" t="str">
        <f>IF(E3083=0,"N/A",IF(IF(E3083&gt;"",COUNTIF(E:E,E3083),0)&gt;1,"Yes","No"))</f>
        <v>No</v>
      </c>
      <c r="G3083" s="87" t="s">
        <v>9964</v>
      </c>
      <c r="H3083" s="87" t="s">
        <v>444</v>
      </c>
      <c r="I3083" s="87" t="s">
        <v>445</v>
      </c>
      <c r="J3083" s="87" t="s">
        <v>536</v>
      </c>
      <c r="K3083" s="87">
        <v>41.33878</v>
      </c>
      <c r="L3083" s="87">
        <v>-89.144454999999994</v>
      </c>
      <c r="M3083" s="87"/>
      <c r="N3083" s="87"/>
      <c r="O3083" s="87"/>
      <c r="P3083" s="87"/>
      <c r="Q3083" s="87"/>
    </row>
    <row r="3084" spans="1:17" x14ac:dyDescent="0.25">
      <c r="A3084" s="143" t="s">
        <v>9088</v>
      </c>
      <c r="B3084" s="84" t="str">
        <f>IF(A3084&gt;"",IF(A3084=E3084,"No",(IF(IFERROR(VLOOKUP(A3084,E:E,1,FALSE)=A3084,FALSE),"Duplicate",IF(E3084&gt;"","Mismatch","IT Only")))),"No")</f>
        <v>No</v>
      </c>
      <c r="C3084" s="86" t="s">
        <v>430</v>
      </c>
      <c r="D3084" s="143" t="s">
        <v>472</v>
      </c>
      <c r="E3084" s="84" t="s">
        <v>9089</v>
      </c>
      <c r="F3084" s="84" t="str">
        <f>IF(E3084=0,"N/A",IF(IF(E3084&gt;"",COUNTIF(E:E,E3084),0)&gt;1,"Yes","No"))</f>
        <v>No</v>
      </c>
      <c r="G3084" s="87" t="s">
        <v>9090</v>
      </c>
      <c r="H3084" s="87" t="s">
        <v>516</v>
      </c>
      <c r="I3084" s="87" t="s">
        <v>445</v>
      </c>
      <c r="J3084" s="87" t="s">
        <v>552</v>
      </c>
      <c r="K3084" s="87">
        <v>38.198933330000003</v>
      </c>
      <c r="L3084" s="87">
        <v>-89.655600000000007</v>
      </c>
      <c r="M3084" s="87"/>
      <c r="N3084" s="87" t="s">
        <v>9091</v>
      </c>
      <c r="O3084" s="87" t="s">
        <v>9092</v>
      </c>
      <c r="P3084" s="87" t="s">
        <v>898</v>
      </c>
      <c r="Q3084" s="87" t="s">
        <v>899</v>
      </c>
    </row>
    <row r="3085" spans="1:17" x14ac:dyDescent="0.25">
      <c r="A3085" s="143"/>
      <c r="B3085" s="143" t="str">
        <f>IF(A3085&gt;"",IF(A3085=E3085,"No",(IF(IFERROR(VLOOKUP(A3085,E:E,1,FALSE)=A3085,FALSE),"Duplicate",IF(E3085&gt;"","Mismatch","IT Only")))),"No")</f>
        <v>No</v>
      </c>
      <c r="C3085" s="86" t="s">
        <v>430</v>
      </c>
      <c r="D3085" s="143" t="s">
        <v>431</v>
      </c>
      <c r="E3085" s="143" t="s">
        <v>8972</v>
      </c>
      <c r="F3085" s="143" t="str">
        <f>IF(E3085=0,"N/A",IF(IF(E3085&gt;"",COUNTIF(E:E,E3085),0)&gt;1,"Yes","No"))</f>
        <v>No</v>
      </c>
      <c r="G3085" s="87" t="s">
        <v>8973</v>
      </c>
      <c r="H3085" s="87" t="s">
        <v>479</v>
      </c>
      <c r="I3085" s="87" t="s">
        <v>445</v>
      </c>
      <c r="J3085" s="87" t="s">
        <v>436</v>
      </c>
      <c r="K3085" s="87">
        <v>40.357379000000002</v>
      </c>
      <c r="L3085" s="87">
        <v>-90.420165999999995</v>
      </c>
      <c r="M3085" s="87"/>
      <c r="N3085" s="87" t="s">
        <v>8972</v>
      </c>
      <c r="O3085" s="87" t="s">
        <v>8974</v>
      </c>
      <c r="P3085" s="87" t="s">
        <v>482</v>
      </c>
      <c r="Q3085" s="87" t="s">
        <v>483</v>
      </c>
    </row>
    <row r="3086" spans="1:17" x14ac:dyDescent="0.25">
      <c r="A3086" s="143"/>
      <c r="B3086" s="143" t="s">
        <v>10076</v>
      </c>
      <c r="C3086" s="86" t="s">
        <v>430</v>
      </c>
      <c r="D3086" s="143" t="s">
        <v>431</v>
      </c>
      <c r="E3086" s="143" t="s">
        <v>10579</v>
      </c>
      <c r="F3086" s="84" t="str">
        <f>IF(E3086=0,"N/A",IF(IF(E3086&gt;"",COUNTIF(E:E,E3086),0)&gt;1,"Yes","No"))</f>
        <v>No</v>
      </c>
      <c r="G3086" s="87" t="s">
        <v>10577</v>
      </c>
      <c r="H3086" s="87" t="s">
        <v>493</v>
      </c>
      <c r="I3086" s="87" t="s">
        <v>445</v>
      </c>
      <c r="J3086" s="87" t="s">
        <v>500</v>
      </c>
      <c r="K3086" s="87">
        <v>40.184133412599998</v>
      </c>
      <c r="L3086" s="87">
        <v>-88.9624386399</v>
      </c>
      <c r="M3086" s="87" t="s">
        <v>10578</v>
      </c>
      <c r="N3086" s="87"/>
      <c r="O3086" s="87"/>
      <c r="P3086" s="87"/>
      <c r="Q3086" s="87"/>
    </row>
    <row r="3087" spans="1:17" x14ac:dyDescent="0.25">
      <c r="A3087" s="143" t="s">
        <v>8975</v>
      </c>
      <c r="B3087" s="143" t="str">
        <f>IF(A3087&gt;"",IF(A3087=E3087,"No",(IF(IFERROR(VLOOKUP(A3087,E:E,1,FALSE)=A3087,FALSE),"Duplicate",IF(E3087&gt;"","Mismatch","IT Only")))),"No")</f>
        <v>No</v>
      </c>
      <c r="C3087" s="86" t="s">
        <v>430</v>
      </c>
      <c r="D3087" s="143" t="s">
        <v>431</v>
      </c>
      <c r="E3087" s="143" t="s">
        <v>8975</v>
      </c>
      <c r="F3087" s="143" t="str">
        <f>IF(E3087=0,"N/A",IF(IF(E3087&gt;"",COUNTIF(E:E,E3087),0)&gt;1,"Yes","No"))</f>
        <v>No</v>
      </c>
      <c r="G3087" s="87" t="s">
        <v>8976</v>
      </c>
      <c r="H3087" s="87" t="s">
        <v>479</v>
      </c>
      <c r="I3087" s="87" t="s">
        <v>445</v>
      </c>
      <c r="J3087" s="87" t="s">
        <v>536</v>
      </c>
      <c r="K3087" s="87">
        <v>39.945516670000004</v>
      </c>
      <c r="L3087" s="87">
        <v>-89.939746940000006</v>
      </c>
      <c r="M3087" s="87"/>
      <c r="N3087" s="87"/>
      <c r="O3087" s="87"/>
      <c r="P3087" s="87"/>
      <c r="Q3087" s="87"/>
    </row>
    <row r="3088" spans="1:17" x14ac:dyDescent="0.25">
      <c r="A3088" s="143" t="s">
        <v>8977</v>
      </c>
      <c r="B3088" s="143" t="str">
        <f>IF(A3088&gt;"",IF(A3088=E3088,"No",(IF(IFERROR(VLOOKUP(A3088,E:E,1,FALSE)=A3088,FALSE),"Duplicate",IF(E3088&gt;"","Mismatch","IT Only")))),"No")</f>
        <v>Mismatch</v>
      </c>
      <c r="C3088" s="86" t="s">
        <v>463</v>
      </c>
      <c r="D3088" s="143" t="s">
        <v>464</v>
      </c>
      <c r="E3088" s="143" t="s">
        <v>8978</v>
      </c>
      <c r="F3088" s="143" t="str">
        <f>IF(E3088=0,"N/A",IF(IF(E3088&gt;"",COUNTIF(E:E,E3088),0)&gt;1,"Yes","No"))</f>
        <v>No</v>
      </c>
      <c r="G3088" s="87" t="s">
        <v>8979</v>
      </c>
      <c r="H3088" s="87" t="s">
        <v>516</v>
      </c>
      <c r="I3088" s="87" t="s">
        <v>445</v>
      </c>
      <c r="J3088" s="87" t="s">
        <v>436</v>
      </c>
      <c r="K3088" s="87">
        <v>38.140586999999996</v>
      </c>
      <c r="L3088" s="87">
        <v>-89.195634999999996</v>
      </c>
      <c r="M3088" s="87"/>
      <c r="N3088" s="105" t="s">
        <v>8978</v>
      </c>
      <c r="O3088" s="87" t="s">
        <v>8980</v>
      </c>
      <c r="P3088" s="87" t="s">
        <v>898</v>
      </c>
      <c r="Q3088" s="87" t="s">
        <v>899</v>
      </c>
    </row>
    <row r="3089" spans="1:17" x14ac:dyDescent="0.25">
      <c r="A3089" s="143"/>
      <c r="B3089" s="143" t="str">
        <f>IF(A3089&gt;"",IF(A3089=E3089,"No",(IF(IFERROR(VLOOKUP(A3089,E:E,1,FALSE)=A3089,FALSE),"Duplicate",IF(E3089&gt;"","Mismatch","IT Only")))),"No")</f>
        <v>No</v>
      </c>
      <c r="C3089" s="86" t="s">
        <v>430</v>
      </c>
      <c r="D3089" s="143" t="s">
        <v>431</v>
      </c>
      <c r="E3089" s="143" t="s">
        <v>8981</v>
      </c>
      <c r="F3089" s="143" t="str">
        <f>IF(E3089=0,"N/A",IF(IF(E3089&gt;"",COUNTIF(E:E,E3089),0)&gt;1,"Yes","No"))</f>
        <v>No</v>
      </c>
      <c r="G3089" s="87" t="s">
        <v>8982</v>
      </c>
      <c r="H3089" s="87" t="s">
        <v>440</v>
      </c>
      <c r="I3089" s="87" t="s">
        <v>435</v>
      </c>
      <c r="J3089" s="87" t="s">
        <v>436</v>
      </c>
      <c r="K3089" s="87">
        <v>38.628177000000001</v>
      </c>
      <c r="L3089" s="87">
        <v>-90.290944999999994</v>
      </c>
      <c r="M3089" s="87"/>
      <c r="N3089" s="87" t="s">
        <v>8983</v>
      </c>
      <c r="O3089" s="94">
        <v>142</v>
      </c>
      <c r="P3089" s="87" t="s">
        <v>513</v>
      </c>
      <c r="Q3089" s="89"/>
    </row>
    <row r="3090" spans="1:17" x14ac:dyDescent="0.25">
      <c r="B3090" s="84" t="str">
        <f>IF(A3090&gt;"",IF(A3090=E3090,"No",(IF(IFERROR(VLOOKUP(A3090,E:E,1,FALSE)=A3090,FALSE),"Duplicate",IF(E3090&gt;"","Mismatch","IT Only")))),"No")</f>
        <v>No</v>
      </c>
      <c r="C3090" s="86" t="s">
        <v>430</v>
      </c>
      <c r="D3090" s="143" t="s">
        <v>431</v>
      </c>
      <c r="E3090" s="84" t="s">
        <v>8984</v>
      </c>
      <c r="F3090" s="84" t="str">
        <f>IF(E3090=0,"N/A",IF(IF(E3090&gt;"",COUNTIF(E:E,E3090),0)&gt;1,"Yes","No"))</f>
        <v>No</v>
      </c>
      <c r="G3090" s="87" t="s">
        <v>8985</v>
      </c>
      <c r="H3090" s="87" t="s">
        <v>489</v>
      </c>
      <c r="I3090" s="87" t="s">
        <v>435</v>
      </c>
      <c r="J3090" s="87" t="s">
        <v>436</v>
      </c>
      <c r="K3090" s="87">
        <v>38.137166669999999</v>
      </c>
      <c r="L3090" s="87">
        <v>-92.715566670000001</v>
      </c>
      <c r="M3090" s="87"/>
      <c r="N3090" s="87" t="s">
        <v>8984</v>
      </c>
      <c r="O3090" s="94">
        <v>593</v>
      </c>
      <c r="P3090" s="87" t="s">
        <v>1505</v>
      </c>
      <c r="Q3090" s="89"/>
    </row>
    <row r="3091" spans="1:17" x14ac:dyDescent="0.25">
      <c r="B3091" s="84" t="str">
        <f>IF(A3091&gt;"",IF(A3091=E3091,"No",(IF(IFERROR(VLOOKUP(A3091,E:E,1,FALSE)=A3091,FALSE),"Duplicate",IF(E3091&gt;"","Mismatch","IT Only")))),"No")</f>
        <v>No</v>
      </c>
      <c r="C3091" s="86" t="s">
        <v>430</v>
      </c>
      <c r="D3091" s="84" t="s">
        <v>431</v>
      </c>
      <c r="E3091" s="84" t="s">
        <v>9000</v>
      </c>
      <c r="F3091" s="84" t="str">
        <f>IF(E3091=0,"N/A",IF(IF(E3091&gt;"",COUNTIF(E:E,E3091),0)&gt;1,"Yes","No"))</f>
        <v>No</v>
      </c>
      <c r="G3091" s="87" t="s">
        <v>9001</v>
      </c>
      <c r="H3091" s="87" t="s">
        <v>593</v>
      </c>
      <c r="I3091" s="87" t="s">
        <v>435</v>
      </c>
      <c r="J3091" s="87" t="s">
        <v>436</v>
      </c>
      <c r="K3091" s="87">
        <v>38.772333330000002</v>
      </c>
      <c r="L3091" s="87">
        <v>-90.435316670000006</v>
      </c>
      <c r="M3091" s="87"/>
      <c r="N3091" s="87" t="s">
        <v>9000</v>
      </c>
      <c r="O3091" s="94">
        <v>209</v>
      </c>
      <c r="P3091" s="87" t="s">
        <v>1919</v>
      </c>
      <c r="Q3091" s="89"/>
    </row>
    <row r="3092" spans="1:17" x14ac:dyDescent="0.25">
      <c r="B3092" s="84" t="str">
        <f>IF(A3092&gt;"",IF(A3092=E3092,"No",(IF(IFERROR(VLOOKUP(A3092,E:E,1,FALSE)=A3092,FALSE),"Duplicate",IF(E3092&gt;"","Mismatch","IT Only")))),"No")</f>
        <v>No</v>
      </c>
      <c r="C3092" s="86" t="s">
        <v>430</v>
      </c>
      <c r="D3092" s="84" t="s">
        <v>431</v>
      </c>
      <c r="E3092" s="143" t="s">
        <v>9008</v>
      </c>
      <c r="F3092" s="84" t="str">
        <f>IF(E3092=0,"N/A",IF(IF(E3092&gt;"",COUNTIF(E:E,E3092),0)&gt;1,"Yes","No"))</f>
        <v>No</v>
      </c>
      <c r="G3092" s="87" t="s">
        <v>9009</v>
      </c>
      <c r="H3092" s="106" t="s">
        <v>528</v>
      </c>
      <c r="I3092" s="106" t="s">
        <v>445</v>
      </c>
      <c r="J3092" s="106" t="s">
        <v>436</v>
      </c>
      <c r="K3092" s="87">
        <v>39.554295000000003</v>
      </c>
      <c r="L3092" s="87">
        <v>-89.281424000000001</v>
      </c>
      <c r="M3092" s="87"/>
      <c r="N3092" s="87" t="s">
        <v>9008</v>
      </c>
      <c r="O3092" s="87" t="s">
        <v>9010</v>
      </c>
      <c r="P3092" s="87" t="s">
        <v>714</v>
      </c>
      <c r="Q3092" s="87" t="s">
        <v>715</v>
      </c>
    </row>
    <row r="3093" spans="1:17" x14ac:dyDescent="0.25">
      <c r="A3093" s="143"/>
      <c r="B3093" s="84" t="str">
        <f>IF(A3093&gt;"",IF(A3093=E3093,"No",(IF(IFERROR(VLOOKUP(A3093,E:E,1,FALSE)=A3093,FALSE),"Duplicate",IF(E3093&gt;"","Mismatch","IT Only")))),"No")</f>
        <v>No</v>
      </c>
      <c r="C3093" s="86" t="s">
        <v>430</v>
      </c>
      <c r="D3093" s="143" t="s">
        <v>431</v>
      </c>
      <c r="E3093" s="84" t="s">
        <v>9011</v>
      </c>
      <c r="F3093" s="84" t="str">
        <f>IF(E3093=0,"N/A",IF(IF(E3093&gt;"",COUNTIF(E:E,E3093),0)&gt;1,"Yes","No"))</f>
        <v>No</v>
      </c>
      <c r="G3093" s="87" t="s">
        <v>9012</v>
      </c>
      <c r="H3093" s="87" t="s">
        <v>528</v>
      </c>
      <c r="I3093" s="87" t="s">
        <v>445</v>
      </c>
      <c r="J3093" s="87" t="s">
        <v>436</v>
      </c>
      <c r="K3093" s="87">
        <v>39.549284</v>
      </c>
      <c r="L3093" s="87">
        <v>-89.284819999999996</v>
      </c>
      <c r="M3093" s="87"/>
      <c r="N3093" s="87" t="s">
        <v>9011</v>
      </c>
      <c r="O3093" s="87" t="s">
        <v>9013</v>
      </c>
      <c r="P3093" s="87" t="s">
        <v>714</v>
      </c>
      <c r="Q3093" s="87" t="s">
        <v>715</v>
      </c>
    </row>
    <row r="3094" spans="1:17" s="90" customFormat="1" x14ac:dyDescent="0.25">
      <c r="A3094" s="143"/>
      <c r="B3094" s="143" t="str">
        <f>IF(A3094&gt;"",IF(A3094=E3094,"No",(IF(IFERROR(VLOOKUP(A3094,E:E,1,FALSE)=A3094,FALSE),"Duplicate",IF(E3094&gt;"","Mismatch","IT Only")))),"No")</f>
        <v>No</v>
      </c>
      <c r="C3094" s="86" t="s">
        <v>430</v>
      </c>
      <c r="D3094" s="143" t="s">
        <v>431</v>
      </c>
      <c r="E3094" s="143" t="s">
        <v>9005</v>
      </c>
      <c r="F3094" s="143" t="str">
        <f>IF(E3094=0,"N/A",IF(IF(E3094&gt;"",COUNTIF(E:E,E3094),0)&gt;1,"Yes","No"))</f>
        <v>No</v>
      </c>
      <c r="G3094" s="87" t="s">
        <v>9006</v>
      </c>
      <c r="H3094" s="87" t="s">
        <v>444</v>
      </c>
      <c r="I3094" s="87" t="s">
        <v>445</v>
      </c>
      <c r="J3094" s="87" t="s">
        <v>436</v>
      </c>
      <c r="K3094" s="87"/>
      <c r="L3094" s="87"/>
      <c r="M3094" s="87"/>
      <c r="N3094" s="87" t="s">
        <v>9005</v>
      </c>
      <c r="O3094" s="87" t="s">
        <v>9007</v>
      </c>
      <c r="P3094" s="87" t="s">
        <v>447</v>
      </c>
      <c r="Q3094" s="87" t="s">
        <v>448</v>
      </c>
    </row>
    <row r="3095" spans="1:17" x14ac:dyDescent="0.25">
      <c r="A3095" s="84" t="s">
        <v>9020</v>
      </c>
      <c r="B3095" s="84" t="str">
        <f>IF(A3095&gt;"",IF(A3095=E3095,"No",(IF(IFERROR(VLOOKUP(A3095,E:E,1,FALSE)=A3095,FALSE),"Duplicate",IF(E3095&gt;"","Mismatch","IT Only")))),"No")</f>
        <v>No</v>
      </c>
      <c r="C3095" s="86" t="s">
        <v>430</v>
      </c>
      <c r="D3095" s="84" t="s">
        <v>472</v>
      </c>
      <c r="E3095" s="143" t="s">
        <v>9021</v>
      </c>
      <c r="F3095" s="84" t="str">
        <f>IF(E3095=0,"N/A",IF(IF(E3095&gt;"",COUNTIF(E:E,E3095),0)&gt;1,"Yes","No"))</f>
        <v>No</v>
      </c>
      <c r="G3095" s="87" t="s">
        <v>9022</v>
      </c>
      <c r="H3095" s="87" t="s">
        <v>528</v>
      </c>
      <c r="I3095" s="87" t="s">
        <v>445</v>
      </c>
      <c r="J3095" s="87" t="s">
        <v>552</v>
      </c>
      <c r="K3095" s="87">
        <v>39.482278000000001</v>
      </c>
      <c r="L3095" s="87">
        <v>-89.297915000000003</v>
      </c>
      <c r="M3095" s="87"/>
      <c r="N3095" s="87" t="s">
        <v>9021</v>
      </c>
      <c r="O3095" s="87" t="s">
        <v>9023</v>
      </c>
      <c r="P3095" s="87" t="s">
        <v>714</v>
      </c>
      <c r="Q3095" s="87" t="s">
        <v>715</v>
      </c>
    </row>
    <row r="3096" spans="1:17" x14ac:dyDescent="0.25">
      <c r="A3096" s="143"/>
      <c r="B3096" s="84" t="str">
        <f>IF(A3096&gt;"",IF(A3096=E3096,"No",(IF(IFERROR(VLOOKUP(A3096,E:E,1,FALSE)=A3096,FALSE),"Duplicate",IF(E3096&gt;"","Mismatch","IT Only")))),"No")</f>
        <v>No</v>
      </c>
      <c r="C3096" s="86" t="s">
        <v>430</v>
      </c>
      <c r="D3096" s="84" t="s">
        <v>431</v>
      </c>
      <c r="E3096" s="143" t="s">
        <v>9027</v>
      </c>
      <c r="F3096" s="84" t="str">
        <f>IF(E3096=0,"N/A",IF(IF(E3096&gt;"",COUNTIF(E:E,E3096),0)&gt;1,"Yes","No"))</f>
        <v>No</v>
      </c>
      <c r="G3096" s="87" t="s">
        <v>9028</v>
      </c>
      <c r="H3096" s="87" t="s">
        <v>528</v>
      </c>
      <c r="I3096" s="87" t="s">
        <v>445</v>
      </c>
      <c r="J3096" s="87" t="s">
        <v>436</v>
      </c>
      <c r="K3096" s="87">
        <v>39.560315000000003</v>
      </c>
      <c r="L3096" s="87">
        <v>-89.307514999999995</v>
      </c>
      <c r="M3096" s="87"/>
      <c r="N3096" s="87" t="s">
        <v>9027</v>
      </c>
      <c r="O3096" s="87" t="s">
        <v>9029</v>
      </c>
      <c r="P3096" s="87" t="s">
        <v>714</v>
      </c>
      <c r="Q3096" s="87" t="s">
        <v>715</v>
      </c>
    </row>
    <row r="3097" spans="1:17" x14ac:dyDescent="0.25">
      <c r="A3097" s="143"/>
      <c r="B3097" s="143" t="str">
        <f>IF(A3097&gt;"",IF(A3097=E3097,"No",(IF(IFERROR(VLOOKUP(A3097,E:E,1,FALSE)=A3097,FALSE),"Duplicate",IF(E3097&gt;"","Mismatch","IT Only")))),"No")</f>
        <v>No</v>
      </c>
      <c r="C3097" s="86" t="s">
        <v>430</v>
      </c>
      <c r="D3097" s="143" t="s">
        <v>431</v>
      </c>
      <c r="E3097" s="143" t="s">
        <v>9002</v>
      </c>
      <c r="F3097" s="143" t="str">
        <f>IF(E3097=0,"N/A",IF(IF(E3097&gt;"",COUNTIF(E:E,E3097),0)&gt;1,"Yes","No"))</f>
        <v>No</v>
      </c>
      <c r="G3097" s="87" t="s">
        <v>9003</v>
      </c>
      <c r="H3097" s="87" t="s">
        <v>593</v>
      </c>
      <c r="I3097" s="87" t="s">
        <v>435</v>
      </c>
      <c r="J3097" s="87" t="s">
        <v>436</v>
      </c>
      <c r="K3097" s="87">
        <v>38.77463333</v>
      </c>
      <c r="L3097" s="87">
        <v>-90.333566669999996</v>
      </c>
      <c r="M3097" s="87"/>
      <c r="N3097" s="87" t="s">
        <v>9004</v>
      </c>
      <c r="O3097" s="88">
        <v>39</v>
      </c>
      <c r="P3097" s="87" t="s">
        <v>1232</v>
      </c>
      <c r="Q3097" s="89"/>
    </row>
    <row r="3098" spans="1:17" x14ac:dyDescent="0.25">
      <c r="A3098" s="143" t="s">
        <v>9033</v>
      </c>
      <c r="B3098" s="84" t="str">
        <f>IF(A3098&gt;"",IF(A3098=E3098,"No",(IF(IFERROR(VLOOKUP(A3098,E:E,1,FALSE)=A3098,FALSE),"Duplicate",IF(E3098&gt;"","Mismatch","IT Only")))),"No")</f>
        <v>No</v>
      </c>
      <c r="C3098" s="86" t="s">
        <v>430</v>
      </c>
      <c r="D3098" s="84" t="s">
        <v>431</v>
      </c>
      <c r="E3098" s="84" t="s">
        <v>9034</v>
      </c>
      <c r="F3098" s="84" t="str">
        <f>IF(E3098=0,"N/A",IF(IF(E3098&gt;"",COUNTIF(E:E,E3098),0)&gt;1,"Yes","No"))</f>
        <v>No</v>
      </c>
      <c r="G3098" s="87" t="s">
        <v>9035</v>
      </c>
      <c r="H3098" s="87" t="s">
        <v>444</v>
      </c>
      <c r="I3098" s="87" t="s">
        <v>445</v>
      </c>
      <c r="J3098" s="87" t="s">
        <v>552</v>
      </c>
      <c r="K3098" s="87">
        <v>40.562466999999998</v>
      </c>
      <c r="L3098" s="87">
        <v>-89.536716999999996</v>
      </c>
      <c r="M3098" s="87"/>
      <c r="N3098" s="87" t="s">
        <v>9034</v>
      </c>
      <c r="O3098" s="87" t="s">
        <v>9036</v>
      </c>
      <c r="P3098" s="87" t="s">
        <v>447</v>
      </c>
      <c r="Q3098" s="87" t="s">
        <v>448</v>
      </c>
    </row>
    <row r="3099" spans="1:17" x14ac:dyDescent="0.25">
      <c r="A3099" s="143"/>
      <c r="B3099" s="143" t="str">
        <f>IF(A3099&gt;"",IF(A3099=E3099,"No",(IF(IFERROR(VLOOKUP(A3099,E:E,1,FALSE)=A3099,FALSE),"Duplicate",IF(E3099&gt;"","Mismatch","IT Only")))),"No")</f>
        <v>No</v>
      </c>
      <c r="C3099" s="86" t="s">
        <v>430</v>
      </c>
      <c r="D3099" s="143" t="s">
        <v>431</v>
      </c>
      <c r="E3099" s="143" t="s">
        <v>9054</v>
      </c>
      <c r="F3099" s="143" t="str">
        <f>IF(E3099=0,"N/A",IF(IF(E3099&gt;"",COUNTIF(E:E,E3099),0)&gt;1,"Yes","No"))</f>
        <v>No</v>
      </c>
      <c r="G3099" s="87" t="s">
        <v>9055</v>
      </c>
      <c r="H3099" s="87" t="s">
        <v>692</v>
      </c>
      <c r="I3099" s="87" t="s">
        <v>435</v>
      </c>
      <c r="J3099" s="87" t="s">
        <v>436</v>
      </c>
      <c r="K3099" s="87">
        <v>37.8964</v>
      </c>
      <c r="L3099" s="87">
        <v>-90.60553333</v>
      </c>
      <c r="M3099" s="87"/>
      <c r="N3099" s="87" t="s">
        <v>9056</v>
      </c>
      <c r="O3099" s="94">
        <v>561</v>
      </c>
      <c r="P3099" s="87" t="s">
        <v>1039</v>
      </c>
      <c r="Q3099" s="89"/>
    </row>
    <row r="3100" spans="1:17" x14ac:dyDescent="0.25">
      <c r="A3100" s="143" t="s">
        <v>9103</v>
      </c>
      <c r="B3100" s="143" t="str">
        <f>IF(A3100&gt;"",IF(A3100=E3100,"No",(IF(IFERROR(VLOOKUP(A3100,E:E,1,FALSE)=A3100,FALSE),"Duplicate",IF(E3100&gt;"","Mismatch","IT Only")))),"No")</f>
        <v>No</v>
      </c>
      <c r="C3100" s="86" t="s">
        <v>430</v>
      </c>
      <c r="D3100" s="143" t="s">
        <v>472</v>
      </c>
      <c r="E3100" s="143" t="s">
        <v>9104</v>
      </c>
      <c r="F3100" s="143" t="str">
        <f>IF(E3100=0,"N/A",IF(IF(E3100&gt;"",COUNTIF(E:E,E3100),0)&gt;1,"Yes","No"))</f>
        <v>No</v>
      </c>
      <c r="G3100" s="87" t="s">
        <v>9105</v>
      </c>
      <c r="H3100" s="87" t="s">
        <v>672</v>
      </c>
      <c r="I3100" s="87" t="s">
        <v>445</v>
      </c>
      <c r="J3100" s="87" t="s">
        <v>500</v>
      </c>
      <c r="K3100" s="87">
        <v>40.105333330000001</v>
      </c>
      <c r="L3100" s="87">
        <v>-87.654366670000002</v>
      </c>
      <c r="M3100" s="87"/>
      <c r="N3100" s="87" t="s">
        <v>9106</v>
      </c>
      <c r="O3100" s="87" t="s">
        <v>9107</v>
      </c>
      <c r="P3100" s="87" t="s">
        <v>1704</v>
      </c>
      <c r="Q3100" s="87" t="s">
        <v>1705</v>
      </c>
    </row>
    <row r="3101" spans="1:17" x14ac:dyDescent="0.25">
      <c r="B3101" s="84" t="str">
        <f>IF(A3101&gt;"",IF(A3101=E3101,"No",(IF(IFERROR(VLOOKUP(A3101,E:E,1,FALSE)=A3101,FALSE),"Duplicate",IF(E3101&gt;"","Mismatch","IT Only")))),"No")</f>
        <v>No</v>
      </c>
      <c r="C3101" s="86" t="s">
        <v>430</v>
      </c>
      <c r="D3101" s="84" t="s">
        <v>431</v>
      </c>
      <c r="E3101" s="84" t="s">
        <v>9047</v>
      </c>
      <c r="F3101" s="84" t="str">
        <f>IF(E3101=0,"N/A",IF(IF(E3101&gt;"",COUNTIF(E:E,E3101),0)&gt;1,"Yes","No"))</f>
        <v>No</v>
      </c>
      <c r="G3101" s="87" t="s">
        <v>9048</v>
      </c>
      <c r="H3101" s="87" t="s">
        <v>440</v>
      </c>
      <c r="I3101" s="87" t="s">
        <v>435</v>
      </c>
      <c r="J3101" s="87" t="s">
        <v>436</v>
      </c>
      <c r="K3101" s="87">
        <v>38.502499999999998</v>
      </c>
      <c r="L3101" s="87">
        <v>-90.298599999999993</v>
      </c>
      <c r="M3101" s="87"/>
      <c r="N3101" s="87" t="s">
        <v>9047</v>
      </c>
      <c r="O3101" s="94">
        <v>194</v>
      </c>
      <c r="P3101" s="87" t="s">
        <v>441</v>
      </c>
      <c r="Q3101" s="89"/>
    </row>
    <row r="3102" spans="1:17" x14ac:dyDescent="0.25">
      <c r="B3102" s="84" t="str">
        <f>IF(A3102&gt;"",IF(A3102=E3102,"No",(IF(IFERROR(VLOOKUP(A3102,E:E,1,FALSE)=A3102,FALSE),"Duplicate",IF(E3102&gt;"","Mismatch","IT Only")))),"No")</f>
        <v>No</v>
      </c>
      <c r="C3102" s="86" t="s">
        <v>430</v>
      </c>
      <c r="D3102" s="84" t="s">
        <v>431</v>
      </c>
      <c r="E3102" s="143" t="s">
        <v>9049</v>
      </c>
      <c r="F3102" s="84" t="str">
        <f>IF(E3102=0,"N/A",IF(IF(E3102&gt;"",COUNTIF(E:E,E3102),0)&gt;1,"Yes","No"))</f>
        <v>No</v>
      </c>
      <c r="G3102" s="87" t="s">
        <v>9050</v>
      </c>
      <c r="H3102" s="87" t="s">
        <v>644</v>
      </c>
      <c r="I3102" s="87" t="s">
        <v>435</v>
      </c>
      <c r="J3102" s="87" t="s">
        <v>436</v>
      </c>
      <c r="K3102" s="87">
        <v>38.437683329999999</v>
      </c>
      <c r="L3102" s="87">
        <v>-90.358166670000003</v>
      </c>
      <c r="M3102" s="87"/>
      <c r="N3102" s="87" t="s">
        <v>9049</v>
      </c>
      <c r="O3102" s="94">
        <v>211</v>
      </c>
      <c r="P3102" s="87" t="s">
        <v>645</v>
      </c>
      <c r="Q3102" s="89"/>
    </row>
    <row r="3103" spans="1:17" x14ac:dyDescent="0.25">
      <c r="A3103" s="143"/>
      <c r="B3103" s="84" t="str">
        <f>IF(A3103&gt;"",IF(A3103=E3103,"No",(IF(IFERROR(VLOOKUP(A3103,E:E,1,FALSE)=A3103,FALSE),"Duplicate",IF(E3103&gt;"","Mismatch","IT Only")))),"No")</f>
        <v>No</v>
      </c>
      <c r="C3103" s="86" t="s">
        <v>430</v>
      </c>
      <c r="D3103" s="84" t="s">
        <v>431</v>
      </c>
      <c r="E3103" s="143" t="s">
        <v>9051</v>
      </c>
      <c r="F3103" s="84" t="str">
        <f>IF(E3103=0,"N/A",IF(IF(E3103&gt;"",COUNTIF(E:E,E3103),0)&gt;1,"Yes","No"))</f>
        <v>No</v>
      </c>
      <c r="G3103" s="87" t="s">
        <v>9052</v>
      </c>
      <c r="H3103" s="87" t="s">
        <v>479</v>
      </c>
      <c r="I3103" s="87" t="s">
        <v>445</v>
      </c>
      <c r="J3103" s="87" t="s">
        <v>436</v>
      </c>
      <c r="K3103" s="87">
        <v>40.399500000000003</v>
      </c>
      <c r="L3103" s="87">
        <v>-90.864633330000004</v>
      </c>
      <c r="M3103" s="87"/>
      <c r="N3103" s="87" t="s">
        <v>9051</v>
      </c>
      <c r="O3103" s="87" t="s">
        <v>9053</v>
      </c>
      <c r="P3103" s="87" t="s">
        <v>482</v>
      </c>
      <c r="Q3103" s="87" t="s">
        <v>483</v>
      </c>
    </row>
    <row r="3104" spans="1:17" x14ac:dyDescent="0.25">
      <c r="A3104" s="143"/>
      <c r="B3104" s="143" t="str">
        <f>IF(A3104&gt;"",IF(A3104=E3104,"No",(IF(IFERROR(VLOOKUP(A3104,E:E,1,FALSE)=A3104,FALSE),"Duplicate",IF(E3104&gt;"","Mismatch","IT Only")))),"No")</f>
        <v>No</v>
      </c>
      <c r="C3104" s="86" t="s">
        <v>430</v>
      </c>
      <c r="D3104" s="143" t="s">
        <v>431</v>
      </c>
      <c r="E3104" s="143" t="s">
        <v>9057</v>
      </c>
      <c r="F3104" s="84" t="str">
        <f>IF(E3104=0,"N/A",IF(IF(E3104&gt;"",COUNTIF(E:E,E3104),0)&gt;1,"Yes","No"))</f>
        <v>No</v>
      </c>
      <c r="G3104" s="87" t="s">
        <v>9058</v>
      </c>
      <c r="H3104" s="87" t="s">
        <v>440</v>
      </c>
      <c r="I3104" s="87" t="s">
        <v>435</v>
      </c>
      <c r="J3104" s="87" t="s">
        <v>436</v>
      </c>
      <c r="K3104" s="87">
        <v>38.489266669999999</v>
      </c>
      <c r="L3104" s="87">
        <v>-90.384799999999998</v>
      </c>
      <c r="M3104" s="87"/>
      <c r="N3104" s="87" t="s">
        <v>9057</v>
      </c>
      <c r="O3104" s="94">
        <v>273</v>
      </c>
      <c r="P3104" s="87" t="s">
        <v>513</v>
      </c>
      <c r="Q3104" s="89"/>
    </row>
    <row r="3105" spans="1:17" x14ac:dyDescent="0.25">
      <c r="A3105" s="143"/>
      <c r="B3105" s="143" t="str">
        <f>IF(A3105&gt;"",IF(A3105=E3105,"No",(IF(IFERROR(VLOOKUP(A3105,E:E,1,FALSE)=A3105,FALSE),"Duplicate",IF(E3105&gt;"","Mismatch","IT Only")))),"No")</f>
        <v>No</v>
      </c>
      <c r="C3105" s="86" t="s">
        <v>430</v>
      </c>
      <c r="D3105" s="143" t="s">
        <v>431</v>
      </c>
      <c r="E3105" s="143" t="s">
        <v>9059</v>
      </c>
      <c r="F3105" s="143" t="str">
        <f>IF(E3105=0,"N/A",IF(IF(E3105&gt;"",COUNTIF(E:E,E3105),0)&gt;1,"Yes","No"))</f>
        <v>No</v>
      </c>
      <c r="G3105" s="87" t="s">
        <v>9060</v>
      </c>
      <c r="H3105" s="87" t="s">
        <v>528</v>
      </c>
      <c r="I3105" s="87" t="s">
        <v>445</v>
      </c>
      <c r="J3105" s="87" t="s">
        <v>436</v>
      </c>
      <c r="K3105" s="87">
        <v>39.128833329999999</v>
      </c>
      <c r="L3105" s="87">
        <v>-88.480683330000005</v>
      </c>
      <c r="M3105" s="87"/>
      <c r="N3105" s="87" t="s">
        <v>9059</v>
      </c>
      <c r="O3105" s="87" t="s">
        <v>9061</v>
      </c>
      <c r="P3105" s="87" t="s">
        <v>530</v>
      </c>
      <c r="Q3105" s="87" t="s">
        <v>531</v>
      </c>
    </row>
    <row r="3106" spans="1:17" x14ac:dyDescent="0.25">
      <c r="A3106" s="143"/>
      <c r="B3106" s="143" t="str">
        <f>IF(A3106&gt;"",IF(A3106=E3106,"No",(IF(IFERROR(VLOOKUP(A3106,E:E,1,FALSE)=A3106,FALSE),"Duplicate",IF(E3106&gt;"","Mismatch","IT Only")))),"No")</f>
        <v>No</v>
      </c>
      <c r="C3106" s="86" t="s">
        <v>430</v>
      </c>
      <c r="D3106" s="143" t="s">
        <v>431</v>
      </c>
      <c r="E3106" s="143" t="s">
        <v>9062</v>
      </c>
      <c r="F3106" s="143" t="str">
        <f>IF(E3106=0,"N/A",IF(IF(E3106&gt;"",COUNTIF(E:E,E3106),0)&gt;1,"Yes","No"))</f>
        <v>No</v>
      </c>
      <c r="G3106" s="87" t="s">
        <v>9063</v>
      </c>
      <c r="H3106" s="87" t="s">
        <v>528</v>
      </c>
      <c r="I3106" s="87" t="s">
        <v>445</v>
      </c>
      <c r="J3106" s="87" t="s">
        <v>436</v>
      </c>
      <c r="K3106" s="87">
        <v>39.133166670000001</v>
      </c>
      <c r="L3106" s="87">
        <v>-88.490516670000005</v>
      </c>
      <c r="M3106" s="87"/>
      <c r="N3106" s="87" t="s">
        <v>9062</v>
      </c>
      <c r="O3106" s="87" t="s">
        <v>9064</v>
      </c>
      <c r="P3106" s="87" t="s">
        <v>530</v>
      </c>
      <c r="Q3106" s="87" t="s">
        <v>531</v>
      </c>
    </row>
    <row r="3107" spans="1:17" x14ac:dyDescent="0.25">
      <c r="A3107" s="143"/>
      <c r="B3107" s="143" t="str">
        <f>IF(A3107&gt;"",IF(A3107=E3107,"No",(IF(IFERROR(VLOOKUP(A3107,E:E,1,FALSE)=A3107,FALSE),"Duplicate",IF(E3107&gt;"","Mismatch","IT Only")))),"No")</f>
        <v>No</v>
      </c>
      <c r="C3107" s="86" t="s">
        <v>430</v>
      </c>
      <c r="D3107" s="143" t="s">
        <v>431</v>
      </c>
      <c r="E3107" s="143" t="s">
        <v>9067</v>
      </c>
      <c r="F3107" s="84" t="str">
        <f>IF(E3107=0,"N/A",IF(IF(E3107&gt;"",COUNTIF(E:E,E3107),0)&gt;1,"Yes","No"))</f>
        <v>No</v>
      </c>
      <c r="G3107" s="87" t="s">
        <v>9068</v>
      </c>
      <c r="H3107" s="87" t="s">
        <v>680</v>
      </c>
      <c r="I3107" s="87" t="s">
        <v>445</v>
      </c>
      <c r="J3107" s="87" t="s">
        <v>436</v>
      </c>
      <c r="K3107" s="87">
        <v>38.569816670000002</v>
      </c>
      <c r="L3107" s="87">
        <v>-89.005499999999998</v>
      </c>
      <c r="M3107" s="87"/>
      <c r="N3107" s="87" t="s">
        <v>9069</v>
      </c>
      <c r="O3107" s="87" t="s">
        <v>9070</v>
      </c>
      <c r="P3107" s="87" t="s">
        <v>2056</v>
      </c>
      <c r="Q3107" s="87" t="s">
        <v>2057</v>
      </c>
    </row>
    <row r="3108" spans="1:17" x14ac:dyDescent="0.25">
      <c r="A3108" s="143" t="s">
        <v>9044</v>
      </c>
      <c r="B3108" s="84" t="str">
        <f>IF(A3108&gt;"",IF(A3108=E3108,"No",(IF(IFERROR(VLOOKUP(A3108,E:E,1,FALSE)=A3108,FALSE),"Duplicate",IF(E3108&gt;"","Mismatch","IT Only")))),"No")</f>
        <v>No</v>
      </c>
      <c r="C3108" s="86" t="s">
        <v>430</v>
      </c>
      <c r="D3108" s="84" t="s">
        <v>472</v>
      </c>
      <c r="E3108" s="84" t="s">
        <v>9045</v>
      </c>
      <c r="F3108" s="84" t="str">
        <f>IF(E3108=0,"N/A",IF(IF(E3108&gt;"",COUNTIF(E:E,E3108),0)&gt;1,"Yes","No"))</f>
        <v>No</v>
      </c>
      <c r="G3108" s="87" t="s">
        <v>9046</v>
      </c>
      <c r="H3108" s="87" t="s">
        <v>489</v>
      </c>
      <c r="I3108" s="87" t="s">
        <v>435</v>
      </c>
      <c r="J3108" s="87" t="s">
        <v>436</v>
      </c>
      <c r="K3108" s="87">
        <v>38.431800000000003</v>
      </c>
      <c r="L3108" s="87">
        <v>-91.310133329999999</v>
      </c>
      <c r="M3108" s="87"/>
      <c r="N3108" s="87" t="s">
        <v>9045</v>
      </c>
      <c r="O3108" s="94">
        <v>898</v>
      </c>
      <c r="P3108" s="87" t="s">
        <v>1042</v>
      </c>
      <c r="Q3108" s="89"/>
    </row>
    <row r="3109" spans="1:17" x14ac:dyDescent="0.25">
      <c r="A3109" s="143" t="s">
        <v>9116</v>
      </c>
      <c r="B3109" s="84" t="str">
        <f>IF(A3109&gt;"",IF(A3109=E3109,"No",(IF(IFERROR(VLOOKUP(A3109,E:E,1,FALSE)=A3109,FALSE),"Duplicate",IF(E3109&gt;"","Mismatch","IT Only")))),"No")</f>
        <v>No</v>
      </c>
      <c r="C3109" s="86" t="s">
        <v>430</v>
      </c>
      <c r="D3109" s="84" t="s">
        <v>431</v>
      </c>
      <c r="E3109" s="84" t="s">
        <v>9116</v>
      </c>
      <c r="F3109" s="84" t="str">
        <f>IF(E3109=0,"N/A",IF(IF(E3109&gt;"",COUNTIF(E:E,E3109),0)&gt;1,"Yes","No"))</f>
        <v>No</v>
      </c>
      <c r="G3109" s="87" t="s">
        <v>9117</v>
      </c>
      <c r="H3109" s="87" t="s">
        <v>801</v>
      </c>
      <c r="I3109" s="87" t="s">
        <v>435</v>
      </c>
      <c r="J3109" s="87" t="s">
        <v>580</v>
      </c>
      <c r="K3109" s="87">
        <v>40.206102999999999</v>
      </c>
      <c r="L3109" s="87">
        <v>-91.344177000000002</v>
      </c>
      <c r="M3109" s="87"/>
      <c r="N3109" s="87"/>
      <c r="O3109" s="87"/>
      <c r="P3109" s="87"/>
      <c r="Q3109" s="87"/>
    </row>
    <row r="3110" spans="1:17" x14ac:dyDescent="0.25">
      <c r="A3110" s="143"/>
      <c r="B3110" s="143" t="str">
        <f>IF(A3110&gt;"",IF(A3110=E3110,"No",(IF(IFERROR(VLOOKUP(A3110,E:E,1,FALSE)=A3110,FALSE),"Duplicate",IF(E3110&gt;"","Mismatch","IT Only")))),"No")</f>
        <v>No</v>
      </c>
      <c r="C3110" s="86" t="s">
        <v>430</v>
      </c>
      <c r="D3110" s="143" t="s">
        <v>431</v>
      </c>
      <c r="E3110" s="143" t="s">
        <v>9075</v>
      </c>
      <c r="F3110" s="84" t="str">
        <f>IF(E3110=0,"N/A",IF(IF(E3110&gt;"",COUNTIF(E:E,E3110),0)&gt;1,"Yes","No"))</f>
        <v>No</v>
      </c>
      <c r="G3110" s="87" t="s">
        <v>9076</v>
      </c>
      <c r="H3110" s="87" t="s">
        <v>434</v>
      </c>
      <c r="I3110" s="87" t="s">
        <v>435</v>
      </c>
      <c r="J3110" s="87" t="s">
        <v>436</v>
      </c>
      <c r="K3110" s="87">
        <v>39.436366669999998</v>
      </c>
      <c r="L3110" s="87">
        <v>-91.066816669999994</v>
      </c>
      <c r="M3110" s="87"/>
      <c r="N3110" s="87" t="s">
        <v>9075</v>
      </c>
      <c r="O3110" s="94">
        <v>614</v>
      </c>
      <c r="P3110" s="87" t="s">
        <v>461</v>
      </c>
      <c r="Q3110" s="89"/>
    </row>
    <row r="3111" spans="1:17" x14ac:dyDescent="0.25">
      <c r="A3111" s="143"/>
      <c r="B3111" s="84" t="str">
        <f>IF(A3111&gt;"",IF(A3111=E3111,"No",(IF(IFERROR(VLOOKUP(A3111,E:E,1,FALSE)=A3111,FALSE),"Duplicate",IF(E3111&gt;"","Mismatch","IT Only")))),"No")</f>
        <v>No</v>
      </c>
      <c r="C3111" s="86" t="s">
        <v>430</v>
      </c>
      <c r="D3111" s="84" t="s">
        <v>431</v>
      </c>
      <c r="E3111" s="143" t="s">
        <v>9081</v>
      </c>
      <c r="F3111" s="84" t="str">
        <f>IF(E3111=0,"N/A",IF(IF(E3111&gt;"",COUNTIF(E:E,E3111),0)&gt;1,"Yes","No"))</f>
        <v>No</v>
      </c>
      <c r="G3111" s="87" t="s">
        <v>9082</v>
      </c>
      <c r="H3111" s="106" t="s">
        <v>680</v>
      </c>
      <c r="I3111" s="106" t="s">
        <v>445</v>
      </c>
      <c r="J3111" s="106" t="s">
        <v>436</v>
      </c>
      <c r="K3111" s="87">
        <v>37.917833330000001</v>
      </c>
      <c r="L3111" s="87">
        <v>-88.766316669999995</v>
      </c>
      <c r="M3111" s="87"/>
      <c r="N3111" s="87" t="s">
        <v>9081</v>
      </c>
      <c r="O3111" s="87" t="s">
        <v>9083</v>
      </c>
      <c r="P3111" s="87" t="s">
        <v>684</v>
      </c>
      <c r="Q3111" s="87" t="s">
        <v>685</v>
      </c>
    </row>
    <row r="3112" spans="1:17" x14ac:dyDescent="0.25">
      <c r="A3112" s="143" t="s">
        <v>9118</v>
      </c>
      <c r="B3112" s="84" t="str">
        <f>IF(A3112&gt;"",IF(A3112=E3112,"No",(IF(IFERROR(VLOOKUP(A3112,E:E,1,FALSE)=A3112,FALSE),"Duplicate",IF(E3112&gt;"","Mismatch","IT Only")))),"No")</f>
        <v>No</v>
      </c>
      <c r="C3112" s="86" t="s">
        <v>430</v>
      </c>
      <c r="D3112" s="84" t="s">
        <v>431</v>
      </c>
      <c r="E3112" s="84" t="s">
        <v>9118</v>
      </c>
      <c r="F3112" s="84" t="str">
        <f>IF(E3112=0,"N/A",IF(IF(E3112&gt;"",COUNTIF(E:E,E3112),0)&gt;1,"Yes","No"))</f>
        <v>No</v>
      </c>
      <c r="G3112" s="87" t="s">
        <v>9119</v>
      </c>
      <c r="H3112" s="87" t="s">
        <v>801</v>
      </c>
      <c r="I3112" s="87" t="s">
        <v>435</v>
      </c>
      <c r="J3112" s="87" t="s">
        <v>580</v>
      </c>
      <c r="K3112" s="87">
        <v>38.664768000000002</v>
      </c>
      <c r="L3112" s="87">
        <v>-92.819698000000002</v>
      </c>
      <c r="M3112" s="87"/>
      <c r="N3112" s="87"/>
      <c r="O3112" s="87"/>
      <c r="P3112" s="87"/>
      <c r="Q3112" s="87"/>
    </row>
    <row r="3113" spans="1:17" x14ac:dyDescent="0.25">
      <c r="A3113" s="143"/>
      <c r="B3113" s="84" t="str">
        <f>IF(A3113&gt;"",IF(A3113=E3113,"No",(IF(IFERROR(VLOOKUP(A3113,E:E,1,FALSE)=A3113,FALSE),"Duplicate",IF(E3113&gt;"","Mismatch","IT Only")))),"No")</f>
        <v>No</v>
      </c>
      <c r="C3113" s="86" t="s">
        <v>430</v>
      </c>
      <c r="D3113" s="84" t="s">
        <v>431</v>
      </c>
      <c r="E3113" s="143" t="s">
        <v>9184</v>
      </c>
      <c r="F3113" s="84" t="str">
        <f>IF(E3113=0,"N/A",IF(IF(E3113&gt;"",COUNTIF(E:E,E3113),0)&gt;1,"Yes","No"))</f>
        <v>No</v>
      </c>
      <c r="G3113" s="87" t="s">
        <v>9185</v>
      </c>
      <c r="H3113" s="87" t="s">
        <v>489</v>
      </c>
      <c r="I3113" s="87" t="s">
        <v>435</v>
      </c>
      <c r="J3113" s="87" t="s">
        <v>436</v>
      </c>
      <c r="K3113" s="87">
        <v>38.120919999999998</v>
      </c>
      <c r="L3113" s="87">
        <v>-92.681216000000006</v>
      </c>
      <c r="M3113" s="87"/>
      <c r="N3113" s="87" t="s">
        <v>9184</v>
      </c>
      <c r="O3113" s="94">
        <v>547</v>
      </c>
      <c r="P3113" s="87" t="s">
        <v>1505</v>
      </c>
      <c r="Q3113" s="89"/>
    </row>
    <row r="3114" spans="1:17" x14ac:dyDescent="0.25">
      <c r="A3114" s="93" t="s">
        <v>1148</v>
      </c>
      <c r="B3114" s="84" t="str">
        <f>IF(A3114&gt;"",IF(A3114=E3114,"No",(IF(IFERROR(VLOOKUP(A3114,E:E,1,FALSE)=A3114,FALSE),"Duplicate",IF(E3114&gt;"","Mismatch","IT Only")))),"No")</f>
        <v>Mismatch</v>
      </c>
      <c r="C3114" s="86" t="s">
        <v>463</v>
      </c>
      <c r="D3114" s="84" t="s">
        <v>755</v>
      </c>
      <c r="E3114" s="84" t="s">
        <v>1149</v>
      </c>
      <c r="F3114" s="84" t="str">
        <f>IF(E3114=0,"N/A",IF(IF(E3114&gt;"",COUNTIF(E:E,E3114),0)&gt;1,"Yes","No"))</f>
        <v>No</v>
      </c>
      <c r="G3114" s="87" t="s">
        <v>1150</v>
      </c>
      <c r="H3114" s="87" t="s">
        <v>516</v>
      </c>
      <c r="I3114" s="87" t="s">
        <v>445</v>
      </c>
      <c r="J3114" s="87" t="s">
        <v>500</v>
      </c>
      <c r="K3114" s="87">
        <v>38.483333333333334</v>
      </c>
      <c r="L3114" s="87">
        <v>-89.991950000000003</v>
      </c>
      <c r="M3114" s="87"/>
      <c r="N3114" s="87" t="s">
        <v>1151</v>
      </c>
      <c r="O3114" s="87" t="s">
        <v>1152</v>
      </c>
      <c r="P3114" s="87" t="s">
        <v>524</v>
      </c>
      <c r="Q3114" s="87" t="s">
        <v>525</v>
      </c>
    </row>
    <row r="3115" spans="1:17" x14ac:dyDescent="0.25">
      <c r="A3115" s="93" t="s">
        <v>9097</v>
      </c>
      <c r="B3115" s="84" t="str">
        <f>IF(A3115&gt;"",IF(A3115=E3115,"No",(IF(IFERROR(VLOOKUP(A3115,E:E,1,FALSE)=A3115,FALSE),"Duplicate",IF(E3115&gt;"","Mismatch","IT Only")))),"No")</f>
        <v>Mismatch</v>
      </c>
      <c r="C3115" s="86" t="s">
        <v>463</v>
      </c>
      <c r="D3115" s="84" t="s">
        <v>464</v>
      </c>
      <c r="E3115" s="84" t="s">
        <v>9098</v>
      </c>
      <c r="F3115" s="84" t="str">
        <f>IF(E3115=0,"N/A",IF(IF(E3115&gt;"",COUNTIF(E:E,E3115),0)&gt;1,"Yes","No"))</f>
        <v>No</v>
      </c>
      <c r="G3115" s="87" t="s">
        <v>9099</v>
      </c>
      <c r="H3115" s="87" t="s">
        <v>516</v>
      </c>
      <c r="I3115" s="87" t="s">
        <v>445</v>
      </c>
      <c r="J3115" s="87" t="s">
        <v>2085</v>
      </c>
      <c r="K3115" s="87">
        <v>38.232675999999998</v>
      </c>
      <c r="L3115" s="87">
        <v>-89.703961000000007</v>
      </c>
      <c r="M3115" s="87" t="s">
        <v>9100</v>
      </c>
      <c r="N3115" s="87" t="s">
        <v>9101</v>
      </c>
      <c r="O3115" s="87" t="s">
        <v>9102</v>
      </c>
      <c r="P3115" s="87" t="s">
        <v>898</v>
      </c>
      <c r="Q3115" s="87" t="s">
        <v>899</v>
      </c>
    </row>
    <row r="3116" spans="1:17" x14ac:dyDescent="0.25">
      <c r="A3116" s="143"/>
      <c r="B3116" s="84" t="str">
        <f>IF(A3116&gt;"",IF(A3116=E3116,"No",(IF(IFERROR(VLOOKUP(A3116,E:E,1,FALSE)=A3116,FALSE),"Duplicate",IF(E3116&gt;"","Mismatch","IT Only")))),"No")</f>
        <v>No</v>
      </c>
      <c r="C3116" s="86" t="s">
        <v>430</v>
      </c>
      <c r="D3116" s="143" t="s">
        <v>431</v>
      </c>
      <c r="E3116" s="84" t="s">
        <v>9093</v>
      </c>
      <c r="F3116" s="84" t="str">
        <f>IF(E3116=0,"N/A",IF(IF(E3116&gt;"",COUNTIF(E:E,E3116),0)&gt;1,"Yes","No"))</f>
        <v>No</v>
      </c>
      <c r="G3116" s="87" t="s">
        <v>9094</v>
      </c>
      <c r="H3116" s="87" t="s">
        <v>516</v>
      </c>
      <c r="I3116" s="87" t="s">
        <v>445</v>
      </c>
      <c r="J3116" s="87" t="s">
        <v>436</v>
      </c>
      <c r="K3116" s="87">
        <v>38.243350999999997</v>
      </c>
      <c r="L3116" s="87">
        <v>-89.705387000000002</v>
      </c>
      <c r="M3116" s="87"/>
      <c r="N3116" s="87" t="s">
        <v>9095</v>
      </c>
      <c r="O3116" s="87" t="s">
        <v>9096</v>
      </c>
      <c r="P3116" s="87" t="s">
        <v>898</v>
      </c>
      <c r="Q3116" s="87" t="s">
        <v>899</v>
      </c>
    </row>
    <row r="3117" spans="1:17" x14ac:dyDescent="0.25">
      <c r="A3117" s="143"/>
      <c r="B3117" s="143" t="str">
        <f>IF(A3117&gt;"",IF(A3117=E3117,"No",(IF(IFERROR(VLOOKUP(A3117,E:E,1,FALSE)=A3117,FALSE),"Duplicate",IF(E3117&gt;"","Mismatch","IT Only")))),"No")</f>
        <v>No</v>
      </c>
      <c r="C3117" s="86" t="s">
        <v>430</v>
      </c>
      <c r="D3117" s="143" t="s">
        <v>431</v>
      </c>
      <c r="E3117" s="143" t="s">
        <v>9108</v>
      </c>
      <c r="F3117" s="143" t="str">
        <f>IF(E3117=0,"N/A",IF(IF(E3117&gt;"",COUNTIF(E:E,E3117),0)&gt;1,"Yes","No"))</f>
        <v>No</v>
      </c>
      <c r="G3117" s="87" t="s">
        <v>9109</v>
      </c>
      <c r="H3117" s="106" t="s">
        <v>672</v>
      </c>
      <c r="I3117" s="106" t="s">
        <v>445</v>
      </c>
      <c r="J3117" s="106" t="s">
        <v>436</v>
      </c>
      <c r="K3117" s="87">
        <v>40.105816670000003</v>
      </c>
      <c r="L3117" s="87">
        <v>-87.647683330000007</v>
      </c>
      <c r="M3117" s="87"/>
      <c r="N3117" s="87" t="s">
        <v>9110</v>
      </c>
      <c r="O3117" s="87" t="s">
        <v>9111</v>
      </c>
      <c r="P3117" s="87" t="s">
        <v>1704</v>
      </c>
      <c r="Q3117" s="87" t="s">
        <v>1705</v>
      </c>
    </row>
    <row r="3118" spans="1:17" x14ac:dyDescent="0.25">
      <c r="A3118" s="143"/>
      <c r="B3118" s="143" t="str">
        <f>IF(A3118&gt;"",IF(A3118=E3118,"No",(IF(IFERROR(VLOOKUP(A3118,E:E,1,FALSE)=A3118,FALSE),"Duplicate",IF(E3118&gt;"","Mismatch","IT Only")))),"No")</f>
        <v>No</v>
      </c>
      <c r="C3118" s="86" t="s">
        <v>430</v>
      </c>
      <c r="D3118" s="143" t="s">
        <v>431</v>
      </c>
      <c r="E3118" s="143" t="s">
        <v>9112</v>
      </c>
      <c r="F3118" s="143" t="str">
        <f>IF(E3118=0,"N/A",IF(IF(E3118&gt;"",COUNTIF(E:E,E3118),0)&gt;1,"Yes","No"))</f>
        <v>No</v>
      </c>
      <c r="G3118" s="87" t="s">
        <v>9113</v>
      </c>
      <c r="H3118" s="106" t="s">
        <v>672</v>
      </c>
      <c r="I3118" s="106" t="s">
        <v>445</v>
      </c>
      <c r="J3118" s="106" t="s">
        <v>436</v>
      </c>
      <c r="K3118" s="87">
        <v>40.087166670000002</v>
      </c>
      <c r="L3118" s="87">
        <v>-87.636066670000005</v>
      </c>
      <c r="M3118" s="87"/>
      <c r="N3118" s="87" t="s">
        <v>9114</v>
      </c>
      <c r="O3118" s="87" t="s">
        <v>9115</v>
      </c>
      <c r="P3118" s="87" t="s">
        <v>1704</v>
      </c>
      <c r="Q3118" s="87" t="s">
        <v>1705</v>
      </c>
    </row>
    <row r="3119" spans="1:17" x14ac:dyDescent="0.25">
      <c r="A3119" s="143"/>
      <c r="B3119" s="143" t="str">
        <f>IF(A3119&gt;"",IF(A3119=E3119,"No",(IF(IFERROR(VLOOKUP(A3119,E:E,1,FALSE)=A3119,FALSE),"Duplicate",IF(E3119&gt;"","Mismatch","IT Only")))),"No")</f>
        <v>No</v>
      </c>
      <c r="C3119" s="86" t="s">
        <v>430</v>
      </c>
      <c r="D3119" s="143" t="s">
        <v>431</v>
      </c>
      <c r="E3119" s="143" t="s">
        <v>9084</v>
      </c>
      <c r="F3119" s="143" t="str">
        <f>IF(E3119=0,"N/A",IF(IF(E3119&gt;"",COUNTIF(E:E,E3119),0)&gt;1,"Yes","No"))</f>
        <v>No</v>
      </c>
      <c r="G3119" s="87" t="s">
        <v>9085</v>
      </c>
      <c r="H3119" s="87" t="s">
        <v>516</v>
      </c>
      <c r="I3119" s="87" t="s">
        <v>445</v>
      </c>
      <c r="J3119" s="87" t="s">
        <v>436</v>
      </c>
      <c r="K3119" s="87">
        <v>38.213177999999999</v>
      </c>
      <c r="L3119" s="87">
        <v>-89.685640000000006</v>
      </c>
      <c r="M3119" s="87"/>
      <c r="N3119" s="87" t="s">
        <v>9086</v>
      </c>
      <c r="O3119" s="87" t="s">
        <v>9087</v>
      </c>
      <c r="P3119" s="87" t="s">
        <v>898</v>
      </c>
      <c r="Q3119" s="87" t="s">
        <v>899</v>
      </c>
    </row>
    <row r="3120" spans="1:17" x14ac:dyDescent="0.25">
      <c r="A3120" s="143"/>
      <c r="B3120" s="143" t="str">
        <f>IF(A3120&gt;"",IF(A3120=E3120,"No",(IF(IFERROR(VLOOKUP(A3120,E:E,1,FALSE)=A3120,FALSE),"Duplicate",IF(E3120&gt;"","Mismatch","IT Only")))),"No")</f>
        <v>No</v>
      </c>
      <c r="C3120" s="86" t="s">
        <v>430</v>
      </c>
      <c r="D3120" s="143" t="s">
        <v>431</v>
      </c>
      <c r="E3120" s="143" t="s">
        <v>9181</v>
      </c>
      <c r="F3120" s="143" t="str">
        <f>IF(E3120=0,"N/A",IF(IF(E3120&gt;"",COUNTIF(E:E,E3120),0)&gt;1,"Yes","No"))</f>
        <v>No</v>
      </c>
      <c r="G3120" s="87" t="s">
        <v>9182</v>
      </c>
      <c r="H3120" s="87" t="s">
        <v>444</v>
      </c>
      <c r="I3120" s="87" t="s">
        <v>445</v>
      </c>
      <c r="J3120" s="87" t="s">
        <v>436</v>
      </c>
      <c r="K3120" s="87"/>
      <c r="L3120" s="87"/>
      <c r="M3120" s="87"/>
      <c r="N3120" s="87" t="s">
        <v>9181</v>
      </c>
      <c r="O3120" s="87" t="s">
        <v>9183</v>
      </c>
      <c r="P3120" s="87" t="s">
        <v>447</v>
      </c>
      <c r="Q3120" s="87" t="s">
        <v>448</v>
      </c>
    </row>
    <row r="3121" spans="1:17" x14ac:dyDescent="0.25">
      <c r="A3121" s="143"/>
      <c r="B3121" s="143" t="str">
        <f>IF(A3121&gt;"",IF(A3121=E3121,"No",(IF(IFERROR(VLOOKUP(A3121,E:E,1,FALSE)=A3121,FALSE),"Duplicate",IF(E3121&gt;"","Mismatch","IT Only")))),"No")</f>
        <v>No</v>
      </c>
      <c r="C3121" s="203" t="s">
        <v>430</v>
      </c>
      <c r="D3121" s="203" t="s">
        <v>431</v>
      </c>
      <c r="E3121" s="143" t="s">
        <v>10135</v>
      </c>
      <c r="F3121" s="143" t="str">
        <f>IF(E3121=0,"N/A",IF(IF(E3121&gt;"",COUNTIF(E:E,E3121),0)&gt;1,"Yes","No"))</f>
        <v>No</v>
      </c>
      <c r="G3121" s="110" t="s">
        <v>10134</v>
      </c>
      <c r="H3121" s="130" t="s">
        <v>10083</v>
      </c>
      <c r="I3121" s="130" t="s">
        <v>445</v>
      </c>
      <c r="J3121" s="130" t="s">
        <v>536</v>
      </c>
      <c r="K3121" s="87">
        <v>40.235500000000002</v>
      </c>
      <c r="L3121" s="87">
        <v>-88.184399999999997</v>
      </c>
      <c r="M3121" s="87"/>
      <c r="N3121" s="110"/>
      <c r="O3121" s="110"/>
      <c r="P3121" s="110"/>
      <c r="Q3121" s="110"/>
    </row>
    <row r="3122" spans="1:17" x14ac:dyDescent="0.25">
      <c r="A3122" s="90"/>
      <c r="B3122" s="90" t="str">
        <f>IF(A3122&gt;"",IF(A3122=E3122,"No",(IF(IFERROR(VLOOKUP(A3122,E:E,1,FALSE)=A3122,FALSE),"Duplicate",IF(E3122&gt;"","Mismatch","IT Only")))),"No")</f>
        <v>No</v>
      </c>
      <c r="C3122" s="91" t="s">
        <v>451</v>
      </c>
      <c r="D3122" s="90" t="s">
        <v>431</v>
      </c>
      <c r="E3122" s="90" t="s">
        <v>9077</v>
      </c>
      <c r="F3122" s="90" t="str">
        <f>IF(E3122=0,"N/A",IF(IF(E3122&gt;"",COUNTIF(E:E,E3122),0)&gt;1,"Yes","No"))</f>
        <v>No</v>
      </c>
      <c r="G3122" s="108" t="s">
        <v>9078</v>
      </c>
      <c r="H3122" s="108"/>
      <c r="I3122" s="108"/>
      <c r="J3122" s="92" t="s">
        <v>436</v>
      </c>
      <c r="K3122" s="92"/>
      <c r="L3122" s="92"/>
      <c r="M3122" s="92"/>
      <c r="N3122" s="108" t="s">
        <v>9077</v>
      </c>
      <c r="O3122" s="108">
        <v>827</v>
      </c>
      <c r="P3122" s="108"/>
      <c r="Q3122" s="108"/>
    </row>
    <row r="3123" spans="1:17" x14ac:dyDescent="0.25">
      <c r="A3123" s="143"/>
      <c r="B3123" s="143" t="str">
        <f>IF(A3123&gt;"",IF(A3123=E3123,"No",(IF(IFERROR(VLOOKUP(A3123,E:E,1,FALSE)=A3123,FALSE),"Duplicate",IF(E3123&gt;"","Mismatch","IT Only")))),"No")</f>
        <v>No</v>
      </c>
      <c r="C3123" s="86" t="s">
        <v>430</v>
      </c>
      <c r="D3123" s="143" t="s">
        <v>431</v>
      </c>
      <c r="E3123" s="143" t="s">
        <v>8511</v>
      </c>
      <c r="F3123" s="143" t="str">
        <f>IF(E3123=0,"N/A",IF(IF(E3123&gt;"",COUNTIF(E:E,E3123),0)&gt;1,"Yes","No"))</f>
        <v>No</v>
      </c>
      <c r="G3123" s="87" t="s">
        <v>8512</v>
      </c>
      <c r="H3123" s="87" t="s">
        <v>516</v>
      </c>
      <c r="I3123" s="87" t="s">
        <v>445</v>
      </c>
      <c r="J3123" s="87" t="s">
        <v>436</v>
      </c>
      <c r="K3123" s="87">
        <v>38.569499999999998</v>
      </c>
      <c r="L3123" s="87">
        <v>-89.905331000000004</v>
      </c>
      <c r="M3123" s="87"/>
      <c r="N3123" s="87" t="s">
        <v>8511</v>
      </c>
      <c r="O3123" s="87" t="s">
        <v>8513</v>
      </c>
      <c r="P3123" s="87" t="s">
        <v>524</v>
      </c>
      <c r="Q3123" s="87" t="s">
        <v>525</v>
      </c>
    </row>
    <row r="3124" spans="1:17" x14ac:dyDescent="0.25">
      <c r="A3124" s="143"/>
      <c r="B3124" s="84" t="str">
        <f>IF(A3124&gt;"",IF(A3124=E3124,"No",(IF(IFERROR(VLOOKUP(A3124,E:E,1,FALSE)=A3124,FALSE),"Duplicate",IF(E3124&gt;"","Mismatch","IT Only")))),"No")</f>
        <v>No</v>
      </c>
      <c r="C3124" s="86" t="s">
        <v>430</v>
      </c>
      <c r="D3124" s="84" t="s">
        <v>431</v>
      </c>
      <c r="E3124" s="84" t="s">
        <v>9128</v>
      </c>
      <c r="F3124" s="84" t="str">
        <f>IF(E3124=0,"N/A",IF(IF(E3124&gt;"",COUNTIF(E:E,E3124),0)&gt;1,"Yes","No"))</f>
        <v>No</v>
      </c>
      <c r="G3124" s="87" t="s">
        <v>9129</v>
      </c>
      <c r="H3124" s="87" t="s">
        <v>528</v>
      </c>
      <c r="I3124" s="87" t="s">
        <v>445</v>
      </c>
      <c r="J3124" s="87" t="s">
        <v>436</v>
      </c>
      <c r="K3124" s="87">
        <v>39.981499999999997</v>
      </c>
      <c r="L3124" s="87">
        <v>-88.263099999999994</v>
      </c>
      <c r="M3124" s="87"/>
      <c r="N3124" s="87" t="s">
        <v>9128</v>
      </c>
      <c r="O3124" s="87" t="s">
        <v>9130</v>
      </c>
      <c r="P3124" s="87" t="s">
        <v>714</v>
      </c>
      <c r="Q3124" s="87" t="s">
        <v>715</v>
      </c>
    </row>
    <row r="3125" spans="1:17" x14ac:dyDescent="0.25">
      <c r="A3125" s="143" t="s">
        <v>9079</v>
      </c>
      <c r="B3125" s="84" t="str">
        <f>IF(A3125&gt;"",IF(A3125=E3125,"No",(IF(IFERROR(VLOOKUP(A3125,E:E,1,FALSE)=A3125,FALSE),"Duplicate",IF(E3125&gt;"","Mismatch","IT Only")))),"No")</f>
        <v>No</v>
      </c>
      <c r="C3125" s="86" t="s">
        <v>430</v>
      </c>
      <c r="D3125" s="84" t="s">
        <v>431</v>
      </c>
      <c r="E3125" s="84" t="s">
        <v>9079</v>
      </c>
      <c r="F3125" s="84" t="str">
        <f>IF(E3125=0,"N/A",IF(IF(E3125&gt;"",COUNTIF(E:E,E3125),0)&gt;1,"Yes","No"))</f>
        <v>No</v>
      </c>
      <c r="G3125" s="87" t="s">
        <v>9080</v>
      </c>
      <c r="H3125" s="87" t="s">
        <v>680</v>
      </c>
      <c r="I3125" s="87" t="s">
        <v>445</v>
      </c>
      <c r="J3125" s="87" t="s">
        <v>536</v>
      </c>
      <c r="K3125" s="87">
        <v>37.917594999999999</v>
      </c>
      <c r="L3125" s="87">
        <v>-88.762235559999993</v>
      </c>
      <c r="M3125" s="87"/>
      <c r="N3125" s="87"/>
      <c r="O3125" s="87"/>
      <c r="P3125" s="87"/>
      <c r="Q3125" s="87"/>
    </row>
    <row r="3126" spans="1:17" x14ac:dyDescent="0.25">
      <c r="A3126" s="143"/>
      <c r="B3126" s="84" t="str">
        <f>IF(A3126&gt;"",IF(A3126=E3126,"No",(IF(IFERROR(VLOOKUP(A3126,E:E,1,FALSE)=A3126,FALSE),"Duplicate",IF(E3126&gt;"","Mismatch","IT Only")))),"No")</f>
        <v>No</v>
      </c>
      <c r="C3126" s="86" t="s">
        <v>430</v>
      </c>
      <c r="D3126" s="84" t="s">
        <v>431</v>
      </c>
      <c r="E3126" s="84" t="s">
        <v>9140</v>
      </c>
      <c r="F3126" s="84" t="str">
        <f>IF(E3126=0,"N/A",IF(IF(E3126&gt;"",COUNTIF(E:E,E3126),0)&gt;1,"Yes","No"))</f>
        <v>No</v>
      </c>
      <c r="G3126" s="87" t="s">
        <v>9141</v>
      </c>
      <c r="H3126" s="87" t="s">
        <v>692</v>
      </c>
      <c r="I3126" s="87" t="s">
        <v>435</v>
      </c>
      <c r="J3126" s="87" t="s">
        <v>436</v>
      </c>
      <c r="K3126" s="87">
        <v>36.615777000000001</v>
      </c>
      <c r="L3126" s="87">
        <v>-89.963344000000006</v>
      </c>
      <c r="M3126" s="87"/>
      <c r="N3126" s="87" t="s">
        <v>9140</v>
      </c>
      <c r="O3126" s="94">
        <v>778</v>
      </c>
      <c r="P3126" s="87" t="s">
        <v>693</v>
      </c>
      <c r="Q3126" s="89"/>
    </row>
    <row r="3127" spans="1:17" x14ac:dyDescent="0.25">
      <c r="A3127" s="143"/>
      <c r="B3127" s="84" t="str">
        <f>IF(A3127&gt;"",IF(A3127=E3127,"No",(IF(IFERROR(VLOOKUP(A3127,E:E,1,FALSE)=A3127,FALSE),"Duplicate",IF(E3127&gt;"","Mismatch","IT Only")))),"No")</f>
        <v>No</v>
      </c>
      <c r="C3127" s="86" t="s">
        <v>430</v>
      </c>
      <c r="D3127" s="84" t="s">
        <v>431</v>
      </c>
      <c r="E3127" s="84" t="s">
        <v>9120</v>
      </c>
      <c r="F3127" s="84" t="str">
        <f>IF(E3127=0,"N/A",IF(IF(E3127&gt;"",COUNTIF(E:E,E3127),0)&gt;1,"Yes","No"))</f>
        <v>No</v>
      </c>
      <c r="G3127" s="87" t="s">
        <v>9121</v>
      </c>
      <c r="H3127" s="87" t="s">
        <v>489</v>
      </c>
      <c r="I3127" s="87" t="s">
        <v>435</v>
      </c>
      <c r="J3127" s="87" t="s">
        <v>436</v>
      </c>
      <c r="K3127" s="87">
        <v>38.653799999999997</v>
      </c>
      <c r="L3127" s="87">
        <v>-92.786383330000007</v>
      </c>
      <c r="M3127" s="87"/>
      <c r="N3127" s="87" t="s">
        <v>9120</v>
      </c>
      <c r="O3127" s="94">
        <v>613</v>
      </c>
      <c r="P3127" s="87" t="s">
        <v>961</v>
      </c>
      <c r="Q3127" s="89"/>
    </row>
    <row r="3128" spans="1:17" x14ac:dyDescent="0.25">
      <c r="A3128" s="143"/>
      <c r="B3128" s="84" t="str">
        <f>IF(A3128&gt;"",IF(A3128=E3128,"No",(IF(IFERROR(VLOOKUP(A3128,E:E,1,FALSE)=A3128,FALSE),"Duplicate",IF(E3128&gt;"","Mismatch","IT Only")))),"No")</f>
        <v>No</v>
      </c>
      <c r="C3128" s="86" t="s">
        <v>430</v>
      </c>
      <c r="D3128" s="143" t="s">
        <v>431</v>
      </c>
      <c r="E3128" s="84" t="s">
        <v>9122</v>
      </c>
      <c r="F3128" s="84" t="str">
        <f>IF(E3128=0,"N/A",IF(IF(E3128&gt;"",COUNTIF(E:E,E3128),0)&gt;1,"Yes","No"))</f>
        <v>No</v>
      </c>
      <c r="G3128" s="87" t="s">
        <v>9123</v>
      </c>
      <c r="H3128" s="87" t="s">
        <v>489</v>
      </c>
      <c r="I3128" s="87" t="s">
        <v>435</v>
      </c>
      <c r="J3128" s="87" t="s">
        <v>436</v>
      </c>
      <c r="K3128" s="87">
        <v>38.669366670000002</v>
      </c>
      <c r="L3128" s="87">
        <v>-92.792733330000004</v>
      </c>
      <c r="M3128" s="87"/>
      <c r="N3128" s="87" t="s">
        <v>9122</v>
      </c>
      <c r="O3128" s="94">
        <v>837</v>
      </c>
      <c r="P3128" s="87" t="s">
        <v>961</v>
      </c>
      <c r="Q3128" s="89"/>
    </row>
    <row r="3129" spans="1:17" x14ac:dyDescent="0.25">
      <c r="A3129" s="143"/>
      <c r="B3129" s="84" t="str">
        <f>IF(A3129&gt;"",IF(A3129=E3129,"No",(IF(IFERROR(VLOOKUP(A3129,E:E,1,FALSE)=A3129,FALSE),"Duplicate",IF(E3129&gt;"","Mismatch","IT Only")))),"No")</f>
        <v>No</v>
      </c>
      <c r="C3129" s="86" t="s">
        <v>430</v>
      </c>
      <c r="D3129" s="84" t="s">
        <v>431</v>
      </c>
      <c r="E3129" s="84" t="s">
        <v>4709</v>
      </c>
      <c r="F3129" s="84" t="str">
        <f>IF(E3129=0,"N/A",IF(IF(E3129&gt;"",COUNTIF(E:E,E3129),0)&gt;1,"Yes","No"))</f>
        <v>No</v>
      </c>
      <c r="G3129" s="87" t="s">
        <v>4710</v>
      </c>
      <c r="H3129" s="87" t="s">
        <v>444</v>
      </c>
      <c r="I3129" s="87" t="s">
        <v>445</v>
      </c>
      <c r="J3129" s="87" t="s">
        <v>436</v>
      </c>
      <c r="K3129" s="87"/>
      <c r="L3129" s="87"/>
      <c r="M3129" s="87"/>
      <c r="N3129" s="87" t="s">
        <v>4709</v>
      </c>
      <c r="O3129" s="87" t="s">
        <v>4711</v>
      </c>
      <c r="P3129" s="87" t="s">
        <v>2265</v>
      </c>
      <c r="Q3129" s="87" t="s">
        <v>2266</v>
      </c>
    </row>
    <row r="3130" spans="1:17" x14ac:dyDescent="0.25">
      <c r="A3130" s="143"/>
      <c r="B3130" s="84" t="str">
        <f>IF(A3130&gt;"",IF(A3130=E3130,"No",(IF(IFERROR(VLOOKUP(A3130,E:E,1,FALSE)=A3130,FALSE),"Duplicate",IF(E3130&gt;"","Mismatch","IT Only")))),"No")</f>
        <v>No</v>
      </c>
      <c r="C3130" s="86" t="s">
        <v>430</v>
      </c>
      <c r="D3130" s="143" t="s">
        <v>431</v>
      </c>
      <c r="E3130" s="143" t="s">
        <v>9147</v>
      </c>
      <c r="F3130" s="84" t="str">
        <f>IF(E3130=0,"N/A",IF(IF(E3130&gt;"",COUNTIF(E:E,E3130),0)&gt;1,"Yes","No"))</f>
        <v>No</v>
      </c>
      <c r="G3130" s="87" t="s">
        <v>9148</v>
      </c>
      <c r="H3130" s="87" t="s">
        <v>516</v>
      </c>
      <c r="I3130" s="87" t="s">
        <v>445</v>
      </c>
      <c r="J3130" s="87" t="s">
        <v>436</v>
      </c>
      <c r="K3130" s="87">
        <v>38.582266670000003</v>
      </c>
      <c r="L3130" s="87">
        <v>-89.686666669999994</v>
      </c>
      <c r="M3130" s="87"/>
      <c r="N3130" s="87" t="s">
        <v>9149</v>
      </c>
      <c r="O3130" s="87" t="s">
        <v>9150</v>
      </c>
      <c r="P3130" s="87" t="s">
        <v>524</v>
      </c>
      <c r="Q3130" s="87" t="s">
        <v>525</v>
      </c>
    </row>
    <row r="3131" spans="1:17" x14ac:dyDescent="0.25">
      <c r="A3131" s="143"/>
      <c r="B3131" s="143" t="str">
        <f>IF(A3131&gt;"",IF(A3131=E3131,"No",(IF(IFERROR(VLOOKUP(A3131,E:E,1,FALSE)=A3131,FALSE),"Duplicate",IF(E3131&gt;"","Mismatch","IT Only")))),"No")</f>
        <v>No</v>
      </c>
      <c r="C3131" s="86" t="s">
        <v>430</v>
      </c>
      <c r="D3131" s="143" t="s">
        <v>431</v>
      </c>
      <c r="E3131" s="143" t="s">
        <v>9163</v>
      </c>
      <c r="F3131" s="143" t="str">
        <f>IF(E3131=0,"N/A",IF(IF(E3131&gt;"",COUNTIF(E:E,E3131),0)&gt;1,"Yes","No"))</f>
        <v>No</v>
      </c>
      <c r="G3131" s="87" t="s">
        <v>9164</v>
      </c>
      <c r="H3131" s="87" t="s">
        <v>444</v>
      </c>
      <c r="I3131" s="87" t="s">
        <v>445</v>
      </c>
      <c r="J3131" s="87" t="s">
        <v>436</v>
      </c>
      <c r="K3131" s="87">
        <v>41.459085000000002</v>
      </c>
      <c r="L3131" s="87">
        <v>-89.086321999999996</v>
      </c>
      <c r="M3131" s="87"/>
      <c r="N3131" s="87" t="s">
        <v>9165</v>
      </c>
      <c r="O3131" s="87" t="s">
        <v>9166</v>
      </c>
      <c r="P3131" s="87" t="s">
        <v>2265</v>
      </c>
      <c r="Q3131" s="87" t="s">
        <v>2266</v>
      </c>
    </row>
    <row r="3132" spans="1:17" x14ac:dyDescent="0.25">
      <c r="B3132" s="84" t="str">
        <f>IF(A3132&gt;"",IF(A3132=E3132,"No",(IF(IFERROR(VLOOKUP(A3132,E:E,1,FALSE)=A3132,FALSE),"Duplicate",IF(E3132&gt;"","Mismatch","IT Only")))),"No")</f>
        <v>No</v>
      </c>
      <c r="C3132" s="86" t="s">
        <v>430</v>
      </c>
      <c r="D3132" s="143" t="s">
        <v>431</v>
      </c>
      <c r="E3132" s="84" t="s">
        <v>9167</v>
      </c>
      <c r="F3132" s="84" t="str">
        <f>IF(E3132=0,"N/A",IF(IF(E3132&gt;"",COUNTIF(E:E,E3132),0)&gt;1,"Yes","No"))</f>
        <v>No</v>
      </c>
      <c r="G3132" s="87" t="s">
        <v>9168</v>
      </c>
      <c r="H3132" s="87" t="s">
        <v>444</v>
      </c>
      <c r="I3132" s="87" t="s">
        <v>445</v>
      </c>
      <c r="J3132" s="87" t="s">
        <v>436</v>
      </c>
      <c r="K3132" s="87">
        <v>41.457234</v>
      </c>
      <c r="L3132" s="87">
        <v>-89.086286999999999</v>
      </c>
      <c r="M3132" s="87"/>
      <c r="N3132" s="87" t="s">
        <v>9169</v>
      </c>
      <c r="O3132" s="87" t="s">
        <v>9170</v>
      </c>
      <c r="P3132" s="87" t="s">
        <v>2265</v>
      </c>
      <c r="Q3132" s="87" t="s">
        <v>2266</v>
      </c>
    </row>
    <row r="3133" spans="1:17" x14ac:dyDescent="0.25">
      <c r="A3133" s="143" t="s">
        <v>9965</v>
      </c>
      <c r="B3133" s="143" t="str">
        <f>IF(A3133&gt;"",IF(A3133=E3133,"No",(IF(IFERROR(VLOOKUP(A3133,E:E,1,FALSE)=A3133,FALSE),"Duplicate",IF(E3133&gt;"","Mismatch","IT Only")))),"No")</f>
        <v>No</v>
      </c>
      <c r="C3133" s="86" t="s">
        <v>430</v>
      </c>
      <c r="D3133" s="143" t="s">
        <v>431</v>
      </c>
      <c r="E3133" s="143" t="s">
        <v>9966</v>
      </c>
      <c r="F3133" s="143" t="str">
        <f>IF(E3133=0,"N/A",IF(IF(E3133&gt;"",COUNTIF(E:E,E3133),0)&gt;1,"Yes","No"))</f>
        <v>No</v>
      </c>
      <c r="G3133" s="87" t="s">
        <v>9967</v>
      </c>
      <c r="H3133" s="87" t="s">
        <v>444</v>
      </c>
      <c r="I3133" s="87" t="s">
        <v>445</v>
      </c>
      <c r="J3133" s="87" t="s">
        <v>536</v>
      </c>
      <c r="K3133" s="87">
        <v>41.468082029999998</v>
      </c>
      <c r="L3133" s="87">
        <v>-89.083272669999999</v>
      </c>
      <c r="M3133" s="87"/>
      <c r="N3133" s="87"/>
      <c r="O3133" s="88"/>
      <c r="P3133" s="87"/>
      <c r="Q3133" s="89"/>
    </row>
    <row r="3134" spans="1:17" x14ac:dyDescent="0.25">
      <c r="A3134" s="143"/>
      <c r="E3134" s="84" t="s">
        <v>10434</v>
      </c>
      <c r="F3134" s="84" t="str">
        <f>IF(E3134=0,"N/A",IF(IF(E3134&gt;"",COUNTIF(E:E,E3134),0)&gt;1,"Yes","No"))</f>
        <v>No</v>
      </c>
      <c r="G3134" s="87" t="s">
        <v>10435</v>
      </c>
      <c r="H3134" s="87"/>
      <c r="I3134" s="87"/>
      <c r="J3134" s="87"/>
      <c r="K3134" s="87"/>
      <c r="L3134" s="87"/>
      <c r="M3134" s="87"/>
      <c r="N3134" s="87"/>
      <c r="O3134" s="88"/>
      <c r="P3134" s="87"/>
      <c r="Q3134" s="89"/>
    </row>
    <row r="3135" spans="1:17" x14ac:dyDescent="0.25">
      <c r="A3135" s="143"/>
      <c r="B3135" s="84" t="str">
        <f>IF(A3135&gt;"",IF(A3135=E3135,"No",(IF(IFERROR(VLOOKUP(A3135,E:E,1,FALSE)=A3135,FALSE),"Duplicate",IF(E3135&gt;"","Mismatch","IT Only")))),"No")</f>
        <v>No</v>
      </c>
      <c r="C3135" s="86" t="s">
        <v>430</v>
      </c>
      <c r="D3135" s="84" t="s">
        <v>431</v>
      </c>
      <c r="E3135" s="84" t="s">
        <v>9144</v>
      </c>
      <c r="F3135" s="84" t="str">
        <f>IF(E3135=0,"N/A",IF(IF(E3135&gt;"",COUNTIF(E:E,E3135),0)&gt;1,"Yes","No"))</f>
        <v>No</v>
      </c>
      <c r="G3135" s="87" t="s">
        <v>9145</v>
      </c>
      <c r="H3135" s="87" t="s">
        <v>444</v>
      </c>
      <c r="I3135" s="87" t="s">
        <v>445</v>
      </c>
      <c r="J3135" s="87" t="s">
        <v>10374</v>
      </c>
      <c r="K3135" s="87">
        <v>40.529933</v>
      </c>
      <c r="L3135" s="87">
        <v>-89.500617000000005</v>
      </c>
      <c r="M3135" s="87"/>
      <c r="N3135" s="87" t="s">
        <v>9144</v>
      </c>
      <c r="O3135" s="87" t="s">
        <v>9146</v>
      </c>
      <c r="P3135" s="87" t="s">
        <v>447</v>
      </c>
      <c r="Q3135" s="87" t="s">
        <v>448</v>
      </c>
    </row>
    <row r="3136" spans="1:17" x14ac:dyDescent="0.25">
      <c r="A3136" s="143"/>
      <c r="B3136" s="84" t="str">
        <f>IF(A3136&gt;"",IF(A3136=E3136,"No",(IF(IFERROR(VLOOKUP(A3136,E:E,1,FALSE)=A3136,FALSE),"Duplicate",IF(E3136&gt;"","Mismatch","IT Only")))),"No")</f>
        <v>No</v>
      </c>
      <c r="C3136" s="86" t="s">
        <v>430</v>
      </c>
      <c r="D3136" s="143" t="s">
        <v>431</v>
      </c>
      <c r="E3136" s="84" t="s">
        <v>9186</v>
      </c>
      <c r="F3136" s="84" t="str">
        <f>IF(E3136=0,"N/A",IF(IF(E3136&gt;"",COUNTIF(E:E,E3136),0)&gt;1,"Yes","No"))</f>
        <v>No</v>
      </c>
      <c r="G3136" s="87" t="s">
        <v>9187</v>
      </c>
      <c r="H3136" s="87" t="s">
        <v>489</v>
      </c>
      <c r="I3136" s="87" t="s">
        <v>435</v>
      </c>
      <c r="J3136" s="87" t="s">
        <v>436</v>
      </c>
      <c r="K3136" s="87">
        <v>39.637909000000001</v>
      </c>
      <c r="L3136" s="87">
        <v>-94.376604</v>
      </c>
      <c r="M3136" s="87"/>
      <c r="N3136" s="87" t="s">
        <v>9186</v>
      </c>
      <c r="O3136" s="94">
        <v>765</v>
      </c>
      <c r="P3136" s="87" t="s">
        <v>657</v>
      </c>
      <c r="Q3136" s="89"/>
    </row>
    <row r="3137" spans="1:17" x14ac:dyDescent="0.25">
      <c r="A3137" s="143"/>
      <c r="B3137" s="143" t="str">
        <f>IF(A3137&gt;"",IF(A3137=E3137,"No",(IF(IFERROR(VLOOKUP(A3137,E:E,1,FALSE)=A3137,FALSE),"Duplicate",IF(E3137&gt;"","Mismatch","IT Only")))),"No")</f>
        <v>No</v>
      </c>
      <c r="C3137" s="86" t="s">
        <v>430</v>
      </c>
      <c r="D3137" s="143" t="s">
        <v>431</v>
      </c>
      <c r="E3137" s="143" t="s">
        <v>9175</v>
      </c>
      <c r="F3137" s="143" t="str">
        <f>IF(E3137=0,"N/A",IF(IF(E3137&gt;"",COUNTIF(E:E,E3137),0)&gt;1,"Yes","No"))</f>
        <v>No</v>
      </c>
      <c r="G3137" s="87" t="s">
        <v>9176</v>
      </c>
      <c r="H3137" s="87" t="s">
        <v>558</v>
      </c>
      <c r="I3137" s="87" t="s">
        <v>445</v>
      </c>
      <c r="J3137" s="87" t="s">
        <v>436</v>
      </c>
      <c r="K3137" s="87">
        <v>38.715266669999998</v>
      </c>
      <c r="L3137" s="87">
        <v>-89.858750000000001</v>
      </c>
      <c r="M3137" s="87"/>
      <c r="N3137" s="87" t="s">
        <v>9177</v>
      </c>
      <c r="O3137" s="87" t="s">
        <v>9178</v>
      </c>
      <c r="P3137" s="87" t="s">
        <v>1961</v>
      </c>
      <c r="Q3137" s="87" t="s">
        <v>1962</v>
      </c>
    </row>
    <row r="3138" spans="1:17" x14ac:dyDescent="0.25">
      <c r="A3138" s="143"/>
      <c r="B3138" s="84" t="str">
        <f>IF(A3138&gt;"",IF(A3138=E3138,"No",(IF(IFERROR(VLOOKUP(A3138,E:E,1,FALSE)=A3138,FALSE),"Duplicate",IF(E3138&gt;"","Mismatch","IT Only")))),"No")</f>
        <v>No</v>
      </c>
      <c r="C3138" s="86" t="s">
        <v>430</v>
      </c>
      <c r="D3138" s="84" t="s">
        <v>431</v>
      </c>
      <c r="E3138" s="84" t="s">
        <v>9159</v>
      </c>
      <c r="F3138" s="84" t="str">
        <f>IF(E3138=0,"N/A",IF(IF(E3138&gt;"",COUNTIF(E:E,E3138),0)&gt;1,"Yes","No"))</f>
        <v>No</v>
      </c>
      <c r="G3138" s="87" t="s">
        <v>9160</v>
      </c>
      <c r="H3138" s="87" t="s">
        <v>444</v>
      </c>
      <c r="I3138" s="87" t="s">
        <v>445</v>
      </c>
      <c r="J3138" s="87" t="s">
        <v>436</v>
      </c>
      <c r="K3138" s="87">
        <v>41.460599999999999</v>
      </c>
      <c r="L3138" s="87">
        <v>-89.08581667</v>
      </c>
      <c r="M3138" s="87"/>
      <c r="N3138" s="87" t="s">
        <v>9161</v>
      </c>
      <c r="O3138" s="87" t="s">
        <v>9162</v>
      </c>
      <c r="P3138" s="87" t="s">
        <v>2265</v>
      </c>
      <c r="Q3138" s="87" t="s">
        <v>2266</v>
      </c>
    </row>
    <row r="3139" spans="1:17" x14ac:dyDescent="0.25">
      <c r="A3139" s="143"/>
      <c r="B3139" s="84" t="str">
        <f>IF(A3139&gt;"",IF(A3139=E3139,"No",(IF(IFERROR(VLOOKUP(A3139,E:E,1,FALSE)=A3139,FALSE),"Duplicate",IF(E3139&gt;"","Mismatch","IT Only")))),"No")</f>
        <v>No</v>
      </c>
      <c r="C3139" s="86" t="s">
        <v>430</v>
      </c>
      <c r="D3139" s="84" t="s">
        <v>431</v>
      </c>
      <c r="E3139" s="84" t="s">
        <v>9171</v>
      </c>
      <c r="F3139" s="84" t="str">
        <f>IF(E3139=0,"N/A",IF(IF(E3139&gt;"",COUNTIF(E:E,E3139),0)&gt;1,"Yes","No"))</f>
        <v>No</v>
      </c>
      <c r="G3139" s="87" t="s">
        <v>9172</v>
      </c>
      <c r="H3139" s="87" t="s">
        <v>558</v>
      </c>
      <c r="I3139" s="87" t="s">
        <v>445</v>
      </c>
      <c r="J3139" s="87" t="s">
        <v>436</v>
      </c>
      <c r="K3139" s="87">
        <v>38.717672999999998</v>
      </c>
      <c r="L3139" s="87">
        <v>-89.885119000000003</v>
      </c>
      <c r="M3139" s="87"/>
      <c r="N3139" s="87" t="s">
        <v>9173</v>
      </c>
      <c r="O3139" s="87" t="s">
        <v>9174</v>
      </c>
      <c r="P3139" s="87" t="s">
        <v>1961</v>
      </c>
      <c r="Q3139" s="87" t="s">
        <v>1962</v>
      </c>
    </row>
    <row r="3140" spans="1:17" x14ac:dyDescent="0.25">
      <c r="A3140" s="93" t="s">
        <v>9151</v>
      </c>
      <c r="B3140" s="143" t="str">
        <f>IF(A3140&gt;"",IF(A3140=E3140,"No",(IF(IFERROR(VLOOKUP(A3140,E:E,1,FALSE)=A3140,FALSE),"Duplicate",IF(E3140&gt;"","Mismatch","IT Only")))),"No")</f>
        <v>Duplicate</v>
      </c>
      <c r="C3140" s="86" t="s">
        <v>463</v>
      </c>
      <c r="D3140" s="143" t="s">
        <v>464</v>
      </c>
      <c r="E3140" s="84" t="s">
        <v>9152</v>
      </c>
      <c r="F3140" s="84" t="str">
        <f>IF(E3140=0,"N/A",IF(IF(E3140&gt;"",COUNTIF(E:E,E3140),0)&gt;1,"Yes","No"))</f>
        <v>No</v>
      </c>
      <c r="G3140" s="87" t="s">
        <v>9153</v>
      </c>
      <c r="H3140" s="87" t="s">
        <v>434</v>
      </c>
      <c r="I3140" s="87" t="s">
        <v>435</v>
      </c>
      <c r="J3140" s="87" t="s">
        <v>830</v>
      </c>
      <c r="K3140" s="87">
        <v>38.978448999999998</v>
      </c>
      <c r="L3140" s="87">
        <v>-91.003733999999994</v>
      </c>
      <c r="M3140" s="87" t="s">
        <v>9154</v>
      </c>
      <c r="N3140" s="87" t="s">
        <v>9152</v>
      </c>
      <c r="O3140" s="94">
        <v>674</v>
      </c>
      <c r="P3140" s="87" t="s">
        <v>699</v>
      </c>
      <c r="Q3140" s="89"/>
    </row>
    <row r="3141" spans="1:17" x14ac:dyDescent="0.25">
      <c r="A3141" s="143"/>
      <c r="B3141" s="84" t="str">
        <f>IF(A3141&gt;"",IF(A3141=E3141,"No",(IF(IFERROR(VLOOKUP(A3141,E:E,1,FALSE)=A3141,FALSE),"Duplicate",IF(E3141&gt;"","Mismatch","IT Only")))),"No")</f>
        <v>No</v>
      </c>
      <c r="C3141" s="86" t="s">
        <v>541</v>
      </c>
      <c r="D3141" s="84" t="s">
        <v>464</v>
      </c>
      <c r="E3141" s="143" t="s">
        <v>9157</v>
      </c>
      <c r="F3141" s="84" t="str">
        <f>IF(E3141=0,"N/A",IF(IF(E3141&gt;"",COUNTIF(E:E,E3141),0)&gt;1,"Yes","No"))</f>
        <v>No</v>
      </c>
      <c r="G3141" s="87" t="s">
        <v>9158</v>
      </c>
      <c r="H3141" s="87" t="s">
        <v>434</v>
      </c>
      <c r="I3141" s="87" t="s">
        <v>435</v>
      </c>
      <c r="J3141" s="87" t="s">
        <v>436</v>
      </c>
      <c r="K3141" s="87">
        <v>38.982776999999999</v>
      </c>
      <c r="L3141" s="87">
        <v>-90.973855999999998</v>
      </c>
      <c r="M3141" s="87"/>
      <c r="N3141" s="87" t="s">
        <v>9157</v>
      </c>
      <c r="O3141" s="94">
        <v>664</v>
      </c>
      <c r="P3141" s="87" t="s">
        <v>699</v>
      </c>
      <c r="Q3141" s="89"/>
    </row>
    <row r="3142" spans="1:17" x14ac:dyDescent="0.25">
      <c r="A3142" s="143"/>
      <c r="B3142" s="84" t="str">
        <f>IF(A3142&gt;"",IF(A3142=E3142,"No",(IF(IFERROR(VLOOKUP(A3142,E:E,1,FALSE)=A3142,FALSE),"Duplicate",IF(E3142&gt;"","Mismatch","IT Only")))),"No")</f>
        <v>No</v>
      </c>
      <c r="C3142" s="86" t="s">
        <v>430</v>
      </c>
      <c r="D3142" s="84" t="s">
        <v>431</v>
      </c>
      <c r="E3142" s="143" t="s">
        <v>9179</v>
      </c>
      <c r="F3142" s="84" t="str">
        <f>IF(E3142=0,"N/A",IF(IF(E3142&gt;"",COUNTIF(E:E,E3142),0)&gt;1,"Yes","No"))</f>
        <v>No</v>
      </c>
      <c r="G3142" s="87" t="s">
        <v>9180</v>
      </c>
      <c r="H3142" s="87" t="s">
        <v>434</v>
      </c>
      <c r="I3142" s="87" t="s">
        <v>435</v>
      </c>
      <c r="J3142" s="87" t="s">
        <v>436</v>
      </c>
      <c r="K3142" s="87">
        <v>38.987504999999999</v>
      </c>
      <c r="L3142" s="87">
        <v>-91.174257999999995</v>
      </c>
      <c r="M3142" s="87"/>
      <c r="N3142" s="87" t="s">
        <v>9179</v>
      </c>
      <c r="O3142" s="94">
        <v>666</v>
      </c>
      <c r="P3142" s="87" t="s">
        <v>699</v>
      </c>
      <c r="Q3142" s="89"/>
    </row>
    <row r="3143" spans="1:17" x14ac:dyDescent="0.25">
      <c r="A3143" s="143"/>
      <c r="B3143" s="84" t="str">
        <f>IF(A3143&gt;"",IF(A3143=E3143,"No",(IF(IFERROR(VLOOKUP(A3143,E:E,1,FALSE)=A3143,FALSE),"Duplicate",IF(E3143&gt;"","Mismatch","IT Only")))),"No")</f>
        <v>No</v>
      </c>
      <c r="C3143" s="86" t="s">
        <v>430</v>
      </c>
      <c r="D3143" s="143" t="s">
        <v>431</v>
      </c>
      <c r="E3143" s="84" t="s">
        <v>9155</v>
      </c>
      <c r="F3143" s="84" t="str">
        <f>IF(E3143=0,"N/A",IF(IF(E3143&gt;"",COUNTIF(E:E,E3143),0)&gt;1,"Yes","No"))</f>
        <v>No</v>
      </c>
      <c r="G3143" s="87" t="s">
        <v>9156</v>
      </c>
      <c r="H3143" s="87" t="s">
        <v>434</v>
      </c>
      <c r="I3143" s="87" t="s">
        <v>435</v>
      </c>
      <c r="J3143" s="87" t="s">
        <v>436</v>
      </c>
      <c r="K3143" s="87">
        <v>38.982776999999999</v>
      </c>
      <c r="L3143" s="87">
        <v>-90.973855999999998</v>
      </c>
      <c r="M3143" s="87"/>
      <c r="N3143" s="87" t="s">
        <v>9155</v>
      </c>
      <c r="O3143" s="94">
        <v>665</v>
      </c>
      <c r="P3143" s="87" t="s">
        <v>699</v>
      </c>
      <c r="Q3143" s="89"/>
    </row>
    <row r="3144" spans="1:17" x14ac:dyDescent="0.25">
      <c r="A3144" s="143"/>
      <c r="B3144" s="143" t="str">
        <f>IF(A3144&gt;"",IF(A3144=E3144,"No",(IF(IFERROR(VLOOKUP(A3144,E:E,1,FALSE)=A3144,FALSE),"Duplicate",IF(E3144&gt;"","Mismatch","IT Only")))),"No")</f>
        <v>No</v>
      </c>
      <c r="C3144" s="86" t="s">
        <v>430</v>
      </c>
      <c r="D3144" s="143" t="s">
        <v>431</v>
      </c>
      <c r="E3144" s="143" t="s">
        <v>9124</v>
      </c>
      <c r="F3144" s="143" t="str">
        <f>IF(E3144=0,"N/A",IF(IF(E3144&gt;"",COUNTIF(E:E,E3144),0)&gt;1,"Yes","No"))</f>
        <v>No</v>
      </c>
      <c r="G3144" s="87" t="s">
        <v>9125</v>
      </c>
      <c r="H3144" s="87" t="s">
        <v>434</v>
      </c>
      <c r="I3144" s="87" t="s">
        <v>435</v>
      </c>
      <c r="J3144" s="87" t="s">
        <v>436</v>
      </c>
      <c r="K3144" s="87">
        <v>38.957433330000001</v>
      </c>
      <c r="L3144" s="87">
        <v>-92.735033329999993</v>
      </c>
      <c r="M3144" s="87"/>
      <c r="N3144" s="87" t="s">
        <v>9124</v>
      </c>
      <c r="O3144" s="94">
        <v>949</v>
      </c>
      <c r="P3144" s="87" t="s">
        <v>1297</v>
      </c>
      <c r="Q3144" s="89"/>
    </row>
    <row r="3145" spans="1:17" ht="30" x14ac:dyDescent="0.25">
      <c r="A3145" s="143" t="s">
        <v>8986</v>
      </c>
      <c r="B3145" s="84" t="str">
        <f>IF(A3145&gt;"",IF(A3145=E3145,"No",(IF(IFERROR(VLOOKUP(A3145,E:E,1,FALSE)=A3145,FALSE),"Duplicate",IF(E3145&gt;"","Mismatch","IT Only")))),"No")</f>
        <v>Mismatch</v>
      </c>
      <c r="C3145" s="86" t="s">
        <v>463</v>
      </c>
      <c r="D3145" s="84" t="s">
        <v>464</v>
      </c>
      <c r="E3145" s="84" t="s">
        <v>10021</v>
      </c>
      <c r="F3145" s="84" t="str">
        <f>IF(E3145=0,"N/A",IF(IF(E3145&gt;"",COUNTIF(E:E,E3145),0)&gt;1,"Yes","No"))</f>
        <v>Yes</v>
      </c>
      <c r="G3145" s="87" t="s">
        <v>8987</v>
      </c>
      <c r="H3145" s="87" t="s">
        <v>893</v>
      </c>
      <c r="I3145" s="87" t="s">
        <v>435</v>
      </c>
      <c r="J3145" s="87" t="s">
        <v>3372</v>
      </c>
      <c r="K3145" s="87">
        <v>37.519345000000001</v>
      </c>
      <c r="L3145" s="87">
        <v>-90.837452999999996</v>
      </c>
      <c r="M3145" s="87"/>
      <c r="N3145" s="87"/>
      <c r="O3145" s="94"/>
      <c r="P3145" s="87"/>
      <c r="Q3145" s="89"/>
    </row>
    <row r="3146" spans="1:17" x14ac:dyDescent="0.25">
      <c r="A3146" s="93" t="s">
        <v>8994</v>
      </c>
      <c r="B3146" s="84" t="str">
        <f>IF(A3146&gt;"",IF(A3146=E3146,"No",(IF(IFERROR(VLOOKUP(A3146,E:E,1,FALSE)=A3146,FALSE),"Duplicate",IF(E3146&gt;"","Mismatch","IT Only")))),"No")</f>
        <v>Mismatch</v>
      </c>
      <c r="C3146" s="86" t="s">
        <v>463</v>
      </c>
      <c r="D3146" s="143" t="s">
        <v>472</v>
      </c>
      <c r="E3146" s="84" t="s">
        <v>8995</v>
      </c>
      <c r="F3146" s="84" t="str">
        <f>IF(E3146=0,"N/A",IF(IF(E3146&gt;"",COUNTIF(E:E,E3146),0)&gt;1,"Yes","No"))</f>
        <v>Yes</v>
      </c>
      <c r="G3146" s="87" t="s">
        <v>8996</v>
      </c>
      <c r="H3146" s="87" t="s">
        <v>692</v>
      </c>
      <c r="I3146" s="87" t="s">
        <v>435</v>
      </c>
      <c r="J3146" s="87" t="s">
        <v>8997</v>
      </c>
      <c r="K3146" s="87">
        <v>37.521416000000002</v>
      </c>
      <c r="L3146" s="87">
        <v>-90.833830000000006</v>
      </c>
      <c r="M3146" s="87"/>
      <c r="N3146" s="87" t="s">
        <v>8998</v>
      </c>
      <c r="O3146" s="104" t="s">
        <v>8999</v>
      </c>
      <c r="P3146" s="87" t="s">
        <v>1039</v>
      </c>
      <c r="Q3146" s="89"/>
    </row>
    <row r="3147" spans="1:17" x14ac:dyDescent="0.25">
      <c r="A3147" s="143" t="s">
        <v>8988</v>
      </c>
      <c r="B3147" s="84" t="str">
        <f>IF(A3147&gt;"",IF(A3147=E3147,"No",(IF(IFERROR(VLOOKUP(A3147,E:E,1,FALSE)=A3147,FALSE),"Duplicate",IF(E3147&gt;"","Mismatch","IT Only")))),"No")</f>
        <v>Mismatch</v>
      </c>
      <c r="C3147" s="86" t="s">
        <v>463</v>
      </c>
      <c r="D3147" s="84" t="s">
        <v>464</v>
      </c>
      <c r="E3147" s="84" t="s">
        <v>10021</v>
      </c>
      <c r="F3147" s="84" t="str">
        <f>IF(E3147=0,"N/A",IF(IF(E3147&gt;"",COUNTIF(E:E,E3147),0)&gt;1,"Yes","No"))</f>
        <v>Yes</v>
      </c>
      <c r="G3147" s="87" t="s">
        <v>8989</v>
      </c>
      <c r="H3147" s="87" t="s">
        <v>893</v>
      </c>
      <c r="I3147" s="87" t="s">
        <v>435</v>
      </c>
      <c r="J3147" s="87" t="s">
        <v>3372</v>
      </c>
      <c r="K3147" s="87">
        <v>37.495134999999998</v>
      </c>
      <c r="L3147" s="87">
        <v>-90.836867999999996</v>
      </c>
      <c r="M3147" s="87"/>
      <c r="N3147" s="87"/>
      <c r="O3147" s="94"/>
      <c r="P3147" s="87"/>
      <c r="Q3147" s="89"/>
    </row>
    <row r="3148" spans="1:17" x14ac:dyDescent="0.25">
      <c r="A3148" s="143" t="s">
        <v>8990</v>
      </c>
      <c r="B3148" s="84" t="str">
        <f>IF(A3148&gt;"",IF(A3148=E3148,"No",(IF(IFERROR(VLOOKUP(A3148,E:E,1,FALSE)=A3148,FALSE),"Duplicate",IF(E3148&gt;"","Mismatch","IT Only")))),"No")</f>
        <v>Mismatch</v>
      </c>
      <c r="C3148" s="86" t="s">
        <v>463</v>
      </c>
      <c r="D3148" s="143" t="s">
        <v>464</v>
      </c>
      <c r="E3148" s="84" t="s">
        <v>10021</v>
      </c>
      <c r="F3148" s="84" t="str">
        <f>IF(E3148=0,"N/A",IF(IF(E3148&gt;"",COUNTIF(E:E,E3148),0)&gt;1,"Yes","No"))</f>
        <v>Yes</v>
      </c>
      <c r="G3148" s="87" t="s">
        <v>8991</v>
      </c>
      <c r="H3148" s="87" t="s">
        <v>893</v>
      </c>
      <c r="I3148" s="87" t="s">
        <v>435</v>
      </c>
      <c r="J3148" s="87" t="s">
        <v>580</v>
      </c>
      <c r="K3148" s="87">
        <v>37.524740999999999</v>
      </c>
      <c r="L3148" s="87">
        <v>-90.825506000000004</v>
      </c>
      <c r="M3148" s="87"/>
      <c r="N3148" s="87"/>
      <c r="O3148" s="94"/>
      <c r="P3148" s="87"/>
      <c r="Q3148" s="89"/>
    </row>
    <row r="3149" spans="1:17" x14ac:dyDescent="0.25">
      <c r="A3149" s="143" t="s">
        <v>8992</v>
      </c>
      <c r="B3149" s="84" t="str">
        <f>IF(A3149&gt;"",IF(A3149=E3149,"No",(IF(IFERROR(VLOOKUP(A3149,E:E,1,FALSE)=A3149,FALSE),"Duplicate",IF(E3149&gt;"","Mismatch","IT Only")))),"No")</f>
        <v>Mismatch</v>
      </c>
      <c r="C3149" s="86" t="s">
        <v>463</v>
      </c>
      <c r="D3149" s="84" t="s">
        <v>464</v>
      </c>
      <c r="E3149" s="84" t="s">
        <v>10021</v>
      </c>
      <c r="F3149" s="84" t="str">
        <f>IF(E3149=0,"N/A",IF(IF(E3149&gt;"",COUNTIF(E:E,E3149),0)&gt;1,"Yes","No"))</f>
        <v>Yes</v>
      </c>
      <c r="G3149" s="87" t="s">
        <v>8993</v>
      </c>
      <c r="H3149" s="87" t="s">
        <v>893</v>
      </c>
      <c r="I3149" s="87" t="s">
        <v>435</v>
      </c>
      <c r="J3149" s="87" t="s">
        <v>3372</v>
      </c>
      <c r="K3149" s="87">
        <v>37.538995</v>
      </c>
      <c r="L3149" s="87">
        <v>-90.816036999999994</v>
      </c>
      <c r="M3149" s="87"/>
      <c r="N3149" s="87"/>
      <c r="O3149" s="94"/>
      <c r="P3149" s="87"/>
      <c r="Q3149" s="89"/>
    </row>
    <row r="3150" spans="1:17" x14ac:dyDescent="0.25">
      <c r="A3150" s="143"/>
      <c r="B3150" s="143" t="str">
        <f>IF(A3150&gt;"",IF(A3150=E3150,"No",(IF(IFERROR(VLOOKUP(A3150,E:E,1,FALSE)=A3150,FALSE),"Duplicate",IF(E3150&gt;"","Mismatch","IT Only")))),"No")</f>
        <v>No</v>
      </c>
      <c r="C3150" s="86" t="s">
        <v>430</v>
      </c>
      <c r="D3150" s="143" t="s">
        <v>431</v>
      </c>
      <c r="E3150" s="143" t="s">
        <v>9133</v>
      </c>
      <c r="F3150" s="143" t="str">
        <f>IF(E3150=0,"N/A",IF(IF(E3150&gt;"",COUNTIF(E:E,E3150),0)&gt;1,"Yes","No"))</f>
        <v>No</v>
      </c>
      <c r="G3150" s="87" t="s">
        <v>9134</v>
      </c>
      <c r="H3150" s="87" t="s">
        <v>444</v>
      </c>
      <c r="I3150" s="87" t="s">
        <v>445</v>
      </c>
      <c r="J3150" s="87" t="s">
        <v>436</v>
      </c>
      <c r="K3150" s="106">
        <v>41.097732999999998</v>
      </c>
      <c r="L3150" s="106">
        <v>-89.859516999999997</v>
      </c>
      <c r="M3150" s="87"/>
      <c r="N3150" s="87" t="s">
        <v>9133</v>
      </c>
      <c r="O3150" s="87" t="s">
        <v>9135</v>
      </c>
      <c r="P3150" s="87" t="s">
        <v>447</v>
      </c>
      <c r="Q3150" s="87" t="s">
        <v>448</v>
      </c>
    </row>
    <row r="3151" spans="1:17" x14ac:dyDescent="0.25">
      <c r="A3151" s="143"/>
      <c r="B3151" s="84" t="str">
        <f>IF(A3151&gt;"",IF(A3151=E3151,"No",(IF(IFERROR(VLOOKUP(A3151,E:E,1,FALSE)=A3151,FALSE),"Duplicate",IF(E3151&gt;"","Mismatch","IT Only")))),"No")</f>
        <v>No</v>
      </c>
      <c r="C3151" s="86" t="s">
        <v>430</v>
      </c>
      <c r="D3151" s="84" t="s">
        <v>431</v>
      </c>
      <c r="E3151" s="84" t="s">
        <v>9199</v>
      </c>
      <c r="F3151" s="84" t="str">
        <f>IF(E3151=0,"N/A",IF(IF(E3151&gt;"",COUNTIF(E:E,E3151),0)&gt;1,"Yes","No"))</f>
        <v>No</v>
      </c>
      <c r="G3151" s="87" t="s">
        <v>9200</v>
      </c>
      <c r="H3151" s="87" t="s">
        <v>528</v>
      </c>
      <c r="I3151" s="87" t="s">
        <v>445</v>
      </c>
      <c r="J3151" s="87" t="s">
        <v>436</v>
      </c>
      <c r="K3151" s="87">
        <v>39.812666669999999</v>
      </c>
      <c r="L3151" s="87">
        <v>-88.263549999999995</v>
      </c>
      <c r="M3151" s="87"/>
      <c r="N3151" s="87" t="s">
        <v>9199</v>
      </c>
      <c r="O3151" s="87" t="s">
        <v>9201</v>
      </c>
      <c r="P3151" s="87" t="s">
        <v>714</v>
      </c>
      <c r="Q3151" s="87" t="s">
        <v>715</v>
      </c>
    </row>
    <row r="3152" spans="1:17" x14ac:dyDescent="0.25">
      <c r="A3152" s="143" t="s">
        <v>9190</v>
      </c>
      <c r="B3152" s="84" t="str">
        <f>IF(A3152&gt;"",IF(A3152=E3152,"No",(IF(IFERROR(VLOOKUP(A3152,E:E,1,FALSE)=A3152,FALSE),"Duplicate",IF(E3152&gt;"","Mismatch","IT Only")))),"No")</f>
        <v>No</v>
      </c>
      <c r="C3152" s="86" t="s">
        <v>430</v>
      </c>
      <c r="D3152" s="143" t="s">
        <v>431</v>
      </c>
      <c r="E3152" s="84" t="s">
        <v>9190</v>
      </c>
      <c r="F3152" s="84" t="str">
        <f>IF(E3152=0,"N/A",IF(IF(E3152&gt;"",COUNTIF(E:E,E3152),0)&gt;1,"Yes","No"))</f>
        <v>No</v>
      </c>
      <c r="G3152" s="87" t="s">
        <v>9191</v>
      </c>
      <c r="H3152" s="87" t="s">
        <v>528</v>
      </c>
      <c r="I3152" s="87" t="s">
        <v>445</v>
      </c>
      <c r="J3152" s="87" t="s">
        <v>580</v>
      </c>
      <c r="K3152" s="87">
        <v>39.794544000000002</v>
      </c>
      <c r="L3152" s="87">
        <v>-88.289694999999995</v>
      </c>
      <c r="M3152" s="87" t="s">
        <v>9192</v>
      </c>
      <c r="N3152" s="87"/>
      <c r="O3152" s="94"/>
      <c r="P3152" s="87"/>
      <c r="Q3152" s="89"/>
    </row>
    <row r="3153" spans="1:17" x14ac:dyDescent="0.25">
      <c r="A3153" s="143"/>
      <c r="B3153" s="84" t="str">
        <f>IF(A3153&gt;"",IF(A3153=E3153,"No",(IF(IFERROR(VLOOKUP(A3153,E:E,1,FALSE)=A3153,FALSE),"Duplicate",IF(E3153&gt;"","Mismatch","IT Only")))),"No")</f>
        <v>No</v>
      </c>
      <c r="C3153" s="86" t="s">
        <v>430</v>
      </c>
      <c r="D3153" s="143" t="s">
        <v>431</v>
      </c>
      <c r="E3153" s="84" t="s">
        <v>9196</v>
      </c>
      <c r="F3153" s="84" t="str">
        <f>IF(E3153=0,"N/A",IF(IF(E3153&gt;"",COUNTIF(E:E,E3153),0)&gt;1,"Yes","No"))</f>
        <v>No</v>
      </c>
      <c r="G3153" s="87" t="s">
        <v>9197</v>
      </c>
      <c r="H3153" s="87" t="s">
        <v>528</v>
      </c>
      <c r="I3153" s="87" t="s">
        <v>445</v>
      </c>
      <c r="J3153" s="87" t="s">
        <v>436</v>
      </c>
      <c r="K3153" s="87">
        <v>39.791166670000003</v>
      </c>
      <c r="L3153" s="87">
        <v>-88.273416670000003</v>
      </c>
      <c r="M3153" s="87"/>
      <c r="N3153" s="87" t="s">
        <v>9196</v>
      </c>
      <c r="O3153" s="87" t="s">
        <v>9198</v>
      </c>
      <c r="P3153" s="87" t="s">
        <v>714</v>
      </c>
      <c r="Q3153" s="87" t="s">
        <v>715</v>
      </c>
    </row>
    <row r="3154" spans="1:17" x14ac:dyDescent="0.25">
      <c r="A3154" s="143" t="s">
        <v>9193</v>
      </c>
      <c r="B3154" s="84" t="str">
        <f>IF(A3154&gt;"",IF(A3154=E3154,"No",(IF(IFERROR(VLOOKUP(A3154,E:E,1,FALSE)=A3154,FALSE),"Duplicate",IF(E3154&gt;"","Mismatch","IT Only")))),"No")</f>
        <v>No</v>
      </c>
      <c r="C3154" s="86" t="s">
        <v>430</v>
      </c>
      <c r="D3154" s="84" t="s">
        <v>431</v>
      </c>
      <c r="E3154" s="84" t="s">
        <v>9193</v>
      </c>
      <c r="F3154" s="84" t="str">
        <f>IF(E3154=0,"N/A",IF(IF(E3154&gt;"",COUNTIF(E:E,E3154),0)&gt;1,"Yes","No"))</f>
        <v>No</v>
      </c>
      <c r="G3154" s="87" t="s">
        <v>9194</v>
      </c>
      <c r="H3154" s="87" t="s">
        <v>528</v>
      </c>
      <c r="I3154" s="87" t="s">
        <v>445</v>
      </c>
      <c r="J3154" s="87" t="s">
        <v>9195</v>
      </c>
      <c r="K3154" s="87">
        <v>39.813054000000001</v>
      </c>
      <c r="L3154" s="87">
        <v>-88.353055999999995</v>
      </c>
      <c r="M3154" s="87"/>
      <c r="N3154" s="87"/>
      <c r="O3154" s="94"/>
      <c r="P3154" s="87"/>
      <c r="Q3154" s="89"/>
    </row>
    <row r="3155" spans="1:17" x14ac:dyDescent="0.25">
      <c r="A3155" s="143"/>
      <c r="B3155" s="84" t="str">
        <f>IF(A3155&gt;"",IF(A3155=E3155,"No",(IF(IFERROR(VLOOKUP(A3155,E:E,1,FALSE)=A3155,FALSE),"Duplicate",IF(E3155&gt;"","Mismatch","IT Only")))),"No")</f>
        <v>No</v>
      </c>
      <c r="C3155" s="86" t="s">
        <v>430</v>
      </c>
      <c r="D3155" s="84" t="s">
        <v>431</v>
      </c>
      <c r="E3155" s="84" t="s">
        <v>9202</v>
      </c>
      <c r="F3155" s="84" t="str">
        <f>IF(E3155=0,"N/A",IF(IF(E3155&gt;"",COUNTIF(E:E,E3155),0)&gt;1,"Yes","No"))</f>
        <v>No</v>
      </c>
      <c r="G3155" s="87" t="s">
        <v>9203</v>
      </c>
      <c r="H3155" s="87" t="s">
        <v>528</v>
      </c>
      <c r="I3155" s="87" t="s">
        <v>445</v>
      </c>
      <c r="J3155" s="87" t="s">
        <v>436</v>
      </c>
      <c r="K3155" s="87">
        <v>39.797333330000001</v>
      </c>
      <c r="L3155" s="87">
        <v>-88.351050000000001</v>
      </c>
      <c r="M3155" s="87"/>
      <c r="N3155" s="87" t="s">
        <v>9202</v>
      </c>
      <c r="O3155" s="87" t="s">
        <v>9204</v>
      </c>
      <c r="P3155" s="87" t="s">
        <v>714</v>
      </c>
      <c r="Q3155" s="87" t="s">
        <v>715</v>
      </c>
    </row>
    <row r="3156" spans="1:17" x14ac:dyDescent="0.25">
      <c r="A3156" s="93" t="s">
        <v>9205</v>
      </c>
      <c r="B3156" s="84" t="str">
        <f>IF(A3156&gt;"",IF(A3156=E3156,"No",(IF(IFERROR(VLOOKUP(A3156,E:E,1,FALSE)=A3156,FALSE),"Duplicate",IF(E3156&gt;"","Mismatch","IT Only")))),"No")</f>
        <v>No</v>
      </c>
      <c r="C3156" s="86" t="s">
        <v>463</v>
      </c>
      <c r="D3156" s="84" t="s">
        <v>472</v>
      </c>
      <c r="E3156" s="84" t="s">
        <v>9206</v>
      </c>
      <c r="F3156" s="84" t="str">
        <f>IF(E3156=0,"N/A",IF(IF(E3156&gt;"",COUNTIF(E:E,E3156),0)&gt;1,"Yes","No"))</f>
        <v>No</v>
      </c>
      <c r="G3156" s="87" t="s">
        <v>9207</v>
      </c>
      <c r="H3156" s="87" t="s">
        <v>528</v>
      </c>
      <c r="I3156" s="87" t="s">
        <v>445</v>
      </c>
      <c r="J3156" s="87" t="s">
        <v>552</v>
      </c>
      <c r="K3156" s="87">
        <v>39.813166670000001</v>
      </c>
      <c r="L3156" s="87">
        <v>-88.353116670000006</v>
      </c>
      <c r="M3156" s="87"/>
      <c r="N3156" s="87" t="s">
        <v>9206</v>
      </c>
      <c r="O3156" s="87" t="s">
        <v>9208</v>
      </c>
      <c r="P3156" s="87" t="s">
        <v>714</v>
      </c>
      <c r="Q3156" s="87" t="s">
        <v>715</v>
      </c>
    </row>
    <row r="3157" spans="1:17" x14ac:dyDescent="0.25">
      <c r="A3157" s="143"/>
      <c r="B3157" s="84" t="str">
        <f>IF(A3157&gt;"",IF(A3157=E3157,"No",(IF(IFERROR(VLOOKUP(A3157,E:E,1,FALSE)=A3157,FALSE),"Duplicate",IF(E3157&gt;"","Mismatch","IT Only")))),"No")</f>
        <v>No</v>
      </c>
      <c r="C3157" s="86" t="s">
        <v>430</v>
      </c>
      <c r="D3157" s="84" t="s">
        <v>431</v>
      </c>
      <c r="E3157" s="84" t="s">
        <v>9138</v>
      </c>
      <c r="F3157" s="84" t="str">
        <f>IF(E3157=0,"N/A",IF(IF(E3157&gt;"",COUNTIF(E:E,E3157),0)&gt;1,"Yes","No"))</f>
        <v>No</v>
      </c>
      <c r="G3157" s="87" t="s">
        <v>9139</v>
      </c>
      <c r="H3157" s="87" t="s">
        <v>593</v>
      </c>
      <c r="I3157" s="87" t="s">
        <v>435</v>
      </c>
      <c r="J3157" s="87" t="s">
        <v>436</v>
      </c>
      <c r="K3157" s="87">
        <v>38.720399999999998</v>
      </c>
      <c r="L3157" s="87">
        <v>-90.605000000000004</v>
      </c>
      <c r="M3157" s="87"/>
      <c r="N3157" s="87" t="s">
        <v>9138</v>
      </c>
      <c r="O3157" s="94">
        <v>580</v>
      </c>
      <c r="P3157" s="87" t="s">
        <v>1054</v>
      </c>
      <c r="Q3157" s="89"/>
    </row>
    <row r="3158" spans="1:17" x14ac:dyDescent="0.25">
      <c r="A3158" s="143"/>
      <c r="B3158" s="84" t="str">
        <f>IF(A3158&gt;"",IF(A3158=E3158,"No",(IF(IFERROR(VLOOKUP(A3158,E:E,1,FALSE)=A3158,FALSE),"Duplicate",IF(E3158&gt;"","Mismatch","IT Only")))),"No")</f>
        <v>No</v>
      </c>
      <c r="C3158" s="86" t="s">
        <v>430</v>
      </c>
      <c r="D3158" s="84" t="s">
        <v>431</v>
      </c>
      <c r="E3158" s="84" t="s">
        <v>9014</v>
      </c>
      <c r="F3158" s="84" t="str">
        <f>IF(E3158=0,"N/A",IF(IF(E3158&gt;"",COUNTIF(E:E,E3158),0)&gt;1,"Yes","No"))</f>
        <v>No</v>
      </c>
      <c r="G3158" s="87" t="s">
        <v>9015</v>
      </c>
      <c r="H3158" s="87" t="s">
        <v>528</v>
      </c>
      <c r="I3158" s="87" t="s">
        <v>445</v>
      </c>
      <c r="J3158" s="87" t="s">
        <v>436</v>
      </c>
      <c r="K3158" s="87"/>
      <c r="L3158" s="87"/>
      <c r="M3158" s="87"/>
      <c r="N3158" s="87" t="s">
        <v>9014</v>
      </c>
      <c r="O3158" s="87" t="s">
        <v>9016</v>
      </c>
      <c r="P3158" s="87" t="s">
        <v>714</v>
      </c>
      <c r="Q3158" s="87" t="s">
        <v>715</v>
      </c>
    </row>
    <row r="3159" spans="1:17" x14ac:dyDescent="0.25">
      <c r="A3159" s="143"/>
      <c r="B3159" s="84" t="str">
        <f>IF(A3159&gt;"",IF(A3159=E3159,"No",(IF(IFERROR(VLOOKUP(A3159,E:E,1,FALSE)=A3159,FALSE),"Duplicate",IF(E3159&gt;"","Mismatch","IT Only")))),"No")</f>
        <v>No</v>
      </c>
      <c r="C3159" s="86" t="s">
        <v>430</v>
      </c>
      <c r="D3159" s="84" t="s">
        <v>431</v>
      </c>
      <c r="E3159" s="84" t="s">
        <v>9017</v>
      </c>
      <c r="F3159" s="84" t="str">
        <f>IF(E3159=0,"N/A",IF(IF(E3159&gt;"",COUNTIF(E:E,E3159),0)&gt;1,"Yes","No"))</f>
        <v>No</v>
      </c>
      <c r="G3159" s="87" t="s">
        <v>9018</v>
      </c>
      <c r="H3159" s="87" t="s">
        <v>528</v>
      </c>
      <c r="I3159" s="87" t="s">
        <v>445</v>
      </c>
      <c r="J3159" s="87" t="s">
        <v>436</v>
      </c>
      <c r="K3159" s="87">
        <v>39.567984000000003</v>
      </c>
      <c r="L3159" s="87">
        <v>-89.268568000000002</v>
      </c>
      <c r="M3159" s="87"/>
      <c r="N3159" s="87" t="s">
        <v>9017</v>
      </c>
      <c r="O3159" s="87" t="s">
        <v>9019</v>
      </c>
      <c r="P3159" s="87" t="s">
        <v>714</v>
      </c>
      <c r="Q3159" s="87" t="s">
        <v>715</v>
      </c>
    </row>
    <row r="3160" spans="1:17" x14ac:dyDescent="0.25">
      <c r="B3160" s="84" t="str">
        <f>IF(A3160&gt;"",IF(A3160=E3160,"No",(IF(IFERROR(VLOOKUP(A3160,E:E,1,FALSE)=A3160,FALSE),"Duplicate",IF(E3160&gt;"","Mismatch","IT Only")))),"No")</f>
        <v>No</v>
      </c>
      <c r="C3160" s="86" t="s">
        <v>430</v>
      </c>
      <c r="D3160" s="143" t="s">
        <v>431</v>
      </c>
      <c r="E3160" s="143" t="s">
        <v>9024</v>
      </c>
      <c r="F3160" s="84" t="str">
        <f>IF(E3160=0,"N/A",IF(IF(E3160&gt;"",COUNTIF(E:E,E3160),0)&gt;1,"Yes","No"))</f>
        <v>No</v>
      </c>
      <c r="G3160" s="87" t="s">
        <v>9025</v>
      </c>
      <c r="H3160" s="87" t="s">
        <v>528</v>
      </c>
      <c r="I3160" s="87" t="s">
        <v>445</v>
      </c>
      <c r="J3160" s="87" t="s">
        <v>436</v>
      </c>
      <c r="K3160" s="87">
        <v>39.540142000000003</v>
      </c>
      <c r="L3160" s="87">
        <v>-89.301629000000005</v>
      </c>
      <c r="M3160" s="87"/>
      <c r="N3160" s="87" t="s">
        <v>9024</v>
      </c>
      <c r="O3160" s="87" t="s">
        <v>9026</v>
      </c>
      <c r="P3160" s="87" t="s">
        <v>714</v>
      </c>
      <c r="Q3160" s="87" t="s">
        <v>715</v>
      </c>
    </row>
    <row r="3161" spans="1:17" x14ac:dyDescent="0.25">
      <c r="A3161" s="143" t="s">
        <v>9209</v>
      </c>
      <c r="B3161" s="84" t="str">
        <f>IF(A3161&gt;"",IF(A3161=E3161,"No",(IF(IFERROR(VLOOKUP(A3161,E:E,1,FALSE)=A3161,FALSE),"Duplicate",IF(E3161&gt;"","Mismatch","IT Only")))),"No")</f>
        <v>No</v>
      </c>
      <c r="C3161" s="86" t="s">
        <v>430</v>
      </c>
      <c r="D3161" s="143" t="s">
        <v>431</v>
      </c>
      <c r="E3161" s="84" t="s">
        <v>9210</v>
      </c>
      <c r="F3161" s="84" t="str">
        <f>IF(E3161=0,"N/A",IF(IF(E3161&gt;"",COUNTIF(E:E,E3161),0)&gt;1,"Yes","No"))</f>
        <v>No</v>
      </c>
      <c r="G3161" s="87" t="s">
        <v>9211</v>
      </c>
      <c r="H3161" s="87" t="s">
        <v>644</v>
      </c>
      <c r="I3161" s="87" t="s">
        <v>435</v>
      </c>
      <c r="J3161" s="87" t="s">
        <v>436</v>
      </c>
      <c r="K3161" s="87">
        <v>38.494466670000001</v>
      </c>
      <c r="L3161" s="87">
        <v>-90.510199999999998</v>
      </c>
      <c r="M3161" s="87"/>
      <c r="N3161" s="87" t="s">
        <v>9210</v>
      </c>
      <c r="O3161" s="88">
        <v>98</v>
      </c>
      <c r="P3161" s="87" t="s">
        <v>645</v>
      </c>
      <c r="Q3161" s="89"/>
    </row>
    <row r="3162" spans="1:17" x14ac:dyDescent="0.25">
      <c r="B3162" s="84" t="s">
        <v>10076</v>
      </c>
      <c r="C3162" s="86" t="s">
        <v>430</v>
      </c>
      <c r="D3162" s="143" t="s">
        <v>431</v>
      </c>
      <c r="E3162" s="84" t="s">
        <v>10186</v>
      </c>
      <c r="F3162" s="84" t="s">
        <v>10076</v>
      </c>
      <c r="G3162" s="87" t="s">
        <v>10187</v>
      </c>
      <c r="H3162" s="87" t="s">
        <v>558</v>
      </c>
      <c r="I3162" s="87" t="s">
        <v>445</v>
      </c>
      <c r="J3162" s="87" t="s">
        <v>3372</v>
      </c>
      <c r="K3162" s="87">
        <v>39.13673</v>
      </c>
      <c r="L3162" s="87">
        <v>-89.489303000000007</v>
      </c>
      <c r="M3162" s="87"/>
      <c r="N3162" s="87"/>
      <c r="O3162" s="87"/>
      <c r="P3162" s="87"/>
      <c r="Q3162" s="87"/>
    </row>
    <row r="3163" spans="1:17" x14ac:dyDescent="0.25">
      <c r="A3163" s="143"/>
      <c r="B3163" s="143" t="str">
        <f>IF(A3163&gt;"",IF(A3163=E3163,"No",(IF(IFERROR(VLOOKUP(A3163,E:E,1,FALSE)=A3163,FALSE),"Duplicate",IF(E3163&gt;"","Mismatch","IT Only")))),"No")</f>
        <v>No</v>
      </c>
      <c r="C3163" s="86" t="s">
        <v>430</v>
      </c>
      <c r="D3163" s="143" t="s">
        <v>431</v>
      </c>
      <c r="E3163" s="143" t="s">
        <v>9030</v>
      </c>
      <c r="F3163" s="143" t="str">
        <f>IF(E3163=0,"N/A",IF(IF(E3163&gt;"",COUNTIF(E:E,E3163),0)&gt;1,"Yes","No"))</f>
        <v>No</v>
      </c>
      <c r="G3163" s="87" t="s">
        <v>9031</v>
      </c>
      <c r="H3163" s="87" t="s">
        <v>528</v>
      </c>
      <c r="I3163" s="87" t="s">
        <v>445</v>
      </c>
      <c r="J3163" s="87" t="s">
        <v>436</v>
      </c>
      <c r="K3163" s="87">
        <v>39.553659000000003</v>
      </c>
      <c r="L3163" s="87">
        <v>-89.281536000000003</v>
      </c>
      <c r="M3163" s="87"/>
      <c r="N3163" s="87" t="s">
        <v>9030</v>
      </c>
      <c r="O3163" s="87" t="s">
        <v>9032</v>
      </c>
      <c r="P3163" s="87" t="s">
        <v>714</v>
      </c>
      <c r="Q3163" s="87" t="s">
        <v>715</v>
      </c>
    </row>
    <row r="3164" spans="1:17" x14ac:dyDescent="0.25">
      <c r="A3164" s="143"/>
      <c r="B3164" s="84" t="str">
        <f>IF(A3164&gt;"",IF(A3164=E3164,"No",(IF(IFERROR(VLOOKUP(A3164,E:E,1,FALSE)=A3164,FALSE),"Duplicate",IF(E3164&gt;"","Mismatch","IT Only")))),"No")</f>
        <v>No</v>
      </c>
      <c r="C3164" s="86" t="s">
        <v>430</v>
      </c>
      <c r="D3164" s="143" t="s">
        <v>431</v>
      </c>
      <c r="E3164" s="84" t="s">
        <v>9037</v>
      </c>
      <c r="F3164" s="84" t="str">
        <f>IF(E3164=0,"N/A",IF(IF(E3164&gt;"",COUNTIF(E:E,E3164),0)&gt;1,"Yes","No"))</f>
        <v>No</v>
      </c>
      <c r="G3164" s="87" t="s">
        <v>9038</v>
      </c>
      <c r="H3164" s="87" t="s">
        <v>444</v>
      </c>
      <c r="I3164" s="87" t="s">
        <v>445</v>
      </c>
      <c r="J3164" s="87" t="s">
        <v>436</v>
      </c>
      <c r="K3164" s="87">
        <v>40.675184999999999</v>
      </c>
      <c r="L3164" s="87">
        <v>-89.503905000000003</v>
      </c>
      <c r="M3164" s="87"/>
      <c r="N3164" s="87" t="s">
        <v>9037</v>
      </c>
      <c r="O3164" s="87" t="s">
        <v>9039</v>
      </c>
      <c r="P3164" s="87" t="s">
        <v>447</v>
      </c>
      <c r="Q3164" s="87" t="s">
        <v>448</v>
      </c>
    </row>
    <row r="3165" spans="1:17" x14ac:dyDescent="0.25">
      <c r="A3165" s="143"/>
      <c r="B3165" s="84" t="str">
        <f>IF(A3165&gt;"",IF(A3165=E3165,"No",(IF(IFERROR(VLOOKUP(A3165,E:E,1,FALSE)=A3165,FALSE),"Duplicate",IF(E3165&gt;"","Mismatch","IT Only")))),"No")</f>
        <v>No</v>
      </c>
      <c r="C3165" s="203" t="s">
        <v>430</v>
      </c>
      <c r="D3165" s="203" t="s">
        <v>431</v>
      </c>
      <c r="E3165" s="84" t="s">
        <v>10127</v>
      </c>
      <c r="F3165" s="84" t="str">
        <f>IF(E3165=0,"N/A",IF(IF(E3165&gt;"",COUNTIF(E:E,E3165),0)&gt;1,"Yes","No"))</f>
        <v>No</v>
      </c>
      <c r="G3165" s="87" t="s">
        <v>10126</v>
      </c>
      <c r="H3165" s="130" t="s">
        <v>10083</v>
      </c>
      <c r="I3165" s="130" t="s">
        <v>445</v>
      </c>
      <c r="J3165" s="130" t="s">
        <v>536</v>
      </c>
      <c r="K3165" s="87">
        <v>40.102899999999998</v>
      </c>
      <c r="L3165" s="87">
        <v>-88.396199999999993</v>
      </c>
      <c r="M3165" s="87"/>
      <c r="N3165" s="87"/>
      <c r="O3165" s="87"/>
      <c r="P3165" s="87"/>
      <c r="Q3165" s="87"/>
    </row>
    <row r="3166" spans="1:17" x14ac:dyDescent="0.25">
      <c r="B3166" s="84" t="str">
        <f>IF(A3166&gt;"",IF(A3166=E3166,"No",(IF(IFERROR(VLOOKUP(A3166,E:E,1,FALSE)=A3166,FALSE),"Duplicate",IF(E3166&gt;"","Mismatch","IT Only")))),"No")</f>
        <v>No</v>
      </c>
      <c r="C3166" s="86" t="s">
        <v>430</v>
      </c>
      <c r="D3166" s="143" t="s">
        <v>431</v>
      </c>
      <c r="E3166" s="143" t="s">
        <v>9214</v>
      </c>
      <c r="F3166" s="84" t="str">
        <f>IF(E3166=0,"N/A",IF(IF(E3166&gt;"",COUNTIF(E:E,E3166),0)&gt;1,"Yes","No"))</f>
        <v>No</v>
      </c>
      <c r="G3166" s="87" t="s">
        <v>9215</v>
      </c>
      <c r="H3166" s="87" t="s">
        <v>680</v>
      </c>
      <c r="I3166" s="87" t="s">
        <v>445</v>
      </c>
      <c r="J3166" s="87" t="s">
        <v>436</v>
      </c>
      <c r="K3166" s="87">
        <v>37.278833329999998</v>
      </c>
      <c r="L3166" s="87">
        <v>-89.182316670000006</v>
      </c>
      <c r="M3166" s="87"/>
      <c r="N3166" s="87" t="s">
        <v>9214</v>
      </c>
      <c r="O3166" s="87" t="s">
        <v>9216</v>
      </c>
      <c r="P3166" s="87" t="s">
        <v>684</v>
      </c>
      <c r="Q3166" s="87" t="s">
        <v>685</v>
      </c>
    </row>
    <row r="3167" spans="1:17" x14ac:dyDescent="0.25">
      <c r="A3167" s="143"/>
      <c r="B3167" s="84" t="str">
        <f>IF(A3167&gt;"",IF(A3167=E3167,"No",(IF(IFERROR(VLOOKUP(A3167,E:E,1,FALSE)=A3167,FALSE),"Duplicate",IF(E3167&gt;"","Mismatch","IT Only")))),"No")</f>
        <v>No</v>
      </c>
      <c r="C3167" s="86" t="s">
        <v>430</v>
      </c>
      <c r="D3167" s="84" t="s">
        <v>431</v>
      </c>
      <c r="E3167" s="84" t="s">
        <v>9217</v>
      </c>
      <c r="F3167" s="84" t="str">
        <f>IF(E3167=0,"N/A",IF(IF(E3167&gt;"",COUNTIF(E:E,E3167),0)&gt;1,"Yes","No"))</f>
        <v>No</v>
      </c>
      <c r="G3167" s="87" t="s">
        <v>9218</v>
      </c>
      <c r="H3167" s="87" t="s">
        <v>692</v>
      </c>
      <c r="I3167" s="87" t="s">
        <v>435</v>
      </c>
      <c r="J3167" s="87" t="s">
        <v>436</v>
      </c>
      <c r="K3167" s="147">
        <v>37.861829999698401</v>
      </c>
      <c r="L3167" s="147">
        <v>-90.5265699997897</v>
      </c>
      <c r="M3167" s="87"/>
      <c r="N3167" s="87" t="s">
        <v>9217</v>
      </c>
      <c r="O3167" s="94">
        <v>118</v>
      </c>
      <c r="P3167" s="87" t="s">
        <v>1039</v>
      </c>
      <c r="Q3167" s="89"/>
    </row>
    <row r="3168" spans="1:17" x14ac:dyDescent="0.25">
      <c r="A3168" s="84" t="s">
        <v>9219</v>
      </c>
      <c r="B3168" s="84" t="str">
        <f>IF(A3168&gt;"",IF(A3168=E3168,"No",(IF(IFERROR(VLOOKUP(A3168,E:E,1,FALSE)=A3168,FALSE),"Duplicate",IF(E3168&gt;"","Mismatch","IT Only")))),"No")</f>
        <v>No</v>
      </c>
      <c r="C3168" s="86" t="s">
        <v>430</v>
      </c>
      <c r="D3168" s="84" t="s">
        <v>431</v>
      </c>
      <c r="E3168" s="84" t="s">
        <v>9219</v>
      </c>
      <c r="F3168" s="84" t="str">
        <f>IF(E3168=0,"N/A",IF(IF(E3168&gt;"",COUNTIF(E:E,E3168),0)&gt;1,"Yes","No"))</f>
        <v>No</v>
      </c>
      <c r="G3168" s="87" t="s">
        <v>9220</v>
      </c>
      <c r="H3168" s="87" t="s">
        <v>758</v>
      </c>
      <c r="I3168" s="87" t="s">
        <v>435</v>
      </c>
      <c r="J3168" s="87" t="s">
        <v>580</v>
      </c>
      <c r="K3168" s="87">
        <v>38.482835000000001</v>
      </c>
      <c r="L3168" s="87">
        <v>-91.004324999999994</v>
      </c>
      <c r="M3168" s="87"/>
      <c r="N3168" s="87"/>
      <c r="O3168" s="94"/>
      <c r="P3168" s="87"/>
      <c r="Q3168" s="89"/>
    </row>
    <row r="3169" spans="1:17" x14ac:dyDescent="0.25">
      <c r="B3169" s="84" t="str">
        <f>IF(A3169&gt;"",IF(A3169=E3169,"No",(IF(IFERROR(VLOOKUP(A3169,E:E,1,FALSE)=A3169,FALSE),"Duplicate",IF(E3169&gt;"","Mismatch","IT Only")))),"No")</f>
        <v>No</v>
      </c>
      <c r="C3169" s="86" t="s">
        <v>430</v>
      </c>
      <c r="D3169" s="84" t="s">
        <v>431</v>
      </c>
      <c r="E3169" s="84" t="s">
        <v>9229</v>
      </c>
      <c r="F3169" s="84" t="str">
        <f>IF(E3169=0,"N/A",IF(IF(E3169&gt;"",COUNTIF(E:E,E3169),0)&gt;1,"Yes","No"))</f>
        <v>No</v>
      </c>
      <c r="G3169" s="87" t="s">
        <v>9230</v>
      </c>
      <c r="H3169" s="87" t="s">
        <v>489</v>
      </c>
      <c r="I3169" s="87" t="s">
        <v>435</v>
      </c>
      <c r="J3169" s="87" t="s">
        <v>436</v>
      </c>
      <c r="K3169" s="87">
        <v>38.558267000000001</v>
      </c>
      <c r="L3169" s="87">
        <v>-92.176198999999997</v>
      </c>
      <c r="M3169" s="87"/>
      <c r="N3169" s="87" t="s">
        <v>9229</v>
      </c>
      <c r="O3169" s="94">
        <v>996</v>
      </c>
      <c r="P3169" s="87" t="s">
        <v>490</v>
      </c>
      <c r="Q3169" s="89"/>
    </row>
    <row r="3170" spans="1:17" x14ac:dyDescent="0.25">
      <c r="A3170" s="143"/>
      <c r="B3170" s="143" t="str">
        <f>IF(A3170&gt;"",IF(A3170=E3170,"No",(IF(IFERROR(VLOOKUP(A3170,E:E,1,FALSE)=A3170,FALSE),"Duplicate",IF(E3170&gt;"","Mismatch","IT Only")))),"No")</f>
        <v>No</v>
      </c>
      <c r="C3170" s="86" t="s">
        <v>430</v>
      </c>
      <c r="D3170" s="143" t="s">
        <v>431</v>
      </c>
      <c r="E3170" s="143" t="s">
        <v>9221</v>
      </c>
      <c r="F3170" s="143" t="str">
        <f>IF(E3170=0,"N/A",IF(IF(E3170&gt;"",COUNTIF(E:E,E3170),0)&gt;1,"Yes","No"))</f>
        <v>No</v>
      </c>
      <c r="G3170" s="87" t="s">
        <v>9222</v>
      </c>
      <c r="H3170" s="87" t="s">
        <v>644</v>
      </c>
      <c r="I3170" s="87" t="s">
        <v>435</v>
      </c>
      <c r="J3170" s="87" t="s">
        <v>436</v>
      </c>
      <c r="K3170" s="87">
        <v>38.453066669999998</v>
      </c>
      <c r="L3170" s="87">
        <v>-91.009316670000004</v>
      </c>
      <c r="M3170" s="87"/>
      <c r="N3170" s="87" t="s">
        <v>9223</v>
      </c>
      <c r="O3170" s="94">
        <v>555</v>
      </c>
      <c r="P3170" s="87" t="s">
        <v>1562</v>
      </c>
      <c r="Q3170" s="89"/>
    </row>
    <row r="3171" spans="1:17" x14ac:dyDescent="0.25">
      <c r="A3171" s="143"/>
      <c r="B3171" s="84" t="str">
        <f>IF(A3171&gt;"",IF(A3171=E3171,"No",(IF(IFERROR(VLOOKUP(A3171,E:E,1,FALSE)=A3171,FALSE),"Duplicate",IF(E3171&gt;"","Mismatch","IT Only")))),"No")</f>
        <v>No</v>
      </c>
      <c r="C3171" s="86" t="s">
        <v>430</v>
      </c>
      <c r="D3171" s="84" t="s">
        <v>431</v>
      </c>
      <c r="E3171" s="84" t="s">
        <v>9226</v>
      </c>
      <c r="F3171" s="84" t="str">
        <f>IF(E3171=0,"N/A",IF(IF(E3171&gt;"",COUNTIF(E:E,E3171),0)&gt;1,"Yes","No"))</f>
        <v>No</v>
      </c>
      <c r="G3171" s="87" t="s">
        <v>9227</v>
      </c>
      <c r="H3171" s="87" t="s">
        <v>444</v>
      </c>
      <c r="I3171" s="87" t="s">
        <v>445</v>
      </c>
      <c r="J3171" s="87" t="s">
        <v>436</v>
      </c>
      <c r="K3171" s="87">
        <v>40.725026999999997</v>
      </c>
      <c r="L3171" s="87">
        <v>-89.616197</v>
      </c>
      <c r="M3171" s="87"/>
      <c r="N3171" s="87" t="s">
        <v>9226</v>
      </c>
      <c r="O3171" s="87" t="s">
        <v>9228</v>
      </c>
      <c r="P3171" s="87" t="s">
        <v>447</v>
      </c>
      <c r="Q3171" s="87" t="s">
        <v>448</v>
      </c>
    </row>
    <row r="3172" spans="1:17" x14ac:dyDescent="0.25">
      <c r="B3172" s="84" t="str">
        <f>IF(A3172&gt;"",IF(A3172=E3172,"No",(IF(IFERROR(VLOOKUP(A3172,E:E,1,FALSE)=A3172,FALSE),"Duplicate",IF(E3172&gt;"","Mismatch","IT Only")))),"No")</f>
        <v>No</v>
      </c>
      <c r="C3172" s="86" t="s">
        <v>430</v>
      </c>
      <c r="D3172" s="143" t="s">
        <v>431</v>
      </c>
      <c r="E3172" s="84" t="s">
        <v>9257</v>
      </c>
      <c r="F3172" s="84" t="str">
        <f>IF(E3172=0,"N/A",IF(IF(E3172&gt;"",COUNTIF(E:E,E3172),0)&gt;1,"Yes","No"))</f>
        <v>No</v>
      </c>
      <c r="G3172" s="87" t="s">
        <v>9258</v>
      </c>
      <c r="H3172" s="87" t="s">
        <v>672</v>
      </c>
      <c r="I3172" s="87" t="s">
        <v>445</v>
      </c>
      <c r="J3172" s="87" t="s">
        <v>436</v>
      </c>
      <c r="K3172" s="87">
        <v>40.111499999999999</v>
      </c>
      <c r="L3172" s="87">
        <v>-88.191100000000006</v>
      </c>
      <c r="M3172" s="87"/>
      <c r="N3172" s="87" t="s">
        <v>9259</v>
      </c>
      <c r="O3172" s="87" t="s">
        <v>9260</v>
      </c>
      <c r="P3172" s="87" t="s">
        <v>675</v>
      </c>
      <c r="Q3172" s="87" t="s">
        <v>676</v>
      </c>
    </row>
    <row r="3173" spans="1:17" x14ac:dyDescent="0.25">
      <c r="B3173" s="84" t="str">
        <f>IF(A3173&gt;"",IF(A3173=E3173,"No",(IF(IFERROR(VLOOKUP(A3173,E:E,1,FALSE)=A3173,FALSE),"Duplicate",IF(E3173&gt;"","Mismatch","IT Only")))),"No")</f>
        <v>No</v>
      </c>
      <c r="C3173" s="86" t="s">
        <v>430</v>
      </c>
      <c r="D3173" s="143" t="s">
        <v>431</v>
      </c>
      <c r="E3173" s="84" t="s">
        <v>9233</v>
      </c>
      <c r="F3173" s="84" t="str">
        <f>IF(E3173=0,"N/A",IF(IF(E3173&gt;"",COUNTIF(E:E,E3173),0)&gt;1,"Yes","No"))</f>
        <v>No</v>
      </c>
      <c r="G3173" s="87" t="s">
        <v>9234</v>
      </c>
      <c r="H3173" s="87" t="s">
        <v>672</v>
      </c>
      <c r="I3173" s="87" t="s">
        <v>445</v>
      </c>
      <c r="J3173" s="87" t="s">
        <v>436</v>
      </c>
      <c r="K3173" s="87">
        <v>40.11536667</v>
      </c>
      <c r="L3173" s="87">
        <v>-88.214833330000005</v>
      </c>
      <c r="M3173" s="87"/>
      <c r="N3173" s="87" t="s">
        <v>9235</v>
      </c>
      <c r="O3173" s="87" t="s">
        <v>9236</v>
      </c>
      <c r="P3173" s="87" t="s">
        <v>675</v>
      </c>
      <c r="Q3173" s="87" t="s">
        <v>676</v>
      </c>
    </row>
    <row r="3174" spans="1:17" x14ac:dyDescent="0.25">
      <c r="A3174" s="143"/>
      <c r="B3174" s="143" t="str">
        <f>IF(A3174&gt;"",IF(A3174=E3174,"No",(IF(IFERROR(VLOOKUP(A3174,E:E,1,FALSE)=A3174,FALSE),"Duplicate",IF(E3174&gt;"","Mismatch","IT Only")))),"No")</f>
        <v>No</v>
      </c>
      <c r="C3174" s="86" t="s">
        <v>430</v>
      </c>
      <c r="D3174" s="143" t="s">
        <v>431</v>
      </c>
      <c r="E3174" s="143" t="s">
        <v>9237</v>
      </c>
      <c r="F3174" s="143" t="str">
        <f>IF(E3174=0,"N/A",IF(IF(E3174&gt;"",COUNTIF(E:E,E3174),0)&gt;1,"Yes","No"))</f>
        <v>No</v>
      </c>
      <c r="G3174" s="87" t="s">
        <v>9238</v>
      </c>
      <c r="H3174" s="87" t="s">
        <v>672</v>
      </c>
      <c r="I3174" s="87" t="s">
        <v>445</v>
      </c>
      <c r="J3174" s="87" t="s">
        <v>436</v>
      </c>
      <c r="K3174" s="87">
        <v>40.115549999999999</v>
      </c>
      <c r="L3174" s="87">
        <v>-88.215549999999993</v>
      </c>
      <c r="M3174" s="87"/>
      <c r="N3174" s="87" t="s">
        <v>9239</v>
      </c>
      <c r="O3174" s="87" t="s">
        <v>9240</v>
      </c>
      <c r="P3174" s="87" t="s">
        <v>675</v>
      </c>
      <c r="Q3174" s="87" t="s">
        <v>676</v>
      </c>
    </row>
    <row r="3175" spans="1:17" x14ac:dyDescent="0.25">
      <c r="A3175" s="143"/>
      <c r="B3175" s="84" t="str">
        <f>IF(A3175&gt;"",IF(A3175=E3175,"No",(IF(IFERROR(VLOOKUP(A3175,E:E,1,FALSE)=A3175,FALSE),"Duplicate",IF(E3175&gt;"","Mismatch","IT Only")))),"No")</f>
        <v>No</v>
      </c>
      <c r="C3175" s="86" t="s">
        <v>430</v>
      </c>
      <c r="D3175" s="84" t="s">
        <v>431</v>
      </c>
      <c r="E3175" s="84" t="s">
        <v>9261</v>
      </c>
      <c r="F3175" s="84" t="str">
        <f>IF(E3175=0,"N/A",IF(IF(E3175&gt;"",COUNTIF(E:E,E3175),0)&gt;1,"Yes","No"))</f>
        <v>No</v>
      </c>
      <c r="G3175" s="87" t="s">
        <v>9262</v>
      </c>
      <c r="H3175" s="87" t="s">
        <v>672</v>
      </c>
      <c r="I3175" s="87" t="s">
        <v>445</v>
      </c>
      <c r="J3175" s="87" t="s">
        <v>436</v>
      </c>
      <c r="K3175" s="87">
        <v>40.109285999999997</v>
      </c>
      <c r="L3175" s="87">
        <v>-88.191194999999993</v>
      </c>
      <c r="M3175" s="87"/>
      <c r="N3175" s="87" t="s">
        <v>9263</v>
      </c>
      <c r="O3175" s="87" t="s">
        <v>9264</v>
      </c>
      <c r="P3175" s="87" t="s">
        <v>675</v>
      </c>
      <c r="Q3175" s="87" t="s">
        <v>676</v>
      </c>
    </row>
    <row r="3176" spans="1:17" x14ac:dyDescent="0.25">
      <c r="A3176" s="143"/>
      <c r="B3176" s="84" t="str">
        <f>IF(A3176&gt;"",IF(A3176=E3176,"No",(IF(IFERROR(VLOOKUP(A3176,E:E,1,FALSE)=A3176,FALSE),"Duplicate",IF(E3176&gt;"","Mismatch","IT Only")))),"No")</f>
        <v>No</v>
      </c>
      <c r="C3176" s="86" t="s">
        <v>430</v>
      </c>
      <c r="D3176" s="143" t="s">
        <v>431</v>
      </c>
      <c r="E3176" s="84" t="s">
        <v>9265</v>
      </c>
      <c r="F3176" s="84" t="str">
        <f>IF(E3176=0,"N/A",IF(IF(E3176&gt;"",COUNTIF(E:E,E3176),0)&gt;1,"Yes","No"))</f>
        <v>No</v>
      </c>
      <c r="G3176" s="87" t="s">
        <v>9266</v>
      </c>
      <c r="H3176" s="87" t="s">
        <v>672</v>
      </c>
      <c r="I3176" s="87" t="s">
        <v>445</v>
      </c>
      <c r="J3176" s="87" t="s">
        <v>436</v>
      </c>
      <c r="K3176" s="87">
        <v>40.10857</v>
      </c>
      <c r="L3176" s="87">
        <v>-88.191192000000001</v>
      </c>
      <c r="M3176" s="87"/>
      <c r="N3176" s="87" t="s">
        <v>9267</v>
      </c>
      <c r="O3176" s="87" t="s">
        <v>9268</v>
      </c>
      <c r="P3176" s="87" t="s">
        <v>675</v>
      </c>
      <c r="Q3176" s="87" t="s">
        <v>676</v>
      </c>
    </row>
    <row r="3177" spans="1:17" x14ac:dyDescent="0.25">
      <c r="A3177" s="143"/>
      <c r="B3177" s="84" t="str">
        <f>IF(A3177&gt;"",IF(A3177=E3177,"No",(IF(IFERROR(VLOOKUP(A3177,E:E,1,FALSE)=A3177,FALSE),"Duplicate",IF(E3177&gt;"","Mismatch","IT Only")))),"No")</f>
        <v>No</v>
      </c>
      <c r="C3177" s="86" t="s">
        <v>430</v>
      </c>
      <c r="D3177" s="84" t="s">
        <v>431</v>
      </c>
      <c r="E3177" s="84" t="s">
        <v>9241</v>
      </c>
      <c r="F3177" s="84" t="str">
        <f>IF(E3177=0,"N/A",IF(IF(E3177&gt;"",COUNTIF(E:E,E3177),0)&gt;1,"Yes","No"))</f>
        <v>No</v>
      </c>
      <c r="G3177" s="87" t="s">
        <v>9242</v>
      </c>
      <c r="H3177" s="87" t="s">
        <v>672</v>
      </c>
      <c r="I3177" s="87" t="s">
        <v>445</v>
      </c>
      <c r="J3177" s="87" t="s">
        <v>436</v>
      </c>
      <c r="K3177" s="87">
        <v>40.11556667</v>
      </c>
      <c r="L3177" s="87">
        <v>-88.202449999999999</v>
      </c>
      <c r="M3177" s="87"/>
      <c r="N3177" s="87" t="s">
        <v>9243</v>
      </c>
      <c r="O3177" s="87" t="s">
        <v>9244</v>
      </c>
      <c r="P3177" s="87" t="s">
        <v>675</v>
      </c>
      <c r="Q3177" s="87" t="s">
        <v>676</v>
      </c>
    </row>
    <row r="3178" spans="1:17" x14ac:dyDescent="0.25">
      <c r="A3178" s="143"/>
      <c r="B3178" s="84" t="str">
        <f>IF(A3178&gt;"",IF(A3178=E3178,"No",(IF(IFERROR(VLOOKUP(A3178,E:E,1,FALSE)=A3178,FALSE),"Duplicate",IF(E3178&gt;"","Mismatch","IT Only")))),"No")</f>
        <v>No</v>
      </c>
      <c r="C3178" s="86" t="s">
        <v>430</v>
      </c>
      <c r="D3178" s="143" t="s">
        <v>431</v>
      </c>
      <c r="E3178" s="84" t="s">
        <v>9245</v>
      </c>
      <c r="F3178" s="84" t="str">
        <f>IF(E3178=0,"N/A",IF(IF(E3178&gt;"",COUNTIF(E:E,E3178),0)&gt;1,"Yes","No"))</f>
        <v>No</v>
      </c>
      <c r="G3178" s="87" t="s">
        <v>9246</v>
      </c>
      <c r="H3178" s="87" t="s">
        <v>672</v>
      </c>
      <c r="I3178" s="87" t="s">
        <v>445</v>
      </c>
      <c r="J3178" s="87" t="s">
        <v>436</v>
      </c>
      <c r="K3178" s="87">
        <v>40.118299999999998</v>
      </c>
      <c r="L3178" s="87">
        <v>-88.223650000000006</v>
      </c>
      <c r="M3178" s="87"/>
      <c r="N3178" s="87" t="s">
        <v>9247</v>
      </c>
      <c r="O3178" s="87" t="s">
        <v>9248</v>
      </c>
      <c r="P3178" s="87" t="s">
        <v>675</v>
      </c>
      <c r="Q3178" s="87" t="s">
        <v>676</v>
      </c>
    </row>
    <row r="3179" spans="1:17" x14ac:dyDescent="0.25">
      <c r="A3179" s="143"/>
      <c r="B3179" s="84" t="str">
        <f>IF(A3179&gt;"",IF(A3179=E3179,"No",(IF(IFERROR(VLOOKUP(A3179,E:E,1,FALSE)=A3179,FALSE),"Duplicate",IF(E3179&gt;"","Mismatch","IT Only")))),"No")</f>
        <v>No</v>
      </c>
      <c r="C3179" s="86" t="s">
        <v>430</v>
      </c>
      <c r="D3179" s="143" t="s">
        <v>431</v>
      </c>
      <c r="E3179" s="84" t="s">
        <v>9253</v>
      </c>
      <c r="F3179" s="84" t="str">
        <f>IF(E3179=0,"N/A",IF(IF(E3179&gt;"",COUNTIF(E:E,E3179),0)&gt;1,"Yes","No"))</f>
        <v>No</v>
      </c>
      <c r="G3179" s="87" t="s">
        <v>9254</v>
      </c>
      <c r="H3179" s="87" t="s">
        <v>672</v>
      </c>
      <c r="I3179" s="87" t="s">
        <v>445</v>
      </c>
      <c r="J3179" s="87" t="s">
        <v>436</v>
      </c>
      <c r="K3179" s="87">
        <v>40.084016669999997</v>
      </c>
      <c r="L3179" s="87">
        <v>-88.190950000000001</v>
      </c>
      <c r="M3179" s="87"/>
      <c r="N3179" s="87" t="s">
        <v>9255</v>
      </c>
      <c r="O3179" s="87" t="s">
        <v>9256</v>
      </c>
      <c r="P3179" s="87" t="s">
        <v>675</v>
      </c>
      <c r="Q3179" s="87" t="s">
        <v>676</v>
      </c>
    </row>
    <row r="3180" spans="1:17" x14ac:dyDescent="0.25">
      <c r="A3180" s="143"/>
      <c r="B3180" s="84" t="str">
        <f>IF(A3180&gt;"",IF(A3180=E3180,"No",(IF(IFERROR(VLOOKUP(A3180,E:E,1,FALSE)=A3180,FALSE),"Duplicate",IF(E3180&gt;"","Mismatch","IT Only")))),"No")</f>
        <v>No</v>
      </c>
      <c r="C3180" s="86" t="s">
        <v>430</v>
      </c>
      <c r="D3180" s="143" t="s">
        <v>431</v>
      </c>
      <c r="E3180" s="84" t="s">
        <v>9273</v>
      </c>
      <c r="F3180" s="84" t="str">
        <f>IF(E3180=0,"N/A",IF(IF(E3180&gt;"",COUNTIF(E:E,E3180),0)&gt;1,"Yes","No"))</f>
        <v>No</v>
      </c>
      <c r="G3180" s="87" t="s">
        <v>9274</v>
      </c>
      <c r="H3180" s="87" t="s">
        <v>672</v>
      </c>
      <c r="I3180" s="87" t="s">
        <v>445</v>
      </c>
      <c r="J3180" s="87" t="s">
        <v>436</v>
      </c>
      <c r="K3180" s="87">
        <v>40.104916670000001</v>
      </c>
      <c r="L3180" s="87">
        <v>-88.191483329999997</v>
      </c>
      <c r="M3180" s="87"/>
      <c r="N3180" s="87" t="s">
        <v>9275</v>
      </c>
      <c r="O3180" s="87" t="s">
        <v>9276</v>
      </c>
      <c r="P3180" s="87" t="s">
        <v>675</v>
      </c>
      <c r="Q3180" s="87" t="s">
        <v>676</v>
      </c>
    </row>
    <row r="3181" spans="1:17" x14ac:dyDescent="0.25">
      <c r="A3181" s="93" t="s">
        <v>9277</v>
      </c>
      <c r="B3181" s="84" t="str">
        <f>IF(A3181&gt;"",IF(A3181=E3181,"No",(IF(IFERROR(VLOOKUP(A3181,E:E,1,FALSE)=A3181,FALSE),"Duplicate",IF(E3181&gt;"","Mismatch","IT Only")))),"No")</f>
        <v>Mismatch</v>
      </c>
      <c r="C3181" s="86" t="s">
        <v>463</v>
      </c>
      <c r="D3181" s="143" t="s">
        <v>464</v>
      </c>
      <c r="E3181" s="143" t="s">
        <v>9278</v>
      </c>
      <c r="F3181" s="84" t="str">
        <f>IF(E3181=0,"N/A",IF(IF(E3181&gt;"",COUNTIF(E:E,E3181),0)&gt;1,"Yes","No"))</f>
        <v>No</v>
      </c>
      <c r="G3181" s="87" t="s">
        <v>9278</v>
      </c>
      <c r="H3181" s="87" t="s">
        <v>479</v>
      </c>
      <c r="I3181" s="87" t="s">
        <v>445</v>
      </c>
      <c r="J3181" s="87" t="s">
        <v>467</v>
      </c>
      <c r="K3181" s="87">
        <v>40.071945280000001</v>
      </c>
      <c r="L3181" s="87">
        <v>-91.365394719999998</v>
      </c>
      <c r="M3181" s="87"/>
      <c r="N3181" s="87" t="s">
        <v>9278</v>
      </c>
      <c r="O3181" s="87" t="s">
        <v>9279</v>
      </c>
      <c r="P3181" s="87" t="s">
        <v>482</v>
      </c>
      <c r="Q3181" s="87" t="s">
        <v>483</v>
      </c>
    </row>
    <row r="3182" spans="1:17" x14ac:dyDescent="0.25">
      <c r="A3182" s="143"/>
      <c r="B3182" s="84" t="str">
        <f>IF(A3182&gt;"",IF(A3182=E3182,"No",(IF(IFERROR(VLOOKUP(A3182,E:E,1,FALSE)=A3182,FALSE),"Duplicate",IF(E3182&gt;"","Mismatch","IT Only")))),"No")</f>
        <v>No</v>
      </c>
      <c r="C3182" s="86" t="s">
        <v>430</v>
      </c>
      <c r="D3182" s="143" t="s">
        <v>431</v>
      </c>
      <c r="E3182" s="84" t="s">
        <v>9269</v>
      </c>
      <c r="F3182" s="84" t="str">
        <f>IF(E3182=0,"N/A",IF(IF(E3182&gt;"",COUNTIF(E:E,E3182),0)&gt;1,"Yes","No"))</f>
        <v>No</v>
      </c>
      <c r="G3182" s="87" t="s">
        <v>9270</v>
      </c>
      <c r="H3182" s="87" t="s">
        <v>672</v>
      </c>
      <c r="I3182" s="87" t="s">
        <v>445</v>
      </c>
      <c r="J3182" s="87" t="s">
        <v>436</v>
      </c>
      <c r="K3182" s="106">
        <v>40.084000000000003</v>
      </c>
      <c r="L3182" s="106">
        <v>-88.223833330000005</v>
      </c>
      <c r="M3182" s="87"/>
      <c r="N3182" s="87" t="s">
        <v>9271</v>
      </c>
      <c r="O3182" s="87" t="s">
        <v>9272</v>
      </c>
      <c r="P3182" s="87" t="s">
        <v>675</v>
      </c>
      <c r="Q3182" s="87" t="s">
        <v>676</v>
      </c>
    </row>
    <row r="3183" spans="1:17" x14ac:dyDescent="0.25">
      <c r="A3183" s="143"/>
      <c r="B3183" s="143" t="str">
        <f>IF(A3183&gt;"",IF(A3183=E3183,"No",(IF(IFERROR(VLOOKUP(A3183,E:E,1,FALSE)=A3183,FALSE),"Duplicate",IF(E3183&gt;"","Mismatch","IT Only")))),"No")</f>
        <v>No</v>
      </c>
      <c r="C3183" s="203" t="s">
        <v>430</v>
      </c>
      <c r="D3183" s="203" t="s">
        <v>431</v>
      </c>
      <c r="E3183" s="143" t="s">
        <v>10137</v>
      </c>
      <c r="F3183" s="143" t="str">
        <f>IF(E3183=0,"N/A",IF(IF(E3183&gt;"",COUNTIF(E:E,E3183),0)&gt;1,"Yes","No"))</f>
        <v>No</v>
      </c>
      <c r="G3183" s="87" t="s">
        <v>10136</v>
      </c>
      <c r="H3183" s="130" t="s">
        <v>10083</v>
      </c>
      <c r="I3183" s="130" t="s">
        <v>445</v>
      </c>
      <c r="J3183" s="130" t="s">
        <v>536</v>
      </c>
      <c r="K3183" s="87">
        <v>40.112699999999997</v>
      </c>
      <c r="L3183" s="87">
        <v>-88.1738</v>
      </c>
      <c r="M3183" s="87"/>
      <c r="N3183" s="87"/>
      <c r="O3183" s="87"/>
      <c r="P3183" s="87"/>
      <c r="Q3183" s="87"/>
    </row>
    <row r="3184" spans="1:17" x14ac:dyDescent="0.25">
      <c r="A3184" s="143"/>
      <c r="B3184" s="143" t="str">
        <f>IF(A3184&gt;"",IF(A3184=E3184,"No",(IF(IFERROR(VLOOKUP(A3184,E:E,1,FALSE)=A3184,FALSE),"Duplicate",IF(E3184&gt;"","Mismatch","IT Only")))),"No")</f>
        <v>No</v>
      </c>
      <c r="C3184" s="86" t="s">
        <v>430</v>
      </c>
      <c r="D3184" s="143" t="s">
        <v>431</v>
      </c>
      <c r="E3184" s="143" t="s">
        <v>9305</v>
      </c>
      <c r="F3184" s="143" t="str">
        <f>IF(E3184=0,"N/A",IF(IF(E3184&gt;"",COUNTIF(E:E,E3184),0)&gt;1,"Yes","No"))</f>
        <v>No</v>
      </c>
      <c r="G3184" s="87" t="s">
        <v>9306</v>
      </c>
      <c r="H3184" s="87" t="s">
        <v>444</v>
      </c>
      <c r="I3184" s="87" t="s">
        <v>445</v>
      </c>
      <c r="J3184" s="87" t="s">
        <v>436</v>
      </c>
      <c r="K3184" s="87">
        <v>41.347266670000003</v>
      </c>
      <c r="L3184" s="87">
        <v>-89.000183329999999</v>
      </c>
      <c r="M3184" s="87"/>
      <c r="N3184" s="87" t="s">
        <v>9307</v>
      </c>
      <c r="O3184" s="87" t="s">
        <v>9308</v>
      </c>
      <c r="P3184" s="87" t="s">
        <v>2265</v>
      </c>
      <c r="Q3184" s="87" t="s">
        <v>2266</v>
      </c>
    </row>
    <row r="3185" spans="1:17" x14ac:dyDescent="0.25">
      <c r="A3185" s="143"/>
      <c r="B3185" s="143" t="str">
        <f>IF(A3185&gt;"",IF(A3185=E3185,"No",(IF(IFERROR(VLOOKUP(A3185,E:E,1,FALSE)=A3185,FALSE),"Duplicate",IF(E3185&gt;"","Mismatch","IT Only")))),"No")</f>
        <v>No</v>
      </c>
      <c r="C3185" s="86" t="s">
        <v>430</v>
      </c>
      <c r="D3185" s="143" t="s">
        <v>431</v>
      </c>
      <c r="E3185" s="143" t="s">
        <v>9297</v>
      </c>
      <c r="F3185" s="143" t="str">
        <f>IF(E3185=0,"N/A",IF(IF(E3185&gt;"",COUNTIF(E:E,E3185),0)&gt;1,"Yes","No"))</f>
        <v>No</v>
      </c>
      <c r="G3185" s="87" t="s">
        <v>9298</v>
      </c>
      <c r="H3185" s="87" t="s">
        <v>444</v>
      </c>
      <c r="I3185" s="87" t="s">
        <v>445</v>
      </c>
      <c r="J3185" s="87" t="s">
        <v>436</v>
      </c>
      <c r="K3185" s="87">
        <v>41.343166670000002</v>
      </c>
      <c r="L3185" s="87">
        <v>-89.002433330000002</v>
      </c>
      <c r="M3185" s="87"/>
      <c r="N3185" s="87" t="s">
        <v>9299</v>
      </c>
      <c r="O3185" s="87" t="s">
        <v>9300</v>
      </c>
      <c r="P3185" s="87" t="s">
        <v>2265</v>
      </c>
      <c r="Q3185" s="87" t="s">
        <v>2266</v>
      </c>
    </row>
    <row r="3186" spans="1:17" x14ac:dyDescent="0.25">
      <c r="A3186" s="143"/>
      <c r="B3186" s="84" t="str">
        <f>IF(A3186&gt;"",IF(A3186=E3186,"No",(IF(IFERROR(VLOOKUP(A3186,E:E,1,FALSE)=A3186,FALSE),"Duplicate",IF(E3186&gt;"","Mismatch","IT Only")))),"No")</f>
        <v>No</v>
      </c>
      <c r="C3186" s="86" t="s">
        <v>430</v>
      </c>
      <c r="D3186" s="143" t="s">
        <v>431</v>
      </c>
      <c r="E3186" s="84" t="s">
        <v>9295</v>
      </c>
      <c r="F3186" s="84" t="str">
        <f>IF(E3186=0,"N/A",IF(IF(E3186&gt;"",COUNTIF(E:E,E3186),0)&gt;1,"Yes","No"))</f>
        <v>No</v>
      </c>
      <c r="G3186" s="87" t="s">
        <v>9296</v>
      </c>
      <c r="H3186" s="87" t="s">
        <v>489</v>
      </c>
      <c r="I3186" s="87" t="s">
        <v>435</v>
      </c>
      <c r="J3186" s="87" t="s">
        <v>436</v>
      </c>
      <c r="K3186" s="87">
        <v>39.73715</v>
      </c>
      <c r="L3186" s="87">
        <v>-93.629266670000007</v>
      </c>
      <c r="M3186" s="87"/>
      <c r="N3186" s="87" t="s">
        <v>9295</v>
      </c>
      <c r="O3186" s="94">
        <v>760</v>
      </c>
      <c r="P3186" s="87" t="s">
        <v>657</v>
      </c>
      <c r="Q3186" s="89"/>
    </row>
    <row r="3187" spans="1:17" x14ac:dyDescent="0.25">
      <c r="A3187" s="143" t="s">
        <v>9993</v>
      </c>
      <c r="B3187" s="84" t="str">
        <f>IF(A3187&gt;"",IF(A3187=E3187,"No",(IF(IFERROR(VLOOKUP(A3187,E:E,1,FALSE)=A3187,FALSE),"Duplicate",IF(E3187&gt;"","Mismatch","IT Only")))),"No")</f>
        <v>No</v>
      </c>
      <c r="C3187" s="86" t="s">
        <v>430</v>
      </c>
      <c r="D3187" s="143" t="s">
        <v>431</v>
      </c>
      <c r="E3187" s="84" t="s">
        <v>9301</v>
      </c>
      <c r="F3187" s="84" t="str">
        <f>IF(E3187=0,"N/A",IF(IF(E3187&gt;"",COUNTIF(E:E,E3187),0)&gt;1,"Yes","No"))</f>
        <v>No</v>
      </c>
      <c r="G3187" s="87" t="s">
        <v>9302</v>
      </c>
      <c r="H3187" s="87" t="s">
        <v>444</v>
      </c>
      <c r="I3187" s="87" t="s">
        <v>445</v>
      </c>
      <c r="J3187" s="87" t="s">
        <v>467</v>
      </c>
      <c r="K3187" s="106">
        <v>41.346233329999997</v>
      </c>
      <c r="L3187" s="106">
        <v>-89.019350000000003</v>
      </c>
      <c r="M3187" s="87"/>
      <c r="N3187" s="87" t="s">
        <v>9303</v>
      </c>
      <c r="O3187" s="87" t="s">
        <v>9304</v>
      </c>
      <c r="P3187" s="87" t="s">
        <v>2265</v>
      </c>
      <c r="Q3187" s="87" t="s">
        <v>2266</v>
      </c>
    </row>
    <row r="3188" spans="1:17" x14ac:dyDescent="0.25">
      <c r="A3188" s="143" t="s">
        <v>9293</v>
      </c>
      <c r="B3188" s="84" t="str">
        <f>IF(A3188&gt;"",IF(A3188=E3188,"No",(IF(IFERROR(VLOOKUP(A3188,E:E,1,FALSE)=A3188,FALSE),"Duplicate",IF(E3188&gt;"","Mismatch","IT Only")))),"No")</f>
        <v>No</v>
      </c>
      <c r="C3188" s="86" t="s">
        <v>430</v>
      </c>
      <c r="D3188" s="143" t="s">
        <v>431</v>
      </c>
      <c r="E3188" s="84" t="s">
        <v>9293</v>
      </c>
      <c r="F3188" s="84" t="str">
        <f>IF(E3188=0,"N/A",IF(IF(E3188&gt;"",COUNTIF(E:E,E3188),0)&gt;1,"Yes","No"))</f>
        <v>No</v>
      </c>
      <c r="G3188" s="87" t="s">
        <v>9294</v>
      </c>
      <c r="H3188" s="87" t="s">
        <v>801</v>
      </c>
      <c r="I3188" s="87" t="s">
        <v>435</v>
      </c>
      <c r="J3188" s="87" t="s">
        <v>580</v>
      </c>
      <c r="K3188" s="87">
        <v>39.740945000000004</v>
      </c>
      <c r="L3188" s="87">
        <v>-93.658158</v>
      </c>
      <c r="M3188" s="87"/>
      <c r="N3188" s="87"/>
      <c r="O3188" s="88"/>
      <c r="P3188" s="87"/>
      <c r="Q3188" s="89"/>
    </row>
    <row r="3189" spans="1:17" x14ac:dyDescent="0.25">
      <c r="B3189" s="84" t="str">
        <f>IF(A3189&gt;"",IF(A3189=E3189,"No",(IF(IFERROR(VLOOKUP(A3189,E:E,1,FALSE)=A3189,FALSE),"Duplicate",IF(E3189&gt;"","Mismatch","IT Only")))),"No")</f>
        <v>No</v>
      </c>
      <c r="C3189" s="203" t="s">
        <v>430</v>
      </c>
      <c r="D3189" s="203" t="s">
        <v>431</v>
      </c>
      <c r="E3189" s="84" t="s">
        <v>10141</v>
      </c>
      <c r="F3189" s="84" t="str">
        <f>IF(E3189=0,"N/A",IF(IF(E3189&gt;"",COUNTIF(E:E,E3189),0)&gt;1,"Yes","No"))</f>
        <v>No</v>
      </c>
      <c r="G3189" s="87" t="s">
        <v>10140</v>
      </c>
      <c r="H3189" s="130" t="s">
        <v>10083</v>
      </c>
      <c r="I3189" s="130" t="s">
        <v>445</v>
      </c>
      <c r="J3189" s="130" t="s">
        <v>536</v>
      </c>
      <c r="K3189" s="87">
        <v>40.1128</v>
      </c>
      <c r="L3189" s="87">
        <v>-88.217399999999998</v>
      </c>
      <c r="M3189" s="87"/>
      <c r="N3189" s="87"/>
      <c r="O3189" s="87"/>
      <c r="P3189" s="87"/>
      <c r="Q3189" s="87"/>
    </row>
    <row r="3190" spans="1:17" x14ac:dyDescent="0.25">
      <c r="B3190" s="84" t="str">
        <f>IF(A3190&gt;"",IF(A3190=E3190,"No",(IF(IFERROR(VLOOKUP(A3190,E:E,1,FALSE)=A3190,FALSE),"Duplicate",IF(E3190&gt;"","Mismatch","IT Only")))),"No")</f>
        <v>No</v>
      </c>
      <c r="C3190" s="203" t="s">
        <v>430</v>
      </c>
      <c r="D3190" s="203" t="s">
        <v>431</v>
      </c>
      <c r="E3190" s="84" t="s">
        <v>10143</v>
      </c>
      <c r="F3190" s="84" t="str">
        <f>IF(E3190=0,"N/A",IF(IF(E3190&gt;"",COUNTIF(E:E,E3190),0)&gt;1,"Yes","No"))</f>
        <v>No</v>
      </c>
      <c r="G3190" s="87" t="s">
        <v>10142</v>
      </c>
      <c r="H3190" s="130" t="s">
        <v>10083</v>
      </c>
      <c r="I3190" s="130" t="s">
        <v>445</v>
      </c>
      <c r="J3190" s="130" t="s">
        <v>536</v>
      </c>
      <c r="K3190" s="87">
        <v>40.105400000000003</v>
      </c>
      <c r="L3190" s="87">
        <v>-88.224100000000007</v>
      </c>
      <c r="M3190" s="87"/>
      <c r="N3190" s="87"/>
      <c r="O3190" s="87"/>
      <c r="P3190" s="87"/>
      <c r="Q3190" s="87"/>
    </row>
    <row r="3191" spans="1:17" x14ac:dyDescent="0.25">
      <c r="B3191" s="84" t="str">
        <f>IF(A3191&gt;"",IF(A3191=E3191,"No",(IF(IFERROR(VLOOKUP(A3191,E:E,1,FALSE)=A3191,FALSE),"Duplicate",IF(E3191&gt;"","Mismatch","IT Only")))),"No")</f>
        <v>No</v>
      </c>
      <c r="C3191" s="86" t="s">
        <v>430</v>
      </c>
      <c r="D3191" s="143" t="s">
        <v>431</v>
      </c>
      <c r="E3191" s="84" t="s">
        <v>9322</v>
      </c>
      <c r="F3191" s="84" t="str">
        <f>IF(E3191=0,"N/A",IF(IF(E3191&gt;"",COUNTIF(E:E,E3191),0)&gt;1,"Yes","No"))</f>
        <v>No</v>
      </c>
      <c r="G3191" s="87" t="s">
        <v>9323</v>
      </c>
      <c r="H3191" s="87" t="s">
        <v>516</v>
      </c>
      <c r="I3191" s="87" t="s">
        <v>445</v>
      </c>
      <c r="J3191" s="87" t="s">
        <v>436</v>
      </c>
      <c r="K3191" s="87">
        <v>38.304983329999999</v>
      </c>
      <c r="L3191" s="87">
        <v>-90.278499999999994</v>
      </c>
      <c r="M3191" s="87"/>
      <c r="N3191" s="87" t="s">
        <v>9324</v>
      </c>
      <c r="O3191" s="87" t="s">
        <v>9325</v>
      </c>
      <c r="P3191" s="87" t="s">
        <v>524</v>
      </c>
      <c r="Q3191" s="87" t="s">
        <v>525</v>
      </c>
    </row>
    <row r="3192" spans="1:17" x14ac:dyDescent="0.25">
      <c r="A3192" s="143"/>
      <c r="B3192" s="84" t="str">
        <f>IF(A3192&gt;"",IF(A3192=E3192,"No",(IF(IFERROR(VLOOKUP(A3192,E:E,1,FALSE)=A3192,FALSE),"Duplicate",IF(E3192&gt;"","Mismatch","IT Only")))),"No")</f>
        <v>No</v>
      </c>
      <c r="C3192" s="86" t="s">
        <v>430</v>
      </c>
      <c r="D3192" s="84" t="s">
        <v>431</v>
      </c>
      <c r="E3192" s="84" t="s">
        <v>2531</v>
      </c>
      <c r="F3192" s="84" t="str">
        <f>IF(E3192=0,"N/A",IF(IF(E3192&gt;"",COUNTIF(E:E,E3192),0)&gt;1,"Yes","No"))</f>
        <v>No</v>
      </c>
      <c r="G3192" s="87" t="s">
        <v>2532</v>
      </c>
      <c r="H3192" s="87" t="s">
        <v>516</v>
      </c>
      <c r="I3192" s="87" t="s">
        <v>445</v>
      </c>
      <c r="J3192" s="87" t="s">
        <v>436</v>
      </c>
      <c r="K3192" s="87">
        <v>38.461202</v>
      </c>
      <c r="L3192" s="87">
        <v>-90.190974999999995</v>
      </c>
      <c r="M3192" s="87"/>
      <c r="N3192" s="87" t="s">
        <v>2533</v>
      </c>
      <c r="O3192" s="87" t="s">
        <v>2534</v>
      </c>
      <c r="P3192" s="87" t="s">
        <v>524</v>
      </c>
      <c r="Q3192" s="87" t="s">
        <v>525</v>
      </c>
    </row>
    <row r="3193" spans="1:17" x14ac:dyDescent="0.25">
      <c r="B3193" s="84" t="str">
        <f>IF(A3193&gt;"",IF(A3193=E3193,"No",(IF(IFERROR(VLOOKUP(A3193,E:E,1,FALSE)=A3193,FALSE),"Duplicate",IF(E3193&gt;"","Mismatch","IT Only")))),"No")</f>
        <v>No</v>
      </c>
      <c r="C3193" s="86" t="s">
        <v>430</v>
      </c>
      <c r="D3193" s="84" t="s">
        <v>431</v>
      </c>
      <c r="E3193" s="84" t="s">
        <v>9312</v>
      </c>
      <c r="F3193" s="84" t="str">
        <f>IF(E3193=0,"N/A",IF(IF(E3193&gt;"",COUNTIF(E:E,E3193),0)&gt;1,"Yes","No"))</f>
        <v>No</v>
      </c>
      <c r="G3193" s="87" t="s">
        <v>9313</v>
      </c>
      <c r="H3193" s="87" t="s">
        <v>479</v>
      </c>
      <c r="I3193" s="87" t="s">
        <v>445</v>
      </c>
      <c r="J3193" s="87" t="s">
        <v>436</v>
      </c>
      <c r="K3193" s="87">
        <v>39.706000000000003</v>
      </c>
      <c r="L3193" s="87">
        <v>-90.654899999999998</v>
      </c>
      <c r="M3193" s="87"/>
      <c r="N3193" s="87" t="s">
        <v>9312</v>
      </c>
      <c r="O3193" s="87" t="s">
        <v>9314</v>
      </c>
      <c r="P3193" s="87" t="s">
        <v>482</v>
      </c>
      <c r="Q3193" s="87" t="s">
        <v>483</v>
      </c>
    </row>
    <row r="3194" spans="1:17" x14ac:dyDescent="0.25">
      <c r="A3194" s="143" t="s">
        <v>9332</v>
      </c>
      <c r="B3194" s="84" t="str">
        <f>IF(A3194&gt;"",IF(A3194=E3194,"No",(IF(IFERROR(VLOOKUP(A3194,E:E,1,FALSE)=A3194,FALSE),"Duplicate",IF(E3194&gt;"","Mismatch","IT Only")))),"No")</f>
        <v>No</v>
      </c>
      <c r="C3194" s="86" t="s">
        <v>430</v>
      </c>
      <c r="D3194" s="143" t="s">
        <v>431</v>
      </c>
      <c r="E3194" s="84" t="s">
        <v>9333</v>
      </c>
      <c r="F3194" s="84" t="str">
        <f>IF(E3194=0,"N/A",IF(IF(E3194&gt;"",COUNTIF(E:E,E3194),0)&gt;1,"Yes","No"))</f>
        <v>No</v>
      </c>
      <c r="G3194" s="87" t="s">
        <v>9334</v>
      </c>
      <c r="H3194" s="87" t="s">
        <v>558</v>
      </c>
      <c r="I3194" s="87" t="s">
        <v>445</v>
      </c>
      <c r="J3194" s="87" t="s">
        <v>467</v>
      </c>
      <c r="K3194" s="87">
        <v>38.966048000000001</v>
      </c>
      <c r="L3194" s="87">
        <v>-89.103115000000003</v>
      </c>
      <c r="M3194" s="87"/>
      <c r="N3194" s="87" t="s">
        <v>9335</v>
      </c>
      <c r="O3194" s="87" t="s">
        <v>9336</v>
      </c>
      <c r="P3194" s="87" t="s">
        <v>1196</v>
      </c>
      <c r="Q3194" s="87" t="s">
        <v>1197</v>
      </c>
    </row>
    <row r="3195" spans="1:17" x14ac:dyDescent="0.25">
      <c r="A3195" s="143"/>
      <c r="B3195" s="84" t="str">
        <f>IF(A3195&gt;"",IF(A3195=E3195,"No",(IF(IFERROR(VLOOKUP(A3195,E:E,1,FALSE)=A3195,FALSE),"Duplicate",IF(E3195&gt;"","Mismatch","IT Only")))),"No")</f>
        <v>No</v>
      </c>
      <c r="C3195" s="86" t="s">
        <v>430</v>
      </c>
      <c r="D3195" s="84" t="s">
        <v>431</v>
      </c>
      <c r="E3195" s="84" t="s">
        <v>7000</v>
      </c>
      <c r="F3195" s="84" t="str">
        <f>IF(E3195=0,"N/A",IF(IF(E3195&gt;"",COUNTIF(E:E,E3195),0)&gt;1,"Yes","No"))</f>
        <v>No</v>
      </c>
      <c r="G3195" s="87" t="s">
        <v>7001</v>
      </c>
      <c r="H3195" s="87" t="s">
        <v>558</v>
      </c>
      <c r="I3195" s="87" t="s">
        <v>445</v>
      </c>
      <c r="J3195" s="87" t="s">
        <v>436</v>
      </c>
      <c r="K3195" s="87">
        <v>38.977904000000002</v>
      </c>
      <c r="L3195" s="87">
        <v>-89.116911999999999</v>
      </c>
      <c r="M3195" s="87"/>
      <c r="N3195" s="87" t="s">
        <v>7000</v>
      </c>
      <c r="O3195" s="87" t="s">
        <v>7002</v>
      </c>
      <c r="P3195" s="87" t="s">
        <v>1196</v>
      </c>
      <c r="Q3195" s="87" t="s">
        <v>1197</v>
      </c>
    </row>
    <row r="3196" spans="1:17" x14ac:dyDescent="0.25">
      <c r="A3196" s="143"/>
      <c r="B3196" s="84" t="str">
        <f>IF(A3196&gt;"",IF(A3196=E3196,"No",(IF(IFERROR(VLOOKUP(A3196,E:E,1,FALSE)=A3196,FALSE),"Duplicate",IF(E3196&gt;"","Mismatch","IT Only")))),"No")</f>
        <v>No</v>
      </c>
      <c r="C3196" s="86" t="s">
        <v>430</v>
      </c>
      <c r="D3196" s="84" t="s">
        <v>431</v>
      </c>
      <c r="E3196" s="84" t="s">
        <v>9354</v>
      </c>
      <c r="F3196" s="84" t="str">
        <f>IF(E3196=0,"N/A",IF(IF(E3196&gt;"",COUNTIF(E:E,E3196),0)&gt;1,"Yes","No"))</f>
        <v>No</v>
      </c>
      <c r="G3196" s="87" t="s">
        <v>9355</v>
      </c>
      <c r="H3196" s="87" t="s">
        <v>440</v>
      </c>
      <c r="I3196" s="87" t="s">
        <v>435</v>
      </c>
      <c r="J3196" s="87" t="s">
        <v>436</v>
      </c>
      <c r="K3196" s="87">
        <v>38.655749999999998</v>
      </c>
      <c r="L3196" s="87">
        <v>-90.227116670000001</v>
      </c>
      <c r="M3196" s="87"/>
      <c r="N3196" s="87" t="s">
        <v>9356</v>
      </c>
      <c r="O3196" s="94">
        <v>138</v>
      </c>
      <c r="P3196" s="87" t="s">
        <v>564</v>
      </c>
      <c r="Q3196" s="89"/>
    </row>
    <row r="3197" spans="1:17" x14ac:dyDescent="0.25">
      <c r="A3197" s="143"/>
      <c r="B3197" s="84" t="str">
        <f>IF(A3197&gt;"",IF(A3197=E3197,"No",(IF(IFERROR(VLOOKUP(A3197,E:E,1,FALSE)=A3197,FALSE),"Duplicate",IF(E3197&gt;"","Mismatch","IT Only")))),"No")</f>
        <v>No</v>
      </c>
      <c r="C3197" s="86" t="s">
        <v>430</v>
      </c>
      <c r="D3197" s="84" t="s">
        <v>431</v>
      </c>
      <c r="E3197" s="84" t="s">
        <v>9414</v>
      </c>
      <c r="F3197" s="84" t="str">
        <f>IF(E3197=0,"N/A",IF(IF(E3197&gt;"",COUNTIF(E:E,E3197),0)&gt;1,"Yes","No"))</f>
        <v>No</v>
      </c>
      <c r="G3197" s="87" t="s">
        <v>9415</v>
      </c>
      <c r="H3197" s="87" t="s">
        <v>692</v>
      </c>
      <c r="I3197" s="87" t="s">
        <v>435</v>
      </c>
      <c r="J3197" s="87" t="s">
        <v>436</v>
      </c>
      <c r="K3197" s="106">
        <v>37.716500000000003</v>
      </c>
      <c r="L3197" s="87">
        <v>-91.114249999999998</v>
      </c>
      <c r="M3197" s="87"/>
      <c r="N3197" s="87" t="s">
        <v>9414</v>
      </c>
      <c r="O3197" s="94">
        <v>450</v>
      </c>
      <c r="P3197" s="87" t="s">
        <v>1039</v>
      </c>
      <c r="Q3197" s="89"/>
    </row>
    <row r="3198" spans="1:17" x14ac:dyDescent="0.25">
      <c r="A3198" s="143" t="s">
        <v>9330</v>
      </c>
      <c r="B3198" s="84" t="str">
        <f>IF(A3198&gt;"",IF(A3198=E3198,"No",(IF(IFERROR(VLOOKUP(A3198,E:E,1,FALSE)=A3198,FALSE),"Duplicate",IF(E3198&gt;"","Mismatch","IT Only")))),"No")</f>
        <v>No</v>
      </c>
      <c r="C3198" s="86" t="s">
        <v>430</v>
      </c>
      <c r="D3198" s="143" t="s">
        <v>431</v>
      </c>
      <c r="E3198" s="84" t="s">
        <v>9330</v>
      </c>
      <c r="F3198" s="84" t="str">
        <f>IF(E3198=0,"N/A",IF(IF(E3198&gt;"",COUNTIF(E:E,E3198),0)&gt;1,"Yes","No"))</f>
        <v>No</v>
      </c>
      <c r="G3198" s="87" t="s">
        <v>9331</v>
      </c>
      <c r="H3198" s="87" t="s">
        <v>801</v>
      </c>
      <c r="I3198" s="87" t="s">
        <v>435</v>
      </c>
      <c r="J3198" s="87" t="s">
        <v>580</v>
      </c>
      <c r="K3198" s="87">
        <v>39.291600000000003</v>
      </c>
      <c r="L3198" s="87">
        <v>-91.489647000000005</v>
      </c>
      <c r="M3198" s="87"/>
      <c r="N3198" s="87"/>
      <c r="O3198" s="87"/>
      <c r="P3198" s="87"/>
      <c r="Q3198" s="87"/>
    </row>
    <row r="3199" spans="1:17" x14ac:dyDescent="0.25">
      <c r="A3199" s="143"/>
      <c r="B3199" s="84" t="str">
        <f>IF(A3199&gt;"",IF(A3199=E3199,"No",(IF(IFERROR(VLOOKUP(A3199,E:E,1,FALSE)=A3199,FALSE),"Duplicate",IF(E3199&gt;"","Mismatch","IT Only")))),"No")</f>
        <v>No</v>
      </c>
      <c r="C3199" s="86" t="s">
        <v>430</v>
      </c>
      <c r="D3199" s="143" t="s">
        <v>431</v>
      </c>
      <c r="E3199" s="84" t="s">
        <v>9361</v>
      </c>
      <c r="F3199" s="84" t="str">
        <f>IF(E3199=0,"N/A",IF(IF(E3199&gt;"",COUNTIF(E:E,E3199),0)&gt;1,"Yes","No"))</f>
        <v>No</v>
      </c>
      <c r="G3199" s="87" t="s">
        <v>9362</v>
      </c>
      <c r="H3199" s="87" t="s">
        <v>558</v>
      </c>
      <c r="I3199" s="87" t="s">
        <v>445</v>
      </c>
      <c r="J3199" s="87" t="s">
        <v>436</v>
      </c>
      <c r="K3199" s="147">
        <v>38.667080000422899</v>
      </c>
      <c r="L3199" s="147">
        <v>-90.170430000439097</v>
      </c>
      <c r="M3199" s="87"/>
      <c r="N3199" s="87" t="s">
        <v>9363</v>
      </c>
      <c r="O3199" s="87" t="s">
        <v>9364</v>
      </c>
      <c r="P3199" s="87" t="s">
        <v>653</v>
      </c>
      <c r="Q3199" s="87" t="s">
        <v>654</v>
      </c>
    </row>
    <row r="3200" spans="1:17" x14ac:dyDescent="0.25">
      <c r="A3200" s="143"/>
      <c r="B3200" s="84" t="str">
        <f>IF(A3200&gt;"",IF(A3200=E3200,"No",(IF(IFERROR(VLOOKUP(A3200,E:E,1,FALSE)=A3200,FALSE),"Duplicate",IF(E3200&gt;"","Mismatch","IT Only")))),"No")</f>
        <v>No</v>
      </c>
      <c r="C3200" s="86" t="s">
        <v>430</v>
      </c>
      <c r="D3200" s="143" t="s">
        <v>431</v>
      </c>
      <c r="E3200" s="84" t="s">
        <v>9374</v>
      </c>
      <c r="F3200" s="84" t="str">
        <f>IF(E3200=0,"N/A",IF(IF(E3200&gt;"",COUNTIF(E:E,E3200),0)&gt;1,"Yes","No"))</f>
        <v>No</v>
      </c>
      <c r="G3200" s="87" t="s">
        <v>9375</v>
      </c>
      <c r="H3200" s="87" t="s">
        <v>558</v>
      </c>
      <c r="I3200" s="87" t="s">
        <v>445</v>
      </c>
      <c r="J3200" s="87" t="s">
        <v>436</v>
      </c>
      <c r="K3200" s="87">
        <v>38.668433</v>
      </c>
      <c r="L3200" s="87">
        <v>-90.177330999999995</v>
      </c>
      <c r="M3200" s="87"/>
      <c r="N3200" s="87" t="s">
        <v>9376</v>
      </c>
      <c r="O3200" s="87" t="s">
        <v>9377</v>
      </c>
      <c r="P3200" s="87" t="s">
        <v>653</v>
      </c>
      <c r="Q3200" s="87" t="s">
        <v>654</v>
      </c>
    </row>
    <row r="3201" spans="1:17" x14ac:dyDescent="0.25">
      <c r="A3201" s="143"/>
      <c r="B3201" s="84" t="str">
        <f>IF(A3201&gt;"",IF(A3201=E3201,"No",(IF(IFERROR(VLOOKUP(A3201,E:E,1,FALSE)=A3201,FALSE),"Duplicate",IF(E3201&gt;"","Mismatch","IT Only")))),"No")</f>
        <v>No</v>
      </c>
      <c r="C3201" s="86" t="s">
        <v>430</v>
      </c>
      <c r="D3201" s="143" t="s">
        <v>431</v>
      </c>
      <c r="E3201" s="84" t="s">
        <v>9365</v>
      </c>
      <c r="F3201" s="84" t="str">
        <f>IF(E3201=0,"N/A",IF(IF(E3201&gt;"",COUNTIF(E:E,E3201),0)&gt;1,"Yes","No"))</f>
        <v>No</v>
      </c>
      <c r="G3201" s="87" t="s">
        <v>9366</v>
      </c>
      <c r="H3201" s="87" t="s">
        <v>558</v>
      </c>
      <c r="I3201" s="87" t="s">
        <v>445</v>
      </c>
      <c r="J3201" s="87" t="s">
        <v>436</v>
      </c>
      <c r="K3201" s="87"/>
      <c r="L3201" s="87"/>
      <c r="M3201" s="87"/>
      <c r="N3201" s="87" t="s">
        <v>9367</v>
      </c>
      <c r="O3201" s="87" t="s">
        <v>9368</v>
      </c>
      <c r="P3201" s="87" t="s">
        <v>653</v>
      </c>
      <c r="Q3201" s="87" t="s">
        <v>654</v>
      </c>
    </row>
    <row r="3202" spans="1:17" x14ac:dyDescent="0.25">
      <c r="A3202" s="93" t="s">
        <v>9369</v>
      </c>
      <c r="B3202" s="84" t="str">
        <f>IF(A3202&gt;"",IF(A3202=E3202,"No",(IF(IFERROR(VLOOKUP(A3202,E:E,1,FALSE)=A3202,FALSE),"Duplicate",IF(E3202&gt;"","Mismatch","IT Only")))),"No")</f>
        <v>Mismatch</v>
      </c>
      <c r="C3202" s="86" t="s">
        <v>10019</v>
      </c>
      <c r="D3202" s="84" t="s">
        <v>431</v>
      </c>
      <c r="E3202" s="84" t="s">
        <v>9370</v>
      </c>
      <c r="F3202" s="84" t="str">
        <f>IF(E3202=0,"N/A",IF(IF(E3202&gt;"",COUNTIF(E:E,E3202),0)&gt;1,"Yes","No"))</f>
        <v>No</v>
      </c>
      <c r="G3202" s="87" t="s">
        <v>9371</v>
      </c>
      <c r="H3202" s="87" t="s">
        <v>558</v>
      </c>
      <c r="I3202" s="87" t="s">
        <v>445</v>
      </c>
      <c r="J3202" s="87" t="s">
        <v>436</v>
      </c>
      <c r="K3202" s="87">
        <v>38.662866999999999</v>
      </c>
      <c r="L3202" s="87">
        <v>-90.176361999999997</v>
      </c>
      <c r="M3202" s="87"/>
      <c r="N3202" s="87" t="s">
        <v>9372</v>
      </c>
      <c r="O3202" s="87" t="s">
        <v>9373</v>
      </c>
      <c r="P3202" s="87" t="s">
        <v>653</v>
      </c>
      <c r="Q3202" s="87" t="s">
        <v>654</v>
      </c>
    </row>
    <row r="3203" spans="1:17" x14ac:dyDescent="0.25">
      <c r="A3203" s="143" t="s">
        <v>9385</v>
      </c>
      <c r="B3203" s="84" t="str">
        <f>IF(A3203&gt;"",IF(A3203=E3203,"No",(IF(IFERROR(VLOOKUP(A3203,E:E,1,FALSE)=A3203,FALSE),"Duplicate",IF(E3203&gt;"","Mismatch","IT Only")))),"No")</f>
        <v>No</v>
      </c>
      <c r="C3203" s="86" t="s">
        <v>430</v>
      </c>
      <c r="D3203" s="84" t="s">
        <v>472</v>
      </c>
      <c r="E3203" s="84" t="s">
        <v>9386</v>
      </c>
      <c r="F3203" s="84" t="str">
        <f>IF(E3203=0,"N/A",IF(IF(E3203&gt;"",COUNTIF(E:E,E3203),0)&gt;1,"Yes","No"))</f>
        <v>No</v>
      </c>
      <c r="G3203" s="87" t="s">
        <v>9387</v>
      </c>
      <c r="H3203" s="87" t="s">
        <v>672</v>
      </c>
      <c r="I3203" s="87" t="s">
        <v>445</v>
      </c>
      <c r="J3203" s="87" t="s">
        <v>552</v>
      </c>
      <c r="K3203" s="87">
        <v>40.177766669999997</v>
      </c>
      <c r="L3203" s="87">
        <v>-87.748900000000006</v>
      </c>
      <c r="M3203" s="87"/>
      <c r="N3203" s="87" t="s">
        <v>9388</v>
      </c>
      <c r="O3203" s="87" t="s">
        <v>9389</v>
      </c>
      <c r="P3203" s="87" t="s">
        <v>1704</v>
      </c>
      <c r="Q3203" s="87" t="s">
        <v>1705</v>
      </c>
    </row>
    <row r="3204" spans="1:17" x14ac:dyDescent="0.25">
      <c r="A3204" s="93" t="s">
        <v>9403</v>
      </c>
      <c r="B3204" s="84" t="str">
        <f>IF(A3204&gt;"",IF(A3204=E3204,"No",(IF(IFERROR(VLOOKUP(A3204,E:E,1,FALSE)=A3204,FALSE),"Duplicate",IF(E3204&gt;"","Mismatch","IT Only")))),"No")</f>
        <v>Duplicate</v>
      </c>
      <c r="C3204" s="86" t="s">
        <v>463</v>
      </c>
      <c r="D3204" s="143" t="s">
        <v>464</v>
      </c>
      <c r="E3204" s="84" t="s">
        <v>9404</v>
      </c>
      <c r="F3204" s="84" t="str">
        <f>IF(E3204=0,"N/A",IF(IF(E3204&gt;"",COUNTIF(E:E,E3204),0)&gt;1,"Yes","No"))</f>
        <v>No</v>
      </c>
      <c r="G3204" s="87" t="s">
        <v>9405</v>
      </c>
      <c r="H3204" s="87" t="s">
        <v>489</v>
      </c>
      <c r="I3204" s="87" t="s">
        <v>435</v>
      </c>
      <c r="J3204" s="87" t="s">
        <v>580</v>
      </c>
      <c r="K3204" s="87">
        <v>38.429881000000002</v>
      </c>
      <c r="L3204" s="87">
        <v>-92.860697999999999</v>
      </c>
      <c r="M3204" s="87" t="s">
        <v>9406</v>
      </c>
      <c r="N3204" s="87" t="s">
        <v>9407</v>
      </c>
      <c r="O3204" s="94">
        <v>611</v>
      </c>
      <c r="P3204" s="87" t="s">
        <v>961</v>
      </c>
      <c r="Q3204" s="89"/>
    </row>
    <row r="3205" spans="1:17" x14ac:dyDescent="0.25">
      <c r="A3205" s="143"/>
      <c r="B3205" s="143" t="str">
        <f>IF(A3205&gt;"",IF(A3205=E3205,"No",(IF(IFERROR(VLOOKUP(A3205,E:E,1,FALSE)=A3205,FALSE),"Duplicate",IF(E3205&gt;"","Mismatch","IT Only")))),"No")</f>
        <v>No</v>
      </c>
      <c r="C3205" s="86" t="s">
        <v>541</v>
      </c>
      <c r="D3205" s="143" t="s">
        <v>464</v>
      </c>
      <c r="E3205" s="143" t="s">
        <v>9407</v>
      </c>
      <c r="F3205" s="143" t="str">
        <f>IF(E3205=0,"N/A",IF(IF(E3205&gt;"",COUNTIF(E:E,E3205),0)&gt;1,"Yes","No"))</f>
        <v>No</v>
      </c>
      <c r="G3205" s="87" t="s">
        <v>9408</v>
      </c>
      <c r="H3205" s="87" t="s">
        <v>489</v>
      </c>
      <c r="I3205" s="87" t="s">
        <v>435</v>
      </c>
      <c r="J3205" s="87" t="s">
        <v>436</v>
      </c>
      <c r="K3205" s="87">
        <v>38.429083329999997</v>
      </c>
      <c r="L3205" s="87">
        <v>-92.860533329999996</v>
      </c>
      <c r="M3205" s="87"/>
      <c r="N3205" s="87" t="s">
        <v>9407</v>
      </c>
      <c r="O3205" s="94">
        <v>611</v>
      </c>
      <c r="P3205" s="87" t="s">
        <v>961</v>
      </c>
      <c r="Q3205" s="89"/>
    </row>
    <row r="3206" spans="1:17" x14ac:dyDescent="0.25">
      <c r="A3206" s="143"/>
      <c r="B3206" s="84" t="str">
        <f>IF(A3206&gt;"",IF(A3206=E3206,"No",(IF(IFERROR(VLOOKUP(A3206,E:E,1,FALSE)=A3206,FALSE),"Duplicate",IF(E3206&gt;"","Mismatch","IT Only")))),"No")</f>
        <v>No</v>
      </c>
      <c r="C3206" s="86" t="s">
        <v>430</v>
      </c>
      <c r="D3206" s="84" t="s">
        <v>431</v>
      </c>
      <c r="E3206" s="84" t="s">
        <v>9400</v>
      </c>
      <c r="F3206" s="84" t="str">
        <f>IF(E3206=0,"N/A",IF(IF(E3206&gt;"",COUNTIF(E:E,E3206),0)&gt;1,"Yes","No"))</f>
        <v>No</v>
      </c>
      <c r="G3206" s="87" t="s">
        <v>9401</v>
      </c>
      <c r="H3206" s="87" t="s">
        <v>440</v>
      </c>
      <c r="I3206" s="87" t="s">
        <v>435</v>
      </c>
      <c r="J3206" s="87" t="s">
        <v>436</v>
      </c>
      <c r="K3206" s="87">
        <v>38.659283330000001</v>
      </c>
      <c r="L3206" s="87">
        <v>-90.272850000000005</v>
      </c>
      <c r="M3206" s="87"/>
      <c r="N3206" s="87" t="s">
        <v>9402</v>
      </c>
      <c r="O3206" s="94">
        <v>252</v>
      </c>
      <c r="P3206" s="87" t="s">
        <v>564</v>
      </c>
      <c r="Q3206" s="89"/>
    </row>
    <row r="3207" spans="1:17" x14ac:dyDescent="0.25">
      <c r="A3207" s="143"/>
      <c r="B3207" s="84" t="str">
        <f>IF(A3207&gt;"",IF(A3207=E3207,"No",(IF(IFERROR(VLOOKUP(A3207,E:E,1,FALSE)=A3207,FALSE),"Duplicate",IF(E3207&gt;"","Mismatch","IT Only")))),"No")</f>
        <v>No</v>
      </c>
      <c r="C3207" s="86" t="s">
        <v>430</v>
      </c>
      <c r="D3207" s="84" t="s">
        <v>431</v>
      </c>
      <c r="E3207" s="84" t="s">
        <v>2763</v>
      </c>
      <c r="F3207" s="84" t="str">
        <f>IF(E3207=0,"N/A",IF(IF(E3207&gt;"",COUNTIF(E:E,E3207),0)&gt;1,"Yes","No"))</f>
        <v>No</v>
      </c>
      <c r="G3207" s="87" t="s">
        <v>2764</v>
      </c>
      <c r="H3207" s="87" t="s">
        <v>672</v>
      </c>
      <c r="I3207" s="87" t="s">
        <v>445</v>
      </c>
      <c r="J3207" s="87" t="s">
        <v>436</v>
      </c>
      <c r="K3207" s="106">
        <v>40.128266670000002</v>
      </c>
      <c r="L3207" s="106">
        <v>-87.584249999999997</v>
      </c>
      <c r="M3207" s="87"/>
      <c r="N3207" s="87" t="s">
        <v>2765</v>
      </c>
      <c r="O3207" s="87" t="s">
        <v>2766</v>
      </c>
      <c r="P3207" s="87" t="s">
        <v>1704</v>
      </c>
      <c r="Q3207" s="87" t="s">
        <v>1705</v>
      </c>
    </row>
    <row r="3208" spans="1:17" x14ac:dyDescent="0.25">
      <c r="B3208" s="84" t="s">
        <v>10076</v>
      </c>
      <c r="C3208" s="86" t="s">
        <v>430</v>
      </c>
      <c r="D3208" s="84" t="s">
        <v>431</v>
      </c>
      <c r="E3208" s="84" t="s">
        <v>10086</v>
      </c>
      <c r="F3208" s="84" t="str">
        <f>IF(E3208=0,"N/A",IF(IF(E3208&gt;"",COUNTIF(E:E,E3208),0)&gt;1,"Yes","No"))</f>
        <v>No</v>
      </c>
      <c r="G3208" s="87" t="s">
        <v>10087</v>
      </c>
      <c r="H3208" s="87" t="s">
        <v>10083</v>
      </c>
      <c r="I3208" s="87" t="s">
        <v>445</v>
      </c>
      <c r="J3208" s="87" t="s">
        <v>536</v>
      </c>
      <c r="K3208" s="118">
        <v>39.880000000000003</v>
      </c>
      <c r="L3208" s="118">
        <v>-88.160700000000006</v>
      </c>
      <c r="M3208" s="87"/>
      <c r="N3208" s="87"/>
      <c r="O3208" s="87"/>
      <c r="P3208" s="87"/>
      <c r="Q3208" s="87"/>
    </row>
    <row r="3209" spans="1:17" x14ac:dyDescent="0.25">
      <c r="B3209" s="84" t="str">
        <f>IF(A3209&gt;"",IF(A3209=E3209,"No",(IF(IFERROR(VLOOKUP(A3209,E:E,1,FALSE)=A3209,FALSE),"Duplicate",IF(E3209&gt;"","Mismatch","IT Only")))),"No")</f>
        <v>No</v>
      </c>
      <c r="C3209" s="86" t="s">
        <v>430</v>
      </c>
      <c r="D3209" s="143" t="s">
        <v>431</v>
      </c>
      <c r="E3209" s="84" t="s">
        <v>9442</v>
      </c>
      <c r="F3209" s="84" t="str">
        <f>IF(E3209=0,"N/A",IF(IF(E3209&gt;"",COUNTIF(E:E,E3209),0)&gt;1,"Yes","No"))</f>
        <v>No</v>
      </c>
      <c r="G3209" s="87" t="s">
        <v>9443</v>
      </c>
      <c r="H3209" s="87" t="s">
        <v>444</v>
      </c>
      <c r="I3209" s="87" t="s">
        <v>445</v>
      </c>
      <c r="J3209" s="87" t="s">
        <v>436</v>
      </c>
      <c r="K3209" s="106">
        <v>41.2027</v>
      </c>
      <c r="L3209" s="106">
        <v>-90.543599999999998</v>
      </c>
      <c r="M3209" s="87"/>
      <c r="N3209" s="87" t="s">
        <v>9444</v>
      </c>
      <c r="O3209" s="87" t="s">
        <v>9445</v>
      </c>
      <c r="P3209" s="87" t="s">
        <v>457</v>
      </c>
      <c r="Q3209" s="87" t="s">
        <v>470</v>
      </c>
    </row>
    <row r="3210" spans="1:17" x14ac:dyDescent="0.25">
      <c r="A3210" s="143" t="s">
        <v>9411</v>
      </c>
      <c r="B3210" s="143" t="str">
        <f>IF(A3210&gt;"",IF(A3210=E3210,"No",(IF(IFERROR(VLOOKUP(A3210,E:E,1,FALSE)=A3210,FALSE),"Duplicate",IF(E3210&gt;"","Mismatch","IT Only")))),"No")</f>
        <v>No</v>
      </c>
      <c r="C3210" s="86" t="s">
        <v>430</v>
      </c>
      <c r="D3210" s="143" t="s">
        <v>472</v>
      </c>
      <c r="E3210" s="143" t="s">
        <v>9412</v>
      </c>
      <c r="F3210" s="143" t="str">
        <f>IF(E3210=0,"N/A",IF(IF(E3210&gt;"",COUNTIF(E:E,E3210),0)&gt;1,"Yes","No"))</f>
        <v>No</v>
      </c>
      <c r="G3210" s="87" t="s">
        <v>9413</v>
      </c>
      <c r="H3210" s="87" t="s">
        <v>692</v>
      </c>
      <c r="I3210" s="87" t="s">
        <v>435</v>
      </c>
      <c r="J3210" s="87" t="s">
        <v>436</v>
      </c>
      <c r="K3210" s="87">
        <v>37.259700000000002</v>
      </c>
      <c r="L3210" s="87">
        <v>-89.564899999999994</v>
      </c>
      <c r="M3210" s="87"/>
      <c r="N3210" s="87" t="s">
        <v>9412</v>
      </c>
      <c r="O3210" s="94">
        <v>829</v>
      </c>
      <c r="P3210" s="87" t="s">
        <v>693</v>
      </c>
      <c r="Q3210" s="89"/>
    </row>
    <row r="3211" spans="1:17" x14ac:dyDescent="0.25">
      <c r="A3211" s="143" t="s">
        <v>9425</v>
      </c>
      <c r="B3211" s="84" t="str">
        <f>IF(A3211&gt;"",IF(A3211=E3211,"No",(IF(IFERROR(VLOOKUP(A3211,E:E,1,FALSE)=A3211,FALSE),"Duplicate",IF(E3211&gt;"","Mismatch","IT Only")))),"No")</f>
        <v>No</v>
      </c>
      <c r="C3211" s="86" t="s">
        <v>430</v>
      </c>
      <c r="D3211" s="84" t="s">
        <v>431</v>
      </c>
      <c r="E3211" s="84" t="s">
        <v>9426</v>
      </c>
      <c r="F3211" s="84" t="str">
        <f>IF(E3211=0,"N/A",IF(IF(E3211&gt;"",COUNTIF(E:E,E3211),0)&gt;1,"Yes","No"))</f>
        <v>No</v>
      </c>
      <c r="G3211" s="87" t="s">
        <v>9427</v>
      </c>
      <c r="H3211" s="87" t="s">
        <v>680</v>
      </c>
      <c r="I3211" s="87" t="s">
        <v>445</v>
      </c>
      <c r="J3211" s="87" t="s">
        <v>467</v>
      </c>
      <c r="K3211" s="87">
        <v>37.415109999999999</v>
      </c>
      <c r="L3211" s="87">
        <v>-88.901325999999997</v>
      </c>
      <c r="M3211" s="87"/>
      <c r="N3211" s="87" t="s">
        <v>9426</v>
      </c>
      <c r="O3211" s="87" t="s">
        <v>9428</v>
      </c>
      <c r="P3211" s="87" t="s">
        <v>684</v>
      </c>
      <c r="Q3211" s="87" t="s">
        <v>685</v>
      </c>
    </row>
    <row r="3212" spans="1:17" x14ac:dyDescent="0.25">
      <c r="A3212" s="143" t="s">
        <v>9423</v>
      </c>
      <c r="B3212" s="143" t="str">
        <f>IF(A3212&gt;"",IF(A3212=E3212,"No",(IF(IFERROR(VLOOKUP(A3212,E:E,1,FALSE)=A3212,FALSE),"Duplicate",IF(E3212&gt;"","Mismatch","IT Only")))),"No")</f>
        <v>No</v>
      </c>
      <c r="C3212" s="86" t="s">
        <v>430</v>
      </c>
      <c r="D3212" s="143" t="s">
        <v>431</v>
      </c>
      <c r="E3212" s="143" t="s">
        <v>9423</v>
      </c>
      <c r="F3212" s="143" t="str">
        <f>IF(E3212=0,"N/A",IF(IF(E3212&gt;"",COUNTIF(E:E,E3212),0)&gt;1,"Yes","No"))</f>
        <v>No</v>
      </c>
      <c r="G3212" s="87" t="s">
        <v>9424</v>
      </c>
      <c r="H3212" s="87"/>
      <c r="I3212" s="87" t="s">
        <v>435</v>
      </c>
      <c r="J3212" s="87" t="s">
        <v>580</v>
      </c>
      <c r="K3212" s="87">
        <v>38.134089000000003</v>
      </c>
      <c r="L3212" s="87">
        <v>-91.959307999999993</v>
      </c>
      <c r="M3212" s="87"/>
      <c r="N3212" s="87"/>
      <c r="O3212" s="88"/>
      <c r="P3212" s="87"/>
      <c r="Q3212" s="89"/>
    </row>
    <row r="3213" spans="1:17" x14ac:dyDescent="0.25">
      <c r="A3213" s="143" t="s">
        <v>9435</v>
      </c>
      <c r="B3213" s="84" t="str">
        <f>IF(A3213&gt;"",IF(A3213=E3213,"No",(IF(IFERROR(VLOOKUP(A3213,E:E,1,FALSE)=A3213,FALSE),"Duplicate",IF(E3213&gt;"","Mismatch","IT Only")))),"No")</f>
        <v>No</v>
      </c>
      <c r="C3213" s="86" t="s">
        <v>430</v>
      </c>
      <c r="D3213" s="143" t="s">
        <v>431</v>
      </c>
      <c r="E3213" s="84" t="s">
        <v>9435</v>
      </c>
      <c r="F3213" s="84" t="str">
        <f>IF(E3213=0,"N/A",IF(IF(E3213&gt;"",COUNTIF(E:E,E3213),0)&gt;1,"Yes","No"))</f>
        <v>No</v>
      </c>
      <c r="G3213" s="87" t="s">
        <v>9436</v>
      </c>
      <c r="H3213" s="87" t="s">
        <v>893</v>
      </c>
      <c r="I3213" s="87" t="s">
        <v>435</v>
      </c>
      <c r="J3213" s="87" t="s">
        <v>580</v>
      </c>
      <c r="K3213" s="87">
        <v>37.853619999999999</v>
      </c>
      <c r="L3213" s="87">
        <v>-90.537233000000001</v>
      </c>
      <c r="M3213" s="87"/>
      <c r="N3213" s="87"/>
      <c r="O3213" s="88"/>
      <c r="P3213" s="87"/>
      <c r="Q3213" s="89"/>
    </row>
    <row r="3214" spans="1:17" x14ac:dyDescent="0.25">
      <c r="A3214" s="143"/>
      <c r="B3214" s="84" t="str">
        <f>IF(A3214&gt;"",IF(A3214=E3214,"No",(IF(IFERROR(VLOOKUP(A3214,E:E,1,FALSE)=A3214,FALSE),"Duplicate",IF(E3214&gt;"","Mismatch","IT Only")))),"No")</f>
        <v>No</v>
      </c>
      <c r="C3214" s="86" t="s">
        <v>430</v>
      </c>
      <c r="D3214" s="143" t="s">
        <v>431</v>
      </c>
      <c r="E3214" s="84" t="s">
        <v>9432</v>
      </c>
      <c r="F3214" s="84" t="str">
        <f>IF(E3214=0,"N/A",IF(IF(E3214&gt;"",COUNTIF(E:E,E3214),0)&gt;1,"Yes","No"))</f>
        <v>No</v>
      </c>
      <c r="G3214" s="87" t="s">
        <v>9433</v>
      </c>
      <c r="H3214" s="87" t="s">
        <v>593</v>
      </c>
      <c r="I3214" s="87" t="s">
        <v>435</v>
      </c>
      <c r="J3214" s="87" t="s">
        <v>436</v>
      </c>
      <c r="K3214" s="87">
        <v>38.683566669999998</v>
      </c>
      <c r="L3214" s="87">
        <v>-90.329383329999999</v>
      </c>
      <c r="M3214" s="87"/>
      <c r="N3214" s="87" t="s">
        <v>9434</v>
      </c>
      <c r="O3214" s="88">
        <v>47</v>
      </c>
      <c r="P3214" s="87" t="s">
        <v>594</v>
      </c>
      <c r="Q3214" s="89"/>
    </row>
    <row r="3215" spans="1:17" ht="30" x14ac:dyDescent="0.25">
      <c r="A3215" s="93" t="s">
        <v>9437</v>
      </c>
      <c r="B3215" s="84" t="str">
        <f>IF(A3215&gt;"",IF(A3215=E3215,"No",(IF(IFERROR(VLOOKUP(A3215,E:E,1,FALSE)=A3215,FALSE),"Duplicate",IF(E3215&gt;"","Mismatch","IT Only")))),"No")</f>
        <v>Mismatch</v>
      </c>
      <c r="C3215" s="86" t="s">
        <v>463</v>
      </c>
      <c r="D3215" s="84" t="s">
        <v>464</v>
      </c>
      <c r="E3215" s="84" t="s">
        <v>9438</v>
      </c>
      <c r="F3215" s="84" t="str">
        <f>IF(E3215=0,"N/A",IF(IF(E3215&gt;"",COUNTIF(E:E,E3215),0)&gt;1,"Yes","No"))</f>
        <v>No</v>
      </c>
      <c r="G3215" s="87" t="s">
        <v>9439</v>
      </c>
      <c r="H3215" s="87" t="s">
        <v>444</v>
      </c>
      <c r="I3215" s="87" t="s">
        <v>445</v>
      </c>
      <c r="J3215" s="87" t="s">
        <v>467</v>
      </c>
      <c r="K3215" s="87">
        <v>41.210416670000001</v>
      </c>
      <c r="L3215" s="87">
        <v>-90.587549999999993</v>
      </c>
      <c r="M3215" s="87"/>
      <c r="N3215" s="87" t="s">
        <v>9440</v>
      </c>
      <c r="O3215" s="87" t="s">
        <v>9441</v>
      </c>
      <c r="P3215" s="87" t="s">
        <v>457</v>
      </c>
      <c r="Q3215" s="87" t="s">
        <v>470</v>
      </c>
    </row>
    <row r="3216" spans="1:17" x14ac:dyDescent="0.25">
      <c r="A3216" s="93" t="s">
        <v>9450</v>
      </c>
      <c r="B3216" s="84" t="str">
        <f>IF(A3216&gt;"",IF(A3216=E3216,"No",(IF(IFERROR(VLOOKUP(A3216,E:E,1,FALSE)=A3216,FALSE),"Duplicate",IF(E3216&gt;"","Mismatch","IT Only")))),"No")</f>
        <v>Mismatch</v>
      </c>
      <c r="C3216" s="86" t="s">
        <v>582</v>
      </c>
      <c r="D3216" s="84" t="s">
        <v>464</v>
      </c>
      <c r="E3216" s="84" t="s">
        <v>9451</v>
      </c>
      <c r="F3216" s="84" t="str">
        <f>IF(E3216=0,"N/A",IF(IF(E3216&gt;"",COUNTIF(E:E,E3216),0)&gt;1,"Yes","No"))</f>
        <v>No</v>
      </c>
      <c r="G3216" s="87" t="s">
        <v>9452</v>
      </c>
      <c r="H3216" s="87" t="s">
        <v>479</v>
      </c>
      <c r="I3216" s="87" t="s">
        <v>445</v>
      </c>
      <c r="J3216" s="87" t="s">
        <v>467</v>
      </c>
      <c r="K3216" s="87">
        <v>39.504833329999997</v>
      </c>
      <c r="L3216" s="87">
        <v>-89.773066670000006</v>
      </c>
      <c r="M3216" s="87"/>
      <c r="N3216" s="87" t="s">
        <v>9451</v>
      </c>
      <c r="O3216" s="87" t="s">
        <v>9453</v>
      </c>
      <c r="P3216" s="87" t="s">
        <v>482</v>
      </c>
      <c r="Q3216" s="87" t="s">
        <v>483</v>
      </c>
    </row>
    <row r="3217" spans="1:17" x14ac:dyDescent="0.25">
      <c r="A3217" s="93" t="s">
        <v>9457</v>
      </c>
      <c r="B3217" s="84" t="str">
        <f>IF(A3217&gt;"",IF(A3217=E3217,"No",(IF(IFERROR(VLOOKUP(A3217,E:E,1,FALSE)=A3217,FALSE),"Duplicate",IF(E3217&gt;"","Mismatch","IT Only")))),"No")</f>
        <v>Duplicate</v>
      </c>
      <c r="C3217" s="86" t="s">
        <v>463</v>
      </c>
      <c r="D3217" s="84" t="s">
        <v>464</v>
      </c>
      <c r="E3217" s="84" t="s">
        <v>9458</v>
      </c>
      <c r="F3217" s="84" t="str">
        <f>IF(E3217=0,"N/A",IF(IF(E3217&gt;"",COUNTIF(E:E,E3217),0)&gt;1,"Yes","No"))</f>
        <v>No</v>
      </c>
      <c r="G3217" s="87" t="s">
        <v>9459</v>
      </c>
      <c r="H3217" s="87" t="s">
        <v>479</v>
      </c>
      <c r="I3217" s="87" t="s">
        <v>445</v>
      </c>
      <c r="J3217" s="87" t="s">
        <v>467</v>
      </c>
      <c r="K3217" s="87">
        <v>39.954676999999997</v>
      </c>
      <c r="L3217" s="87">
        <v>-90.210981000000004</v>
      </c>
      <c r="M3217" s="87"/>
      <c r="N3217" s="87" t="s">
        <v>9458</v>
      </c>
      <c r="O3217" s="87" t="s">
        <v>9460</v>
      </c>
      <c r="P3217" s="87" t="s">
        <v>482</v>
      </c>
      <c r="Q3217" s="87" t="s">
        <v>483</v>
      </c>
    </row>
    <row r="3218" spans="1:17" x14ac:dyDescent="0.25">
      <c r="A3218" s="93" t="s">
        <v>9446</v>
      </c>
      <c r="B3218" s="84" t="str">
        <f>IF(A3218&gt;"",IF(A3218=E3218,"No",(IF(IFERROR(VLOOKUP(A3218,E:E,1,FALSE)=A3218,FALSE),"Duplicate",IF(E3218&gt;"","Mismatch","IT Only")))),"No")</f>
        <v>Duplicate</v>
      </c>
      <c r="C3218" s="86" t="s">
        <v>463</v>
      </c>
      <c r="D3218" s="84" t="s">
        <v>464</v>
      </c>
      <c r="E3218" s="84" t="s">
        <v>9447</v>
      </c>
      <c r="F3218" s="84" t="str">
        <f>IF(E3218=0,"N/A",IF(IF(E3218&gt;"",COUNTIF(E:E,E3218),0)&gt;1,"Yes","No"))</f>
        <v>No</v>
      </c>
      <c r="G3218" s="87" t="s">
        <v>9448</v>
      </c>
      <c r="H3218" s="106" t="s">
        <v>479</v>
      </c>
      <c r="I3218" s="106" t="s">
        <v>445</v>
      </c>
      <c r="J3218" s="106" t="s">
        <v>580</v>
      </c>
      <c r="K3218" s="87">
        <v>39.502636000000003</v>
      </c>
      <c r="L3218" s="87">
        <v>-89.769105999999994</v>
      </c>
      <c r="M3218" s="87" t="s">
        <v>9449</v>
      </c>
      <c r="N3218" s="87"/>
      <c r="O3218" s="87"/>
      <c r="P3218" s="87"/>
      <c r="Q3218" s="87"/>
    </row>
    <row r="3219" spans="1:17" x14ac:dyDescent="0.25">
      <c r="A3219" s="143"/>
      <c r="B3219" s="84" t="str">
        <f>IF(A3219&gt;"",IF(A3219=E3219,"No",(IF(IFERROR(VLOOKUP(A3219,E:E,1,FALSE)=A3219,FALSE),"Duplicate",IF(E3219&gt;"","Mismatch","IT Only")))),"No")</f>
        <v>No</v>
      </c>
      <c r="C3219" s="86" t="s">
        <v>541</v>
      </c>
      <c r="D3219" s="84" t="s">
        <v>464</v>
      </c>
      <c r="E3219" s="84" t="s">
        <v>9454</v>
      </c>
      <c r="F3219" s="84" t="str">
        <f>IF(E3219=0,"N/A",IF(IF(E3219&gt;"",COUNTIF(E:E,E3219),0)&gt;1,"Yes","No"))</f>
        <v>No</v>
      </c>
      <c r="G3219" s="87" t="s">
        <v>9455</v>
      </c>
      <c r="H3219" s="87" t="s">
        <v>479</v>
      </c>
      <c r="I3219" s="87" t="s">
        <v>445</v>
      </c>
      <c r="J3219" s="87" t="s">
        <v>436</v>
      </c>
      <c r="K3219" s="87">
        <v>39.479500000000002</v>
      </c>
      <c r="L3219" s="87">
        <v>-89.771083329999996</v>
      </c>
      <c r="M3219" s="87"/>
      <c r="N3219" s="87" t="s">
        <v>9454</v>
      </c>
      <c r="O3219" s="87" t="s">
        <v>9456</v>
      </c>
      <c r="P3219" s="87" t="s">
        <v>482</v>
      </c>
      <c r="Q3219" s="87" t="s">
        <v>483</v>
      </c>
    </row>
    <row r="3220" spans="1:17" s="90" customFormat="1" x14ac:dyDescent="0.25">
      <c r="A3220" s="143"/>
      <c r="B3220" s="84" t="str">
        <f>IF(A3220&gt;"",IF(A3220=E3220,"No",(IF(IFERROR(VLOOKUP(A3220,E:E,1,FALSE)=A3220,FALSE),"Duplicate",IF(E3220&gt;"","Mismatch","IT Only")))),"No")</f>
        <v>No</v>
      </c>
      <c r="C3220" s="86" t="s">
        <v>430</v>
      </c>
      <c r="D3220" s="84" t="s">
        <v>431</v>
      </c>
      <c r="E3220" s="84" t="s">
        <v>9429</v>
      </c>
      <c r="F3220" s="84" t="str">
        <f>IF(E3220=0,"N/A",IF(IF(E3220&gt;"",COUNTIF(E:E,E3220),0)&gt;1,"Yes","No"))</f>
        <v>No</v>
      </c>
      <c r="G3220" s="87" t="s">
        <v>9430</v>
      </c>
      <c r="H3220" s="87" t="s">
        <v>528</v>
      </c>
      <c r="I3220" s="87" t="s">
        <v>445</v>
      </c>
      <c r="J3220" s="87" t="s">
        <v>436</v>
      </c>
      <c r="K3220" s="87">
        <v>39.857333330000003</v>
      </c>
      <c r="L3220" s="87">
        <v>-88.161199999999994</v>
      </c>
      <c r="M3220" s="87"/>
      <c r="N3220" s="87" t="s">
        <v>9429</v>
      </c>
      <c r="O3220" s="87" t="s">
        <v>9431</v>
      </c>
      <c r="P3220" s="87" t="s">
        <v>714</v>
      </c>
      <c r="Q3220" s="87" t="s">
        <v>715</v>
      </c>
    </row>
    <row r="3221" spans="1:17" x14ac:dyDescent="0.25">
      <c r="A3221" s="143"/>
      <c r="B3221" s="84" t="s">
        <v>10076</v>
      </c>
      <c r="C3221" s="86" t="s">
        <v>430</v>
      </c>
      <c r="D3221" s="84" t="s">
        <v>431</v>
      </c>
      <c r="E3221" s="84" t="s">
        <v>10965</v>
      </c>
      <c r="F3221" s="84" t="str">
        <f>IF(E3221=0,"N/A",IF(IF(E3221&gt;"",COUNTIF(E:E,E3221),0)&gt;1,"Yes","No"))</f>
        <v>No</v>
      </c>
      <c r="G3221" s="166" t="s">
        <v>10969</v>
      </c>
      <c r="H3221" s="87" t="s">
        <v>558</v>
      </c>
      <c r="I3221" s="87" t="s">
        <v>445</v>
      </c>
      <c r="J3221" s="87" t="s">
        <v>10517</v>
      </c>
      <c r="K3221" s="87">
        <v>-89.929694999999995</v>
      </c>
      <c r="L3221" s="87">
        <v>38.726658</v>
      </c>
      <c r="M3221" s="87" t="s">
        <v>10989</v>
      </c>
      <c r="N3221" s="87"/>
      <c r="O3221" s="87"/>
      <c r="P3221" s="87"/>
      <c r="Q3221" s="87"/>
    </row>
    <row r="3222" spans="1:17" x14ac:dyDescent="0.25">
      <c r="A3222" s="143"/>
      <c r="B3222" s="84" t="str">
        <f>IF(A3222&gt;"",IF(A3222=E3222,"No",(IF(IFERROR(VLOOKUP(A3222,E:E,1,FALSE)=A3222,FALSE),"Duplicate",IF(E3222&gt;"","Mismatch","IT Only")))),"No")</f>
        <v>No</v>
      </c>
      <c r="C3222" s="86" t="s">
        <v>430</v>
      </c>
      <c r="D3222" s="84" t="s">
        <v>431</v>
      </c>
      <c r="E3222" s="84" t="s">
        <v>9309</v>
      </c>
      <c r="F3222" s="84" t="str">
        <f>IF(E3222=0,"N/A",IF(IF(E3222&gt;"",COUNTIF(E:E,E3222),0)&gt;1,"Yes","No"))</f>
        <v>No</v>
      </c>
      <c r="G3222" s="87" t="s">
        <v>9310</v>
      </c>
      <c r="H3222" s="87" t="s">
        <v>644</v>
      </c>
      <c r="I3222" s="87" t="s">
        <v>435</v>
      </c>
      <c r="J3222" s="87" t="s">
        <v>436</v>
      </c>
      <c r="K3222" s="87">
        <v>38.042866670000002</v>
      </c>
      <c r="L3222" s="87">
        <v>-90.477133330000001</v>
      </c>
      <c r="M3222" s="87"/>
      <c r="N3222" s="87" t="s">
        <v>9311</v>
      </c>
      <c r="O3222" s="94">
        <v>549</v>
      </c>
      <c r="P3222" s="87" t="s">
        <v>645</v>
      </c>
      <c r="Q3222" s="89"/>
    </row>
    <row r="3223" spans="1:17" x14ac:dyDescent="0.25">
      <c r="A3223" s="143"/>
      <c r="B3223" s="84" t="str">
        <f>IF(A3223&gt;"",IF(A3223=E3223,"No",(IF(IFERROR(VLOOKUP(A3223,E:E,1,FALSE)=A3223,FALSE),"Duplicate",IF(E3223&gt;"","Mismatch","IT Only")))),"No")</f>
        <v>No</v>
      </c>
      <c r="C3223" s="86" t="s">
        <v>430</v>
      </c>
      <c r="D3223" s="84" t="s">
        <v>431</v>
      </c>
      <c r="E3223" s="84" t="s">
        <v>9318</v>
      </c>
      <c r="F3223" s="84" t="str">
        <f>IF(E3223=0,"N/A",IF(IF(E3223&gt;"",COUNTIF(E:E,E3223),0)&gt;1,"Yes","No"))</f>
        <v>No</v>
      </c>
      <c r="G3223" s="87" t="s">
        <v>9319</v>
      </c>
      <c r="H3223" s="87" t="s">
        <v>516</v>
      </c>
      <c r="I3223" s="87" t="s">
        <v>445</v>
      </c>
      <c r="J3223" s="87" t="s">
        <v>436</v>
      </c>
      <c r="K3223" s="87">
        <v>38.30306667</v>
      </c>
      <c r="L3223" s="87">
        <v>-90.276499999999999</v>
      </c>
      <c r="M3223" s="87"/>
      <c r="N3223" s="87" t="s">
        <v>9320</v>
      </c>
      <c r="O3223" s="87" t="s">
        <v>9321</v>
      </c>
      <c r="P3223" s="87" t="s">
        <v>524</v>
      </c>
      <c r="Q3223" s="87" t="s">
        <v>525</v>
      </c>
    </row>
    <row r="3224" spans="1:17" x14ac:dyDescent="0.25">
      <c r="A3224" s="93" t="s">
        <v>9326</v>
      </c>
      <c r="B3224" s="84" t="str">
        <f>IF(A3224&gt;"",IF(A3224=E3224,"No",(IF(IFERROR(VLOOKUP(A3224,E:E,1,FALSE)=A3224,FALSE),"Duplicate",IF(E3224&gt;"","Mismatch","IT Only")))),"No")</f>
        <v>Mismatch</v>
      </c>
      <c r="C3224" s="86" t="s">
        <v>463</v>
      </c>
      <c r="D3224" s="84" t="s">
        <v>464</v>
      </c>
      <c r="E3224" s="84" t="s">
        <v>9327</v>
      </c>
      <c r="F3224" s="84" t="str">
        <f>IF(E3224=0,"N/A",IF(IF(E3224&gt;"",COUNTIF(E:E,E3224),0)&gt;1,"Yes","No"))</f>
        <v>No</v>
      </c>
      <c r="G3224" s="87" t="s">
        <v>9328</v>
      </c>
      <c r="H3224" s="87" t="s">
        <v>493</v>
      </c>
      <c r="I3224" s="87" t="s">
        <v>445</v>
      </c>
      <c r="J3224" s="87" t="s">
        <v>467</v>
      </c>
      <c r="K3224" s="87">
        <v>40.151767</v>
      </c>
      <c r="L3224" s="87">
        <v>-89.134117000000003</v>
      </c>
      <c r="M3224" s="87"/>
      <c r="N3224" s="87" t="s">
        <v>9327</v>
      </c>
      <c r="O3224" s="87" t="s">
        <v>9329</v>
      </c>
      <c r="P3224" s="87" t="s">
        <v>806</v>
      </c>
      <c r="Q3224" s="87" t="s">
        <v>807</v>
      </c>
    </row>
    <row r="3225" spans="1:17" x14ac:dyDescent="0.25">
      <c r="A3225" s="143"/>
      <c r="B3225" s="143" t="str">
        <f>IF(A3225&gt;"",IF(A3225=E3225,"No",(IF(IFERROR(VLOOKUP(A3225,E:E,1,FALSE)=A3225,FALSE),"Duplicate",IF(E3225&gt;"","Mismatch","IT Only")))),"No")</f>
        <v>No</v>
      </c>
      <c r="C3225" s="86" t="s">
        <v>430</v>
      </c>
      <c r="D3225" s="143" t="s">
        <v>431</v>
      </c>
      <c r="E3225" s="143" t="s">
        <v>9339</v>
      </c>
      <c r="F3225" s="143" t="str">
        <f>IF(E3225=0,"N/A",IF(IF(E3225&gt;"",COUNTIF(E:E,E3225),0)&gt;1,"Yes","No"))</f>
        <v>No</v>
      </c>
      <c r="G3225" s="87" t="s">
        <v>9340</v>
      </c>
      <c r="H3225" s="87" t="s">
        <v>558</v>
      </c>
      <c r="I3225" s="87" t="s">
        <v>445</v>
      </c>
      <c r="J3225" s="87" t="s">
        <v>436</v>
      </c>
      <c r="K3225" s="147">
        <v>38.985780000339602</v>
      </c>
      <c r="L3225" s="147">
        <v>-89.106019999725007</v>
      </c>
      <c r="M3225" s="87"/>
      <c r="N3225" s="105" t="s">
        <v>9339</v>
      </c>
      <c r="O3225" s="87" t="s">
        <v>9341</v>
      </c>
      <c r="P3225" s="87" t="s">
        <v>1196</v>
      </c>
      <c r="Q3225" s="87" t="s">
        <v>1197</v>
      </c>
    </row>
    <row r="3226" spans="1:17" x14ac:dyDescent="0.25">
      <c r="A3226" s="143"/>
      <c r="B3226" s="84" t="str">
        <f>IF(A3226&gt;"",IF(A3226=E3226,"No",(IF(IFERROR(VLOOKUP(A3226,E:E,1,FALSE)=A3226,FALSE),"Duplicate",IF(E3226&gt;"","Mismatch","IT Only")))),"No")</f>
        <v>No</v>
      </c>
      <c r="C3226" s="86" t="s">
        <v>430</v>
      </c>
      <c r="D3226" s="84" t="s">
        <v>431</v>
      </c>
      <c r="E3226" s="84" t="s">
        <v>9342</v>
      </c>
      <c r="F3226" s="84" t="str">
        <f>IF(E3226=0,"N/A",IF(IF(E3226&gt;"",COUNTIF(E:E,E3226),0)&gt;1,"Yes","No"))</f>
        <v>No</v>
      </c>
      <c r="G3226" s="87" t="s">
        <v>9343</v>
      </c>
      <c r="H3226" s="87" t="s">
        <v>558</v>
      </c>
      <c r="I3226" s="87" t="s">
        <v>445</v>
      </c>
      <c r="J3226" s="87" t="s">
        <v>436</v>
      </c>
      <c r="K3226" s="87">
        <v>38.989485000000002</v>
      </c>
      <c r="L3226" s="87">
        <v>-89.100470000000001</v>
      </c>
      <c r="M3226" s="87"/>
      <c r="N3226" s="87" t="s">
        <v>9344</v>
      </c>
      <c r="O3226" s="87" t="s">
        <v>9345</v>
      </c>
      <c r="P3226" s="87" t="s">
        <v>1196</v>
      </c>
      <c r="Q3226" s="87" t="s">
        <v>1197</v>
      </c>
    </row>
    <row r="3227" spans="1:17" x14ac:dyDescent="0.25">
      <c r="A3227" s="143"/>
      <c r="B3227" s="84" t="str">
        <f>IF(A3227&gt;"",IF(A3227=E3227,"No",(IF(IFERROR(VLOOKUP(A3227,E:E,1,FALSE)=A3227,FALSE),"Duplicate",IF(E3227&gt;"","Mismatch","IT Only")))),"No")</f>
        <v>No</v>
      </c>
      <c r="C3227" s="86" t="s">
        <v>430</v>
      </c>
      <c r="D3227" s="84" t="s">
        <v>431</v>
      </c>
      <c r="E3227" s="84" t="s">
        <v>9346</v>
      </c>
      <c r="F3227" s="84" t="str">
        <f>IF(E3227=0,"N/A",IF(IF(E3227&gt;"",COUNTIF(E:E,E3227),0)&gt;1,"Yes","No"))</f>
        <v>No</v>
      </c>
      <c r="G3227" s="87" t="s">
        <v>9347</v>
      </c>
      <c r="H3227" s="87" t="s">
        <v>558</v>
      </c>
      <c r="I3227" s="87" t="s">
        <v>445</v>
      </c>
      <c r="J3227" s="87" t="s">
        <v>436</v>
      </c>
      <c r="K3227" s="87">
        <v>38.982433999999998</v>
      </c>
      <c r="L3227" s="87">
        <v>-89.106334000000004</v>
      </c>
      <c r="M3227" s="87"/>
      <c r="N3227" s="87" t="s">
        <v>9348</v>
      </c>
      <c r="O3227" s="87" t="s">
        <v>9349</v>
      </c>
      <c r="P3227" s="87" t="s">
        <v>1196</v>
      </c>
      <c r="Q3227" s="87" t="s">
        <v>1197</v>
      </c>
    </row>
    <row r="3228" spans="1:17" x14ac:dyDescent="0.25">
      <c r="A3228" s="143"/>
      <c r="B3228" s="84" t="str">
        <f>IF(A3228&gt;"",IF(A3228=E3228,"No",(IF(IFERROR(VLOOKUP(A3228,E:E,1,FALSE)=A3228,FALSE),"Duplicate",IF(E3228&gt;"","Mismatch","IT Only")))),"No")</f>
        <v>No</v>
      </c>
      <c r="C3228" s="86" t="s">
        <v>430</v>
      </c>
      <c r="D3228" s="84" t="s">
        <v>431</v>
      </c>
      <c r="E3228" s="84" t="s">
        <v>9350</v>
      </c>
      <c r="F3228" s="84" t="str">
        <f>IF(E3228=0,"N/A",IF(IF(E3228&gt;"",COUNTIF(E:E,E3228),0)&gt;1,"Yes","No"))</f>
        <v>No</v>
      </c>
      <c r="G3228" s="87" t="s">
        <v>9351</v>
      </c>
      <c r="H3228" s="87" t="s">
        <v>558</v>
      </c>
      <c r="I3228" s="87" t="s">
        <v>445</v>
      </c>
      <c r="J3228" s="87" t="s">
        <v>436</v>
      </c>
      <c r="K3228" s="87">
        <v>38.945884999999997</v>
      </c>
      <c r="L3228" s="87">
        <v>-89.200879</v>
      </c>
      <c r="M3228" s="87"/>
      <c r="N3228" s="87" t="s">
        <v>9352</v>
      </c>
      <c r="O3228" s="87" t="s">
        <v>9353</v>
      </c>
      <c r="P3228" s="87" t="s">
        <v>1196</v>
      </c>
      <c r="Q3228" s="87" t="s">
        <v>1197</v>
      </c>
    </row>
    <row r="3229" spans="1:17" x14ac:dyDescent="0.25">
      <c r="A3229" s="143"/>
      <c r="B3229" s="84" t="str">
        <f>IF(A3229&gt;"",IF(A3229=E3229,"No",(IF(IFERROR(VLOOKUP(A3229,E:E,1,FALSE)=A3229,FALSE),"Duplicate",IF(E3229&gt;"","Mismatch","IT Only")))),"No")</f>
        <v>No</v>
      </c>
      <c r="C3229" s="86" t="s">
        <v>430</v>
      </c>
      <c r="D3229" s="84" t="s">
        <v>431</v>
      </c>
      <c r="E3229" s="84" t="s">
        <v>9337</v>
      </c>
      <c r="F3229" s="84" t="str">
        <f>IF(E3229=0,"N/A",IF(IF(E3229&gt;"",COUNTIF(E:E,E3229),0)&gt;1,"Yes","No"))</f>
        <v>No</v>
      </c>
      <c r="G3229" s="87" t="s">
        <v>9338</v>
      </c>
      <c r="H3229" s="87" t="s">
        <v>434</v>
      </c>
      <c r="I3229" s="87" t="s">
        <v>435</v>
      </c>
      <c r="J3229" s="87" t="s">
        <v>436</v>
      </c>
      <c r="K3229" s="87">
        <v>39.29388333</v>
      </c>
      <c r="L3229" s="87">
        <v>-91.495616670000004</v>
      </c>
      <c r="M3229" s="87"/>
      <c r="N3229" s="87" t="s">
        <v>9337</v>
      </c>
      <c r="O3229" s="94">
        <v>711</v>
      </c>
      <c r="P3229" s="87" t="s">
        <v>437</v>
      </c>
      <c r="Q3229" s="89"/>
    </row>
    <row r="3230" spans="1:17" x14ac:dyDescent="0.25">
      <c r="A3230" s="143"/>
      <c r="B3230" s="84" t="str">
        <f>IF(A3230&gt;"",IF(A3230=E3230,"No",(IF(IFERROR(VLOOKUP(A3230,E:E,1,FALSE)=A3230,FALSE),"Duplicate",IF(E3230&gt;"","Mismatch","IT Only")))),"No")</f>
        <v>No</v>
      </c>
      <c r="C3230" s="86" t="s">
        <v>430</v>
      </c>
      <c r="D3230" s="84" t="s">
        <v>431</v>
      </c>
      <c r="E3230" s="84" t="s">
        <v>9315</v>
      </c>
      <c r="F3230" s="84" t="str">
        <f>IF(E3230=0,"N/A",IF(IF(E3230&gt;"",COUNTIF(E:E,E3230),0)&gt;1,"Yes","No"))</f>
        <v>No</v>
      </c>
      <c r="G3230" s="87" t="s">
        <v>9316</v>
      </c>
      <c r="H3230" s="87" t="s">
        <v>593</v>
      </c>
      <c r="I3230" s="87" t="s">
        <v>435</v>
      </c>
      <c r="J3230" s="87" t="s">
        <v>436</v>
      </c>
      <c r="K3230" s="87">
        <v>38.553966670000001</v>
      </c>
      <c r="L3230" s="87">
        <v>-90.491950000000003</v>
      </c>
      <c r="M3230" s="87"/>
      <c r="N3230" s="87" t="s">
        <v>9317</v>
      </c>
      <c r="O3230" s="94">
        <v>235</v>
      </c>
      <c r="P3230" s="87" t="s">
        <v>881</v>
      </c>
      <c r="Q3230" s="89"/>
    </row>
    <row r="3231" spans="1:17" x14ac:dyDescent="0.25">
      <c r="A3231" s="143"/>
      <c r="B3231" s="84" t="str">
        <f>IF(A3231&gt;"",IF(A3231=E3231,"No",(IF(IFERROR(VLOOKUP(A3231,E:E,1,FALSE)=A3231,FALSE),"Duplicate",IF(E3231&gt;"","Mismatch","IT Only")))),"No")</f>
        <v>No</v>
      </c>
      <c r="C3231" s="86" t="s">
        <v>430</v>
      </c>
      <c r="D3231" s="84" t="s">
        <v>431</v>
      </c>
      <c r="E3231" s="84" t="s">
        <v>9394</v>
      </c>
      <c r="F3231" s="84" t="str">
        <f>IF(E3231=0,"N/A",IF(IF(E3231&gt;"",COUNTIF(E:E,E3231),0)&gt;1,"Yes","No"))</f>
        <v>No</v>
      </c>
      <c r="G3231" s="87" t="s">
        <v>9395</v>
      </c>
      <c r="H3231" s="87" t="s">
        <v>479</v>
      </c>
      <c r="I3231" s="87" t="s">
        <v>445</v>
      </c>
      <c r="J3231" s="87" t="s">
        <v>436</v>
      </c>
      <c r="K3231" s="87"/>
      <c r="L3231" s="87"/>
      <c r="M3231" s="87"/>
      <c r="N3231" s="87" t="s">
        <v>9394</v>
      </c>
      <c r="O3231" s="87" t="s">
        <v>9396</v>
      </c>
      <c r="P3231" s="87" t="s">
        <v>482</v>
      </c>
      <c r="Q3231" s="87" t="s">
        <v>483</v>
      </c>
    </row>
    <row r="3232" spans="1:17" x14ac:dyDescent="0.25">
      <c r="A3232" s="143"/>
      <c r="B3232" s="143" t="str">
        <f>IF(A3232&gt;"",IF(A3232=E3232,"No",(IF(IFERROR(VLOOKUP(A3232,E:E,1,FALSE)=A3232,FALSE),"Duplicate",IF(E3232&gt;"","Mismatch","IT Only")))),"No")</f>
        <v>No</v>
      </c>
      <c r="C3232" s="86" t="s">
        <v>430</v>
      </c>
      <c r="D3232" s="143" t="s">
        <v>431</v>
      </c>
      <c r="E3232" s="143" t="s">
        <v>9397</v>
      </c>
      <c r="F3232" s="143" t="str">
        <f>IF(E3232=0,"N/A",IF(IF(E3232&gt;"",COUNTIF(E:E,E3232),0)&gt;1,"Yes","No"))</f>
        <v>No</v>
      </c>
      <c r="G3232" s="87" t="s">
        <v>9398</v>
      </c>
      <c r="H3232" s="87" t="s">
        <v>479</v>
      </c>
      <c r="I3232" s="87" t="s">
        <v>445</v>
      </c>
      <c r="J3232" s="87" t="s">
        <v>436</v>
      </c>
      <c r="K3232" s="87">
        <v>40.271942000000003</v>
      </c>
      <c r="L3232" s="87">
        <v>-90.381518999999997</v>
      </c>
      <c r="M3232" s="87"/>
      <c r="N3232" s="87" t="s">
        <v>9397</v>
      </c>
      <c r="O3232" s="87" t="s">
        <v>9399</v>
      </c>
      <c r="P3232" s="87" t="s">
        <v>482</v>
      </c>
      <c r="Q3232" s="87" t="s">
        <v>483</v>
      </c>
    </row>
    <row r="3233" spans="1:17" x14ac:dyDescent="0.25">
      <c r="A3233" s="93" t="s">
        <v>9390</v>
      </c>
      <c r="B3233" s="143" t="str">
        <f>IF(A3233&gt;"",IF(A3233=E3233,"No",(IF(IFERROR(VLOOKUP(A3233,E:E,1,FALSE)=A3233,FALSE),"Duplicate",IF(E3233&gt;"","Mismatch","IT Only")))),"No")</f>
        <v>Mismatch</v>
      </c>
      <c r="C3233" s="86" t="s">
        <v>463</v>
      </c>
      <c r="D3233" s="143" t="s">
        <v>464</v>
      </c>
      <c r="E3233" s="143" t="s">
        <v>9391</v>
      </c>
      <c r="F3233" s="84" t="str">
        <f>IF(E3233=0,"N/A",IF(IF(E3233&gt;"",COUNTIF(E:E,E3233),0)&gt;1,"Yes","No"))</f>
        <v>No</v>
      </c>
      <c r="G3233" s="87" t="s">
        <v>9392</v>
      </c>
      <c r="H3233" s="87" t="s">
        <v>479</v>
      </c>
      <c r="I3233" s="87" t="s">
        <v>445</v>
      </c>
      <c r="J3233" s="87" t="s">
        <v>467</v>
      </c>
      <c r="K3233" s="87">
        <v>40.301144999999998</v>
      </c>
      <c r="L3233" s="87">
        <v>-90.426062000000002</v>
      </c>
      <c r="M3233" s="87"/>
      <c r="N3233" s="87" t="s">
        <v>9391</v>
      </c>
      <c r="O3233" s="87" t="s">
        <v>9393</v>
      </c>
      <c r="P3233" s="87" t="s">
        <v>482</v>
      </c>
      <c r="Q3233" s="87" t="s">
        <v>483</v>
      </c>
    </row>
    <row r="3234" spans="1:17" x14ac:dyDescent="0.25">
      <c r="A3234" s="143" t="s">
        <v>9359</v>
      </c>
      <c r="B3234" s="84" t="str">
        <f>IF(A3234&gt;"",IF(A3234=E3234,"No",(IF(IFERROR(VLOOKUP(A3234,E:E,1,FALSE)=A3234,FALSE),"Duplicate",IF(E3234&gt;"","Mismatch","IT Only")))),"No")</f>
        <v>No</v>
      </c>
      <c r="C3234" s="86" t="s">
        <v>430</v>
      </c>
      <c r="D3234" s="84" t="s">
        <v>431</v>
      </c>
      <c r="E3234" s="143" t="s">
        <v>9359</v>
      </c>
      <c r="F3234" s="84" t="str">
        <f>IF(E3234=0,"N/A",IF(IF(E3234&gt;"",COUNTIF(E:E,E3234),0)&gt;1,"Yes","No"))</f>
        <v>No</v>
      </c>
      <c r="G3234" s="106" t="s">
        <v>9360</v>
      </c>
      <c r="H3234" s="106" t="s">
        <v>2587</v>
      </c>
      <c r="I3234" s="87" t="s">
        <v>445</v>
      </c>
      <c r="J3234" s="87" t="s">
        <v>536</v>
      </c>
      <c r="K3234" s="106">
        <v>41.041454000000002</v>
      </c>
      <c r="L3234" s="106">
        <v>-89.276522</v>
      </c>
      <c r="M3234" s="106"/>
      <c r="N3234" s="87"/>
      <c r="O3234" s="88"/>
      <c r="P3234" s="87"/>
      <c r="Q3234" s="89"/>
    </row>
    <row r="3235" spans="1:17" x14ac:dyDescent="0.25">
      <c r="A3235" s="143"/>
      <c r="B3235" s="143" t="str">
        <f>IF(A3235&gt;"",IF(A3235=E3235,"No",(IF(IFERROR(VLOOKUP(A3235,E:E,1,FALSE)=A3235,FALSE),"Duplicate",IF(E3235&gt;"","Mismatch","IT Only")))),"No")</f>
        <v>No</v>
      </c>
      <c r="C3235" s="86" t="s">
        <v>430</v>
      </c>
      <c r="D3235" s="143" t="s">
        <v>431</v>
      </c>
      <c r="E3235" s="143" t="s">
        <v>9461</v>
      </c>
      <c r="F3235" s="84" t="str">
        <f>IF(E3235=0,"N/A",IF(IF(E3235&gt;"",COUNTIF(E:E,E3235),0)&gt;1,"Yes","No"))</f>
        <v>No</v>
      </c>
      <c r="G3235" s="87" t="s">
        <v>9462</v>
      </c>
      <c r="H3235" s="87" t="s">
        <v>440</v>
      </c>
      <c r="I3235" s="87" t="s">
        <v>435</v>
      </c>
      <c r="J3235" s="87" t="s">
        <v>436</v>
      </c>
      <c r="K3235" s="87">
        <v>38.6233</v>
      </c>
      <c r="L3235" s="87">
        <v>-90.242883329999998</v>
      </c>
      <c r="M3235" s="87"/>
      <c r="N3235" s="87" t="s">
        <v>9461</v>
      </c>
      <c r="O3235" s="94">
        <v>298</v>
      </c>
      <c r="P3235" s="87" t="s">
        <v>441</v>
      </c>
      <c r="Q3235" s="89"/>
    </row>
    <row r="3236" spans="1:17" x14ac:dyDescent="0.25">
      <c r="A3236" s="143"/>
      <c r="B3236" s="143"/>
      <c r="C3236" s="86" t="s">
        <v>430</v>
      </c>
      <c r="D3236" s="143" t="s">
        <v>464</v>
      </c>
      <c r="E3236" s="143" t="s">
        <v>10364</v>
      </c>
      <c r="F3236" s="84" t="s">
        <v>32</v>
      </c>
      <c r="G3236" s="134" t="s">
        <v>10365</v>
      </c>
      <c r="H3236" s="110" t="s">
        <v>444</v>
      </c>
      <c r="I3236" s="110" t="s">
        <v>445</v>
      </c>
      <c r="J3236" s="110"/>
      <c r="K3236" s="134">
        <v>40.625700000000002</v>
      </c>
      <c r="L3236" s="134">
        <v>-89.479500000000002</v>
      </c>
      <c r="M3236" s="134" t="s">
        <v>10366</v>
      </c>
      <c r="N3236" s="110"/>
      <c r="O3236" s="110"/>
      <c r="P3236" s="110"/>
      <c r="Q3236" s="110"/>
    </row>
    <row r="3237" spans="1:17" x14ac:dyDescent="0.25">
      <c r="A3237" s="143"/>
      <c r="B3237" s="143" t="str">
        <f>IF(A3237&gt;"",IF(A3237=E3237,"No",(IF(IFERROR(VLOOKUP(A3237,E:E,1,FALSE)=A3237,FALSE),"Duplicate",IF(E3237&gt;"","Mismatch","IT Only")))),"No")</f>
        <v>No</v>
      </c>
      <c r="C3237" s="86" t="s">
        <v>430</v>
      </c>
      <c r="D3237" s="143" t="s">
        <v>431</v>
      </c>
      <c r="E3237" s="143" t="s">
        <v>9381</v>
      </c>
      <c r="F3237" s="84" t="str">
        <f>IF(E3237=0,"N/A",IF(IF(E3237&gt;"",COUNTIF(E:E,E3237),0)&gt;1,"Yes","No"))</f>
        <v>No</v>
      </c>
      <c r="G3237" s="87" t="s">
        <v>9382</v>
      </c>
      <c r="H3237" s="87" t="s">
        <v>558</v>
      </c>
      <c r="I3237" s="87" t="s">
        <v>445</v>
      </c>
      <c r="J3237" s="87" t="s">
        <v>436</v>
      </c>
      <c r="K3237" s="87">
        <v>38.669840000000001</v>
      </c>
      <c r="L3237" s="87">
        <v>-90.163814000000002</v>
      </c>
      <c r="M3237" s="87"/>
      <c r="N3237" s="87" t="s">
        <v>9383</v>
      </c>
      <c r="O3237" s="87" t="s">
        <v>9384</v>
      </c>
      <c r="P3237" s="87" t="s">
        <v>653</v>
      </c>
      <c r="Q3237" s="87" t="s">
        <v>654</v>
      </c>
    </row>
    <row r="3238" spans="1:17" ht="30" x14ac:dyDescent="0.25">
      <c r="A3238" s="93" t="s">
        <v>9369</v>
      </c>
      <c r="B3238" s="84" t="str">
        <f>IF(A3238&gt;"",IF(A3238=E3238,"No",(IF(IFERROR(VLOOKUP(A3238,E:E,1,FALSE)=A3238,FALSE),"Duplicate",IF(E3238&gt;"","Mismatch","IT Only")))),"No")</f>
        <v>Mismatch</v>
      </c>
      <c r="C3238" s="86" t="s">
        <v>463</v>
      </c>
      <c r="D3238" s="84" t="s">
        <v>10065</v>
      </c>
      <c r="E3238" s="143" t="s">
        <v>9378</v>
      </c>
      <c r="F3238" s="84" t="str">
        <f>IF(E3238=0,"N/A",IF(IF(E3238&gt;"",COUNTIF(E:E,E3238),0)&gt;1,"Yes","No"))</f>
        <v>No</v>
      </c>
      <c r="G3238" s="106" t="s">
        <v>9379</v>
      </c>
      <c r="H3238" s="106" t="s">
        <v>516</v>
      </c>
      <c r="I3238" s="87" t="s">
        <v>4140</v>
      </c>
      <c r="J3238" s="87" t="s">
        <v>838</v>
      </c>
      <c r="K3238" s="106">
        <v>38.662866999999999</v>
      </c>
      <c r="L3238" s="106">
        <v>-90.176361999999997</v>
      </c>
      <c r="M3238" s="106"/>
      <c r="N3238" s="87" t="s">
        <v>9380</v>
      </c>
      <c r="O3238" s="88">
        <v>70</v>
      </c>
      <c r="P3238" s="87" t="s">
        <v>518</v>
      </c>
      <c r="Q3238" s="87" t="s">
        <v>519</v>
      </c>
    </row>
    <row r="3239" spans="1:17" x14ac:dyDescent="0.25">
      <c r="A3239" s="143" t="s">
        <v>9551</v>
      </c>
      <c r="B3239" s="143" t="str">
        <f>IF(A3239&gt;"",IF(A3239=E3239,"No",(IF(IFERROR(VLOOKUP(A3239,E:E,1,FALSE)=A3239,FALSE),"Duplicate",IF(E3239&gt;"","Mismatch","IT Only")))),"No")</f>
        <v>No</v>
      </c>
      <c r="C3239" s="86" t="s">
        <v>430</v>
      </c>
      <c r="D3239" s="143" t="s">
        <v>431</v>
      </c>
      <c r="E3239" s="143" t="s">
        <v>9551</v>
      </c>
      <c r="F3239" s="143" t="str">
        <f>IF(E3239=0,"N/A",IF(IF(E3239&gt;"",COUNTIF(E:E,E3239),0)&gt;1,"Yes","No"))</f>
        <v>No</v>
      </c>
      <c r="G3239" s="87" t="s">
        <v>9552</v>
      </c>
      <c r="H3239" s="87"/>
      <c r="I3239" s="87"/>
      <c r="J3239" s="87" t="s">
        <v>580</v>
      </c>
      <c r="K3239" s="87">
        <v>38.896334000000003</v>
      </c>
      <c r="L3239" s="87">
        <v>-77.030860000000004</v>
      </c>
      <c r="M3239" s="87" t="s">
        <v>9553</v>
      </c>
      <c r="N3239" s="87"/>
      <c r="O3239" s="94"/>
      <c r="P3239" s="87"/>
      <c r="Q3239" s="89"/>
    </row>
    <row r="3240" spans="1:17" x14ac:dyDescent="0.25">
      <c r="A3240" s="143"/>
      <c r="B3240" s="143" t="s">
        <v>10076</v>
      </c>
      <c r="C3240" s="86" t="s">
        <v>430</v>
      </c>
      <c r="D3240" s="143" t="s">
        <v>431</v>
      </c>
      <c r="E3240" s="143" t="s">
        <v>11150</v>
      </c>
      <c r="F3240" s="143" t="str">
        <f>IF(E3240=0,"N/A",IF(IF(E3240&gt;"",COUNTIF(E:E,E3240),0)&gt;1,"Yes","No"))</f>
        <v>No</v>
      </c>
      <c r="G3240" s="87" t="str">
        <f>UPPER("Washington Avenue Granite City")</f>
        <v>WASHINGTON AVENUE GRANITE CITY</v>
      </c>
      <c r="H3240" s="87" t="s">
        <v>558</v>
      </c>
      <c r="I3240" s="87" t="s">
        <v>445</v>
      </c>
      <c r="J3240" s="87" t="s">
        <v>10517</v>
      </c>
      <c r="K3240" s="87">
        <v>-90.140822</v>
      </c>
      <c r="L3240" s="87">
        <v>38.700668</v>
      </c>
      <c r="M3240" s="87" t="s">
        <v>11151</v>
      </c>
      <c r="N3240" s="87"/>
      <c r="O3240" s="87"/>
      <c r="P3240" s="87"/>
      <c r="Q3240" s="87"/>
    </row>
    <row r="3241" spans="1:17" s="90" customFormat="1" x14ac:dyDescent="0.25">
      <c r="A3241" s="93" t="s">
        <v>9468</v>
      </c>
      <c r="B3241" s="143" t="str">
        <f>IF(A3241&gt;"",IF(A3241=E3241,"No",(IF(IFERROR(VLOOKUP(A3241,E:E,1,FALSE)=A3241,FALSE),"Duplicate",IF(E3241&gt;"","Mismatch","IT Only")))),"No")</f>
        <v>Mismatch</v>
      </c>
      <c r="C3241" s="86" t="s">
        <v>463</v>
      </c>
      <c r="D3241" s="143" t="s">
        <v>464</v>
      </c>
      <c r="E3241" s="143" t="s">
        <v>9469</v>
      </c>
      <c r="F3241" s="143" t="str">
        <f>IF(E3241=0,"N/A",IF(IF(E3241&gt;"",COUNTIF(E:E,E3241),0)&gt;1,"Yes","No"))</f>
        <v>No</v>
      </c>
      <c r="G3241" s="87" t="s">
        <v>9470</v>
      </c>
      <c r="H3241" s="87" t="s">
        <v>479</v>
      </c>
      <c r="I3241" s="87" t="s">
        <v>445</v>
      </c>
      <c r="J3241" s="87" t="s">
        <v>467</v>
      </c>
      <c r="K3241" s="87">
        <v>39.443434000000003</v>
      </c>
      <c r="L3241" s="87">
        <v>-89.663621000000006</v>
      </c>
      <c r="M3241" s="87"/>
      <c r="N3241" s="87" t="s">
        <v>9469</v>
      </c>
      <c r="O3241" s="87" t="s">
        <v>9471</v>
      </c>
      <c r="P3241" s="87" t="s">
        <v>482</v>
      </c>
      <c r="Q3241" s="87" t="s">
        <v>483</v>
      </c>
    </row>
    <row r="3242" spans="1:17" x14ac:dyDescent="0.25">
      <c r="A3242" s="143"/>
      <c r="B3242" s="143" t="str">
        <f>IF(A3242&gt;"",IF(A3242=E3242,"No",(IF(IFERROR(VLOOKUP(A3242,E:E,1,FALSE)=A3242,FALSE),"Duplicate",IF(E3242&gt;"","Mismatch","IT Only")))),"No")</f>
        <v>No</v>
      </c>
      <c r="C3242" s="86" t="s">
        <v>430</v>
      </c>
      <c r="D3242" s="143" t="s">
        <v>431</v>
      </c>
      <c r="E3242" s="143" t="s">
        <v>9486</v>
      </c>
      <c r="F3242" s="143" t="str">
        <f>IF(E3242=0,"N/A",IF(IF(E3242&gt;"",COUNTIF(E:E,E3242),0)&gt;1,"Yes","No"))</f>
        <v>No</v>
      </c>
      <c r="G3242" s="87" t="s">
        <v>9487</v>
      </c>
      <c r="H3242" s="87" t="s">
        <v>434</v>
      </c>
      <c r="I3242" s="87" t="s">
        <v>435</v>
      </c>
      <c r="J3242" s="87" t="s">
        <v>436</v>
      </c>
      <c r="K3242" s="87">
        <v>39.998483329999999</v>
      </c>
      <c r="L3242" s="87">
        <v>-91.517283329999998</v>
      </c>
      <c r="M3242" s="87"/>
      <c r="N3242" s="87" t="s">
        <v>9486</v>
      </c>
      <c r="O3242" s="94">
        <v>755</v>
      </c>
      <c r="P3242" s="87" t="s">
        <v>475</v>
      </c>
      <c r="Q3242" s="89"/>
    </row>
    <row r="3243" spans="1:17" x14ac:dyDescent="0.25">
      <c r="A3243" s="143"/>
      <c r="B3243" s="143" t="str">
        <f>IF(A3243&gt;"",IF(A3243=E3243,"No",(IF(IFERROR(VLOOKUP(A3243,E:E,1,FALSE)=A3243,FALSE),"Duplicate",IF(E3243&gt;"","Mismatch","IT Only")))),"No")</f>
        <v>No</v>
      </c>
      <c r="C3243" s="86" t="s">
        <v>430</v>
      </c>
      <c r="D3243" s="143" t="s">
        <v>431</v>
      </c>
      <c r="E3243" s="143" t="s">
        <v>9488</v>
      </c>
      <c r="F3243" s="143" t="str">
        <f>IF(E3243=0,"N/A",IF(IF(E3243&gt;"",COUNTIF(E:E,E3243),0)&gt;1,"Yes","No"))</f>
        <v>No</v>
      </c>
      <c r="G3243" s="87" t="s">
        <v>9489</v>
      </c>
      <c r="H3243" s="87" t="s">
        <v>593</v>
      </c>
      <c r="I3243" s="87" t="s">
        <v>435</v>
      </c>
      <c r="J3243" s="87" t="s">
        <v>436</v>
      </c>
      <c r="K3243" s="87">
        <v>38.671316670000003</v>
      </c>
      <c r="L3243" s="87">
        <v>-90.324700000000007</v>
      </c>
      <c r="M3243" s="87"/>
      <c r="N3243" s="87" t="s">
        <v>9488</v>
      </c>
      <c r="O3243" s="94">
        <v>268</v>
      </c>
      <c r="P3243" s="87" t="s">
        <v>564</v>
      </c>
      <c r="Q3243" s="89"/>
    </row>
    <row r="3244" spans="1:17" x14ac:dyDescent="0.25">
      <c r="A3244" s="90"/>
      <c r="B3244" s="90" t="str">
        <f>IF(A3244&gt;"",IF(A3244=E3244,"No",(IF(IFERROR(VLOOKUP(A3244,E:E,1,FALSE)=A3244,FALSE),"Duplicate",IF(E3244&gt;"","Mismatch","IT Only")))),"No")</f>
        <v>No</v>
      </c>
      <c r="C3244" s="91" t="s">
        <v>451</v>
      </c>
      <c r="D3244" s="90" t="s">
        <v>431</v>
      </c>
      <c r="E3244" s="90" t="s">
        <v>9496</v>
      </c>
      <c r="F3244" s="90" t="str">
        <f>IF(E3244=0,"N/A",IF(IF(E3244&gt;"",COUNTIF(E:E,E3244),0)&gt;1,"Yes","No"))</f>
        <v>No</v>
      </c>
      <c r="G3244" s="108" t="s">
        <v>9497</v>
      </c>
      <c r="H3244" s="108"/>
      <c r="I3244" s="108"/>
      <c r="J3244" s="108" t="s">
        <v>436</v>
      </c>
      <c r="K3244" s="108"/>
      <c r="L3244" s="108"/>
      <c r="M3244" s="108"/>
      <c r="N3244" s="108" t="s">
        <v>9496</v>
      </c>
      <c r="O3244" s="108" t="s">
        <v>9498</v>
      </c>
      <c r="P3244" s="108"/>
      <c r="Q3244" s="108"/>
    </row>
    <row r="3245" spans="1:17" x14ac:dyDescent="0.25">
      <c r="A3245" s="143"/>
      <c r="B3245" s="84" t="str">
        <f>IF(A3245&gt;"",IF(A3245=E3245,"No",(IF(IFERROR(VLOOKUP(A3245,E:E,1,FALSE)=A3245,FALSE),"Duplicate",IF(E3245&gt;"","Mismatch","IT Only")))),"No")</f>
        <v>No</v>
      </c>
      <c r="C3245" s="86" t="s">
        <v>430</v>
      </c>
      <c r="D3245" s="84" t="s">
        <v>431</v>
      </c>
      <c r="E3245" s="84" t="s">
        <v>9513</v>
      </c>
      <c r="F3245" s="84" t="str">
        <f>IF(E3245=0,"N/A",IF(IF(E3245&gt;"",COUNTIF(E:E,E3245),0)&gt;1,"Yes","No"))</f>
        <v>No</v>
      </c>
      <c r="G3245" s="87" t="s">
        <v>9514</v>
      </c>
      <c r="H3245" s="87" t="s">
        <v>680</v>
      </c>
      <c r="I3245" s="87" t="s">
        <v>445</v>
      </c>
      <c r="J3245" s="87" t="s">
        <v>436</v>
      </c>
      <c r="K3245" s="87">
        <v>38.499033330000003</v>
      </c>
      <c r="L3245" s="87">
        <v>-89.138766669999995</v>
      </c>
      <c r="M3245" s="87"/>
      <c r="N3245" s="87" t="s">
        <v>9515</v>
      </c>
      <c r="O3245" s="87" t="s">
        <v>9516</v>
      </c>
      <c r="P3245" s="87" t="s">
        <v>2056</v>
      </c>
      <c r="Q3245" s="87" t="s">
        <v>2057</v>
      </c>
    </row>
    <row r="3246" spans="1:17" x14ac:dyDescent="0.25">
      <c r="A3246" s="143"/>
      <c r="B3246" s="84" t="str">
        <f>IF(A3246&gt;"",IF(A3246=E3246,"No",(IF(IFERROR(VLOOKUP(A3246,E:E,1,FALSE)=A3246,FALSE),"Duplicate",IF(E3246&gt;"","Mismatch","IT Only")))),"No")</f>
        <v>No</v>
      </c>
      <c r="C3246" s="86" t="s">
        <v>430</v>
      </c>
      <c r="D3246" s="84" t="s">
        <v>431</v>
      </c>
      <c r="E3246" s="143" t="s">
        <v>9517</v>
      </c>
      <c r="F3246" s="84" t="str">
        <f>IF(E3246=0,"N/A",IF(IF(E3246&gt;"",COUNTIF(E:E,E3246),0)&gt;1,"Yes","No"))</f>
        <v>No</v>
      </c>
      <c r="G3246" s="106" t="s">
        <v>9518</v>
      </c>
      <c r="H3246" s="106" t="s">
        <v>558</v>
      </c>
      <c r="I3246" s="106" t="s">
        <v>445</v>
      </c>
      <c r="J3246" s="87" t="s">
        <v>436</v>
      </c>
      <c r="K3246" s="106">
        <v>38.831883329999997</v>
      </c>
      <c r="L3246" s="106">
        <v>-90.034416669999999</v>
      </c>
      <c r="M3246" s="106"/>
      <c r="N3246" s="87" t="s">
        <v>9519</v>
      </c>
      <c r="O3246" s="87" t="s">
        <v>9520</v>
      </c>
      <c r="P3246" s="87" t="s">
        <v>1245</v>
      </c>
      <c r="Q3246" s="87" t="s">
        <v>1246</v>
      </c>
    </row>
    <row r="3247" spans="1:17" x14ac:dyDescent="0.25">
      <c r="A3247" s="143"/>
      <c r="B3247" s="143" t="s">
        <v>10076</v>
      </c>
      <c r="C3247" s="86" t="s">
        <v>430</v>
      </c>
      <c r="D3247" s="143" t="s">
        <v>431</v>
      </c>
      <c r="E3247" s="143" t="s">
        <v>11144</v>
      </c>
      <c r="F3247" s="143" t="str">
        <f>IF(E3247=0,"N/A",IF(IF(E3247&gt;"",COUNTIF(E:E,E3247),0)&gt;1,"Yes","No"))</f>
        <v>No</v>
      </c>
      <c r="G3247" s="87" t="str">
        <f>UPPER("Warnock Avenue Pontoon Beach")</f>
        <v>WARNOCK AVENUE PONTOON BEACH</v>
      </c>
      <c r="H3247" s="87" t="s">
        <v>558</v>
      </c>
      <c r="I3247" s="87" t="s">
        <v>445</v>
      </c>
      <c r="J3247" s="87" t="s">
        <v>10517</v>
      </c>
      <c r="K3247" s="87">
        <v>-90.100020999999998</v>
      </c>
      <c r="L3247" s="87">
        <v>38.743060999999997</v>
      </c>
      <c r="M3247" s="87" t="s">
        <v>11145</v>
      </c>
      <c r="N3247" s="87"/>
      <c r="O3247" s="87"/>
      <c r="P3247" s="87"/>
      <c r="Q3247" s="87"/>
    </row>
    <row r="3248" spans="1:17" x14ac:dyDescent="0.25">
      <c r="A3248" s="143"/>
      <c r="B3248" s="143" t="str">
        <f>IF(A3248&gt;"",IF(A3248=E3248,"No",(IF(IFERROR(VLOOKUP(A3248,E:E,1,FALSE)=A3248,FALSE),"Duplicate",IF(E3248&gt;"","Mismatch","IT Only")))),"No")</f>
        <v>No</v>
      </c>
      <c r="C3248" s="132" t="s">
        <v>430</v>
      </c>
      <c r="D3248" s="143" t="s">
        <v>431</v>
      </c>
      <c r="E3248" s="143" t="s">
        <v>10194</v>
      </c>
      <c r="F3248" s="143" t="str">
        <f>IF(E3248=0,"N/A",IF(IF(E3248&gt;"",COUNTIF(E:E,E3248),0)&gt;1,"Yes","No"))</f>
        <v>No</v>
      </c>
      <c r="G3248" s="130" t="s">
        <v>10195</v>
      </c>
      <c r="H3248" s="87" t="s">
        <v>10196</v>
      </c>
      <c r="I3248" s="87" t="s">
        <v>445</v>
      </c>
      <c r="J3248" s="87" t="s">
        <v>536</v>
      </c>
      <c r="K3248" s="118">
        <v>-87.681899999999999</v>
      </c>
      <c r="L3248" s="118">
        <v>40.126399999999997</v>
      </c>
      <c r="M3248" s="87" t="s">
        <v>10197</v>
      </c>
      <c r="N3248" s="87"/>
      <c r="O3248" s="94"/>
      <c r="P3248" s="87"/>
      <c r="Q3248" s="89"/>
    </row>
    <row r="3249" spans="1:17" x14ac:dyDescent="0.25">
      <c r="A3249" s="143"/>
      <c r="B3249" s="143" t="str">
        <f>IF(A3249&gt;"",IF(A3249=E3249,"No",(IF(IFERROR(VLOOKUP(A3249,E:E,1,FALSE)=A3249,FALSE),"Duplicate",IF(E3249&gt;"","Mismatch","IT Only")))),"No")</f>
        <v>No</v>
      </c>
      <c r="C3249" s="86" t="s">
        <v>430</v>
      </c>
      <c r="D3249" s="143" t="s">
        <v>431</v>
      </c>
      <c r="E3249" s="143" t="s">
        <v>9523</v>
      </c>
      <c r="F3249" s="143" t="str">
        <f>IF(E3249=0,"N/A",IF(IF(E3249&gt;"",COUNTIF(E:E,E3249),0)&gt;1,"Yes","No"))</f>
        <v>No</v>
      </c>
      <c r="G3249" s="87" t="s">
        <v>9524</v>
      </c>
      <c r="H3249" s="87" t="s">
        <v>692</v>
      </c>
      <c r="I3249" s="87" t="s">
        <v>435</v>
      </c>
      <c r="J3249" s="87" t="s">
        <v>436</v>
      </c>
      <c r="K3249" s="87">
        <v>37.218033329999997</v>
      </c>
      <c r="L3249" s="87">
        <v>-89.522183330000004</v>
      </c>
      <c r="M3249" s="87"/>
      <c r="N3249" s="87" t="s">
        <v>9523</v>
      </c>
      <c r="O3249" s="94">
        <v>692</v>
      </c>
      <c r="P3249" s="87" t="s">
        <v>693</v>
      </c>
      <c r="Q3249" s="89"/>
    </row>
    <row r="3250" spans="1:17" x14ac:dyDescent="0.25">
      <c r="A3250" s="143" t="s">
        <v>9527</v>
      </c>
      <c r="B3250" s="143" t="str">
        <f>IF(A3250&gt;"",IF(A3250=E3250,"No",(IF(IFERROR(VLOOKUP(A3250,E:E,1,FALSE)=A3250,FALSE),"Duplicate",IF(E3250&gt;"","Mismatch","IT Only")))),"No")</f>
        <v>No</v>
      </c>
      <c r="C3250" s="86" t="s">
        <v>430</v>
      </c>
      <c r="D3250" s="143" t="s">
        <v>472</v>
      </c>
      <c r="E3250" s="143" t="s">
        <v>9528</v>
      </c>
      <c r="F3250" s="143" t="str">
        <f>IF(E3250=0,"N/A",IF(IF(E3250&gt;"",COUNTIF(E:E,E3250),0)&gt;1,"Yes","No"))</f>
        <v>No</v>
      </c>
      <c r="G3250" s="87" t="s">
        <v>9529</v>
      </c>
      <c r="H3250" s="87" t="s">
        <v>434</v>
      </c>
      <c r="I3250" s="87" t="s">
        <v>435</v>
      </c>
      <c r="J3250" s="87" t="s">
        <v>436</v>
      </c>
      <c r="K3250" s="87">
        <v>38.896099999999997</v>
      </c>
      <c r="L3250" s="87">
        <v>-91.13591667</v>
      </c>
      <c r="M3250" s="87"/>
      <c r="N3250" s="87" t="s">
        <v>9528</v>
      </c>
      <c r="O3250" s="94">
        <v>677</v>
      </c>
      <c r="P3250" s="87" t="s">
        <v>699</v>
      </c>
      <c r="Q3250" s="89"/>
    </row>
    <row r="3251" spans="1:17" x14ac:dyDescent="0.25">
      <c r="A3251" s="143" t="s">
        <v>9530</v>
      </c>
      <c r="B3251" s="143" t="str">
        <f>IF(A3251&gt;"",IF(A3251=E3251,"No",(IF(IFERROR(VLOOKUP(A3251,E:E,1,FALSE)=A3251,FALSE),"Duplicate",IF(E3251&gt;"","Mismatch","IT Only")))),"No")</f>
        <v>No</v>
      </c>
      <c r="C3251" s="86" t="s">
        <v>430</v>
      </c>
      <c r="D3251" s="143" t="s">
        <v>431</v>
      </c>
      <c r="E3251" s="143" t="s">
        <v>9530</v>
      </c>
      <c r="F3251" s="143" t="str">
        <f>IF(E3251=0,"N/A",IF(IF(E3251&gt;"",COUNTIF(E:E,E3251),0)&gt;1,"Yes","No"))</f>
        <v>No</v>
      </c>
      <c r="G3251" s="87" t="s">
        <v>9531</v>
      </c>
      <c r="H3251" s="87" t="s">
        <v>1813</v>
      </c>
      <c r="I3251" s="87" t="s">
        <v>445</v>
      </c>
      <c r="J3251" s="87" t="s">
        <v>536</v>
      </c>
      <c r="K3251" s="87">
        <v>40.359478060000001</v>
      </c>
      <c r="L3251" s="87">
        <v>-91.436548329999994</v>
      </c>
      <c r="M3251" s="87"/>
      <c r="N3251" s="87"/>
      <c r="O3251" s="94"/>
      <c r="P3251" s="87"/>
      <c r="Q3251" s="89"/>
    </row>
    <row r="3252" spans="1:17" x14ac:dyDescent="0.25">
      <c r="A3252" s="90"/>
      <c r="B3252" s="90" t="str">
        <f>IF(A3252&gt;"",IF(A3252=E3252,"No",(IF(IFERROR(VLOOKUP(A3252,E:E,1,FALSE)=A3252,FALSE),"Duplicate",IF(E3252&gt;"","Mismatch","IT Only")))),"No")</f>
        <v>No</v>
      </c>
      <c r="C3252" s="91" t="s">
        <v>451</v>
      </c>
      <c r="D3252" s="90" t="s">
        <v>431</v>
      </c>
      <c r="E3252" s="90" t="s">
        <v>9549</v>
      </c>
      <c r="F3252" s="90" t="str">
        <f>IF(E3252=0,"N/A",IF(IF(E3252&gt;"",COUNTIF(E:E,E3252),0)&gt;1,"Yes","No"))</f>
        <v>No</v>
      </c>
      <c r="G3252" s="92" t="s">
        <v>9550</v>
      </c>
      <c r="H3252" s="92" t="s">
        <v>2260</v>
      </c>
      <c r="I3252" s="92" t="s">
        <v>648</v>
      </c>
      <c r="J3252" s="92" t="s">
        <v>436</v>
      </c>
      <c r="K3252" s="92"/>
      <c r="L3252" s="92"/>
      <c r="M3252" s="92"/>
      <c r="N3252" s="92" t="s">
        <v>9549</v>
      </c>
      <c r="O3252" s="96">
        <v>554</v>
      </c>
      <c r="P3252" s="92" t="s">
        <v>1562</v>
      </c>
      <c r="Q3252" s="97"/>
    </row>
    <row r="3253" spans="1:17" x14ac:dyDescent="0.25">
      <c r="A3253" s="143"/>
      <c r="B3253" s="143" t="str">
        <f>IF(A3253&gt;"",IF(A3253=E3253,"No",(IF(IFERROR(VLOOKUP(A3253,E:E,1,FALSE)=A3253,FALSE),"Duplicate",IF(E3253&gt;"","Mismatch","IT Only")))),"No")</f>
        <v>No</v>
      </c>
      <c r="C3253" s="86" t="s">
        <v>430</v>
      </c>
      <c r="D3253" s="143" t="s">
        <v>431</v>
      </c>
      <c r="E3253" s="143" t="s">
        <v>9575</v>
      </c>
      <c r="F3253" s="143" t="str">
        <f>IF(E3253=0,"N/A",IF(IF(E3253&gt;"",COUNTIF(E:E,E3253),0)&gt;1,"Yes","No"))</f>
        <v>No</v>
      </c>
      <c r="G3253" s="87" t="s">
        <v>9576</v>
      </c>
      <c r="H3253" s="87" t="s">
        <v>672</v>
      </c>
      <c r="I3253" s="87" t="s">
        <v>445</v>
      </c>
      <c r="J3253" s="87" t="s">
        <v>467</v>
      </c>
      <c r="K3253" s="87">
        <v>40.776833330000002</v>
      </c>
      <c r="L3253" s="87">
        <v>-87.719466670000003</v>
      </c>
      <c r="M3253" s="87"/>
      <c r="N3253" s="87" t="s">
        <v>9575</v>
      </c>
      <c r="O3253" s="87" t="s">
        <v>9577</v>
      </c>
      <c r="P3253" s="87" t="s">
        <v>1026</v>
      </c>
      <c r="Q3253" s="87" t="s">
        <v>1027</v>
      </c>
    </row>
    <row r="3254" spans="1:17" x14ac:dyDescent="0.25">
      <c r="A3254" s="93" t="s">
        <v>9571</v>
      </c>
      <c r="B3254" s="84" t="str">
        <f>IF(A3254&gt;"",IF(A3254=E3254,"No",(IF(IFERROR(VLOOKUP(A3254,E:E,1,FALSE)=A3254,FALSE),"Duplicate",IF(E3254&gt;"","Mismatch","IT Only")))),"No")</f>
        <v>Mismatch</v>
      </c>
      <c r="C3254" s="86" t="s">
        <v>463</v>
      </c>
      <c r="D3254" s="84" t="s">
        <v>549</v>
      </c>
      <c r="E3254" s="143" t="s">
        <v>9572</v>
      </c>
      <c r="F3254" s="84" t="str">
        <f>IF(E3254=0,"N/A",IF(IF(E3254&gt;"",COUNTIF(E:E,E3254),0)&gt;1,"Yes","No"))</f>
        <v>No</v>
      </c>
      <c r="G3254" s="87" t="s">
        <v>9573</v>
      </c>
      <c r="H3254" s="87" t="s">
        <v>672</v>
      </c>
      <c r="I3254" s="87" t="s">
        <v>445</v>
      </c>
      <c r="J3254" s="87" t="s">
        <v>2177</v>
      </c>
      <c r="K3254" s="87">
        <v>40.770499999999998</v>
      </c>
      <c r="L3254" s="87">
        <v>-87.738766670000004</v>
      </c>
      <c r="M3254" s="87"/>
      <c r="N3254" s="87" t="s">
        <v>9572</v>
      </c>
      <c r="O3254" s="87" t="s">
        <v>9574</v>
      </c>
      <c r="P3254" s="87" t="s">
        <v>1026</v>
      </c>
      <c r="Q3254" s="87" t="s">
        <v>1027</v>
      </c>
    </row>
    <row r="3255" spans="1:17" x14ac:dyDescent="0.25">
      <c r="A3255" s="143"/>
      <c r="B3255" s="84" t="str">
        <f>IF(A3255&gt;"",IF(A3255=E3255,"No",(IF(IFERROR(VLOOKUP(A3255,E:E,1,FALSE)=A3255,FALSE),"Duplicate",IF(E3255&gt;"","Mismatch","IT Only")))),"No")</f>
        <v>No</v>
      </c>
      <c r="C3255" s="86" t="s">
        <v>541</v>
      </c>
      <c r="D3255" s="84" t="s">
        <v>464</v>
      </c>
      <c r="E3255" s="84" t="s">
        <v>9559</v>
      </c>
      <c r="F3255" s="84" t="str">
        <f>IF(E3255=0,"N/A",IF(IF(E3255&gt;"",COUNTIF(E:E,E3255),0)&gt;1,"Yes","No"))</f>
        <v>No</v>
      </c>
      <c r="G3255" s="87" t="s">
        <v>9560</v>
      </c>
      <c r="H3255" s="87" t="s">
        <v>593</v>
      </c>
      <c r="I3255" s="87" t="s">
        <v>435</v>
      </c>
      <c r="J3255" s="87" t="s">
        <v>436</v>
      </c>
      <c r="K3255" s="87">
        <v>38.791933329999999</v>
      </c>
      <c r="L3255" s="87">
        <v>-90.285816670000003</v>
      </c>
      <c r="M3255" s="87"/>
      <c r="N3255" s="87" t="s">
        <v>9559</v>
      </c>
      <c r="O3255" s="94">
        <v>265</v>
      </c>
      <c r="P3255" s="87" t="s">
        <v>1232</v>
      </c>
      <c r="Q3255" s="89"/>
    </row>
    <row r="3256" spans="1:17" ht="30" x14ac:dyDescent="0.25">
      <c r="A3256" s="93" t="s">
        <v>9561</v>
      </c>
      <c r="B3256" s="84" t="str">
        <f>IF(A3256&gt;"",IF(A3256=E3256,"No",(IF(IFERROR(VLOOKUP(A3256,E:E,1,FALSE)=A3256,FALSE),"Duplicate",IF(E3256&gt;"","Mismatch","IT Only")))),"No")</f>
        <v>Duplicate</v>
      </c>
      <c r="C3256" s="86" t="s">
        <v>463</v>
      </c>
      <c r="D3256" s="84" t="s">
        <v>464</v>
      </c>
      <c r="E3256" s="84" t="s">
        <v>9562</v>
      </c>
      <c r="F3256" s="84" t="str">
        <f>IF(E3256=0,"N/A",IF(IF(E3256&gt;"",COUNTIF(E:E,E3256),0)&gt;1,"Yes","No"))</f>
        <v>No</v>
      </c>
      <c r="G3256" s="87" t="s">
        <v>9563</v>
      </c>
      <c r="H3256" s="87" t="s">
        <v>624</v>
      </c>
      <c r="I3256" s="87" t="s">
        <v>445</v>
      </c>
      <c r="J3256" s="87" t="s">
        <v>580</v>
      </c>
      <c r="K3256" s="87">
        <v>38.268250000000002</v>
      </c>
      <c r="L3256" s="87">
        <v>-90.219685999999996</v>
      </c>
      <c r="M3256" s="87"/>
      <c r="N3256" s="87"/>
      <c r="O3256" s="94"/>
      <c r="P3256" s="87"/>
      <c r="Q3256" s="89"/>
    </row>
    <row r="3257" spans="1:17" x14ac:dyDescent="0.25">
      <c r="A3257" s="143" t="s">
        <v>9647</v>
      </c>
      <c r="B3257" s="143" t="str">
        <f>IF(A3257&gt;"",IF(A3257=E3257,"No",(IF(IFERROR(VLOOKUP(A3257,E:E,1,FALSE)=A3257,FALSE),"Duplicate",IF(E3257&gt;"","Mismatch","IT Only")))),"No")</f>
        <v>No</v>
      </c>
      <c r="C3257" s="86" t="s">
        <v>430</v>
      </c>
      <c r="D3257" s="143" t="s">
        <v>431</v>
      </c>
      <c r="E3257" s="143" t="s">
        <v>9647</v>
      </c>
      <c r="F3257" s="143" t="str">
        <f>IF(E3257=0,"N/A",IF(IF(E3257&gt;"",COUNTIF(E:E,E3257),0)&gt;1,"Yes","No"))</f>
        <v>No</v>
      </c>
      <c r="G3257" s="87" t="s">
        <v>9648</v>
      </c>
      <c r="H3257" s="87" t="s">
        <v>1022</v>
      </c>
      <c r="I3257" s="87" t="s">
        <v>445</v>
      </c>
      <c r="J3257" s="87" t="s">
        <v>536</v>
      </c>
      <c r="K3257" s="87">
        <v>39.331099999999999</v>
      </c>
      <c r="L3257" s="87">
        <v>-89.748999999999995</v>
      </c>
      <c r="M3257" s="87" t="s">
        <v>9649</v>
      </c>
      <c r="N3257" s="87"/>
      <c r="O3257" s="94"/>
      <c r="P3257" s="87"/>
      <c r="Q3257" s="89"/>
    </row>
    <row r="3258" spans="1:17" x14ac:dyDescent="0.25">
      <c r="A3258" s="93" t="s">
        <v>9578</v>
      </c>
      <c r="B3258" s="143" t="str">
        <f>IF(A3258&gt;"",IF(A3258=E3258,"No",(IF(IFERROR(VLOOKUP(A3258,E:E,1,FALSE)=A3258,FALSE),"Duplicate",IF(E3258&gt;"","Mismatch","IT Only")))),"No")</f>
        <v>Mismatch</v>
      </c>
      <c r="C3258" s="86" t="s">
        <v>463</v>
      </c>
      <c r="D3258" s="143" t="s">
        <v>755</v>
      </c>
      <c r="E3258" s="143" t="s">
        <v>9579</v>
      </c>
      <c r="F3258" s="84" t="str">
        <f>IF(E3258=0,"N/A",IF(IF(E3258&gt;"",COUNTIF(E:E,E3258),0)&gt;1,"Yes","No"))</f>
        <v>No</v>
      </c>
      <c r="G3258" s="87" t="s">
        <v>10067</v>
      </c>
      <c r="H3258" s="87" t="s">
        <v>440</v>
      </c>
      <c r="I3258" s="87" t="s">
        <v>435</v>
      </c>
      <c r="J3258" s="87" t="s">
        <v>830</v>
      </c>
      <c r="K3258" s="87">
        <v>38.588366999999998</v>
      </c>
      <c r="L3258" s="87">
        <v>-90.320485000000005</v>
      </c>
      <c r="M3258" s="87" t="s">
        <v>9580</v>
      </c>
      <c r="N3258" s="87" t="s">
        <v>9581</v>
      </c>
      <c r="O3258" s="88">
        <v>88</v>
      </c>
      <c r="P3258" s="87" t="s">
        <v>513</v>
      </c>
      <c r="Q3258" s="89"/>
    </row>
    <row r="3259" spans="1:17" x14ac:dyDescent="0.25">
      <c r="A3259" s="93" t="s">
        <v>9582</v>
      </c>
      <c r="B3259" s="84" t="str">
        <f>IF(A3259&gt;"",IF(A3259=E3259,"No",(IF(IFERROR(VLOOKUP(A3259,E:E,1,FALSE)=A3259,FALSE),"Duplicate",IF(E3259&gt;"","Mismatch","IT Only")))),"No")</f>
        <v>Mismatch</v>
      </c>
      <c r="C3259" s="86" t="s">
        <v>463</v>
      </c>
      <c r="D3259" s="84" t="s">
        <v>464</v>
      </c>
      <c r="E3259" s="84" t="s">
        <v>9583</v>
      </c>
      <c r="F3259" s="84" t="str">
        <f>IF(E3259=0,"N/A",IF(IF(E3259&gt;"",COUNTIF(E:E,E3259),0)&gt;1,"Yes","No"))</f>
        <v>No</v>
      </c>
      <c r="G3259" s="87" t="s">
        <v>9584</v>
      </c>
      <c r="H3259" s="87" t="s">
        <v>479</v>
      </c>
      <c r="I3259" s="87" t="s">
        <v>445</v>
      </c>
      <c r="J3259" s="87" t="s">
        <v>467</v>
      </c>
      <c r="K3259" s="87">
        <v>39.59033333</v>
      </c>
      <c r="L3259" s="87">
        <v>-89.962950000000006</v>
      </c>
      <c r="M3259" s="87"/>
      <c r="N3259" s="87" t="s">
        <v>9583</v>
      </c>
      <c r="O3259" s="87" t="s">
        <v>9585</v>
      </c>
      <c r="P3259" s="87" t="s">
        <v>482</v>
      </c>
      <c r="Q3259" s="87" t="s">
        <v>483</v>
      </c>
    </row>
    <row r="3260" spans="1:17" x14ac:dyDescent="0.25">
      <c r="A3260" s="143"/>
      <c r="B3260" s="143" t="str">
        <f>IF(A3260&gt;"",IF(A3260=E3260,"No",(IF(IFERROR(VLOOKUP(A3260,E:E,1,FALSE)=A3260,FALSE),"Duplicate",IF(E3260&gt;"","Mismatch","IT Only")))),"No")</f>
        <v>No</v>
      </c>
      <c r="C3260" s="86" t="s">
        <v>430</v>
      </c>
      <c r="D3260" s="143" t="s">
        <v>431</v>
      </c>
      <c r="E3260" s="143" t="s">
        <v>9586</v>
      </c>
      <c r="F3260" s="143" t="str">
        <f>IF(E3260=0,"N/A",IF(IF(E3260&gt;"",COUNTIF(E:E,E3260),0)&gt;1,"Yes","No"))</f>
        <v>No</v>
      </c>
      <c r="G3260" s="87" t="s">
        <v>9587</v>
      </c>
      <c r="H3260" s="87" t="s">
        <v>434</v>
      </c>
      <c r="I3260" s="87" t="s">
        <v>435</v>
      </c>
      <c r="J3260" s="87" t="s">
        <v>436</v>
      </c>
      <c r="K3260" s="87">
        <v>40.423283329999997</v>
      </c>
      <c r="L3260" s="87">
        <v>-91.559066670000007</v>
      </c>
      <c r="M3260" s="87"/>
      <c r="N3260" s="87" t="s">
        <v>9586</v>
      </c>
      <c r="O3260" s="94">
        <v>913</v>
      </c>
      <c r="P3260" s="87" t="s">
        <v>475</v>
      </c>
      <c r="Q3260" s="89"/>
    </row>
    <row r="3261" spans="1:17" x14ac:dyDescent="0.25">
      <c r="A3261" s="143"/>
      <c r="B3261" s="143" t="str">
        <f>IF(A3261&gt;"",IF(A3261=E3261,"No",(IF(IFERROR(VLOOKUP(A3261,E:E,1,FALSE)=A3261,FALSE),"Duplicate",IF(E3261&gt;"","Mismatch","IT Only")))),"No")</f>
        <v>No</v>
      </c>
      <c r="C3261" s="86" t="s">
        <v>430</v>
      </c>
      <c r="D3261" s="143" t="s">
        <v>431</v>
      </c>
      <c r="E3261" s="143" t="s">
        <v>9650</v>
      </c>
      <c r="F3261" s="84" t="str">
        <f>IF(E3261=0,"N/A",IF(IF(E3261&gt;"",COUNTIF(E:E,E3261),0)&gt;1,"Yes","No"))</f>
        <v>No</v>
      </c>
      <c r="G3261" s="87" t="s">
        <v>9651</v>
      </c>
      <c r="H3261" s="87" t="s">
        <v>692</v>
      </c>
      <c r="I3261" s="87" t="s">
        <v>435</v>
      </c>
      <c r="J3261" s="87" t="s">
        <v>436</v>
      </c>
      <c r="K3261" s="87">
        <v>36.615619000000002</v>
      </c>
      <c r="L3261" s="87">
        <v>-89.709693999999999</v>
      </c>
      <c r="M3261" s="87"/>
      <c r="N3261" s="87" t="s">
        <v>9650</v>
      </c>
      <c r="O3261" s="94">
        <v>734</v>
      </c>
      <c r="P3261" s="87" t="s">
        <v>693</v>
      </c>
      <c r="Q3261" s="89"/>
    </row>
    <row r="3262" spans="1:17" x14ac:dyDescent="0.25">
      <c r="A3262" s="143"/>
      <c r="B3262" s="143" t="s">
        <v>10076</v>
      </c>
      <c r="C3262" s="86" t="s">
        <v>430</v>
      </c>
      <c r="D3262" s="143" t="s">
        <v>431</v>
      </c>
      <c r="E3262" s="143" t="s">
        <v>10649</v>
      </c>
      <c r="F3262" s="143" t="str">
        <f>IF(E3262=0,"N/A",IF(IF(E3262&gt;"",COUNTIF(E:E,E3262),0)&gt;1,"Yes","No"))</f>
        <v>No</v>
      </c>
      <c r="G3262" s="87" t="s">
        <v>10650</v>
      </c>
      <c r="H3262" s="87" t="s">
        <v>444</v>
      </c>
      <c r="I3262" s="87" t="s">
        <v>445</v>
      </c>
      <c r="J3262" s="87" t="s">
        <v>10517</v>
      </c>
      <c r="K3262" s="87">
        <v>-89.599500000000006</v>
      </c>
      <c r="L3262" s="87">
        <v>40.722200000000001</v>
      </c>
      <c r="M3262" s="87" t="s">
        <v>10651</v>
      </c>
      <c r="N3262" s="87"/>
      <c r="O3262" s="88"/>
      <c r="P3262" s="87"/>
      <c r="Q3262" s="87"/>
    </row>
    <row r="3263" spans="1:17" x14ac:dyDescent="0.25">
      <c r="A3263" s="93" t="s">
        <v>2295</v>
      </c>
      <c r="B3263" s="143" t="str">
        <f>IF(A3263&gt;"",IF(A3263=E3263,"No",(IF(IFERROR(VLOOKUP(A3263,E:E,1,FALSE)=A3263,FALSE),"Duplicate",IF(E3263&gt;"","Mismatch","IT Only")))),"No")</f>
        <v>Mismatch</v>
      </c>
      <c r="C3263" s="86" t="s">
        <v>463</v>
      </c>
      <c r="D3263" s="143" t="s">
        <v>464</v>
      </c>
      <c r="E3263" s="143" t="s">
        <v>2296</v>
      </c>
      <c r="F3263" s="143" t="str">
        <f>IF(E3263=0,"N/A",IF(IF(E3263&gt;"",COUNTIF(E:E,E3263),0)&gt;1,"Yes","No"))</f>
        <v>No</v>
      </c>
      <c r="G3263" s="87" t="s">
        <v>2297</v>
      </c>
      <c r="H3263" s="87" t="s">
        <v>444</v>
      </c>
      <c r="I3263" s="87" t="s">
        <v>445</v>
      </c>
      <c r="J3263" s="87" t="s">
        <v>436</v>
      </c>
      <c r="K3263" s="87">
        <v>40.918182999999999</v>
      </c>
      <c r="L3263" s="87">
        <v>-89.495982999999995</v>
      </c>
      <c r="M3263" s="87"/>
      <c r="N3263" s="87" t="s">
        <v>2296</v>
      </c>
      <c r="O3263" s="87" t="s">
        <v>2298</v>
      </c>
      <c r="P3263" s="87" t="s">
        <v>447</v>
      </c>
      <c r="Q3263" s="87" t="s">
        <v>448</v>
      </c>
    </row>
    <row r="3264" spans="1:17" x14ac:dyDescent="0.25">
      <c r="A3264" s="143"/>
      <c r="B3264" s="143" t="str">
        <f>IF(A3264&gt;"",IF(A3264=E3264,"No",(IF(IFERROR(VLOOKUP(A3264,E:E,1,FALSE)=A3264,FALSE),"Duplicate",IF(E3264&gt;"","Mismatch","IT Only")))),"No")</f>
        <v>No</v>
      </c>
      <c r="C3264" s="86" t="s">
        <v>430</v>
      </c>
      <c r="D3264" s="143" t="s">
        <v>431</v>
      </c>
      <c r="E3264" s="143" t="s">
        <v>9737</v>
      </c>
      <c r="F3264" s="143" t="str">
        <f>IF(E3264=0,"N/A",IF(IF(E3264&gt;"",COUNTIF(E:E,E3264),0)&gt;1,"Yes","No"))</f>
        <v>No</v>
      </c>
      <c r="G3264" s="87" t="s">
        <v>9738</v>
      </c>
      <c r="H3264" s="87" t="s">
        <v>644</v>
      </c>
      <c r="I3264" s="87" t="s">
        <v>435</v>
      </c>
      <c r="J3264" s="87" t="s">
        <v>436</v>
      </c>
      <c r="K3264" s="87">
        <v>38.131016670000001</v>
      </c>
      <c r="L3264" s="87">
        <v>-90.307533329999998</v>
      </c>
      <c r="M3264" s="87"/>
      <c r="N3264" s="87" t="s">
        <v>9737</v>
      </c>
      <c r="O3264" s="94">
        <v>559</v>
      </c>
      <c r="P3264" s="87" t="s">
        <v>645</v>
      </c>
      <c r="Q3264" s="89"/>
    </row>
    <row r="3265" spans="1:17" x14ac:dyDescent="0.25">
      <c r="A3265" s="143" t="s">
        <v>9913</v>
      </c>
      <c r="B3265" s="84" t="str">
        <f>IF(A3265&gt;"",IF(A3265=E3265,"No",(IF(IFERROR(VLOOKUP(A3265,E:E,1,FALSE)=A3265,FALSE),"Duplicate",IF(E3265&gt;"","Mismatch","IT Only")))),"No")</f>
        <v>No</v>
      </c>
      <c r="C3265" s="86" t="s">
        <v>430</v>
      </c>
      <c r="D3265" s="84" t="s">
        <v>431</v>
      </c>
      <c r="E3265" s="143" t="s">
        <v>9913</v>
      </c>
      <c r="F3265" s="84" t="str">
        <f>IF(E3265=0,"N/A",IF(IF(E3265&gt;"",COUNTIF(E:E,E3265),0)&gt;1,"Yes","No"))</f>
        <v>No</v>
      </c>
      <c r="G3265" s="87" t="s">
        <v>9914</v>
      </c>
      <c r="H3265" s="87" t="s">
        <v>801</v>
      </c>
      <c r="I3265" s="87" t="s">
        <v>445</v>
      </c>
      <c r="J3265" s="87" t="s">
        <v>580</v>
      </c>
      <c r="K3265" s="87">
        <v>38.792682999999997</v>
      </c>
      <c r="L3265" s="87">
        <v>-91.031951000000007</v>
      </c>
      <c r="M3265" s="87"/>
      <c r="N3265" s="87"/>
      <c r="O3265" s="87"/>
      <c r="P3265" s="87"/>
      <c r="Q3265" s="87"/>
    </row>
    <row r="3266" spans="1:17" x14ac:dyDescent="0.25">
      <c r="A3266" s="143"/>
      <c r="B3266" s="143" t="s">
        <v>10076</v>
      </c>
      <c r="C3266" s="86" t="s">
        <v>430</v>
      </c>
      <c r="D3266" s="143" t="s">
        <v>431</v>
      </c>
      <c r="E3266" s="143" t="s">
        <v>10216</v>
      </c>
      <c r="F3266" s="143" t="str">
        <f>IF(E3266=0,"N/A",IF(IF(E3266&gt;"",COUNTIF(E:E,E3266),0)&gt;1,"Yes","No"))</f>
        <v>No</v>
      </c>
      <c r="G3266" s="87" t="s">
        <v>10217</v>
      </c>
      <c r="H3266" s="87" t="s">
        <v>10196</v>
      </c>
      <c r="I3266" s="87" t="s">
        <v>445</v>
      </c>
      <c r="J3266" s="87" t="s">
        <v>536</v>
      </c>
      <c r="K3266" s="118">
        <v>-87.634</v>
      </c>
      <c r="L3266" s="118">
        <v>40.147799999999997</v>
      </c>
      <c r="M3266" s="87" t="s">
        <v>10218</v>
      </c>
      <c r="N3266" s="87"/>
      <c r="O3266" s="87"/>
      <c r="P3266" s="87"/>
      <c r="Q3266" s="87"/>
    </row>
    <row r="3267" spans="1:17" x14ac:dyDescent="0.25">
      <c r="A3267" s="143"/>
      <c r="E3267" s="146" t="s">
        <v>10528</v>
      </c>
      <c r="G3267" s="141" t="s">
        <v>10529</v>
      </c>
      <c r="H3267" s="141" t="s">
        <v>10196</v>
      </c>
      <c r="I3267" s="141" t="s">
        <v>445</v>
      </c>
      <c r="J3267" s="141" t="s">
        <v>10517</v>
      </c>
      <c r="K3267" s="141">
        <v>39.606000000000002</v>
      </c>
      <c r="L3267" s="141">
        <v>-87.700299999999999</v>
      </c>
      <c r="M3267" s="141" t="s">
        <v>10530</v>
      </c>
      <c r="N3267" s="87"/>
      <c r="O3267" s="94"/>
      <c r="P3267" s="87"/>
      <c r="Q3267" s="130" t="s">
        <v>10521</v>
      </c>
    </row>
    <row r="3268" spans="1:17" x14ac:dyDescent="0.25">
      <c r="A3268" s="143"/>
      <c r="B3268" s="84" t="s">
        <v>10076</v>
      </c>
      <c r="C3268" s="86" t="s">
        <v>430</v>
      </c>
      <c r="D3268" s="84" t="s">
        <v>431</v>
      </c>
      <c r="E3268" s="84" t="s">
        <v>10655</v>
      </c>
      <c r="F3268" s="84" t="str">
        <f>IF(E3268=0,"N/A",IF(IF(E3268&gt;"",COUNTIF(E:E,E3268),0)&gt;1,"Yes","No"))</f>
        <v>No</v>
      </c>
      <c r="G3268" s="87" t="s">
        <v>10656</v>
      </c>
      <c r="H3268" s="87" t="s">
        <v>444</v>
      </c>
      <c r="I3268" s="87" t="s">
        <v>445</v>
      </c>
      <c r="J3268" s="87" t="s">
        <v>10517</v>
      </c>
      <c r="K3268" s="87">
        <v>-89.619500000000002</v>
      </c>
      <c r="L3268" s="87">
        <v>40.743600000000001</v>
      </c>
      <c r="M3268" s="87" t="s">
        <v>10657</v>
      </c>
      <c r="N3268" s="87"/>
      <c r="O3268" s="88"/>
      <c r="P3268" s="87"/>
      <c r="Q3268" s="87"/>
    </row>
    <row r="3269" spans="1:17" x14ac:dyDescent="0.25">
      <c r="A3269" s="93" t="s">
        <v>9882</v>
      </c>
      <c r="B3269" s="84" t="str">
        <f>IF(A3269&gt;"",IF(A3269=E3269,"No",(IF(IFERROR(VLOOKUP(A3269,E:E,1,FALSE)=A3269,FALSE),"Duplicate",IF(E3269&gt;"","Mismatch","IT Only")))),"No")</f>
        <v>Duplicate</v>
      </c>
      <c r="C3269" s="86" t="s">
        <v>463</v>
      </c>
      <c r="D3269" s="84" t="s">
        <v>464</v>
      </c>
      <c r="E3269" s="143" t="s">
        <v>9883</v>
      </c>
      <c r="F3269" s="84" t="str">
        <f>IF(E3269=0,"N/A",IF(IF(E3269&gt;"",COUNTIF(E:E,E3269),0)&gt;1,"Yes","No"))</f>
        <v>No</v>
      </c>
      <c r="G3269" s="87" t="s">
        <v>9884</v>
      </c>
      <c r="H3269" s="87" t="s">
        <v>444</v>
      </c>
      <c r="I3269" s="87" t="s">
        <v>445</v>
      </c>
      <c r="J3269" s="87" t="s">
        <v>500</v>
      </c>
      <c r="K3269" s="87">
        <v>40.930377999999997</v>
      </c>
      <c r="L3269" s="87">
        <v>-89.369116000000005</v>
      </c>
      <c r="M3269" s="87"/>
      <c r="N3269" s="87" t="s">
        <v>9883</v>
      </c>
      <c r="O3269" s="87" t="s">
        <v>9885</v>
      </c>
      <c r="P3269" s="87" t="s">
        <v>447</v>
      </c>
      <c r="Q3269" s="87" t="s">
        <v>448</v>
      </c>
    </row>
    <row r="3270" spans="1:17" s="90" customFormat="1" x14ac:dyDescent="0.25">
      <c r="A3270" s="143"/>
      <c r="B3270" s="84" t="str">
        <f>IF(A3270&gt;"",IF(A3270=E3270,"No",(IF(IFERROR(VLOOKUP(A3270,E:E,1,FALSE)=A3270,FALSE),"Duplicate",IF(E3270&gt;"","Mismatch","IT Only")))),"No")</f>
        <v>No</v>
      </c>
      <c r="C3270" s="86" t="s">
        <v>430</v>
      </c>
      <c r="D3270" s="84" t="s">
        <v>431</v>
      </c>
      <c r="E3270" s="84" t="s">
        <v>9799</v>
      </c>
      <c r="F3270" s="84" t="str">
        <f>IF(E3270=0,"N/A",IF(IF(E3270&gt;"",COUNTIF(E:E,E3270),0)&gt;1,"Yes","No"))</f>
        <v>No</v>
      </c>
      <c r="G3270" s="87" t="s">
        <v>9800</v>
      </c>
      <c r="H3270" s="87" t="s">
        <v>489</v>
      </c>
      <c r="I3270" s="87" t="s">
        <v>435</v>
      </c>
      <c r="J3270" s="87" t="s">
        <v>436</v>
      </c>
      <c r="K3270" s="87">
        <v>39.34055</v>
      </c>
      <c r="L3270" s="87">
        <v>-94.196950000000001</v>
      </c>
      <c r="M3270" s="87"/>
      <c r="N3270" s="87" t="s">
        <v>9799</v>
      </c>
      <c r="O3270" s="94">
        <v>717</v>
      </c>
      <c r="P3270" s="87" t="s">
        <v>657</v>
      </c>
      <c r="Q3270" s="89"/>
    </row>
    <row r="3271" spans="1:17" x14ac:dyDescent="0.25">
      <c r="A3271" s="143"/>
      <c r="B3271" s="84" t="str">
        <f>IF(A3271&gt;"",IF(A3271=E3271,"No",(IF(IFERROR(VLOOKUP(A3271,E:E,1,FALSE)=A3271,FALSE),"Duplicate",IF(E3271&gt;"","Mismatch","IT Only")))),"No")</f>
        <v>No</v>
      </c>
      <c r="C3271" s="86" t="s">
        <v>430</v>
      </c>
      <c r="D3271" s="84" t="s">
        <v>431</v>
      </c>
      <c r="E3271" s="84" t="s">
        <v>9886</v>
      </c>
      <c r="F3271" s="84" t="str">
        <f>IF(E3271=0,"N/A",IF(IF(E3271&gt;"",COUNTIF(E:E,E3271),0)&gt;1,"Yes","No"))</f>
        <v>No</v>
      </c>
      <c r="G3271" s="87" t="s">
        <v>9887</v>
      </c>
      <c r="H3271" s="87" t="s">
        <v>680</v>
      </c>
      <c r="I3271" s="87" t="s">
        <v>445</v>
      </c>
      <c r="J3271" s="87" t="s">
        <v>436</v>
      </c>
      <c r="K3271" s="87">
        <v>38.33155</v>
      </c>
      <c r="L3271" s="87">
        <v>-89.031199999999998</v>
      </c>
      <c r="M3271" s="87"/>
      <c r="N3271" s="87" t="s">
        <v>9888</v>
      </c>
      <c r="O3271" s="87" t="s">
        <v>9889</v>
      </c>
      <c r="P3271" s="87" t="s">
        <v>763</v>
      </c>
      <c r="Q3271" s="87" t="s">
        <v>764</v>
      </c>
    </row>
    <row r="3272" spans="1:17" x14ac:dyDescent="0.25">
      <c r="A3272" s="143"/>
      <c r="B3272" s="84" t="str">
        <f>IF(A3272&gt;"",IF(A3272=E3272,"No",(IF(IFERROR(VLOOKUP(A3272,E:E,1,FALSE)=A3272,FALSE),"Duplicate",IF(E3272&gt;"","Mismatch","IT Only")))),"No")</f>
        <v>No</v>
      </c>
      <c r="C3272" s="86" t="s">
        <v>430</v>
      </c>
      <c r="D3272" s="84" t="s">
        <v>431</v>
      </c>
      <c r="E3272" s="143" t="s">
        <v>9894</v>
      </c>
      <c r="F3272" s="84" t="str">
        <f>IF(E3272=0,"N/A",IF(IF(E3272&gt;"",COUNTIF(E:E,E3272),0)&gt;1,"Yes","No"))</f>
        <v>No</v>
      </c>
      <c r="G3272" s="87" t="s">
        <v>9895</v>
      </c>
      <c r="H3272" s="87" t="s">
        <v>593</v>
      </c>
      <c r="I3272" s="87" t="s">
        <v>435</v>
      </c>
      <c r="J3272" s="87" t="s">
        <v>436</v>
      </c>
      <c r="K3272" s="87">
        <v>38.680149999999998</v>
      </c>
      <c r="L3272" s="87">
        <v>-90.497166669999999</v>
      </c>
      <c r="M3272" s="87"/>
      <c r="N3272" s="87" t="s">
        <v>9894</v>
      </c>
      <c r="O3272" s="94">
        <v>267</v>
      </c>
      <c r="P3272" s="87" t="s">
        <v>1919</v>
      </c>
      <c r="Q3272" s="89"/>
    </row>
    <row r="3273" spans="1:17" x14ac:dyDescent="0.25">
      <c r="A3273" s="143"/>
      <c r="B3273" s="84" t="str">
        <f>IF(A3273&gt;"",IF(A3273=E3273,"No",(IF(IFERROR(VLOOKUP(A3273,E:E,1,FALSE)=A3273,FALSE),"Duplicate",IF(E3273&gt;"","Mismatch","IT Only")))),"No")</f>
        <v>No</v>
      </c>
      <c r="C3273" s="86" t="s">
        <v>430</v>
      </c>
      <c r="D3273" s="84" t="s">
        <v>431</v>
      </c>
      <c r="E3273" s="143" t="s">
        <v>9803</v>
      </c>
      <c r="F3273" s="84" t="str">
        <f>IF(E3273=0,"N/A",IF(IF(E3273&gt;"",COUNTIF(E:E,E3273),0)&gt;1,"Yes","No"))</f>
        <v>No</v>
      </c>
      <c r="G3273" s="87" t="s">
        <v>9804</v>
      </c>
      <c r="H3273" s="87" t="s">
        <v>558</v>
      </c>
      <c r="I3273" s="87" t="s">
        <v>445</v>
      </c>
      <c r="J3273" s="87" t="s">
        <v>436</v>
      </c>
      <c r="K3273" s="87">
        <v>38.862023999999998</v>
      </c>
      <c r="L3273" s="87">
        <v>-90.086376999999999</v>
      </c>
      <c r="M3273" s="87"/>
      <c r="N3273" s="87" t="s">
        <v>9805</v>
      </c>
      <c r="O3273" s="87" t="s">
        <v>9806</v>
      </c>
      <c r="P3273" s="87" t="s">
        <v>1245</v>
      </c>
      <c r="Q3273" s="87" t="s">
        <v>1246</v>
      </c>
    </row>
    <row r="3274" spans="1:17" x14ac:dyDescent="0.25">
      <c r="A3274" s="143"/>
      <c r="B3274" s="84" t="str">
        <f>IF(A3274&gt;"",IF(A3274=E3274,"No",(IF(IFERROR(VLOOKUP(A3274,E:E,1,FALSE)=A3274,FALSE),"Duplicate",IF(E3274&gt;"","Mismatch","IT Only")))),"No")</f>
        <v>No</v>
      </c>
      <c r="C3274" s="86" t="s">
        <v>430</v>
      </c>
      <c r="D3274" s="84" t="s">
        <v>431</v>
      </c>
      <c r="E3274" s="143" t="s">
        <v>9815</v>
      </c>
      <c r="F3274" s="84" t="str">
        <f>IF(E3274=0,"N/A",IF(IF(E3274&gt;"",COUNTIF(E:E,E3274),0)&gt;1,"Yes","No"))</f>
        <v>No</v>
      </c>
      <c r="G3274" s="87" t="s">
        <v>9816</v>
      </c>
      <c r="H3274" s="87" t="s">
        <v>558</v>
      </c>
      <c r="I3274" s="87" t="s">
        <v>445</v>
      </c>
      <c r="J3274" s="87" t="s">
        <v>436</v>
      </c>
      <c r="K3274" s="87">
        <v>38.861187000000001</v>
      </c>
      <c r="L3274" s="87">
        <v>-90.100926999999999</v>
      </c>
      <c r="M3274" s="87"/>
      <c r="N3274" s="87" t="s">
        <v>9817</v>
      </c>
      <c r="O3274" s="87" t="s">
        <v>9818</v>
      </c>
      <c r="P3274" s="87" t="s">
        <v>1245</v>
      </c>
      <c r="Q3274" s="87" t="s">
        <v>1246</v>
      </c>
    </row>
    <row r="3275" spans="1:17" x14ac:dyDescent="0.25">
      <c r="A3275" s="143"/>
      <c r="B3275" s="143" t="str">
        <f>IF(A3275&gt;"",IF(A3275=E3275,"No",(IF(IFERROR(VLOOKUP(A3275,E:E,1,FALSE)=A3275,FALSE),"Duplicate",IF(E3275&gt;"","Mismatch","IT Only")))),"No")</f>
        <v>No</v>
      </c>
      <c r="C3275" s="86" t="s">
        <v>430</v>
      </c>
      <c r="D3275" s="143" t="s">
        <v>431</v>
      </c>
      <c r="E3275" s="143" t="s">
        <v>9600</v>
      </c>
      <c r="F3275" s="143" t="str">
        <f>IF(E3275=0,"N/A",IF(IF(E3275&gt;"",COUNTIF(E:E,E3275),0)&gt;1,"Yes","No"))</f>
        <v>No</v>
      </c>
      <c r="G3275" s="87" t="s">
        <v>9601</v>
      </c>
      <c r="H3275" s="87" t="s">
        <v>444</v>
      </c>
      <c r="I3275" s="87" t="s">
        <v>445</v>
      </c>
      <c r="J3275" s="87" t="s">
        <v>436</v>
      </c>
      <c r="K3275" s="87">
        <v>41.435216670000003</v>
      </c>
      <c r="L3275" s="87">
        <v>-88.773383330000001</v>
      </c>
      <c r="M3275" s="87"/>
      <c r="N3275" s="87" t="s">
        <v>9602</v>
      </c>
      <c r="O3275" s="87" t="s">
        <v>9603</v>
      </c>
      <c r="P3275" s="87" t="s">
        <v>2265</v>
      </c>
      <c r="Q3275" s="87" t="s">
        <v>2266</v>
      </c>
    </row>
    <row r="3276" spans="1:17" x14ac:dyDescent="0.25">
      <c r="A3276" s="143"/>
      <c r="B3276" s="84" t="str">
        <f>IF(A3276&gt;"",IF(A3276=E3276,"No",(IF(IFERROR(VLOOKUP(A3276,E:E,1,FALSE)=A3276,FALSE),"Duplicate",IF(E3276&gt;"","Mismatch","IT Only")))),"No")</f>
        <v>No</v>
      </c>
      <c r="C3276" s="86" t="s">
        <v>430</v>
      </c>
      <c r="D3276" s="84" t="s">
        <v>431</v>
      </c>
      <c r="E3276" s="143" t="s">
        <v>9845</v>
      </c>
      <c r="F3276" s="84" t="str">
        <f>IF(E3276=0,"N/A",IF(IF(E3276&gt;"",COUNTIF(E:E,E3276),0)&gt;1,"Yes","No"))</f>
        <v>No</v>
      </c>
      <c r="G3276" s="87" t="s">
        <v>9846</v>
      </c>
      <c r="H3276" s="87" t="s">
        <v>558</v>
      </c>
      <c r="I3276" s="87" t="s">
        <v>445</v>
      </c>
      <c r="J3276" s="87" t="s">
        <v>436</v>
      </c>
      <c r="K3276" s="87">
        <v>38.874015999999997</v>
      </c>
      <c r="L3276" s="87">
        <v>-90.105106000000006</v>
      </c>
      <c r="M3276" s="87"/>
      <c r="N3276" s="87" t="s">
        <v>9847</v>
      </c>
      <c r="O3276" s="87" t="s">
        <v>9848</v>
      </c>
      <c r="P3276" s="87" t="s">
        <v>1245</v>
      </c>
      <c r="Q3276" s="87" t="s">
        <v>1246</v>
      </c>
    </row>
    <row r="3277" spans="1:17" x14ac:dyDescent="0.25">
      <c r="A3277" s="143"/>
      <c r="E3277" s="204" t="s">
        <v>10388</v>
      </c>
      <c r="F3277" s="84" t="s">
        <v>10076</v>
      </c>
      <c r="G3277" s="130" t="s">
        <v>10387</v>
      </c>
      <c r="H3277" s="130" t="s">
        <v>10380</v>
      </c>
      <c r="I3277" s="87" t="s">
        <v>445</v>
      </c>
      <c r="J3277" s="87" t="s">
        <v>536</v>
      </c>
      <c r="K3277" s="118">
        <v>-89.648499999999999</v>
      </c>
      <c r="L3277" s="118">
        <v>40.5563</v>
      </c>
      <c r="M3277" s="130" t="s">
        <v>10389</v>
      </c>
      <c r="N3277" s="87"/>
      <c r="O3277" s="87"/>
      <c r="P3277" s="87"/>
      <c r="Q3277" s="87"/>
    </row>
    <row r="3278" spans="1:17" x14ac:dyDescent="0.25">
      <c r="A3278" s="93" t="s">
        <v>9857</v>
      </c>
      <c r="B3278" s="84" t="str">
        <f>IF(A3278&gt;"",IF(A3278=E3278,"No",(IF(IFERROR(VLOOKUP(A3278,E:E,1,FALSE)=A3278,FALSE),"Duplicate",IF(E3278&gt;"","Mismatch","IT Only")))),"No")</f>
        <v>Mismatch</v>
      </c>
      <c r="C3278" s="86" t="s">
        <v>463</v>
      </c>
      <c r="D3278" s="143" t="s">
        <v>464</v>
      </c>
      <c r="E3278" s="143" t="s">
        <v>9858</v>
      </c>
      <c r="F3278" s="84" t="str">
        <f>IF(E3278=0,"N/A",IF(IF(E3278&gt;"",COUNTIF(E:E,E3278),0)&gt;1,"Yes","No"))</f>
        <v>No</v>
      </c>
      <c r="G3278" s="87" t="s">
        <v>9859</v>
      </c>
      <c r="H3278" s="87" t="s">
        <v>558</v>
      </c>
      <c r="I3278" s="87" t="s">
        <v>445</v>
      </c>
      <c r="J3278" s="87" t="s">
        <v>552</v>
      </c>
      <c r="K3278" s="87">
        <v>38.86538333</v>
      </c>
      <c r="L3278" s="87">
        <v>-90.133333329999999</v>
      </c>
      <c r="M3278" s="87"/>
      <c r="N3278" s="87" t="s">
        <v>9860</v>
      </c>
      <c r="O3278" s="87" t="s">
        <v>9861</v>
      </c>
      <c r="P3278" s="87" t="s">
        <v>1245</v>
      </c>
      <c r="Q3278" s="87" t="s">
        <v>1246</v>
      </c>
    </row>
    <row r="3279" spans="1:17" x14ac:dyDescent="0.25">
      <c r="A3279" s="143"/>
      <c r="B3279" s="84" t="s">
        <v>10076</v>
      </c>
      <c r="C3279" s="86" t="s">
        <v>430</v>
      </c>
      <c r="D3279" s="84" t="s">
        <v>431</v>
      </c>
      <c r="E3279" s="143" t="s">
        <v>10676</v>
      </c>
      <c r="F3279" s="84" t="str">
        <f>IF(E3279=0,"N/A",IF(IF(E3279&gt;"",COUNTIF(E:E,E3279),0)&gt;1,"Yes","No"))</f>
        <v>No</v>
      </c>
      <c r="G3279" s="87" t="s">
        <v>10677</v>
      </c>
      <c r="H3279" s="87" t="s">
        <v>444</v>
      </c>
      <c r="I3279" s="87" t="s">
        <v>445</v>
      </c>
      <c r="J3279" s="87" t="s">
        <v>10517</v>
      </c>
      <c r="K3279" s="87">
        <v>-89.594700000000003</v>
      </c>
      <c r="L3279" s="87">
        <v>40.739800000000002</v>
      </c>
      <c r="M3279" s="87" t="s">
        <v>10678</v>
      </c>
      <c r="N3279" s="87"/>
      <c r="O3279" s="88"/>
      <c r="P3279" s="87"/>
      <c r="Q3279" s="87"/>
    </row>
    <row r="3280" spans="1:17" x14ac:dyDescent="0.25">
      <c r="B3280" s="84" t="s">
        <v>10076</v>
      </c>
      <c r="C3280" s="86" t="s">
        <v>430</v>
      </c>
      <c r="D3280" s="84" t="s">
        <v>431</v>
      </c>
      <c r="E3280" s="143" t="s">
        <v>10611</v>
      </c>
      <c r="F3280" s="84" t="str">
        <f>IF(E3280=0,"N/A",IF(IF(E3280&gt;"",COUNTIF(E:E,E3280),0)&gt;1,"Yes","No"))</f>
        <v>No</v>
      </c>
      <c r="G3280" s="87" t="s">
        <v>10612</v>
      </c>
      <c r="H3280" s="87" t="s">
        <v>444</v>
      </c>
      <c r="I3280" s="87" t="s">
        <v>445</v>
      </c>
      <c r="J3280" s="87" t="s">
        <v>10517</v>
      </c>
      <c r="K3280" s="87">
        <v>-89.677899999999994</v>
      </c>
      <c r="L3280" s="87">
        <v>40.656500000000001</v>
      </c>
      <c r="M3280" s="87" t="s">
        <v>10685</v>
      </c>
      <c r="N3280" s="87"/>
      <c r="O3280" s="88"/>
      <c r="P3280" s="87"/>
      <c r="Q3280" s="87"/>
    </row>
    <row r="3281" spans="1:17" x14ac:dyDescent="0.25">
      <c r="A3281" s="143"/>
      <c r="B3281" s="84" t="str">
        <f>IF(A3281&gt;"",IF(A3281=E3281,"No",(IF(IFERROR(VLOOKUP(A3281,E:E,1,FALSE)=A3281,FALSE),"Duplicate",IF(E3281&gt;"","Mismatch","IT Only")))),"No")</f>
        <v>No</v>
      </c>
      <c r="C3281" s="86" t="s">
        <v>430</v>
      </c>
      <c r="D3281" s="84" t="s">
        <v>431</v>
      </c>
      <c r="E3281" s="143" t="s">
        <v>9590</v>
      </c>
      <c r="F3281" s="84" t="str">
        <f>IF(E3281=0,"N/A",IF(IF(E3281&gt;"",COUNTIF(E:E,E3281),0)&gt;1,"Yes","No"))</f>
        <v>No</v>
      </c>
      <c r="G3281" s="87" t="s">
        <v>9591</v>
      </c>
      <c r="H3281" s="87" t="s">
        <v>440</v>
      </c>
      <c r="I3281" s="87" t="s">
        <v>435</v>
      </c>
      <c r="J3281" s="87" t="s">
        <v>436</v>
      </c>
      <c r="K3281" s="87">
        <v>38.594533329999997</v>
      </c>
      <c r="L3281" s="87">
        <v>-90.362399999999994</v>
      </c>
      <c r="M3281" s="87"/>
      <c r="N3281" s="87" t="s">
        <v>9592</v>
      </c>
      <c r="O3281" s="88">
        <v>34</v>
      </c>
      <c r="P3281" s="87" t="s">
        <v>513</v>
      </c>
      <c r="Q3281" s="89"/>
    </row>
    <row r="3282" spans="1:17" x14ac:dyDescent="0.25">
      <c r="A3282" s="143"/>
      <c r="B3282" s="143" t="str">
        <f>IF(A3282&gt;"",IF(A3282=E3282,"No",(IF(IFERROR(VLOOKUP(A3282,E:E,1,FALSE)=A3282,FALSE),"Duplicate",IF(E3282&gt;"","Mismatch","IT Only")))),"No")</f>
        <v>No</v>
      </c>
      <c r="C3282" s="86" t="s">
        <v>430</v>
      </c>
      <c r="D3282" s="143" t="s">
        <v>431</v>
      </c>
      <c r="E3282" s="143" t="s">
        <v>9598</v>
      </c>
      <c r="F3282" s="143" t="str">
        <f>IF(E3282=0,"N/A",IF(IF(E3282&gt;"",COUNTIF(E:E,E3282),0)&gt;1,"Yes","No"))</f>
        <v>No</v>
      </c>
      <c r="G3282" s="87" t="s">
        <v>9599</v>
      </c>
      <c r="H3282" s="87" t="s">
        <v>692</v>
      </c>
      <c r="I3282" s="87" t="s">
        <v>435</v>
      </c>
      <c r="J3282" s="87" t="s">
        <v>500</v>
      </c>
      <c r="K3282" s="87"/>
      <c r="L3282" s="87"/>
      <c r="M3282" s="87"/>
      <c r="N3282" s="87" t="s">
        <v>9598</v>
      </c>
      <c r="O3282" s="88">
        <v>61</v>
      </c>
      <c r="P3282" s="87" t="s">
        <v>693</v>
      </c>
      <c r="Q3282" s="89"/>
    </row>
    <row r="3283" spans="1:17" x14ac:dyDescent="0.25">
      <c r="A3283" s="143"/>
      <c r="B3283" s="143"/>
      <c r="D3283" s="143"/>
      <c r="E3283" s="204" t="s">
        <v>10390</v>
      </c>
      <c r="F3283" s="143" t="s">
        <v>10076</v>
      </c>
      <c r="G3283" s="130" t="s">
        <v>10391</v>
      </c>
      <c r="H3283" s="130" t="s">
        <v>10380</v>
      </c>
      <c r="I3283" s="87" t="s">
        <v>5894</v>
      </c>
      <c r="J3283" s="87" t="s">
        <v>536</v>
      </c>
      <c r="K3283" s="118">
        <v>-89.631600000000006</v>
      </c>
      <c r="L3283" s="118">
        <v>40.539900000000003</v>
      </c>
      <c r="M3283" s="130" t="s">
        <v>10392</v>
      </c>
      <c r="N3283" s="87"/>
      <c r="O3283" s="88"/>
      <c r="P3283" s="87"/>
      <c r="Q3283" s="89"/>
    </row>
    <row r="3284" spans="1:17" x14ac:dyDescent="0.25">
      <c r="A3284" s="143"/>
      <c r="B3284" s="84" t="s">
        <v>10076</v>
      </c>
      <c r="C3284" s="86" t="s">
        <v>430</v>
      </c>
      <c r="D3284" s="84" t="s">
        <v>431</v>
      </c>
      <c r="E3284" s="84" t="s">
        <v>10628</v>
      </c>
      <c r="F3284" s="84" t="str">
        <f>IF(E3284=0,"N/A",IF(IF(E3284&gt;"",COUNTIF(E:E,E3284),0)&gt;1,"Yes","No"))</f>
        <v>No</v>
      </c>
      <c r="G3284" s="87" t="s">
        <v>10629</v>
      </c>
      <c r="H3284" s="87" t="s">
        <v>444</v>
      </c>
      <c r="I3284" s="87" t="s">
        <v>445</v>
      </c>
      <c r="J3284" s="87" t="s">
        <v>10517</v>
      </c>
      <c r="K3284" s="87">
        <v>-89.656599999999997</v>
      </c>
      <c r="L3284" s="87">
        <v>40.760599999999997</v>
      </c>
      <c r="M3284" s="87" t="s">
        <v>10630</v>
      </c>
      <c r="N3284" s="87"/>
      <c r="O3284" s="88"/>
      <c r="P3284" s="87"/>
      <c r="Q3284" s="87"/>
    </row>
    <row r="3285" spans="1:17" x14ac:dyDescent="0.25">
      <c r="B3285" s="84" t="str">
        <f>IF(A3285&gt;"",IF(A3285=E3285,"No",(IF(IFERROR(VLOOKUP(A3285,E:E,1,FALSE)=A3285,FALSE),"Duplicate",IF(E3285&gt;"","Mismatch","IT Only")))),"No")</f>
        <v>No</v>
      </c>
      <c r="C3285" s="86" t="s">
        <v>430</v>
      </c>
      <c r="D3285" s="84" t="s">
        <v>431</v>
      </c>
      <c r="E3285" s="84" t="s">
        <v>9615</v>
      </c>
      <c r="F3285" s="84" t="str">
        <f>IF(E3285=0,"N/A",IF(IF(E3285&gt;"",COUNTIF(E:E,E3285),0)&gt;1,"Yes","No"))</f>
        <v>No</v>
      </c>
      <c r="G3285" s="87" t="s">
        <v>9616</v>
      </c>
      <c r="H3285" s="87" t="s">
        <v>444</v>
      </c>
      <c r="I3285" s="87" t="s">
        <v>445</v>
      </c>
      <c r="J3285" s="87" t="s">
        <v>436</v>
      </c>
      <c r="K3285" s="87">
        <v>41.434483329999999</v>
      </c>
      <c r="L3285" s="87">
        <v>-88.771216670000001</v>
      </c>
      <c r="M3285" s="87"/>
      <c r="N3285" s="87" t="s">
        <v>9617</v>
      </c>
      <c r="O3285" s="87" t="s">
        <v>9618</v>
      </c>
      <c r="P3285" s="87" t="s">
        <v>2265</v>
      </c>
      <c r="Q3285" s="87" t="s">
        <v>2266</v>
      </c>
    </row>
    <row r="3286" spans="1:17" x14ac:dyDescent="0.25">
      <c r="A3286" s="143"/>
      <c r="B3286" s="143" t="str">
        <f>IF(A3286&gt;"",IF(A3286=E3286,"No",(IF(IFERROR(VLOOKUP(A3286,E:E,1,FALSE)=A3286,FALSE),"Duplicate",IF(E3286&gt;"","Mismatch","IT Only")))),"No")</f>
        <v>No</v>
      </c>
      <c r="C3286" s="86" t="s">
        <v>430</v>
      </c>
      <c r="D3286" s="143" t="s">
        <v>431</v>
      </c>
      <c r="E3286" s="143" t="s">
        <v>9604</v>
      </c>
      <c r="F3286" s="143" t="str">
        <f>IF(E3286=0,"N/A",IF(IF(E3286&gt;"",COUNTIF(E:E,E3286),0)&gt;1,"Yes","No"))</f>
        <v>No</v>
      </c>
      <c r="G3286" s="87" t="s">
        <v>9605</v>
      </c>
      <c r="H3286" s="87" t="s">
        <v>444</v>
      </c>
      <c r="I3286" s="87" t="s">
        <v>445</v>
      </c>
      <c r="J3286" s="87" t="s">
        <v>436</v>
      </c>
      <c r="K3286" s="87">
        <v>41.45631667</v>
      </c>
      <c r="L3286" s="87">
        <v>-88.754016669999999</v>
      </c>
      <c r="M3286" s="87"/>
      <c r="N3286" s="87" t="s">
        <v>9606</v>
      </c>
      <c r="O3286" s="87" t="s">
        <v>9607</v>
      </c>
      <c r="P3286" s="87" t="s">
        <v>2265</v>
      </c>
      <c r="Q3286" s="87" t="s">
        <v>2266</v>
      </c>
    </row>
    <row r="3287" spans="1:17" x14ac:dyDescent="0.25">
      <c r="A3287" s="143"/>
      <c r="B3287" s="84" t="str">
        <f>IF(A3287&gt;"",IF(A3287=E3287,"No",(IF(IFERROR(VLOOKUP(A3287,E:E,1,FALSE)=A3287,FALSE),"Duplicate",IF(E3287&gt;"","Mismatch","IT Only")))),"No")</f>
        <v>No</v>
      </c>
      <c r="C3287" s="86" t="s">
        <v>430</v>
      </c>
      <c r="D3287" s="84" t="s">
        <v>431</v>
      </c>
      <c r="E3287" s="143" t="s">
        <v>9608</v>
      </c>
      <c r="F3287" s="84" t="str">
        <f>IF(E3287=0,"N/A",IF(IF(E3287&gt;"",COUNTIF(E:E,E3287),0)&gt;1,"Yes","No"))</f>
        <v>No</v>
      </c>
      <c r="G3287" s="87" t="s">
        <v>9609</v>
      </c>
      <c r="H3287" s="87" t="s">
        <v>444</v>
      </c>
      <c r="I3287" s="87" t="s">
        <v>445</v>
      </c>
      <c r="J3287" s="87" t="s">
        <v>436</v>
      </c>
      <c r="K3287" s="87"/>
      <c r="L3287" s="87"/>
      <c r="M3287" s="87"/>
      <c r="N3287" s="105" t="s">
        <v>9608</v>
      </c>
      <c r="O3287" s="87" t="s">
        <v>9610</v>
      </c>
      <c r="P3287" s="87" t="s">
        <v>2265</v>
      </c>
      <c r="Q3287" s="87" t="s">
        <v>2266</v>
      </c>
    </row>
    <row r="3288" spans="1:17" x14ac:dyDescent="0.25">
      <c r="A3288" s="143" t="s">
        <v>9595</v>
      </c>
      <c r="B3288" s="143" t="str">
        <f>IF(A3288&gt;"",IF(A3288=E3288,"No",(IF(IFERROR(VLOOKUP(A3288,E:E,1,FALSE)=A3288,FALSE),"Duplicate",IF(E3288&gt;"","Mismatch","IT Only")))),"No")</f>
        <v>No</v>
      </c>
      <c r="C3288" s="86" t="s">
        <v>430</v>
      </c>
      <c r="D3288" s="143" t="s">
        <v>472</v>
      </c>
      <c r="E3288" s="143" t="s">
        <v>9596</v>
      </c>
      <c r="F3288" s="84" t="str">
        <f>IF(E3288=0,"N/A",IF(IF(E3288&gt;"",COUNTIF(E:E,E3288),0)&gt;1,"Yes","No"))</f>
        <v>No</v>
      </c>
      <c r="G3288" s="87" t="s">
        <v>9597</v>
      </c>
      <c r="H3288" s="87" t="s">
        <v>692</v>
      </c>
      <c r="I3288" s="87" t="s">
        <v>435</v>
      </c>
      <c r="J3288" s="87" t="s">
        <v>436</v>
      </c>
      <c r="K3288" s="87">
        <v>37.350283330000003</v>
      </c>
      <c r="L3288" s="87">
        <v>-89.607600000000005</v>
      </c>
      <c r="M3288" s="87"/>
      <c r="N3288" s="87" t="s">
        <v>9596</v>
      </c>
      <c r="O3288" s="94">
        <v>885</v>
      </c>
      <c r="P3288" s="87" t="s">
        <v>693</v>
      </c>
      <c r="Q3288" s="89"/>
    </row>
    <row r="3289" spans="1:17" x14ac:dyDescent="0.25">
      <c r="A3289" s="143" t="s">
        <v>9619</v>
      </c>
      <c r="B3289" s="143" t="str">
        <f>IF(A3289&gt;"",IF(A3289=E3289,"No",(IF(IFERROR(VLOOKUP(A3289,E:E,1,FALSE)=A3289,FALSE),"Duplicate",IF(E3289&gt;"","Mismatch","IT Only")))),"No")</f>
        <v>No</v>
      </c>
      <c r="C3289" s="86" t="s">
        <v>430</v>
      </c>
      <c r="D3289" s="143" t="s">
        <v>472</v>
      </c>
      <c r="E3289" s="143" t="s">
        <v>9620</v>
      </c>
      <c r="F3289" s="143" t="str">
        <f>IF(E3289=0,"N/A",IF(IF(E3289&gt;"",COUNTIF(E:E,E3289),0)&gt;1,"Yes","No"))</f>
        <v>No</v>
      </c>
      <c r="G3289" s="87" t="s">
        <v>9621</v>
      </c>
      <c r="H3289" s="87" t="s">
        <v>672</v>
      </c>
      <c r="I3289" s="87" t="s">
        <v>445</v>
      </c>
      <c r="J3289" s="87" t="s">
        <v>552</v>
      </c>
      <c r="K3289" s="87">
        <v>40.292633330000001</v>
      </c>
      <c r="L3289" s="87">
        <v>-88.587783329999993</v>
      </c>
      <c r="M3289" s="87"/>
      <c r="N3289" s="87" t="s">
        <v>9622</v>
      </c>
      <c r="O3289" s="87" t="s">
        <v>9623</v>
      </c>
      <c r="P3289" s="87" t="s">
        <v>675</v>
      </c>
      <c r="Q3289" s="87" t="s">
        <v>676</v>
      </c>
    </row>
    <row r="3290" spans="1:17" x14ac:dyDescent="0.25">
      <c r="A3290" s="143"/>
      <c r="B3290" s="143" t="str">
        <f>IF(A3290&gt;"",IF(A3290=E3290,"No",(IF(IFERROR(VLOOKUP(A3290,E:E,1,FALSE)=A3290,FALSE),"Duplicate",IF(E3290&gt;"","Mismatch","IT Only")))),"No")</f>
        <v>No</v>
      </c>
      <c r="C3290" s="86" t="s">
        <v>430</v>
      </c>
      <c r="D3290" s="143" t="s">
        <v>431</v>
      </c>
      <c r="E3290" s="143" t="s">
        <v>9624</v>
      </c>
      <c r="F3290" s="84" t="str">
        <f>IF(E3290=0,"N/A",IF(IF(E3290&gt;"",COUNTIF(E:E,E3290),0)&gt;1,"Yes","No"))</f>
        <v>No</v>
      </c>
      <c r="G3290" s="87" t="s">
        <v>9624</v>
      </c>
      <c r="H3290" s="87" t="s">
        <v>440</v>
      </c>
      <c r="I3290" s="87" t="s">
        <v>435</v>
      </c>
      <c r="J3290" s="87" t="s">
        <v>436</v>
      </c>
      <c r="K3290" s="87">
        <v>38.587583330000001</v>
      </c>
      <c r="L3290" s="87">
        <v>-90.319299999999998</v>
      </c>
      <c r="M3290" s="87"/>
      <c r="N3290" s="87" t="s">
        <v>9624</v>
      </c>
      <c r="O3290" s="94">
        <v>206</v>
      </c>
      <c r="P3290" s="87" t="s">
        <v>513</v>
      </c>
      <c r="Q3290" s="89"/>
    </row>
    <row r="3291" spans="1:17" x14ac:dyDescent="0.25">
      <c r="A3291" s="143"/>
      <c r="B3291" s="84" t="str">
        <f>IF(A3291&gt;"",IF(A3291=E3291,"No",(IF(IFERROR(VLOOKUP(A3291,E:E,1,FALSE)=A3291,FALSE),"Duplicate",IF(E3291&gt;"","Mismatch","IT Only")))),"No")</f>
        <v>No</v>
      </c>
      <c r="C3291" s="86" t="s">
        <v>430</v>
      </c>
      <c r="D3291" s="84" t="s">
        <v>431</v>
      </c>
      <c r="E3291" s="143" t="s">
        <v>9625</v>
      </c>
      <c r="F3291" s="84" t="str">
        <f>IF(E3291=0,"N/A",IF(IF(E3291&gt;"",COUNTIF(E:E,E3291),0)&gt;1,"Yes","No"))</f>
        <v>No</v>
      </c>
      <c r="G3291" s="87" t="s">
        <v>9626</v>
      </c>
      <c r="H3291" s="87" t="s">
        <v>434</v>
      </c>
      <c r="I3291" s="87" t="s">
        <v>435</v>
      </c>
      <c r="J3291" s="87" t="s">
        <v>436</v>
      </c>
      <c r="K3291" s="87">
        <v>38.713033330000002</v>
      </c>
      <c r="L3291" s="87">
        <v>-90.690766670000002</v>
      </c>
      <c r="M3291" s="87"/>
      <c r="N3291" s="87" t="s">
        <v>9625</v>
      </c>
      <c r="O3291" s="94">
        <v>645</v>
      </c>
      <c r="P3291" s="87" t="s">
        <v>699</v>
      </c>
      <c r="Q3291" s="89"/>
    </row>
    <row r="3292" spans="1:17" x14ac:dyDescent="0.25">
      <c r="A3292" s="143"/>
      <c r="E3292" s="150" t="s">
        <v>10484</v>
      </c>
      <c r="G3292" s="130" t="s">
        <v>10502</v>
      </c>
      <c r="H3292" s="130" t="s">
        <v>10196</v>
      </c>
      <c r="I3292" s="130" t="s">
        <v>445</v>
      </c>
      <c r="J3292" s="130" t="s">
        <v>10517</v>
      </c>
      <c r="K3292" s="148">
        <v>-88.118200000000002</v>
      </c>
      <c r="L3292" s="148">
        <v>39.506300000000003</v>
      </c>
      <c r="M3292" s="130" t="s">
        <v>10502</v>
      </c>
      <c r="N3292" s="87"/>
      <c r="O3292" s="94"/>
      <c r="P3292" s="87"/>
      <c r="Q3292" s="89"/>
    </row>
    <row r="3293" spans="1:17" x14ac:dyDescent="0.25">
      <c r="B3293" s="84" t="s">
        <v>10076</v>
      </c>
      <c r="C3293" s="86" t="s">
        <v>430</v>
      </c>
      <c r="D3293" s="84" t="s">
        <v>431</v>
      </c>
      <c r="E3293" s="143" t="s">
        <v>10617</v>
      </c>
      <c r="F3293" s="84" t="str">
        <f>IF(E3293=0,"N/A",IF(IF(E3293&gt;"",COUNTIF(E:E,E3293),0)&gt;1,"Yes","No"))</f>
        <v>No</v>
      </c>
      <c r="G3293" s="87" t="s">
        <v>10618</v>
      </c>
      <c r="H3293" s="87" t="s">
        <v>444</v>
      </c>
      <c r="I3293" s="87" t="s">
        <v>445</v>
      </c>
      <c r="J3293" s="87" t="s">
        <v>10517</v>
      </c>
      <c r="K3293" s="87">
        <v>-89.623099999999994</v>
      </c>
      <c r="L3293" s="87">
        <v>40.683199999999999</v>
      </c>
      <c r="M3293" s="87" t="s">
        <v>10682</v>
      </c>
      <c r="N3293" s="87"/>
      <c r="O3293" s="88"/>
      <c r="P3293" s="87"/>
      <c r="Q3293" s="87"/>
    </row>
    <row r="3294" spans="1:17" x14ac:dyDescent="0.25">
      <c r="D3294" s="143"/>
      <c r="E3294" s="204" t="s">
        <v>10405</v>
      </c>
      <c r="G3294" s="130" t="s">
        <v>10404</v>
      </c>
      <c r="H3294" s="130" t="s">
        <v>10380</v>
      </c>
      <c r="I3294" s="130" t="s">
        <v>445</v>
      </c>
      <c r="J3294" s="87" t="s">
        <v>536</v>
      </c>
      <c r="K3294" s="118">
        <v>-89.644999999999996</v>
      </c>
      <c r="L3294" s="118">
        <v>40.569400000000002</v>
      </c>
      <c r="M3294" s="130" t="s">
        <v>10406</v>
      </c>
      <c r="N3294" s="87"/>
      <c r="O3294" s="94"/>
      <c r="P3294" s="87"/>
      <c r="Q3294" s="89"/>
    </row>
    <row r="3295" spans="1:17" x14ac:dyDescent="0.25">
      <c r="A3295" s="143"/>
      <c r="B3295" s="143" t="str">
        <f>IF(A3295&gt;"",IF(A3295=E3295,"No",(IF(IFERROR(VLOOKUP(A3295,E:E,1,FALSE)=A3295,FALSE),"Duplicate",IF(E3295&gt;"","Mismatch","IT Only")))),"No")</f>
        <v>No</v>
      </c>
      <c r="C3295" s="86" t="s">
        <v>430</v>
      </c>
      <c r="D3295" s="143" t="s">
        <v>431</v>
      </c>
      <c r="E3295" s="143" t="s">
        <v>9635</v>
      </c>
      <c r="F3295" s="143" t="str">
        <f>IF(E3295=0,"N/A",IF(IF(E3295&gt;"",COUNTIF(E:E,E3295),0)&gt;1,"Yes","No"))</f>
        <v>No</v>
      </c>
      <c r="G3295" s="87" t="s">
        <v>9636</v>
      </c>
      <c r="H3295" s="87" t="s">
        <v>528</v>
      </c>
      <c r="I3295" s="87" t="s">
        <v>445</v>
      </c>
      <c r="J3295" s="87" t="s">
        <v>436</v>
      </c>
      <c r="K3295" s="87">
        <v>39.337833330000002</v>
      </c>
      <c r="L3295" s="87">
        <v>-89.289133329999999</v>
      </c>
      <c r="M3295" s="87"/>
      <c r="N3295" s="87" t="s">
        <v>9635</v>
      </c>
      <c r="O3295" s="87" t="s">
        <v>9637</v>
      </c>
      <c r="P3295" s="87" t="s">
        <v>714</v>
      </c>
      <c r="Q3295" s="87" t="s">
        <v>715</v>
      </c>
    </row>
    <row r="3296" spans="1:17" x14ac:dyDescent="0.25">
      <c r="C3296" s="86" t="s">
        <v>430</v>
      </c>
      <c r="D3296" s="84" t="s">
        <v>431</v>
      </c>
      <c r="E3296" s="143" t="s">
        <v>10747</v>
      </c>
      <c r="F3296" s="84" t="s">
        <v>10076</v>
      </c>
      <c r="G3296" s="110" t="s">
        <v>10701</v>
      </c>
      <c r="H3296" s="110"/>
      <c r="I3296" s="110" t="s">
        <v>445</v>
      </c>
      <c r="J3296" s="110" t="s">
        <v>10517</v>
      </c>
      <c r="K3296" s="110">
        <v>38.437399999999997</v>
      </c>
      <c r="L3296" s="110">
        <v>-90.194699999999997</v>
      </c>
      <c r="M3296" s="110" t="s">
        <v>10793</v>
      </c>
      <c r="N3296" s="110"/>
      <c r="O3296" s="110"/>
      <c r="P3296" s="110"/>
      <c r="Q3296" s="110"/>
    </row>
    <row r="3297" spans="1:17" x14ac:dyDescent="0.25">
      <c r="A3297" s="143"/>
      <c r="B3297" s="84" t="s">
        <v>10076</v>
      </c>
      <c r="C3297" s="86" t="s">
        <v>430</v>
      </c>
      <c r="D3297" s="84" t="s">
        <v>431</v>
      </c>
      <c r="E3297" s="143" t="s">
        <v>10637</v>
      </c>
      <c r="F3297" s="84" t="str">
        <f>IF(E3297=0,"N/A",IF(IF(E3297&gt;"",COUNTIF(E:E,E3297),0)&gt;1,"Yes","No"))</f>
        <v>No</v>
      </c>
      <c r="G3297" s="87" t="s">
        <v>10638</v>
      </c>
      <c r="H3297" s="87" t="s">
        <v>444</v>
      </c>
      <c r="I3297" s="87" t="s">
        <v>445</v>
      </c>
      <c r="J3297" s="87" t="s">
        <v>10517</v>
      </c>
      <c r="K3297" s="87">
        <v>-89.611699999999999</v>
      </c>
      <c r="L3297" s="87">
        <v>40.7012</v>
      </c>
      <c r="M3297" s="87" t="s">
        <v>10639</v>
      </c>
      <c r="N3297" s="87"/>
      <c r="O3297" s="88"/>
      <c r="P3297" s="87"/>
      <c r="Q3297" s="87"/>
    </row>
    <row r="3298" spans="1:17" x14ac:dyDescent="0.25">
      <c r="A3298" s="143"/>
      <c r="B3298" s="143" t="str">
        <f>IF(A3298&gt;"",IF(A3298=E3298,"No",(IF(IFERROR(VLOOKUP(A3298,E:E,1,FALSE)=A3298,FALSE),"Duplicate",IF(E3298&gt;"","Mismatch","IT Only")))),"No")</f>
        <v>No</v>
      </c>
      <c r="C3298" s="86" t="s">
        <v>430</v>
      </c>
      <c r="D3298" s="143" t="s">
        <v>431</v>
      </c>
      <c r="E3298" s="143" t="s">
        <v>9645</v>
      </c>
      <c r="F3298" s="143" t="str">
        <f>IF(E3298=0,"N/A",IF(IF(E3298&gt;"",COUNTIF(E:E,E3298),0)&gt;1,"Yes","No"))</f>
        <v>No</v>
      </c>
      <c r="G3298" s="106" t="s">
        <v>9646</v>
      </c>
      <c r="H3298" s="106" t="s">
        <v>434</v>
      </c>
      <c r="I3298" s="106" t="s">
        <v>435</v>
      </c>
      <c r="J3298" s="87" t="s">
        <v>436</v>
      </c>
      <c r="K3298" s="106">
        <v>38.828033329999997</v>
      </c>
      <c r="L3298" s="106">
        <v>-91.021450000000002</v>
      </c>
      <c r="M3298" s="106"/>
      <c r="N3298" s="87" t="s">
        <v>9645</v>
      </c>
      <c r="O3298" s="94">
        <v>652</v>
      </c>
      <c r="P3298" s="87" t="s">
        <v>699</v>
      </c>
      <c r="Q3298" s="89"/>
    </row>
    <row r="3299" spans="1:17" x14ac:dyDescent="0.25">
      <c r="A3299" s="143"/>
      <c r="B3299" s="143" t="str">
        <f>IF(A3299&gt;"",IF(A3299=E3299,"No",(IF(IFERROR(VLOOKUP(A3299,E:E,1,FALSE)=A3299,FALSE),"Duplicate",IF(E3299&gt;"","Mismatch","IT Only")))),"No")</f>
        <v>No</v>
      </c>
      <c r="C3299" s="86" t="s">
        <v>430</v>
      </c>
      <c r="D3299" s="143" t="s">
        <v>431</v>
      </c>
      <c r="E3299" s="143" t="s">
        <v>9705</v>
      </c>
      <c r="F3299" s="143" t="str">
        <f>IF(E3299=0,"N/A",IF(IF(E3299&gt;"",COUNTIF(E:E,E3299),0)&gt;1,"Yes","No"))</f>
        <v>No</v>
      </c>
      <c r="G3299" s="87" t="s">
        <v>9706</v>
      </c>
      <c r="H3299" s="87" t="s">
        <v>672</v>
      </c>
      <c r="I3299" s="87" t="s">
        <v>445</v>
      </c>
      <c r="J3299" s="87" t="s">
        <v>436</v>
      </c>
      <c r="K3299" s="87">
        <v>40.042533329999998</v>
      </c>
      <c r="L3299" s="87">
        <v>-87.648016670000004</v>
      </c>
      <c r="M3299" s="87"/>
      <c r="N3299" s="87" t="s">
        <v>9707</v>
      </c>
      <c r="O3299" s="87" t="s">
        <v>9708</v>
      </c>
      <c r="P3299" s="87" t="s">
        <v>1704</v>
      </c>
      <c r="Q3299" s="87" t="s">
        <v>1705</v>
      </c>
    </row>
    <row r="3300" spans="1:17" x14ac:dyDescent="0.25">
      <c r="A3300" s="143"/>
      <c r="B3300" s="143" t="s">
        <v>10076</v>
      </c>
      <c r="C3300" s="86" t="s">
        <v>430</v>
      </c>
      <c r="D3300" s="143" t="s">
        <v>431</v>
      </c>
      <c r="E3300" s="143" t="s">
        <v>10625</v>
      </c>
      <c r="F3300" s="143" t="str">
        <f>IF(E3300=0,"N/A",IF(IF(E3300&gt;"",COUNTIF(E:E,E3300),0)&gt;1,"Yes","No"))</f>
        <v>No</v>
      </c>
      <c r="G3300" s="87" t="s">
        <v>10626</v>
      </c>
      <c r="H3300" s="87" t="s">
        <v>444</v>
      </c>
      <c r="I3300" s="87" t="s">
        <v>445</v>
      </c>
      <c r="J3300" s="87" t="s">
        <v>10517</v>
      </c>
      <c r="K3300" s="87">
        <v>-89.64</v>
      </c>
      <c r="L3300" s="87">
        <v>40.664099999999998</v>
      </c>
      <c r="M3300" s="87" t="s">
        <v>10627</v>
      </c>
      <c r="N3300" s="87"/>
      <c r="O3300" s="88"/>
      <c r="P3300" s="87"/>
      <c r="Q3300" s="87"/>
    </row>
    <row r="3301" spans="1:17" x14ac:dyDescent="0.25">
      <c r="A3301" s="143"/>
      <c r="B3301" s="84" t="s">
        <v>10076</v>
      </c>
      <c r="C3301" s="86" t="s">
        <v>430</v>
      </c>
      <c r="D3301" s="84" t="s">
        <v>431</v>
      </c>
      <c r="E3301" s="84" t="s">
        <v>10664</v>
      </c>
      <c r="F3301" s="84" t="str">
        <f>IF(E3301=0,"N/A",IF(IF(E3301&gt;"",COUNTIF(E:E,E3301),0)&gt;1,"Yes","No"))</f>
        <v>No</v>
      </c>
      <c r="G3301" s="106" t="s">
        <v>10665</v>
      </c>
      <c r="H3301" s="106" t="s">
        <v>444</v>
      </c>
      <c r="I3301" s="106" t="s">
        <v>445</v>
      </c>
      <c r="J3301" s="87" t="s">
        <v>10517</v>
      </c>
      <c r="K3301" s="106">
        <v>-89.608000000000004</v>
      </c>
      <c r="L3301" s="106">
        <v>40.721400000000003</v>
      </c>
      <c r="M3301" s="106" t="s">
        <v>10666</v>
      </c>
      <c r="N3301" s="87"/>
      <c r="O3301" s="88"/>
      <c r="P3301" s="87"/>
      <c r="Q3301" s="87"/>
    </row>
    <row r="3302" spans="1:17" x14ac:dyDescent="0.25">
      <c r="A3302" s="143"/>
      <c r="B3302" s="143" t="s">
        <v>10076</v>
      </c>
      <c r="C3302" s="86" t="s">
        <v>430</v>
      </c>
      <c r="D3302" s="143" t="s">
        <v>431</v>
      </c>
      <c r="E3302" s="143" t="s">
        <v>10219</v>
      </c>
      <c r="F3302" s="143" t="str">
        <f>IF(E3302=0,"N/A",IF(IF(E3302&gt;"",COUNTIF(E:E,E3302),0)&gt;1,"Yes","No"))</f>
        <v>No</v>
      </c>
      <c r="G3302" s="87" t="s">
        <v>10220</v>
      </c>
      <c r="H3302" s="87" t="s">
        <v>10196</v>
      </c>
      <c r="I3302" s="87" t="s">
        <v>445</v>
      </c>
      <c r="J3302" s="87" t="s">
        <v>536</v>
      </c>
      <c r="K3302" s="118">
        <v>-87.637</v>
      </c>
      <c r="L3302" s="118">
        <v>40.137900000000002</v>
      </c>
      <c r="M3302" s="87" t="s">
        <v>10221</v>
      </c>
      <c r="N3302" s="87"/>
      <c r="O3302" s="87"/>
      <c r="P3302" s="87"/>
      <c r="Q3302" s="87"/>
    </row>
    <row r="3303" spans="1:17" x14ac:dyDescent="0.25">
      <c r="A3303" s="143"/>
      <c r="B3303" s="84" t="str">
        <f>IF(A3303&gt;"",IF(A3303=E3303,"No",(IF(IFERROR(VLOOKUP(A3303,E:E,1,FALSE)=A3303,FALSE),"Duplicate",IF(E3303&gt;"","Mismatch","IT Only")))),"No")</f>
        <v>No</v>
      </c>
      <c r="C3303" s="86" t="s">
        <v>430</v>
      </c>
      <c r="D3303" s="84" t="s">
        <v>431</v>
      </c>
      <c r="E3303" s="84" t="s">
        <v>10562</v>
      </c>
      <c r="F3303" s="84" t="str">
        <f>IF(E3303=0,"N/A",IF(IF(E3303&gt;"",COUNTIF(E:E,E3303),0)&gt;1,"Yes","No"))</f>
        <v>No</v>
      </c>
      <c r="G3303" s="87" t="s">
        <v>10565</v>
      </c>
      <c r="H3303" s="87" t="s">
        <v>3911</v>
      </c>
      <c r="I3303" s="87" t="s">
        <v>445</v>
      </c>
      <c r="J3303" s="87" t="s">
        <v>10517</v>
      </c>
      <c r="K3303" s="87">
        <v>-90.111000000000004</v>
      </c>
      <c r="L3303" s="87">
        <v>38.645299999999999</v>
      </c>
      <c r="M3303" s="87" t="s">
        <v>10563</v>
      </c>
      <c r="N3303" s="87"/>
      <c r="O3303" s="88"/>
      <c r="P3303" s="87"/>
      <c r="Q3303" s="89"/>
    </row>
    <row r="3304" spans="1:17" x14ac:dyDescent="0.25">
      <c r="A3304" s="143" t="s">
        <v>9661</v>
      </c>
      <c r="B3304" s="84" t="str">
        <f>IF(A3304&gt;"",IF(A3304=E3304,"No",(IF(IFERROR(VLOOKUP(A3304,E:E,1,FALSE)=A3304,FALSE),"Duplicate",IF(E3304&gt;"","Mismatch","IT Only")))),"No")</f>
        <v>No</v>
      </c>
      <c r="C3304" s="86" t="s">
        <v>430</v>
      </c>
      <c r="D3304" s="84" t="s">
        <v>431</v>
      </c>
      <c r="E3304" s="84" t="s">
        <v>9662</v>
      </c>
      <c r="F3304" s="84" t="str">
        <f>IF(E3304=0,"N/A",IF(IF(E3304&gt;"",COUNTIF(E:E,E3304),0)&gt;1,"Yes","No"))</f>
        <v>No</v>
      </c>
      <c r="G3304" s="87" t="s">
        <v>9663</v>
      </c>
      <c r="H3304" s="87" t="s">
        <v>680</v>
      </c>
      <c r="I3304" s="87" t="s">
        <v>445</v>
      </c>
      <c r="J3304" s="87" t="s">
        <v>1956</v>
      </c>
      <c r="K3304" s="87">
        <v>37.878500000000003</v>
      </c>
      <c r="L3304" s="87">
        <v>-88.849983330000001</v>
      </c>
      <c r="M3304" s="87"/>
      <c r="N3304" s="87" t="s">
        <v>9662</v>
      </c>
      <c r="O3304" s="87" t="s">
        <v>9664</v>
      </c>
      <c r="P3304" s="87" t="s">
        <v>684</v>
      </c>
      <c r="Q3304" s="87" t="s">
        <v>685</v>
      </c>
    </row>
    <row r="3305" spans="1:17" x14ac:dyDescent="0.25">
      <c r="A3305" s="143"/>
      <c r="B3305" s="84" t="str">
        <f>IF(A3305&gt;"",IF(A3305=E3305,"No",(IF(IFERROR(VLOOKUP(A3305,E:E,1,FALSE)=A3305,FALSE),"Duplicate",IF(E3305&gt;"","Mismatch","IT Only")))),"No")</f>
        <v>No</v>
      </c>
      <c r="C3305" s="86" t="s">
        <v>430</v>
      </c>
      <c r="D3305" s="84" t="s">
        <v>431</v>
      </c>
      <c r="E3305" s="84" t="s">
        <v>9665</v>
      </c>
      <c r="F3305" s="84" t="str">
        <f>IF(E3305=0,"N/A",IF(IF(E3305&gt;"",COUNTIF(E:E,E3305),0)&gt;1,"Yes","No"))</f>
        <v>No</v>
      </c>
      <c r="G3305" s="87" t="s">
        <v>9666</v>
      </c>
      <c r="H3305" s="87" t="s">
        <v>680</v>
      </c>
      <c r="I3305" s="87" t="s">
        <v>445</v>
      </c>
      <c r="J3305" s="87" t="s">
        <v>436</v>
      </c>
      <c r="K3305" s="87">
        <v>37.906999999999996</v>
      </c>
      <c r="L3305" s="87">
        <v>-88.929599999999994</v>
      </c>
      <c r="M3305" s="87"/>
      <c r="N3305" s="87" t="s">
        <v>9665</v>
      </c>
      <c r="O3305" s="87" t="s">
        <v>9667</v>
      </c>
      <c r="P3305" s="87" t="s">
        <v>684</v>
      </c>
      <c r="Q3305" s="87" t="s">
        <v>685</v>
      </c>
    </row>
    <row r="3306" spans="1:17" x14ac:dyDescent="0.25">
      <c r="A3306" s="93" t="s">
        <v>9657</v>
      </c>
      <c r="B3306" s="84" t="str">
        <f>IF(A3306&gt;"",IF(A3306=E3306,"No",(IF(IFERROR(VLOOKUP(A3306,E:E,1,FALSE)=A3306,FALSE),"Duplicate",IF(E3306&gt;"","Mismatch","IT Only")))),"No")</f>
        <v>Mismatch</v>
      </c>
      <c r="C3306" s="86" t="s">
        <v>463</v>
      </c>
      <c r="D3306" s="84" t="s">
        <v>9655</v>
      </c>
      <c r="E3306" s="84" t="s">
        <v>9658</v>
      </c>
      <c r="F3306" s="84" t="str">
        <f>IF(E3306=0,"N/A",IF(IF(E3306&gt;"",COUNTIF(E:E,E3306),0)&gt;1,"Yes","No"))</f>
        <v>No</v>
      </c>
      <c r="G3306" s="87" t="s">
        <v>9659</v>
      </c>
      <c r="H3306" s="87" t="s">
        <v>680</v>
      </c>
      <c r="I3306" s="87" t="s">
        <v>445</v>
      </c>
      <c r="J3306" s="87" t="s">
        <v>552</v>
      </c>
      <c r="K3306" s="87">
        <v>37.889166670000002</v>
      </c>
      <c r="L3306" s="87">
        <v>-88.932550000000006</v>
      </c>
      <c r="M3306" s="87"/>
      <c r="N3306" s="87" t="s">
        <v>9658</v>
      </c>
      <c r="O3306" s="87" t="s">
        <v>9660</v>
      </c>
      <c r="P3306" s="87" t="s">
        <v>684</v>
      </c>
      <c r="Q3306" s="87" t="s">
        <v>685</v>
      </c>
    </row>
    <row r="3307" spans="1:17" x14ac:dyDescent="0.25">
      <c r="A3307" s="143"/>
      <c r="B3307" s="84" t="str">
        <f>IF(A3307&gt;"",IF(A3307=E3307,"No",(IF(IFERROR(VLOOKUP(A3307,E:E,1,FALSE)=A3307,FALSE),"Duplicate",IF(E3307&gt;"","Mismatch","IT Only")))),"No")</f>
        <v>No</v>
      </c>
      <c r="C3307" s="86" t="s">
        <v>430</v>
      </c>
      <c r="D3307" s="143" t="s">
        <v>431</v>
      </c>
      <c r="E3307" s="143" t="s">
        <v>9668</v>
      </c>
      <c r="F3307" s="84" t="str">
        <f>IF(E3307=0,"N/A",IF(IF(E3307&gt;"",COUNTIF(E:E,E3307),0)&gt;1,"Yes","No"))</f>
        <v>No</v>
      </c>
      <c r="G3307" s="87" t="s">
        <v>9669</v>
      </c>
      <c r="H3307" s="87" t="s">
        <v>680</v>
      </c>
      <c r="I3307" s="87" t="s">
        <v>445</v>
      </c>
      <c r="J3307" s="87" t="s">
        <v>436</v>
      </c>
      <c r="K3307" s="87">
        <v>37.904666669999997</v>
      </c>
      <c r="L3307" s="87">
        <v>-88.914633330000001</v>
      </c>
      <c r="M3307" s="87"/>
      <c r="N3307" s="87" t="s">
        <v>9668</v>
      </c>
      <c r="O3307" s="87" t="s">
        <v>9670</v>
      </c>
      <c r="P3307" s="87" t="s">
        <v>684</v>
      </c>
      <c r="Q3307" s="87" t="s">
        <v>685</v>
      </c>
    </row>
    <row r="3308" spans="1:17" x14ac:dyDescent="0.25">
      <c r="A3308" s="143"/>
      <c r="B3308" s="143" t="str">
        <f>IF(A3308&gt;"",IF(A3308=E3308,"No",(IF(IFERROR(VLOOKUP(A3308,E:E,1,FALSE)=A3308,FALSE),"Duplicate",IF(E3308&gt;"","Mismatch","IT Only")))),"No")</f>
        <v>No</v>
      </c>
      <c r="C3308" s="86" t="s">
        <v>430</v>
      </c>
      <c r="D3308" s="143" t="s">
        <v>431</v>
      </c>
      <c r="E3308" s="143" t="s">
        <v>9671</v>
      </c>
      <c r="F3308" s="143" t="str">
        <f>IF(E3308=0,"N/A",IF(IF(E3308&gt;"",COUNTIF(E:E,E3308),0)&gt;1,"Yes","No"))</f>
        <v>No</v>
      </c>
      <c r="G3308" s="87" t="s">
        <v>9672</v>
      </c>
      <c r="H3308" s="87" t="s">
        <v>680</v>
      </c>
      <c r="I3308" s="87" t="s">
        <v>445</v>
      </c>
      <c r="J3308" s="87" t="s">
        <v>436</v>
      </c>
      <c r="K3308" s="87"/>
      <c r="L3308" s="87"/>
      <c r="M3308" s="87"/>
      <c r="N3308" s="87" t="s">
        <v>9671</v>
      </c>
      <c r="O3308" s="87" t="s">
        <v>9673</v>
      </c>
      <c r="P3308" s="87" t="s">
        <v>684</v>
      </c>
      <c r="Q3308" s="87" t="s">
        <v>685</v>
      </c>
    </row>
    <row r="3309" spans="1:17" s="90" customFormat="1" x14ac:dyDescent="0.25">
      <c r="A3309" s="143"/>
      <c r="B3309" s="143" t="s">
        <v>10076</v>
      </c>
      <c r="C3309" s="86" t="s">
        <v>430</v>
      </c>
      <c r="D3309" s="143" t="s">
        <v>431</v>
      </c>
      <c r="E3309" s="143" t="s">
        <v>11113</v>
      </c>
      <c r="F3309" s="143" t="str">
        <f>IF(E3309=0,"N/A",IF(IF(E3309&gt;"",COUNTIF(E:E,E3309),0)&gt;1,"Yes","No"))</f>
        <v>No</v>
      </c>
      <c r="G3309" s="87" t="str">
        <f>UPPER("Walgreens Store Bethalto")</f>
        <v>WALGREENS STORE BETHALTO</v>
      </c>
      <c r="H3309" s="87" t="s">
        <v>558</v>
      </c>
      <c r="I3309" s="87" t="s">
        <v>445</v>
      </c>
      <c r="J3309" s="87" t="s">
        <v>10517</v>
      </c>
      <c r="K3309" s="87">
        <v>-90.060112000000004</v>
      </c>
      <c r="L3309" s="87">
        <v>38.901020000000003</v>
      </c>
      <c r="M3309" s="87" t="s">
        <v>11114</v>
      </c>
      <c r="N3309" s="87"/>
      <c r="O3309" s="87"/>
      <c r="P3309" s="87"/>
      <c r="Q3309" s="87"/>
    </row>
    <row r="3310" spans="1:17" x14ac:dyDescent="0.25">
      <c r="A3310" s="93" t="s">
        <v>9725</v>
      </c>
      <c r="B3310" s="84" t="str">
        <f>IF(A3310&gt;"",IF(A3310=E3310,"No",(IF(IFERROR(VLOOKUP(A3310,E:E,1,FALSE)=A3310,FALSE),"Duplicate",IF(E3310&gt;"","Mismatch","IT Only")))),"No")</f>
        <v>Mismatch</v>
      </c>
      <c r="C3310" s="86" t="s">
        <v>463</v>
      </c>
      <c r="D3310" s="143" t="s">
        <v>464</v>
      </c>
      <c r="E3310" s="84" t="s">
        <v>9726</v>
      </c>
      <c r="F3310" s="84" t="str">
        <f>IF(E3310=0,"N/A",IF(IF(E3310&gt;"",COUNTIF(E:E,E3310),0)&gt;1,"Yes","No"))</f>
        <v>No</v>
      </c>
      <c r="G3310" s="87" t="s">
        <v>9727</v>
      </c>
      <c r="H3310" s="87" t="s">
        <v>680</v>
      </c>
      <c r="I3310" s="87" t="s">
        <v>445</v>
      </c>
      <c r="J3310" s="87" t="s">
        <v>467</v>
      </c>
      <c r="K3310" s="87">
        <v>37.310974000000002</v>
      </c>
      <c r="L3310" s="87">
        <v>-89.022124000000005</v>
      </c>
      <c r="M3310" s="87"/>
      <c r="N3310" s="87" t="s">
        <v>9726</v>
      </c>
      <c r="O3310" s="87" t="s">
        <v>9728</v>
      </c>
      <c r="P3310" s="87" t="s">
        <v>684</v>
      </c>
      <c r="Q3310" s="87" t="s">
        <v>685</v>
      </c>
    </row>
    <row r="3311" spans="1:17" x14ac:dyDescent="0.25">
      <c r="A3311" s="143"/>
      <c r="B3311" s="143" t="str">
        <f>IF(A3311&gt;"",IF(A3311=E3311,"No",(IF(IFERROR(VLOOKUP(A3311,E:E,1,FALSE)=A3311,FALSE),"Duplicate",IF(E3311&gt;"","Mismatch","IT Only")))),"No")</f>
        <v>No</v>
      </c>
      <c r="C3311" s="86" t="s">
        <v>430</v>
      </c>
      <c r="D3311" s="143" t="s">
        <v>431</v>
      </c>
      <c r="E3311" s="143" t="s">
        <v>9711</v>
      </c>
      <c r="F3311" s="143" t="str">
        <f>IF(E3311=0,"N/A",IF(IF(E3311&gt;"",COUNTIF(E:E,E3311),0)&gt;1,"Yes","No"))</f>
        <v>No</v>
      </c>
      <c r="G3311" s="87" t="s">
        <v>9712</v>
      </c>
      <c r="H3311" s="87" t="s">
        <v>444</v>
      </c>
      <c r="I3311" s="87" t="s">
        <v>445</v>
      </c>
      <c r="J3311" s="87" t="s">
        <v>436</v>
      </c>
      <c r="K3311" s="87">
        <v>40.568033</v>
      </c>
      <c r="L3311" s="87">
        <v>-89.718182999999996</v>
      </c>
      <c r="M3311" s="87"/>
      <c r="N3311" s="87" t="s">
        <v>9711</v>
      </c>
      <c r="O3311" s="87" t="s">
        <v>9713</v>
      </c>
      <c r="P3311" s="87" t="s">
        <v>447</v>
      </c>
      <c r="Q3311" s="87" t="s">
        <v>448</v>
      </c>
    </row>
    <row r="3312" spans="1:17" x14ac:dyDescent="0.25">
      <c r="A3312" s="143"/>
      <c r="B3312" s="143" t="str">
        <f>IF(A3312&gt;"",IF(A3312=E3312,"No",(IF(IFERROR(VLOOKUP(A3312,E:E,1,FALSE)=A3312,FALSE),"Duplicate",IF(E3312&gt;"","Mismatch","IT Only")))),"No")</f>
        <v>No</v>
      </c>
      <c r="C3312" s="203" t="s">
        <v>430</v>
      </c>
      <c r="D3312" s="203" t="s">
        <v>431</v>
      </c>
      <c r="E3312" s="143" t="s">
        <v>10172</v>
      </c>
      <c r="F3312" s="143" t="str">
        <f>IF(E3312=0,"N/A",IF(IF(E3312&gt;"",COUNTIF(E:E,E3312),0)&gt;1,"Yes","No"))</f>
        <v>No</v>
      </c>
      <c r="G3312" s="87" t="s">
        <v>10171</v>
      </c>
      <c r="H3312" s="130" t="s">
        <v>10083</v>
      </c>
      <c r="I3312" s="130" t="s">
        <v>445</v>
      </c>
      <c r="J3312" s="130" t="s">
        <v>536</v>
      </c>
      <c r="K3312" s="87">
        <v>40.088500000000003</v>
      </c>
      <c r="L3312" s="87">
        <v>-88.5154</v>
      </c>
      <c r="M3312" s="87"/>
      <c r="N3312" s="87"/>
      <c r="O3312" s="87"/>
      <c r="P3312" s="87"/>
      <c r="Q3312" s="87"/>
    </row>
    <row r="3313" spans="1:17" x14ac:dyDescent="0.25">
      <c r="A3313" s="143"/>
      <c r="B3313" s="143"/>
      <c r="C3313" s="86" t="s">
        <v>430</v>
      </c>
      <c r="D3313" s="143" t="s">
        <v>464</v>
      </c>
      <c r="E3313" s="143" t="s">
        <v>10244</v>
      </c>
      <c r="F3313" s="143" t="s">
        <v>32</v>
      </c>
      <c r="G3313" s="134" t="s">
        <v>10245</v>
      </c>
      <c r="H3313" s="87" t="s">
        <v>493</v>
      </c>
      <c r="I3313" s="87" t="s">
        <v>445</v>
      </c>
      <c r="J3313" s="87"/>
      <c r="K3313" s="134">
        <v>40.502400000000002</v>
      </c>
      <c r="L3313" s="134">
        <v>-89.014300000000006</v>
      </c>
      <c r="M3313" s="134" t="s">
        <v>10246</v>
      </c>
      <c r="N3313" s="87"/>
      <c r="O3313" s="87"/>
      <c r="P3313" s="87"/>
      <c r="Q3313" s="87"/>
    </row>
    <row r="3314" spans="1:17" x14ac:dyDescent="0.25">
      <c r="A3314" s="143"/>
      <c r="B3314" s="143" t="str">
        <f>IF(A3314&gt;"",IF(A3314=E3314,"No",(IF(IFERROR(VLOOKUP(A3314,E:E,1,FALSE)=A3314,FALSE),"Duplicate",IF(E3314&gt;"","Mismatch","IT Only")))),"No")</f>
        <v>No</v>
      </c>
      <c r="C3314" s="86" t="s">
        <v>430</v>
      </c>
      <c r="D3314" s="143" t="s">
        <v>431</v>
      </c>
      <c r="E3314" s="143" t="s">
        <v>9722</v>
      </c>
      <c r="F3314" s="143" t="str">
        <f>IF(E3314=0,"N/A",IF(IF(E3314&gt;"",COUNTIF(E:E,E3314),0)&gt;1,"Yes","No"))</f>
        <v>No</v>
      </c>
      <c r="G3314" s="87" t="s">
        <v>9723</v>
      </c>
      <c r="H3314" s="87" t="s">
        <v>479</v>
      </c>
      <c r="I3314" s="87" t="s">
        <v>445</v>
      </c>
      <c r="J3314" s="87" t="s">
        <v>436</v>
      </c>
      <c r="K3314" s="87"/>
      <c r="L3314" s="87"/>
      <c r="M3314" s="87"/>
      <c r="N3314" s="87" t="s">
        <v>9722</v>
      </c>
      <c r="O3314" s="87" t="s">
        <v>9724</v>
      </c>
      <c r="P3314" s="87" t="s">
        <v>482</v>
      </c>
      <c r="Q3314" s="87" t="s">
        <v>483</v>
      </c>
    </row>
    <row r="3315" spans="1:17" x14ac:dyDescent="0.25">
      <c r="A3315" s="93" t="s">
        <v>9714</v>
      </c>
      <c r="B3315" s="143" t="str">
        <f>IF(A3315&gt;"",IF(A3315=E3315,"No",(IF(IFERROR(VLOOKUP(A3315,E:E,1,FALSE)=A3315,FALSE),"Duplicate",IF(E3315&gt;"","Mismatch","IT Only")))),"No")</f>
        <v>Mismatch</v>
      </c>
      <c r="C3315" s="86" t="s">
        <v>463</v>
      </c>
      <c r="D3315" s="143" t="s">
        <v>464</v>
      </c>
      <c r="E3315" s="143" t="s">
        <v>9715</v>
      </c>
      <c r="F3315" s="143" t="str">
        <f>IF(E3315=0,"N/A",IF(IF(E3315&gt;"",COUNTIF(E:E,E3315),0)&gt;1,"Yes","No"))</f>
        <v>No</v>
      </c>
      <c r="G3315" s="87" t="s">
        <v>9716</v>
      </c>
      <c r="H3315" s="87" t="s">
        <v>479</v>
      </c>
      <c r="I3315" s="87" t="s">
        <v>445</v>
      </c>
      <c r="J3315" s="87" t="s">
        <v>467</v>
      </c>
      <c r="K3315" s="87">
        <v>39.437643999999999</v>
      </c>
      <c r="L3315" s="87">
        <v>-90.395296000000002</v>
      </c>
      <c r="M3315" s="87"/>
      <c r="N3315" s="87" t="s">
        <v>9715</v>
      </c>
      <c r="O3315" s="87" t="s">
        <v>9717</v>
      </c>
      <c r="P3315" s="87" t="s">
        <v>482</v>
      </c>
      <c r="Q3315" s="87" t="s">
        <v>483</v>
      </c>
    </row>
    <row r="3316" spans="1:17" s="90" customFormat="1" x14ac:dyDescent="0.25">
      <c r="B3316" s="90" t="str">
        <f>IF(A3316&gt;"",IF(A3316=E3316,"No",(IF(IFERROR(VLOOKUP(A3316,E:E,1,FALSE)=A3316,FALSE),"Duplicate",IF(E3316&gt;"","Mismatch","IT Only")))),"No")</f>
        <v>No</v>
      </c>
      <c r="C3316" s="91" t="s">
        <v>451</v>
      </c>
      <c r="D3316" s="90" t="s">
        <v>431</v>
      </c>
      <c r="E3316" s="90" t="s">
        <v>9733</v>
      </c>
      <c r="F3316" s="90" t="str">
        <f>IF(E3316=0,"N/A",IF(IF(E3316&gt;"",COUNTIF(E:E,E3316),0)&gt;1,"Yes","No"))</f>
        <v>No</v>
      </c>
      <c r="G3316" s="92" t="s">
        <v>9734</v>
      </c>
      <c r="H3316" s="92" t="s">
        <v>589</v>
      </c>
      <c r="I3316" s="92" t="s">
        <v>435</v>
      </c>
      <c r="J3316" s="92" t="s">
        <v>436</v>
      </c>
      <c r="K3316" s="92"/>
      <c r="L3316" s="92"/>
      <c r="M3316" s="92"/>
      <c r="N3316" s="92" t="s">
        <v>9733</v>
      </c>
      <c r="O3316" s="96">
        <v>785</v>
      </c>
      <c r="P3316" s="92" t="s">
        <v>590</v>
      </c>
      <c r="Q3316" s="97"/>
    </row>
    <row r="3317" spans="1:17" x14ac:dyDescent="0.25">
      <c r="A3317" s="90"/>
      <c r="B3317" s="90" t="str">
        <f>IF(A3317&gt;"",IF(A3317=E3317,"No",(IF(IFERROR(VLOOKUP(A3317,E:E,1,FALSE)=A3317,FALSE),"Duplicate",IF(E3317&gt;"","Mismatch","IT Only")))),"No")</f>
        <v>No</v>
      </c>
      <c r="C3317" s="91" t="s">
        <v>451</v>
      </c>
      <c r="D3317" s="90" t="s">
        <v>431</v>
      </c>
      <c r="E3317" s="90" t="s">
        <v>9754</v>
      </c>
      <c r="F3317" s="90" t="str">
        <f>IF(E3317=0,"N/A",IF(IF(E3317&gt;"",COUNTIF(E:E,E3317),0)&gt;1,"Yes","No"))</f>
        <v>No</v>
      </c>
      <c r="G3317" s="87" t="s">
        <v>9755</v>
      </c>
      <c r="H3317" s="87" t="s">
        <v>9756</v>
      </c>
      <c r="I3317" s="87" t="s">
        <v>9757</v>
      </c>
      <c r="J3317" s="87" t="s">
        <v>9758</v>
      </c>
      <c r="K3317" s="87"/>
      <c r="L3317" s="87"/>
      <c r="M3317" s="87"/>
      <c r="N3317" s="87" t="s">
        <v>9759</v>
      </c>
      <c r="O3317" s="87" t="s">
        <v>9760</v>
      </c>
      <c r="P3317" s="87" t="s">
        <v>9761</v>
      </c>
      <c r="Q3317" s="87" t="s">
        <v>9762</v>
      </c>
    </row>
    <row r="3318" spans="1:17" x14ac:dyDescent="0.25">
      <c r="A3318" s="143"/>
      <c r="B3318" s="143" t="str">
        <f>IF(A3318&gt;"",IF(A3318=E3318,"No",(IF(IFERROR(VLOOKUP(A3318,E:E,1,FALSE)=A3318,FALSE),"Duplicate",IF(E3318&gt;"","Mismatch","IT Only")))),"No")</f>
        <v>No</v>
      </c>
      <c r="C3318" s="86" t="s">
        <v>430</v>
      </c>
      <c r="D3318" s="143" t="s">
        <v>431</v>
      </c>
      <c r="E3318" s="143" t="s">
        <v>9735</v>
      </c>
      <c r="F3318" s="143" t="str">
        <f>IF(E3318=0,"N/A",IF(IF(E3318&gt;"",COUNTIF(E:E,E3318),0)&gt;1,"Yes","No"))</f>
        <v>No</v>
      </c>
      <c r="G3318" s="87" t="s">
        <v>9736</v>
      </c>
      <c r="H3318" s="87" t="s">
        <v>644</v>
      </c>
      <c r="I3318" s="87" t="s">
        <v>435</v>
      </c>
      <c r="J3318" s="87" t="s">
        <v>436</v>
      </c>
      <c r="K3318" s="87">
        <v>38.662766670000003</v>
      </c>
      <c r="L3318" s="87">
        <v>-90.574849999999998</v>
      </c>
      <c r="M3318" s="87"/>
      <c r="N3318" s="87" t="s">
        <v>9735</v>
      </c>
      <c r="O3318" s="94">
        <v>292</v>
      </c>
      <c r="P3318" s="87" t="s">
        <v>881</v>
      </c>
      <c r="Q3318" s="89"/>
    </row>
    <row r="3319" spans="1:17" s="90" customFormat="1" x14ac:dyDescent="0.25">
      <c r="A3319" s="143"/>
      <c r="B3319" s="143" t="str">
        <f>IF(A3319&gt;"",IF(A3319=E3319,"No",(IF(IFERROR(VLOOKUP(A3319,E:E,1,FALSE)=A3319,FALSE),"Duplicate",IF(E3319&gt;"","Mismatch","IT Only")))),"No")</f>
        <v>No</v>
      </c>
      <c r="C3319" s="86" t="s">
        <v>430</v>
      </c>
      <c r="D3319" s="143" t="s">
        <v>431</v>
      </c>
      <c r="E3319" s="143" t="s">
        <v>9742</v>
      </c>
      <c r="F3319" s="143" t="str">
        <f>IF(E3319=0,"N/A",IF(IF(E3319&gt;"",COUNTIF(E:E,E3319),0)&gt;1,"Yes","No"))</f>
        <v>No</v>
      </c>
      <c r="G3319" s="87" t="s">
        <v>9742</v>
      </c>
      <c r="H3319" s="87" t="s">
        <v>440</v>
      </c>
      <c r="I3319" s="87" t="s">
        <v>435</v>
      </c>
      <c r="J3319" s="87" t="s">
        <v>436</v>
      </c>
      <c r="K3319" s="87">
        <v>38.522533330000002</v>
      </c>
      <c r="L3319" s="87">
        <v>-90.3202</v>
      </c>
      <c r="M3319" s="87"/>
      <c r="N3319" s="87" t="s">
        <v>9742</v>
      </c>
      <c r="O3319" s="94">
        <v>137</v>
      </c>
      <c r="P3319" s="87" t="s">
        <v>441</v>
      </c>
      <c r="Q3319" s="89"/>
    </row>
    <row r="3320" spans="1:17" s="90" customFormat="1" x14ac:dyDescent="0.25">
      <c r="B3320" s="90" t="str">
        <f>IF(A3320&gt;"",IF(A3320=E3320,"No",(IF(IFERROR(VLOOKUP(A3320,E:E,1,FALSE)=A3320,FALSE),"Duplicate",IF(E3320&gt;"","Mismatch","IT Only")))),"No")</f>
        <v>No</v>
      </c>
      <c r="C3320" s="91" t="s">
        <v>451</v>
      </c>
      <c r="D3320" s="90" t="s">
        <v>431</v>
      </c>
      <c r="E3320" s="90" t="s">
        <v>9748</v>
      </c>
      <c r="F3320" s="90" t="str">
        <f>IF(E3320=0,"N/A",IF(IF(E3320&gt;"",COUNTIF(E:E,E3320),0)&gt;1,"Yes","No"))</f>
        <v>No</v>
      </c>
      <c r="G3320" s="92" t="s">
        <v>9749</v>
      </c>
      <c r="H3320" s="92" t="s">
        <v>692</v>
      </c>
      <c r="I3320" s="92" t="s">
        <v>648</v>
      </c>
      <c r="J3320" s="92" t="s">
        <v>436</v>
      </c>
      <c r="K3320" s="92"/>
      <c r="L3320" s="92"/>
      <c r="M3320" s="92"/>
      <c r="N3320" s="92" t="s">
        <v>9748</v>
      </c>
      <c r="O3320" s="96">
        <v>489</v>
      </c>
      <c r="P3320" s="92" t="s">
        <v>1039</v>
      </c>
      <c r="Q3320" s="97"/>
    </row>
    <row r="3321" spans="1:17" x14ac:dyDescent="0.25">
      <c r="A3321" s="143"/>
      <c r="B3321" s="143"/>
      <c r="C3321" s="86" t="s">
        <v>430</v>
      </c>
      <c r="D3321" s="143" t="s">
        <v>431</v>
      </c>
      <c r="E3321" s="143" t="s">
        <v>10198</v>
      </c>
      <c r="F3321" s="143" t="str">
        <f>IF(E3321=0,"N/A",IF(IF(E3321&gt;"",COUNTIF(E:E,E3321),0)&gt;1,"Yes","No"))</f>
        <v>No</v>
      </c>
      <c r="G3321" s="87" t="s">
        <v>10199</v>
      </c>
      <c r="H3321" s="87" t="s">
        <v>10196</v>
      </c>
      <c r="I3321" s="87" t="s">
        <v>445</v>
      </c>
      <c r="J3321" s="87" t="s">
        <v>536</v>
      </c>
      <c r="K3321" s="118">
        <v>-87.630099999999999</v>
      </c>
      <c r="L3321" s="118">
        <v>40.1599</v>
      </c>
      <c r="M3321" s="130" t="s">
        <v>10200</v>
      </c>
      <c r="N3321" s="87"/>
      <c r="O3321" s="87"/>
      <c r="P3321" s="87"/>
      <c r="Q3321" s="87"/>
    </row>
    <row r="3322" spans="1:17" x14ac:dyDescent="0.25">
      <c r="A3322" s="143" t="s">
        <v>9770</v>
      </c>
      <c r="B3322" s="84" t="str">
        <f>IF(A3322&gt;"",IF(A3322=E3322,"No",(IF(IFERROR(VLOOKUP(A3322,E:E,1,FALSE)=A3322,FALSE),"Duplicate",IF(E3322&gt;"","Mismatch","IT Only")))),"No")</f>
        <v>No</v>
      </c>
      <c r="C3322" s="86" t="s">
        <v>430</v>
      </c>
      <c r="D3322" s="84" t="s">
        <v>431</v>
      </c>
      <c r="E3322" s="84" t="s">
        <v>9771</v>
      </c>
      <c r="F3322" s="84" t="str">
        <f>IF(E3322=0,"N/A",IF(IF(E3322&gt;"",COUNTIF(E:E,E3322),0)&gt;1,"Yes","No"))</f>
        <v>No</v>
      </c>
      <c r="G3322" s="87" t="s">
        <v>9772</v>
      </c>
      <c r="H3322" s="87" t="s">
        <v>479</v>
      </c>
      <c r="I3322" s="87" t="s">
        <v>445</v>
      </c>
      <c r="J3322" s="87" t="s">
        <v>467</v>
      </c>
      <c r="K3322" s="87">
        <v>39.628518999999997</v>
      </c>
      <c r="L3322" s="87">
        <v>-90.461878999999996</v>
      </c>
      <c r="M3322" s="87"/>
      <c r="N3322" s="87" t="s">
        <v>9771</v>
      </c>
      <c r="O3322" s="87" t="s">
        <v>9773</v>
      </c>
      <c r="P3322" s="87" t="s">
        <v>482</v>
      </c>
      <c r="Q3322" s="87" t="s">
        <v>483</v>
      </c>
    </row>
    <row r="3323" spans="1:17" x14ac:dyDescent="0.25">
      <c r="B3323" s="84" t="str">
        <f>IF(A3323&gt;"",IF(A3323=E3323,"No",(IF(IFERROR(VLOOKUP(A3323,E:E,1,FALSE)=A3323,FALSE),"Duplicate",IF(E3323&gt;"","Mismatch","IT Only")))),"No")</f>
        <v>No</v>
      </c>
      <c r="C3323" s="86" t="s">
        <v>430</v>
      </c>
      <c r="D3323" s="84" t="s">
        <v>431</v>
      </c>
      <c r="E3323" s="84" t="s">
        <v>9780</v>
      </c>
      <c r="F3323" s="84" t="str">
        <f>IF(E3323=0,"N/A",IF(IF(E3323&gt;"",COUNTIF(E:E,E3323),0)&gt;1,"Yes","No"))</f>
        <v>No</v>
      </c>
      <c r="G3323" s="87" t="s">
        <v>9781</v>
      </c>
      <c r="H3323" s="87" t="s">
        <v>528</v>
      </c>
      <c r="I3323" s="87" t="s">
        <v>445</v>
      </c>
      <c r="J3323" s="87" t="s">
        <v>436</v>
      </c>
      <c r="K3323" s="87">
        <v>39.435333329999999</v>
      </c>
      <c r="L3323" s="87">
        <v>-88.597616669999994</v>
      </c>
      <c r="M3323" s="87"/>
      <c r="N3323" s="87" t="s">
        <v>9780</v>
      </c>
      <c r="O3323" s="87" t="s">
        <v>9782</v>
      </c>
      <c r="P3323" s="87" t="s">
        <v>714</v>
      </c>
      <c r="Q3323" s="87" t="s">
        <v>715</v>
      </c>
    </row>
    <row r="3324" spans="1:17" x14ac:dyDescent="0.25">
      <c r="A3324" s="143"/>
      <c r="B3324" s="84" t="str">
        <f>IF(A3324&gt;"",IF(A3324=E3324,"No",(IF(IFERROR(VLOOKUP(A3324,E:E,1,FALSE)=A3324,FALSE),"Duplicate",IF(E3324&gt;"","Mismatch","IT Only")))),"No")</f>
        <v>No</v>
      </c>
      <c r="C3324" s="86" t="s">
        <v>430</v>
      </c>
      <c r="D3324" s="84" t="s">
        <v>431</v>
      </c>
      <c r="E3324" s="143" t="s">
        <v>9783</v>
      </c>
      <c r="F3324" s="84" t="str">
        <f>IF(E3324=0,"N/A",IF(IF(E3324&gt;"",COUNTIF(E:E,E3324),0)&gt;1,"Yes","No"))</f>
        <v>No</v>
      </c>
      <c r="G3324" s="87" t="s">
        <v>9784</v>
      </c>
      <c r="H3324" s="87" t="s">
        <v>434</v>
      </c>
      <c r="I3324" s="87" t="s">
        <v>435</v>
      </c>
      <c r="J3324" s="87" t="s">
        <v>436</v>
      </c>
      <c r="K3324" s="87">
        <v>38.998550000000002</v>
      </c>
      <c r="L3324" s="87">
        <v>-90.738349999999997</v>
      </c>
      <c r="M3324" s="87"/>
      <c r="N3324" s="87" t="s">
        <v>9783</v>
      </c>
      <c r="O3324" s="94">
        <v>632</v>
      </c>
      <c r="P3324" s="87" t="s">
        <v>699</v>
      </c>
      <c r="Q3324" s="89"/>
    </row>
    <row r="3325" spans="1:17" x14ac:dyDescent="0.25">
      <c r="A3325" s="143"/>
      <c r="B3325" s="143" t="str">
        <f>IF(A3325&gt;"",IF(A3325=E3325,"No",(IF(IFERROR(VLOOKUP(A3325,E:E,1,FALSE)=A3325,FALSE),"Duplicate",IF(E3325&gt;"","Mismatch","IT Only")))),"No")</f>
        <v>No</v>
      </c>
      <c r="C3325" s="86" t="s">
        <v>430</v>
      </c>
      <c r="D3325" s="143" t="s">
        <v>431</v>
      </c>
      <c r="E3325" s="143" t="s">
        <v>9785</v>
      </c>
      <c r="F3325" s="143" t="str">
        <f>IF(E3325=0,"N/A",IF(IF(E3325&gt;"",COUNTIF(E:E,E3325),0)&gt;1,"Yes","No"))</f>
        <v>No</v>
      </c>
      <c r="G3325" s="87" t="s">
        <v>9786</v>
      </c>
      <c r="H3325" s="87" t="s">
        <v>434</v>
      </c>
      <c r="I3325" s="87" t="s">
        <v>435</v>
      </c>
      <c r="J3325" s="87" t="s">
        <v>436</v>
      </c>
      <c r="K3325" s="87">
        <v>38.746358999999998</v>
      </c>
      <c r="L3325" s="87">
        <v>-90.732275000000001</v>
      </c>
      <c r="M3325" s="87"/>
      <c r="N3325" s="87" t="s">
        <v>9785</v>
      </c>
      <c r="O3325" s="94">
        <v>726</v>
      </c>
      <c r="P3325" s="87" t="s">
        <v>699</v>
      </c>
      <c r="Q3325" s="89"/>
    </row>
    <row r="3326" spans="1:17" x14ac:dyDescent="0.25">
      <c r="A3326" s="143"/>
      <c r="B3326" s="84" t="str">
        <f>IF(A3326&gt;"",IF(A3326=E3326,"No",(IF(IFERROR(VLOOKUP(A3326,E:E,1,FALSE)=A3326,FALSE),"Duplicate",IF(E3326&gt;"","Mismatch","IT Only")))),"No")</f>
        <v>No</v>
      </c>
      <c r="C3326" s="86" t="s">
        <v>430</v>
      </c>
      <c r="D3326" s="84" t="s">
        <v>431</v>
      </c>
      <c r="E3326" s="84" t="s">
        <v>2192</v>
      </c>
      <c r="F3326" s="84" t="str">
        <f>IF(E3326=0,"N/A",IF(IF(E3326&gt;"",COUNTIF(E:E,E3326),0)&gt;1,"Yes","No"))</f>
        <v>No</v>
      </c>
      <c r="G3326" s="87" t="s">
        <v>2193</v>
      </c>
      <c r="H3326" s="87" t="s">
        <v>672</v>
      </c>
      <c r="I3326" s="87" t="s">
        <v>445</v>
      </c>
      <c r="J3326" s="87" t="s">
        <v>436</v>
      </c>
      <c r="K3326" s="87">
        <v>40.076300000000003</v>
      </c>
      <c r="L3326" s="87">
        <v>-88.275800000000004</v>
      </c>
      <c r="M3326" s="87"/>
      <c r="N3326" s="87" t="s">
        <v>2194</v>
      </c>
      <c r="O3326" s="87" t="s">
        <v>2195</v>
      </c>
      <c r="P3326" s="87" t="s">
        <v>675</v>
      </c>
      <c r="Q3326" s="87" t="s">
        <v>676</v>
      </c>
    </row>
    <row r="3327" spans="1:17" x14ac:dyDescent="0.25">
      <c r="A3327" s="143"/>
      <c r="B3327" s="84" t="str">
        <f>IF(A3327&gt;"",IF(A3327=E3327,"No",(IF(IFERROR(VLOOKUP(A3327,E:E,1,FALSE)=A3327,FALSE),"Duplicate",IF(E3327&gt;"","Mismatch","IT Only")))),"No")</f>
        <v>No</v>
      </c>
      <c r="C3327" s="86" t="s">
        <v>430</v>
      </c>
      <c r="D3327" s="84" t="s">
        <v>431</v>
      </c>
      <c r="E3327" s="84" t="s">
        <v>9774</v>
      </c>
      <c r="F3327" s="84" t="str">
        <f>IF(E3327=0,"N/A",IF(IF(E3327&gt;"",COUNTIF(E:E,E3327),0)&gt;1,"Yes","No"))</f>
        <v>No</v>
      </c>
      <c r="G3327" s="87" t="s">
        <v>9775</v>
      </c>
      <c r="H3327" s="87" t="s">
        <v>479</v>
      </c>
      <c r="I3327" s="87" t="s">
        <v>445</v>
      </c>
      <c r="J3327" s="87" t="s">
        <v>436</v>
      </c>
      <c r="K3327" s="87">
        <v>39.597333329999998</v>
      </c>
      <c r="L3327" s="87">
        <v>-90.420416669999994</v>
      </c>
      <c r="M3327" s="87"/>
      <c r="N3327" s="87" t="s">
        <v>9774</v>
      </c>
      <c r="O3327" s="87" t="s">
        <v>9776</v>
      </c>
      <c r="P3327" s="87" t="s">
        <v>482</v>
      </c>
      <c r="Q3327" s="87" t="s">
        <v>483</v>
      </c>
    </row>
    <row r="3328" spans="1:17" x14ac:dyDescent="0.25">
      <c r="A3328" s="143"/>
      <c r="B3328" s="84" t="str">
        <f>IF(A3328&gt;"",IF(A3328=E3328,"No",(IF(IFERROR(VLOOKUP(A3328,E:E,1,FALSE)=A3328,FALSE),"Duplicate",IF(E3328&gt;"","Mismatch","IT Only")))),"No")</f>
        <v>No</v>
      </c>
      <c r="C3328" s="86" t="s">
        <v>430</v>
      </c>
      <c r="D3328" s="84" t="s">
        <v>431</v>
      </c>
      <c r="E3328" s="84" t="s">
        <v>2767</v>
      </c>
      <c r="F3328" s="84" t="str">
        <f>IF(E3328=0,"N/A",IF(IF(E3328&gt;"",COUNTIF(E:E,E3328),0)&gt;1,"Yes","No"))</f>
        <v>No</v>
      </c>
      <c r="G3328" s="87" t="s">
        <v>2768</v>
      </c>
      <c r="H3328" s="87" t="s">
        <v>672</v>
      </c>
      <c r="I3328" s="87" t="s">
        <v>445</v>
      </c>
      <c r="J3328" s="87" t="s">
        <v>436</v>
      </c>
      <c r="K3328" s="87">
        <v>40.160483329999998</v>
      </c>
      <c r="L3328" s="87">
        <v>-87.604650000000007</v>
      </c>
      <c r="M3328" s="87"/>
      <c r="N3328" s="87" t="s">
        <v>2769</v>
      </c>
      <c r="O3328" s="87" t="s">
        <v>2770</v>
      </c>
      <c r="P3328" s="87" t="s">
        <v>1704</v>
      </c>
      <c r="Q3328" s="87" t="s">
        <v>1705</v>
      </c>
    </row>
    <row r="3329" spans="1:17" x14ac:dyDescent="0.25">
      <c r="A3329" s="143"/>
      <c r="B3329" s="143" t="str">
        <f>IF(A3329&gt;"",IF(A3329=E3329,"No",(IF(IFERROR(VLOOKUP(A3329,E:E,1,FALSE)=A3329,FALSE),"Duplicate",IF(E3329&gt;"","Mismatch","IT Only")))),"No")</f>
        <v>No</v>
      </c>
      <c r="C3329" s="86" t="s">
        <v>430</v>
      </c>
      <c r="D3329" s="143" t="s">
        <v>431</v>
      </c>
      <c r="E3329" s="143" t="s">
        <v>9787</v>
      </c>
      <c r="F3329" s="143" t="str">
        <f>IF(E3329=0,"N/A",IF(IF(E3329&gt;"",COUNTIF(E:E,E3329),0)&gt;1,"Yes","No"))</f>
        <v>No</v>
      </c>
      <c r="G3329" s="87" t="s">
        <v>9788</v>
      </c>
      <c r="H3329" s="87" t="s">
        <v>516</v>
      </c>
      <c r="I3329" s="87" t="s">
        <v>445</v>
      </c>
      <c r="J3329" s="87" t="s">
        <v>436</v>
      </c>
      <c r="K3329" s="87">
        <v>38.615049999999997</v>
      </c>
      <c r="L3329" s="87">
        <v>-90.135183330000004</v>
      </c>
      <c r="M3329" s="87"/>
      <c r="N3329" s="87" t="s">
        <v>9789</v>
      </c>
      <c r="O3329" s="94">
        <v>303</v>
      </c>
      <c r="P3329" s="87" t="s">
        <v>518</v>
      </c>
      <c r="Q3329" s="87" t="s">
        <v>519</v>
      </c>
    </row>
    <row r="3330" spans="1:17" x14ac:dyDescent="0.25">
      <c r="A3330" s="143"/>
      <c r="C3330" s="86" t="s">
        <v>430</v>
      </c>
      <c r="D3330" s="84" t="s">
        <v>464</v>
      </c>
      <c r="E3330" s="84" t="s">
        <v>10313</v>
      </c>
      <c r="F3330" s="84" t="s">
        <v>32</v>
      </c>
      <c r="G3330" s="110" t="s">
        <v>10314</v>
      </c>
      <c r="H3330" s="110" t="s">
        <v>493</v>
      </c>
      <c r="I3330" s="110" t="s">
        <v>445</v>
      </c>
      <c r="J3330" s="110"/>
      <c r="K3330" s="110">
        <v>40.505299999999998</v>
      </c>
      <c r="L3330" s="110">
        <v>-88.988900000000001</v>
      </c>
      <c r="M3330" s="110" t="s">
        <v>10315</v>
      </c>
      <c r="N3330" s="110"/>
      <c r="O3330" s="110"/>
      <c r="P3330" s="110"/>
      <c r="Q3330" s="110"/>
    </row>
    <row r="3331" spans="1:17" x14ac:dyDescent="0.25">
      <c r="A3331" s="93" t="s">
        <v>9729</v>
      </c>
      <c r="B3331" s="84" t="str">
        <f>IF(A3331&gt;"",IF(A3331=E3331,"No",(IF(IFERROR(VLOOKUP(A3331,E:E,1,FALSE)=A3331,FALSE),"Duplicate",IF(E3331&gt;"","Mismatch","IT Only")))),"No")</f>
        <v>Mismatch</v>
      </c>
      <c r="C3331" s="86" t="s">
        <v>463</v>
      </c>
      <c r="D3331" s="84" t="s">
        <v>464</v>
      </c>
      <c r="E3331" s="84" t="s">
        <v>9730</v>
      </c>
      <c r="F3331" s="84" t="str">
        <f>IF(E3331=0,"N/A",IF(IF(E3331&gt;"",COUNTIF(E:E,E3331),0)&gt;1,"Yes","No"))</f>
        <v>No</v>
      </c>
      <c r="G3331" s="87" t="s">
        <v>9731</v>
      </c>
      <c r="H3331" s="87" t="s">
        <v>680</v>
      </c>
      <c r="I3331" s="87" t="s">
        <v>445</v>
      </c>
      <c r="J3331" s="87" t="s">
        <v>467</v>
      </c>
      <c r="K3331" s="87">
        <v>38.081774000000003</v>
      </c>
      <c r="L3331" s="87">
        <v>-88.921732000000006</v>
      </c>
      <c r="M3331" s="87"/>
      <c r="N3331" s="87" t="s">
        <v>9730</v>
      </c>
      <c r="O3331" s="87" t="s">
        <v>9732</v>
      </c>
      <c r="P3331" s="87" t="s">
        <v>684</v>
      </c>
      <c r="Q3331" s="87" t="s">
        <v>685</v>
      </c>
    </row>
    <row r="3332" spans="1:17" x14ac:dyDescent="0.25">
      <c r="A3332" s="143"/>
      <c r="B3332" s="84" t="str">
        <f>IF(A3332&gt;"",IF(A3332=E3332,"No",(IF(IFERROR(VLOOKUP(A3332,E:E,1,FALSE)=A3332,FALSE),"Duplicate",IF(E3332&gt;"","Mismatch","IT Only")))),"No")</f>
        <v>No</v>
      </c>
      <c r="C3332" s="86" t="s">
        <v>430</v>
      </c>
      <c r="D3332" s="84" t="s">
        <v>431</v>
      </c>
      <c r="E3332" s="143" t="s">
        <v>9792</v>
      </c>
      <c r="F3332" s="84" t="str">
        <f>IF(E3332=0,"N/A",IF(IF(E3332&gt;"",COUNTIF(E:E,E3332),0)&gt;1,"Yes","No"))</f>
        <v>No</v>
      </c>
      <c r="G3332" s="87" t="s">
        <v>9792</v>
      </c>
      <c r="H3332" s="87" t="s">
        <v>558</v>
      </c>
      <c r="I3332" s="87" t="s">
        <v>445</v>
      </c>
      <c r="J3332" s="87" t="s">
        <v>436</v>
      </c>
      <c r="K3332" s="87">
        <v>39.283099999999997</v>
      </c>
      <c r="L3332" s="87">
        <v>-89.49291667</v>
      </c>
      <c r="M3332" s="87"/>
      <c r="N3332" s="87" t="s">
        <v>9793</v>
      </c>
      <c r="O3332" s="87" t="s">
        <v>9794</v>
      </c>
      <c r="P3332" s="87" t="s">
        <v>1196</v>
      </c>
      <c r="Q3332" s="87" t="s">
        <v>1197</v>
      </c>
    </row>
    <row r="3333" spans="1:17" x14ac:dyDescent="0.25">
      <c r="A3333" s="143"/>
      <c r="B3333" s="143"/>
      <c r="C3333" s="86" t="s">
        <v>430</v>
      </c>
      <c r="D3333" s="143" t="s">
        <v>464</v>
      </c>
      <c r="E3333" s="143" t="s">
        <v>10358</v>
      </c>
      <c r="F3333" s="143" t="s">
        <v>32</v>
      </c>
      <c r="G3333" s="139" t="s">
        <v>10359</v>
      </c>
      <c r="H3333" s="143" t="s">
        <v>444</v>
      </c>
      <c r="I3333" s="143" t="s">
        <v>445</v>
      </c>
      <c r="J3333" s="110"/>
      <c r="K3333" s="139">
        <v>40.637999999999998</v>
      </c>
      <c r="L3333" s="139">
        <v>-89.498699999999999</v>
      </c>
      <c r="M3333" s="139" t="s">
        <v>10360</v>
      </c>
      <c r="N3333" s="110"/>
      <c r="O3333" s="110"/>
      <c r="P3333" s="110"/>
      <c r="Q3333" s="110"/>
    </row>
    <row r="3334" spans="1:17" x14ac:dyDescent="0.25">
      <c r="A3334" s="143"/>
      <c r="B3334" s="84" t="str">
        <f>IF(A3334&gt;"",IF(A3334=E3334,"No",(IF(IFERROR(VLOOKUP(A3334,E:E,1,FALSE)=A3334,FALSE),"Duplicate",IF(E3334&gt;"","Mismatch","IT Only")))),"No")</f>
        <v>No</v>
      </c>
      <c r="C3334" s="86" t="s">
        <v>430</v>
      </c>
      <c r="D3334" s="84" t="s">
        <v>431</v>
      </c>
      <c r="E3334" s="84" t="s">
        <v>9490</v>
      </c>
      <c r="F3334" s="84" t="str">
        <f>IF(E3334=0,"N/A",IF(IF(E3334&gt;"",COUNTIF(E:E,E3334),0)&gt;1,"Yes","No"))</f>
        <v>No</v>
      </c>
      <c r="G3334" s="87" t="s">
        <v>9491</v>
      </c>
      <c r="H3334" s="87" t="s">
        <v>692</v>
      </c>
      <c r="I3334" s="87" t="s">
        <v>435</v>
      </c>
      <c r="J3334" s="87" t="s">
        <v>436</v>
      </c>
      <c r="K3334" s="87">
        <v>37.854716670000002</v>
      </c>
      <c r="L3334" s="87">
        <v>-90.697216670000003</v>
      </c>
      <c r="M3334" s="87"/>
      <c r="N3334" s="87" t="s">
        <v>9490</v>
      </c>
      <c r="O3334" s="94">
        <v>300</v>
      </c>
      <c r="P3334" s="87" t="s">
        <v>1039</v>
      </c>
      <c r="Q3334" s="89"/>
    </row>
    <row r="3335" spans="1:17" x14ac:dyDescent="0.25">
      <c r="A3335" s="143"/>
      <c r="B3335" s="84" t="s">
        <v>10076</v>
      </c>
      <c r="C3335" s="86" t="s">
        <v>430</v>
      </c>
      <c r="D3335" s="143" t="s">
        <v>431</v>
      </c>
      <c r="E3335" s="143" t="s">
        <v>10613</v>
      </c>
      <c r="F3335" s="84" t="str">
        <f>IF(E3335=0,"N/A",IF(IF(E3335&gt;"",COUNTIF(E:E,E3335),0)&gt;1,"Yes","No"))</f>
        <v>No</v>
      </c>
      <c r="G3335" s="87" t="s">
        <v>10614</v>
      </c>
      <c r="H3335" s="87" t="s">
        <v>444</v>
      </c>
      <c r="I3335" s="87" t="s">
        <v>445</v>
      </c>
      <c r="J3335" s="87" t="s">
        <v>10517</v>
      </c>
      <c r="K3335" s="87">
        <v>-89.758700000000005</v>
      </c>
      <c r="L3335" s="87">
        <v>40.624099999999999</v>
      </c>
      <c r="M3335" s="87" t="s">
        <v>10684</v>
      </c>
      <c r="N3335" s="87"/>
      <c r="O3335" s="88"/>
      <c r="P3335" s="87"/>
      <c r="Q3335" s="87"/>
    </row>
    <row r="3336" spans="1:17" x14ac:dyDescent="0.25">
      <c r="A3336" s="143"/>
      <c r="B3336" s="143" t="str">
        <f>IF(A3336&gt;"",IF(A3336=E3336,"No",(IF(IFERROR(VLOOKUP(A3336,E:E,1,FALSE)=A3336,FALSE),"Duplicate",IF(E3336&gt;"","Mismatch","IT Only")))),"No")</f>
        <v>No</v>
      </c>
      <c r="C3336" s="86" t="s">
        <v>430</v>
      </c>
      <c r="D3336" s="143" t="s">
        <v>431</v>
      </c>
      <c r="E3336" s="143" t="s">
        <v>10051</v>
      </c>
      <c r="F3336" s="143" t="str">
        <f>IF(E3336=0,"N/A",IF(IF(E3336&gt;"",COUNTIF(E:E,E3336),0)&gt;1,"Yes","No"))</f>
        <v>No</v>
      </c>
      <c r="G3336" s="87" t="s">
        <v>10052</v>
      </c>
      <c r="H3336" s="87" t="s">
        <v>672</v>
      </c>
      <c r="I3336" s="87" t="s">
        <v>445</v>
      </c>
      <c r="J3336" s="87" t="s">
        <v>536</v>
      </c>
      <c r="K3336" s="87">
        <v>40.777000000000001</v>
      </c>
      <c r="L3336" s="87">
        <v>-87.736900000000006</v>
      </c>
      <c r="M3336" s="87"/>
      <c r="N3336" s="87"/>
      <c r="O3336" s="87"/>
      <c r="P3336" s="87"/>
      <c r="Q3336" s="87"/>
    </row>
    <row r="3337" spans="1:17" x14ac:dyDescent="0.25">
      <c r="A3337" s="143"/>
      <c r="B3337" s="84" t="str">
        <f>IF(A3337&gt;"",IF(A3337=E3337,"No",(IF(IFERROR(VLOOKUP(A3337,E:E,1,FALSE)=A3337,FALSE),"Duplicate",IF(E3337&gt;"","Mismatch","IT Only")))),"No")</f>
        <v>No</v>
      </c>
      <c r="C3337" s="86" t="s">
        <v>430</v>
      </c>
      <c r="D3337" s="84" t="s">
        <v>431</v>
      </c>
      <c r="E3337" s="84" t="s">
        <v>3008</v>
      </c>
      <c r="F3337" s="84" t="str">
        <f>IF(E3337=0,"N/A",IF(IF(E3337&gt;"",COUNTIF(E:E,E3337),0)&gt;1,"Yes","No"))</f>
        <v>No</v>
      </c>
      <c r="G3337" s="87" t="s">
        <v>3009</v>
      </c>
      <c r="H3337" s="87" t="s">
        <v>493</v>
      </c>
      <c r="I3337" s="87" t="s">
        <v>445</v>
      </c>
      <c r="J3337" s="87" t="s">
        <v>436</v>
      </c>
      <c r="K3337" s="87">
        <v>39.862878000000002</v>
      </c>
      <c r="L3337" s="87">
        <v>-88.969903000000002</v>
      </c>
      <c r="M3337" s="87"/>
      <c r="N3337" s="87" t="s">
        <v>3010</v>
      </c>
      <c r="O3337" s="87" t="s">
        <v>3011</v>
      </c>
      <c r="P3337" s="87" t="s">
        <v>496</v>
      </c>
      <c r="Q3337" s="87" t="s">
        <v>497</v>
      </c>
    </row>
    <row r="3338" spans="1:17" x14ac:dyDescent="0.25">
      <c r="A3338" s="143" t="s">
        <v>9743</v>
      </c>
      <c r="B3338" s="143" t="str">
        <f>IF(A3338&gt;"",IF(A3338=E3338,"No",(IF(IFERROR(VLOOKUP(A3338,E:E,1,FALSE)=A3338,FALSE),"Duplicate",IF(E3338&gt;"","Mismatch","IT Only")))),"No")</f>
        <v>No</v>
      </c>
      <c r="C3338" s="86" t="s">
        <v>463</v>
      </c>
      <c r="D3338" s="143" t="s">
        <v>464</v>
      </c>
      <c r="E3338" s="143" t="s">
        <v>9743</v>
      </c>
      <c r="F3338" s="143" t="str">
        <f>IF(E3338=0,"N/A",IF(IF(E3338&gt;"",COUNTIF(E:E,E3338),0)&gt;1,"Yes","No"))</f>
        <v>No</v>
      </c>
      <c r="G3338" s="87" t="s">
        <v>9744</v>
      </c>
      <c r="H3338" s="87" t="s">
        <v>444</v>
      </c>
      <c r="I3338" s="87" t="s">
        <v>445</v>
      </c>
      <c r="J3338" s="87" t="s">
        <v>536</v>
      </c>
      <c r="K3338" s="87">
        <v>40.916604999999997</v>
      </c>
      <c r="L3338" s="87">
        <v>-90.014076110000005</v>
      </c>
      <c r="M3338" s="87"/>
      <c r="N3338" s="87"/>
      <c r="O3338" s="87"/>
      <c r="P3338" s="87"/>
      <c r="Q3338" s="87"/>
    </row>
    <row r="3339" spans="1:17" x14ac:dyDescent="0.25">
      <c r="A3339" s="143"/>
      <c r="B3339" s="143" t="str">
        <f>IF(A3339&gt;"",IF(A3339=E3339,"No",(IF(IFERROR(VLOOKUP(A3339,E:E,1,FALSE)=A3339,FALSE),"Duplicate",IF(E3339&gt;"","Mismatch","IT Only")))),"No")</f>
        <v>No</v>
      </c>
      <c r="C3339" s="86" t="s">
        <v>430</v>
      </c>
      <c r="D3339" s="143" t="s">
        <v>431</v>
      </c>
      <c r="E3339" s="143" t="s">
        <v>9745</v>
      </c>
      <c r="F3339" s="143" t="str">
        <f>IF(E3339=0,"N/A",IF(IF(E3339&gt;"",COUNTIF(E:E,E3339),0)&gt;1,"Yes","No"))</f>
        <v>No</v>
      </c>
      <c r="G3339" s="87" t="s">
        <v>9746</v>
      </c>
      <c r="H3339" s="87" t="s">
        <v>444</v>
      </c>
      <c r="I3339" s="87" t="s">
        <v>445</v>
      </c>
      <c r="J3339" s="87" t="s">
        <v>436</v>
      </c>
      <c r="K3339" s="87">
        <v>40.887982999999998</v>
      </c>
      <c r="L3339" s="87">
        <v>-89.973033000000001</v>
      </c>
      <c r="M3339" s="87"/>
      <c r="N3339" s="87" t="s">
        <v>9745</v>
      </c>
      <c r="O3339" s="87" t="s">
        <v>9747</v>
      </c>
      <c r="P3339" s="87" t="s">
        <v>447</v>
      </c>
      <c r="Q3339" s="87" t="s">
        <v>448</v>
      </c>
    </row>
    <row r="3340" spans="1:17" x14ac:dyDescent="0.25">
      <c r="A3340" s="143" t="s">
        <v>9750</v>
      </c>
      <c r="B3340" s="143" t="str">
        <f>IF(A3340&gt;"",IF(A3340=E3340,"No",(IF(IFERROR(VLOOKUP(A3340,E:E,1,FALSE)=A3340,FALSE),"Duplicate",IF(E3340&gt;"","Mismatch","IT Only")))),"No")</f>
        <v>Mismatch</v>
      </c>
      <c r="C3340" s="86" t="s">
        <v>463</v>
      </c>
      <c r="D3340" s="143" t="s">
        <v>464</v>
      </c>
      <c r="E3340" s="143" t="s">
        <v>9751</v>
      </c>
      <c r="F3340" s="143" t="str">
        <f>IF(E3340=0,"N/A",IF(IF(E3340&gt;"",COUNTIF(E:E,E3340),0)&gt;1,"Yes","No"))</f>
        <v>No</v>
      </c>
      <c r="G3340" s="87" t="s">
        <v>9752</v>
      </c>
      <c r="H3340" s="87" t="s">
        <v>493</v>
      </c>
      <c r="I3340" s="87" t="s">
        <v>445</v>
      </c>
      <c r="J3340" s="87" t="s">
        <v>436</v>
      </c>
      <c r="K3340" s="87">
        <v>39.954949999999997</v>
      </c>
      <c r="L3340" s="87">
        <v>-89.548199999999994</v>
      </c>
      <c r="M3340" s="87"/>
      <c r="N3340" s="87" t="s">
        <v>9751</v>
      </c>
      <c r="O3340" s="87" t="s">
        <v>9753</v>
      </c>
      <c r="P3340" s="87" t="s">
        <v>806</v>
      </c>
      <c r="Q3340" s="87" t="s">
        <v>807</v>
      </c>
    </row>
    <row r="3341" spans="1:17" x14ac:dyDescent="0.25">
      <c r="A3341" s="143" t="s">
        <v>9494</v>
      </c>
      <c r="B3341" s="143" t="str">
        <f>IF(A3341&gt;"",IF(A3341=E3341,"No",(IF(IFERROR(VLOOKUP(A3341,E:E,1,FALSE)=A3341,FALSE),"Duplicate",IF(E3341&gt;"","Mismatch","IT Only")))),"No")</f>
        <v>No</v>
      </c>
      <c r="C3341" s="86" t="s">
        <v>430</v>
      </c>
      <c r="D3341" s="143" t="s">
        <v>431</v>
      </c>
      <c r="E3341" s="143" t="s">
        <v>9494</v>
      </c>
      <c r="F3341" s="143" t="str">
        <f>IF(E3341=0,"N/A",IF(IF(E3341&gt;"",COUNTIF(E:E,E3341),0)&gt;1,"Yes","No"))</f>
        <v>No</v>
      </c>
      <c r="G3341" s="87" t="s">
        <v>9495</v>
      </c>
      <c r="H3341" s="87" t="s">
        <v>1813</v>
      </c>
      <c r="I3341" s="87" t="s">
        <v>445</v>
      </c>
      <c r="J3341" s="87" t="s">
        <v>536</v>
      </c>
      <c r="K3341" s="87">
        <v>40.616111670000002</v>
      </c>
      <c r="L3341" s="87">
        <v>-90.560216940000004</v>
      </c>
      <c r="M3341" s="87"/>
      <c r="N3341" s="87"/>
      <c r="O3341" s="94"/>
      <c r="P3341" s="87"/>
      <c r="Q3341" s="89"/>
    </row>
    <row r="3342" spans="1:17" x14ac:dyDescent="0.25">
      <c r="A3342" s="143"/>
      <c r="B3342" s="143" t="str">
        <f>IF(A3342&gt;"",IF(A3342=E3342,"No",(IF(IFERROR(VLOOKUP(A3342,E:E,1,FALSE)=A3342,FALSE),"Duplicate",IF(E3342&gt;"","Mismatch","IT Only")))),"No")</f>
        <v>No</v>
      </c>
      <c r="C3342" s="86" t="s">
        <v>430</v>
      </c>
      <c r="D3342" s="143" t="s">
        <v>431</v>
      </c>
      <c r="E3342" s="143" t="s">
        <v>9492</v>
      </c>
      <c r="F3342" s="143" t="str">
        <f>IF(E3342=0,"N/A",IF(IF(E3342&gt;"",COUNTIF(E:E,E3342),0)&gt;1,"Yes","No"))</f>
        <v>No</v>
      </c>
      <c r="G3342" s="87" t="s">
        <v>9493</v>
      </c>
      <c r="H3342" s="87" t="s">
        <v>692</v>
      </c>
      <c r="I3342" s="87" t="s">
        <v>435</v>
      </c>
      <c r="J3342" s="87" t="s">
        <v>436</v>
      </c>
      <c r="K3342" s="87">
        <v>36.795361</v>
      </c>
      <c r="L3342" s="87">
        <v>-89.957939999999994</v>
      </c>
      <c r="M3342" s="87"/>
      <c r="N3342" s="87" t="s">
        <v>9492</v>
      </c>
      <c r="O3342" s="94">
        <v>628</v>
      </c>
      <c r="P3342" s="87" t="s">
        <v>693</v>
      </c>
      <c r="Q3342" s="89"/>
    </row>
    <row r="3343" spans="1:17" x14ac:dyDescent="0.25">
      <c r="A3343" s="143"/>
      <c r="B3343" s="143" t="str">
        <f>IF(A3343&gt;"",IF(A3343=E3343,"No",(IF(IFERROR(VLOOKUP(A3343,E:E,1,FALSE)=A3343,FALSE),"Duplicate",IF(E3343&gt;"","Mismatch","IT Only")))),"No")</f>
        <v>No</v>
      </c>
      <c r="C3343" s="86" t="s">
        <v>430</v>
      </c>
      <c r="D3343" s="143" t="s">
        <v>431</v>
      </c>
      <c r="E3343" s="143" t="s">
        <v>9499</v>
      </c>
      <c r="F3343" s="143" t="str">
        <f>IF(E3343=0,"N/A",IF(IF(E3343&gt;"",COUNTIF(E:E,E3343),0)&gt;1,"Yes","No"))</f>
        <v>No</v>
      </c>
      <c r="G3343" s="87" t="s">
        <v>9500</v>
      </c>
      <c r="H3343" s="87" t="s">
        <v>434</v>
      </c>
      <c r="I3343" s="87" t="s">
        <v>435</v>
      </c>
      <c r="J3343" s="87" t="s">
        <v>436</v>
      </c>
      <c r="K3343" s="87">
        <v>39.283233330000002</v>
      </c>
      <c r="L3343" s="87">
        <v>-91.548866669999995</v>
      </c>
      <c r="M3343" s="87"/>
      <c r="N3343" s="87" t="s">
        <v>9499</v>
      </c>
      <c r="O3343" s="94">
        <v>798</v>
      </c>
      <c r="P3343" s="87" t="s">
        <v>437</v>
      </c>
      <c r="Q3343" s="89"/>
    </row>
    <row r="3344" spans="1:17" x14ac:dyDescent="0.25">
      <c r="A3344" s="90"/>
      <c r="B3344" s="90" t="str">
        <f>IF(A3344&gt;"",IF(A3344=E3344,"No",(IF(IFERROR(VLOOKUP(A3344,E:E,1,FALSE)=A3344,FALSE),"Duplicate",IF(E3344&gt;"","Mismatch","IT Only")))),"No")</f>
        <v>No</v>
      </c>
      <c r="C3344" s="91" t="s">
        <v>451</v>
      </c>
      <c r="D3344" s="90" t="s">
        <v>431</v>
      </c>
      <c r="E3344" s="90" t="s">
        <v>9767</v>
      </c>
      <c r="F3344" s="90" t="str">
        <f>IF(E3344=0,"N/A",IF(IF(E3344&gt;"",COUNTIF(E:E,E3344),0)&gt;1,"Yes","No"))</f>
        <v>No</v>
      </c>
      <c r="G3344" s="92" t="s">
        <v>9768</v>
      </c>
      <c r="H3344" s="92" t="s">
        <v>444</v>
      </c>
      <c r="I3344" s="92" t="s">
        <v>445</v>
      </c>
      <c r="J3344" s="92" t="s">
        <v>436</v>
      </c>
      <c r="K3344" s="92"/>
      <c r="L3344" s="92"/>
      <c r="M3344" s="92"/>
      <c r="N3344" s="92" t="s">
        <v>9767</v>
      </c>
      <c r="O3344" s="92" t="s">
        <v>9769</v>
      </c>
      <c r="P3344" s="92" t="s">
        <v>447</v>
      </c>
      <c r="Q3344" s="92" t="s">
        <v>448</v>
      </c>
    </row>
    <row r="3345" spans="1:17" x14ac:dyDescent="0.25">
      <c r="C3345" s="86" t="s">
        <v>430</v>
      </c>
      <c r="D3345" s="84" t="s">
        <v>464</v>
      </c>
      <c r="E3345" s="143" t="s">
        <v>10340</v>
      </c>
      <c r="F3345" s="84" t="s">
        <v>32</v>
      </c>
      <c r="G3345" s="134" t="s">
        <v>10341</v>
      </c>
      <c r="H3345" s="110" t="s">
        <v>444</v>
      </c>
      <c r="I3345" s="110" t="s">
        <v>445</v>
      </c>
      <c r="J3345" s="110"/>
      <c r="K3345" s="134">
        <v>40.703400000000002</v>
      </c>
      <c r="L3345" s="134">
        <v>-89.400999999999996</v>
      </c>
      <c r="M3345" s="134" t="s">
        <v>10342</v>
      </c>
      <c r="N3345" s="110"/>
      <c r="O3345" s="110"/>
      <c r="P3345" s="110"/>
      <c r="Q3345" s="110"/>
    </row>
    <row r="3346" spans="1:17" x14ac:dyDescent="0.25">
      <c r="B3346" s="84" t="str">
        <f>IF(A3346&gt;"",IF(A3346=E3346,"No",(IF(IFERROR(VLOOKUP(A3346,E:E,1,FALSE)=A3346,FALSE),"Duplicate",IF(E3346&gt;"","Mismatch","IT Only")))),"No")</f>
        <v>No</v>
      </c>
      <c r="C3346" s="86" t="s">
        <v>430</v>
      </c>
      <c r="D3346" s="84" t="s">
        <v>431</v>
      </c>
      <c r="E3346" s="84" t="s">
        <v>9630</v>
      </c>
      <c r="F3346" s="84" t="str">
        <f>IF(E3346=0,"N/A",IF(IF(E3346&gt;"",COUNTIF(E:E,E3346),0)&gt;1,"Yes","No"))</f>
        <v>No</v>
      </c>
      <c r="G3346" s="87" t="s">
        <v>9631</v>
      </c>
      <c r="H3346" s="87" t="s">
        <v>434</v>
      </c>
      <c r="I3346" s="87" t="s">
        <v>435</v>
      </c>
      <c r="J3346" s="87" t="s">
        <v>436</v>
      </c>
      <c r="K3346" s="87">
        <v>39.071883329999999</v>
      </c>
      <c r="L3346" s="87">
        <v>-91.539533329999998</v>
      </c>
      <c r="M3346" s="87"/>
      <c r="N3346" s="87" t="s">
        <v>9630</v>
      </c>
      <c r="O3346" s="94">
        <v>953</v>
      </c>
      <c r="P3346" s="87" t="s">
        <v>437</v>
      </c>
      <c r="Q3346" s="89"/>
    </row>
    <row r="3347" spans="1:17" x14ac:dyDescent="0.25">
      <c r="B3347" s="84" t="str">
        <f>IF(A3347&gt;"",IF(A3347=E3347,"No",(IF(IFERROR(VLOOKUP(A3347,E:E,1,FALSE)=A3347,FALSE),"Duplicate",IF(E3347&gt;"","Mismatch","IT Only")))),"No")</f>
        <v>No</v>
      </c>
      <c r="C3347" s="86" t="s">
        <v>430</v>
      </c>
      <c r="D3347" s="84" t="s">
        <v>431</v>
      </c>
      <c r="E3347" s="143" t="s">
        <v>9505</v>
      </c>
      <c r="F3347" s="84" t="str">
        <f>IF(E3347=0,"N/A",IF(IF(E3347&gt;"",COUNTIF(E:E,E3347),0)&gt;1,"Yes","No"))</f>
        <v>No</v>
      </c>
      <c r="G3347" s="87" t="s">
        <v>9506</v>
      </c>
      <c r="H3347" s="87" t="s">
        <v>680</v>
      </c>
      <c r="I3347" s="87" t="s">
        <v>445</v>
      </c>
      <c r="J3347" s="87" t="s">
        <v>436</v>
      </c>
      <c r="K3347" s="87">
        <v>38.145266669999998</v>
      </c>
      <c r="L3347" s="87">
        <v>-89.035049999999998</v>
      </c>
      <c r="M3347" s="87"/>
      <c r="N3347" s="87" t="s">
        <v>9507</v>
      </c>
      <c r="O3347" s="87" t="s">
        <v>9508</v>
      </c>
      <c r="P3347" s="87" t="s">
        <v>763</v>
      </c>
      <c r="Q3347" s="87" t="s">
        <v>764</v>
      </c>
    </row>
    <row r="3348" spans="1:17" x14ac:dyDescent="0.25">
      <c r="B3348" s="84" t="str">
        <f>IF(A3348&gt;"",IF(A3348=E3348,"No",(IF(IFERROR(VLOOKUP(A3348,E:E,1,FALSE)=A3348,FALSE),"Duplicate",IF(E3348&gt;"","Mismatch","IT Only")))),"No")</f>
        <v>No</v>
      </c>
      <c r="C3348" s="86" t="s">
        <v>430</v>
      </c>
      <c r="D3348" s="84" t="s">
        <v>431</v>
      </c>
      <c r="E3348" s="143" t="s">
        <v>9509</v>
      </c>
      <c r="F3348" s="84" t="str">
        <f>IF(E3348=0,"N/A",IF(IF(E3348&gt;"",COUNTIF(E:E,E3348),0)&gt;1,"Yes","No"))</f>
        <v>No</v>
      </c>
      <c r="G3348" s="87" t="s">
        <v>9510</v>
      </c>
      <c r="H3348" s="87" t="s">
        <v>680</v>
      </c>
      <c r="I3348" s="87" t="s">
        <v>445</v>
      </c>
      <c r="J3348" s="87" t="s">
        <v>436</v>
      </c>
      <c r="K3348" s="87">
        <v>38.264383330000001</v>
      </c>
      <c r="L3348" s="87">
        <v>-89.019916670000001</v>
      </c>
      <c r="M3348" s="87"/>
      <c r="N3348" s="87" t="s">
        <v>9511</v>
      </c>
      <c r="O3348" s="87" t="s">
        <v>9512</v>
      </c>
      <c r="P3348" s="87" t="s">
        <v>763</v>
      </c>
      <c r="Q3348" s="87" t="s">
        <v>764</v>
      </c>
    </row>
    <row r="3349" spans="1:17" x14ac:dyDescent="0.25">
      <c r="B3349" s="84" t="str">
        <f>IF(A3349&gt;"",IF(A3349=E3349,"No",(IF(IFERROR(VLOOKUP(A3349,E:E,1,FALSE)=A3349,FALSE),"Duplicate",IF(E3349&gt;"","Mismatch","IT Only")))),"No")</f>
        <v>No</v>
      </c>
      <c r="C3349" s="86" t="s">
        <v>430</v>
      </c>
      <c r="D3349" s="84" t="s">
        <v>431</v>
      </c>
      <c r="E3349" s="143" t="s">
        <v>2188</v>
      </c>
      <c r="F3349" s="84" t="str">
        <f>IF(E3349=0,"N/A",IF(IF(E3349&gt;"",COUNTIF(E:E,E3349),0)&gt;1,"Yes","No"))</f>
        <v>No</v>
      </c>
      <c r="G3349" s="87" t="s">
        <v>2189</v>
      </c>
      <c r="H3349" s="87" t="s">
        <v>672</v>
      </c>
      <c r="I3349" s="87" t="s">
        <v>445</v>
      </c>
      <c r="J3349" s="87" t="s">
        <v>436</v>
      </c>
      <c r="K3349" s="87">
        <v>40.124866670000003</v>
      </c>
      <c r="L3349" s="87">
        <v>-88.24</v>
      </c>
      <c r="M3349" s="87"/>
      <c r="N3349" s="87" t="s">
        <v>2190</v>
      </c>
      <c r="O3349" s="87" t="s">
        <v>2191</v>
      </c>
      <c r="P3349" s="87" t="s">
        <v>675</v>
      </c>
      <c r="Q3349" s="87" t="s">
        <v>676</v>
      </c>
    </row>
    <row r="3350" spans="1:17" x14ac:dyDescent="0.25">
      <c r="B3350" s="84" t="str">
        <f>IF(A3350&gt;"",IF(A3350=E3350,"No",(IF(IFERROR(VLOOKUP(A3350,E:E,1,FALSE)=A3350,FALSE),"Duplicate",IF(E3350&gt;"","Mismatch","IT Only")))),"No")</f>
        <v>No</v>
      </c>
      <c r="C3350" s="86" t="s">
        <v>430</v>
      </c>
      <c r="D3350" s="84" t="s">
        <v>431</v>
      </c>
      <c r="E3350" s="143" t="s">
        <v>9501</v>
      </c>
      <c r="F3350" s="84" t="str">
        <f>IF(E3350=0,"N/A",IF(IF(E3350&gt;"",COUNTIF(E:E,E3350),0)&gt;1,"Yes","No"))</f>
        <v>No</v>
      </c>
      <c r="G3350" s="87" t="s">
        <v>9502</v>
      </c>
      <c r="H3350" s="87" t="s">
        <v>680</v>
      </c>
      <c r="I3350" s="87" t="s">
        <v>445</v>
      </c>
      <c r="J3350" s="87" t="s">
        <v>436</v>
      </c>
      <c r="K3350" s="87">
        <v>38.200516669999999</v>
      </c>
      <c r="L3350" s="87">
        <v>-89.067633330000007</v>
      </c>
      <c r="M3350" s="87"/>
      <c r="N3350" s="87" t="s">
        <v>9503</v>
      </c>
      <c r="O3350" s="87" t="s">
        <v>9504</v>
      </c>
      <c r="P3350" s="87" t="s">
        <v>763</v>
      </c>
      <c r="Q3350" s="87" t="s">
        <v>764</v>
      </c>
    </row>
    <row r="3351" spans="1:17" x14ac:dyDescent="0.25">
      <c r="A3351" s="84" t="s">
        <v>9739</v>
      </c>
      <c r="B3351" s="84" t="str">
        <f>IF(A3351&gt;"",IF(A3351=E3351,"No",(IF(IFERROR(VLOOKUP(A3351,E:E,1,FALSE)=A3351,FALSE),"Duplicate",IF(E3351&gt;"","Mismatch","IT Only")))),"No")</f>
        <v>No</v>
      </c>
      <c r="C3351" s="86" t="s">
        <v>430</v>
      </c>
      <c r="D3351" s="84" t="s">
        <v>472</v>
      </c>
      <c r="E3351" s="143" t="s">
        <v>9740</v>
      </c>
      <c r="F3351" s="84" t="str">
        <f>IF(E3351=0,"N/A",IF(IF(E3351&gt;"",COUNTIF(E:E,E3351),0)&gt;1,"Yes","No"))</f>
        <v>No</v>
      </c>
      <c r="G3351" s="87" t="s">
        <v>9741</v>
      </c>
      <c r="H3351" s="87" t="s">
        <v>644</v>
      </c>
      <c r="I3351" s="87" t="s">
        <v>435</v>
      </c>
      <c r="J3351" s="87" t="s">
        <v>500</v>
      </c>
      <c r="K3351" s="87">
        <v>38.604116670000003</v>
      </c>
      <c r="L3351" s="87">
        <v>-90.6477</v>
      </c>
      <c r="M3351" s="87"/>
      <c r="N3351" s="87" t="s">
        <v>9740</v>
      </c>
      <c r="O3351" s="88">
        <v>31</v>
      </c>
      <c r="P3351" s="87" t="s">
        <v>881</v>
      </c>
      <c r="Q3351" s="89"/>
    </row>
    <row r="3352" spans="1:17" x14ac:dyDescent="0.25">
      <c r="E3352" s="204" t="s">
        <v>10403</v>
      </c>
      <c r="G3352" s="130" t="s">
        <v>10402</v>
      </c>
      <c r="H3352" s="130" t="s">
        <v>10380</v>
      </c>
      <c r="I3352" s="130" t="s">
        <v>445</v>
      </c>
      <c r="J3352" s="87" t="s">
        <v>536</v>
      </c>
      <c r="K3352" s="118">
        <v>-89.628600000000006</v>
      </c>
      <c r="L3352" s="118">
        <v>40.575000000000003</v>
      </c>
      <c r="M3352" s="130" t="s">
        <v>10398</v>
      </c>
      <c r="N3352" s="87"/>
      <c r="O3352" s="88"/>
      <c r="P3352" s="87"/>
      <c r="Q3352" s="89"/>
    </row>
    <row r="3353" spans="1:17" x14ac:dyDescent="0.25">
      <c r="A3353" s="143" t="s">
        <v>9990</v>
      </c>
      <c r="B3353" s="84" t="str">
        <f>IF(A3353&gt;"",IF(A3353=E3353,"No",(IF(IFERROR(VLOOKUP(A3353,E:E,1,FALSE)=A3353,FALSE),"Duplicate",IF(E3353&gt;"","Mismatch","IT Only")))),"No")</f>
        <v>No</v>
      </c>
      <c r="C3353" s="86" t="s">
        <v>430</v>
      </c>
      <c r="D3353" s="84" t="s">
        <v>431</v>
      </c>
      <c r="E3353" s="143" t="s">
        <v>9991</v>
      </c>
      <c r="F3353" s="84" t="str">
        <f>IF(E3353=0,"N/A",IF(IF(E3353&gt;"",COUNTIF(E:E,E3353),0)&gt;1,"Yes","No"))</f>
        <v>No</v>
      </c>
      <c r="G3353" s="87" t="s">
        <v>9989</v>
      </c>
      <c r="H3353" s="87" t="s">
        <v>444</v>
      </c>
      <c r="I3353" s="87" t="s">
        <v>445</v>
      </c>
      <c r="J3353" s="87" t="s">
        <v>536</v>
      </c>
      <c r="K3353" s="87">
        <v>41.346423000000001</v>
      </c>
      <c r="L3353" s="87">
        <v>-88.861616999999995</v>
      </c>
      <c r="M3353" s="87"/>
      <c r="N3353" s="87"/>
      <c r="O3353" s="87"/>
      <c r="P3353" s="87"/>
      <c r="Q3353" s="87"/>
    </row>
    <row r="3354" spans="1:17" x14ac:dyDescent="0.25">
      <c r="A3354" s="143"/>
      <c r="E3354" s="150" t="s">
        <v>10486</v>
      </c>
      <c r="G3354" s="130" t="s">
        <v>10504</v>
      </c>
      <c r="H3354" s="130" t="s">
        <v>10196</v>
      </c>
      <c r="I3354" s="130" t="s">
        <v>445</v>
      </c>
      <c r="J3354" s="130" t="s">
        <v>10517</v>
      </c>
      <c r="K3354" s="148">
        <v>-88.183599999999998</v>
      </c>
      <c r="L3354" s="148">
        <v>39.4955</v>
      </c>
      <c r="M3354" s="130" t="s">
        <v>10504</v>
      </c>
      <c r="N3354" s="87"/>
      <c r="O3354" s="94"/>
      <c r="P3354" s="87"/>
      <c r="Q3354" s="89"/>
    </row>
    <row r="3355" spans="1:17" x14ac:dyDescent="0.25">
      <c r="A3355" s="143"/>
      <c r="E3355" s="150" t="s">
        <v>10495</v>
      </c>
      <c r="G3355" s="130" t="s">
        <v>10513</v>
      </c>
      <c r="H3355" s="130" t="s">
        <v>10196</v>
      </c>
      <c r="I3355" s="130" t="s">
        <v>445</v>
      </c>
      <c r="J3355" s="130" t="s">
        <v>10517</v>
      </c>
      <c r="K3355" s="148">
        <v>-88.598699999999994</v>
      </c>
      <c r="L3355" s="148">
        <v>39.436999999999998</v>
      </c>
      <c r="M3355" s="130" t="s">
        <v>10513</v>
      </c>
      <c r="N3355" s="87"/>
      <c r="O3355" s="94"/>
      <c r="P3355" s="87"/>
      <c r="Q3355" s="89"/>
    </row>
    <row r="3356" spans="1:17" x14ac:dyDescent="0.25">
      <c r="A3356" s="143"/>
      <c r="B3356" s="84" t="str">
        <f>IF(A3356&gt;"",IF(A3356=E3356,"No",(IF(IFERROR(VLOOKUP(A3356,E:E,1,FALSE)=A3356,FALSE),"Duplicate",IF(E3356&gt;"","Mismatch","IT Only")))),"No")</f>
        <v>No</v>
      </c>
      <c r="C3356" s="86" t="s">
        <v>430</v>
      </c>
      <c r="D3356" s="84" t="s">
        <v>431</v>
      </c>
      <c r="E3356" s="143" t="s">
        <v>9682</v>
      </c>
      <c r="F3356" s="84" t="str">
        <f>IF(E3356=0,"N/A",IF(IF(E3356&gt;"",COUNTIF(E:E,E3356),0)&gt;1,"Yes","No"))</f>
        <v>No</v>
      </c>
      <c r="G3356" s="87" t="s">
        <v>9683</v>
      </c>
      <c r="H3356" s="87" t="s">
        <v>489</v>
      </c>
      <c r="I3356" s="87" t="s">
        <v>435</v>
      </c>
      <c r="J3356" s="87" t="s">
        <v>436</v>
      </c>
      <c r="K3356" s="87">
        <v>39.313466669999997</v>
      </c>
      <c r="L3356" s="87">
        <v>-94.327749999999995</v>
      </c>
      <c r="M3356" s="87"/>
      <c r="N3356" s="87" t="s">
        <v>9682</v>
      </c>
      <c r="O3356" s="94">
        <v>718</v>
      </c>
      <c r="P3356" s="87" t="s">
        <v>657</v>
      </c>
      <c r="Q3356" s="89"/>
    </row>
    <row r="3357" spans="1:17" x14ac:dyDescent="0.25">
      <c r="A3357" s="143"/>
      <c r="B3357" s="84" t="str">
        <f>IF(A3357&gt;"",IF(A3357=E3357,"No",(IF(IFERROR(VLOOKUP(A3357,E:E,1,FALSE)=A3357,FALSE),"Duplicate",IF(E3357&gt;"","Mismatch","IT Only")))),"No")</f>
        <v>No</v>
      </c>
      <c r="C3357" s="86" t="s">
        <v>430</v>
      </c>
      <c r="D3357" s="84" t="s">
        <v>431</v>
      </c>
      <c r="E3357" s="203" t="s">
        <v>11158</v>
      </c>
      <c r="F3357" s="84" t="s">
        <v>10076</v>
      </c>
      <c r="G3357" s="130" t="s">
        <v>11178</v>
      </c>
      <c r="H3357" s="87" t="s">
        <v>558</v>
      </c>
      <c r="I3357" s="87" t="s">
        <v>445</v>
      </c>
      <c r="J3357" s="87" t="s">
        <v>10517</v>
      </c>
      <c r="K3357" s="196">
        <v>-90.435874999999996</v>
      </c>
      <c r="L3357" s="196">
        <v>38.969653999999998</v>
      </c>
      <c r="M3357" s="199" t="s">
        <v>11168</v>
      </c>
      <c r="N3357" s="87"/>
      <c r="O3357" s="88"/>
      <c r="P3357" s="87"/>
      <c r="Q3357" s="87"/>
    </row>
    <row r="3358" spans="1:17" x14ac:dyDescent="0.25">
      <c r="A3358" s="143"/>
      <c r="E3358" s="204" t="s">
        <v>10408</v>
      </c>
      <c r="G3358" s="130" t="s">
        <v>10407</v>
      </c>
      <c r="H3358" s="130" t="s">
        <v>10380</v>
      </c>
      <c r="I3358" s="130" t="s">
        <v>445</v>
      </c>
      <c r="J3358" s="87" t="s">
        <v>536</v>
      </c>
      <c r="K3358" s="118">
        <v>-89.728499999999997</v>
      </c>
      <c r="L3358" s="118">
        <v>40.567700000000002</v>
      </c>
      <c r="M3358" s="130" t="s">
        <v>10409</v>
      </c>
      <c r="N3358" s="87"/>
      <c r="O3358" s="94"/>
      <c r="P3358" s="87"/>
      <c r="Q3358" s="89"/>
    </row>
    <row r="3359" spans="1:17" x14ac:dyDescent="0.25">
      <c r="A3359" s="143"/>
      <c r="B3359" s="84" t="s">
        <v>10076</v>
      </c>
      <c r="C3359" s="86" t="s">
        <v>430</v>
      </c>
      <c r="D3359" s="84" t="s">
        <v>431</v>
      </c>
      <c r="E3359" s="84" t="s">
        <v>10603</v>
      </c>
      <c r="F3359" s="84" t="str">
        <f>IF(E3359=0,"N/A",IF(IF(E3359&gt;"",COUNTIF(E:E,E3359),0)&gt;1,"Yes","No"))</f>
        <v>No</v>
      </c>
      <c r="G3359" s="87" t="s">
        <v>10604</v>
      </c>
      <c r="H3359" s="87" t="s">
        <v>444</v>
      </c>
      <c r="I3359" s="87" t="s">
        <v>445</v>
      </c>
      <c r="J3359" s="87" t="s">
        <v>10517</v>
      </c>
      <c r="K3359" s="87">
        <v>-89.608500000000006</v>
      </c>
      <c r="L3359" s="87">
        <v>40.819000000000003</v>
      </c>
      <c r="M3359" s="87" t="s">
        <v>10689</v>
      </c>
      <c r="N3359" s="87"/>
      <c r="O3359" s="88"/>
      <c r="P3359" s="87"/>
      <c r="Q3359" s="87"/>
    </row>
    <row r="3360" spans="1:17" x14ac:dyDescent="0.25">
      <c r="A3360" s="93" t="s">
        <v>9777</v>
      </c>
      <c r="B3360" s="143" t="str">
        <f>IF(A3360&gt;"",IF(A3360=E3360,"No",(IF(IFERROR(VLOOKUP(A3360,E:E,1,FALSE)=A3360,FALSE),"Duplicate",IF(E3360&gt;"","Mismatch","IT Only")))),"No")</f>
        <v>Duplicate</v>
      </c>
      <c r="C3360" s="86" t="s">
        <v>463</v>
      </c>
      <c r="D3360" s="143" t="s">
        <v>464</v>
      </c>
      <c r="E3360" s="143" t="s">
        <v>9778</v>
      </c>
      <c r="F3360" s="143" t="str">
        <f>IF(E3360=0,"N/A",IF(IF(E3360&gt;"",COUNTIF(E:E,E3360),0)&gt;1,"Yes","No"))</f>
        <v>No</v>
      </c>
      <c r="G3360" s="87" t="s">
        <v>9779</v>
      </c>
      <c r="H3360" s="87" t="s">
        <v>528</v>
      </c>
      <c r="I3360" s="87" t="s">
        <v>445</v>
      </c>
      <c r="J3360" s="87" t="s">
        <v>536</v>
      </c>
      <c r="K3360" s="87">
        <v>40.083500000000001</v>
      </c>
      <c r="L3360" s="87">
        <v>-88.261600000000001</v>
      </c>
      <c r="M3360" s="87"/>
      <c r="N3360" s="87"/>
      <c r="O3360" s="87"/>
      <c r="P3360" s="87"/>
      <c r="Q3360" s="87"/>
    </row>
    <row r="3361" spans="1:17" x14ac:dyDescent="0.25">
      <c r="A3361" s="143"/>
      <c r="B3361" s="84" t="s">
        <v>10076</v>
      </c>
      <c r="C3361" s="86" t="s">
        <v>430</v>
      </c>
      <c r="D3361" s="84" t="s">
        <v>431</v>
      </c>
      <c r="E3361" s="84" t="s">
        <v>10851</v>
      </c>
      <c r="F3361" s="84" t="str">
        <f>IF(E3361=0,"N/A",IF(IF(E3361&gt;"",COUNTIF(E:E,E3361),0)&gt;1,"Yes","No"))</f>
        <v>No</v>
      </c>
      <c r="G3361" s="87" t="s">
        <v>10852</v>
      </c>
      <c r="H3361" s="87"/>
      <c r="I3361" s="87" t="s">
        <v>445</v>
      </c>
      <c r="J3361" s="87" t="s">
        <v>10517</v>
      </c>
      <c r="K3361" s="87">
        <v>-89.066999999999993</v>
      </c>
      <c r="L3361" s="87">
        <v>39.933100000000003</v>
      </c>
      <c r="M3361" s="87" t="s">
        <v>10853</v>
      </c>
      <c r="N3361" s="87"/>
      <c r="O3361" s="88"/>
      <c r="P3361" s="87"/>
      <c r="Q3361" s="89"/>
    </row>
    <row r="3362" spans="1:17" x14ac:dyDescent="0.25">
      <c r="A3362" s="143"/>
      <c r="B3362" s="84" t="str">
        <f>IF(A3362&gt;"",IF(A3362=E3362,"No",(IF(IFERROR(VLOOKUP(A3362,E:E,1,FALSE)=A3362,FALSE),"Duplicate",IF(E3362&gt;"","Mismatch","IT Only")))),"No")</f>
        <v>No</v>
      </c>
      <c r="C3362" s="86" t="s">
        <v>430</v>
      </c>
      <c r="D3362" s="84" t="s">
        <v>431</v>
      </c>
      <c r="E3362" s="84" t="s">
        <v>9790</v>
      </c>
      <c r="F3362" s="84" t="str">
        <f>IF(E3362=0,"N/A",IF(IF(E3362&gt;"",COUNTIF(E:E,E3362),0)&gt;1,"Yes","No"))</f>
        <v>No</v>
      </c>
      <c r="G3362" s="87" t="s">
        <v>9791</v>
      </c>
      <c r="H3362" s="87" t="s">
        <v>489</v>
      </c>
      <c r="I3362" s="87" t="s">
        <v>435</v>
      </c>
      <c r="J3362" s="87" t="s">
        <v>436</v>
      </c>
      <c r="K3362" s="87">
        <v>39.898499999999999</v>
      </c>
      <c r="L3362" s="87">
        <v>-94.114249999999998</v>
      </c>
      <c r="M3362" s="87"/>
      <c r="N3362" s="87" t="s">
        <v>9790</v>
      </c>
      <c r="O3362" s="94">
        <v>826</v>
      </c>
      <c r="P3362" s="87" t="s">
        <v>657</v>
      </c>
      <c r="Q3362" s="89"/>
    </row>
    <row r="3363" spans="1:17" x14ac:dyDescent="0.25">
      <c r="A3363" s="143" t="s">
        <v>9898</v>
      </c>
      <c r="B3363" s="84" t="str">
        <f>IF(A3363&gt;"",IF(A3363=E3363,"No",(IF(IFERROR(VLOOKUP(A3363,E:E,1,FALSE)=A3363,FALSE),"Duplicate",IF(E3363&gt;"","Mismatch","IT Only")))),"No")</f>
        <v>No</v>
      </c>
      <c r="C3363" s="86" t="s">
        <v>430</v>
      </c>
      <c r="D3363" s="84" t="s">
        <v>431</v>
      </c>
      <c r="E3363" s="84" t="s">
        <v>9899</v>
      </c>
      <c r="F3363" s="84" t="str">
        <f>IF(E3363=0,"N/A",IF(IF(E3363&gt;"",COUNTIF(E:E,E3363),0)&gt;1,"Yes","No"))</f>
        <v>No</v>
      </c>
      <c r="G3363" s="87" t="s">
        <v>9900</v>
      </c>
      <c r="H3363" s="87" t="s">
        <v>479</v>
      </c>
      <c r="I3363" s="87" t="s">
        <v>445</v>
      </c>
      <c r="J3363" s="87" t="s">
        <v>467</v>
      </c>
      <c r="K3363" s="87">
        <v>39.607408999999997</v>
      </c>
      <c r="L3363" s="87">
        <v>-90.219534999999993</v>
      </c>
      <c r="M3363" s="87"/>
      <c r="N3363" s="87" t="s">
        <v>9899</v>
      </c>
      <c r="O3363" s="87" t="s">
        <v>9901</v>
      </c>
      <c r="P3363" s="87" t="s">
        <v>482</v>
      </c>
      <c r="Q3363" s="87" t="s">
        <v>483</v>
      </c>
    </row>
    <row r="3364" spans="1:17" x14ac:dyDescent="0.25">
      <c r="A3364" s="143" t="s">
        <v>9795</v>
      </c>
      <c r="B3364" s="84" t="str">
        <f>IF(A3364&gt;"",IF(A3364=E3364,"No",(IF(IFERROR(VLOOKUP(A3364,E:E,1,FALSE)=A3364,FALSE),"Duplicate",IF(E3364&gt;"","Mismatch","IT Only")))),"No")</f>
        <v>No</v>
      </c>
      <c r="C3364" s="86" t="s">
        <v>430</v>
      </c>
      <c r="D3364" s="84" t="s">
        <v>431</v>
      </c>
      <c r="E3364" s="84" t="s">
        <v>9796</v>
      </c>
      <c r="F3364" s="84" t="str">
        <f>IF(E3364=0,"N/A",IF(IF(E3364&gt;"",COUNTIF(E:E,E3364),0)&gt;1,"Yes","No"))</f>
        <v>No</v>
      </c>
      <c r="G3364" s="87" t="s">
        <v>9797</v>
      </c>
      <c r="H3364" s="87" t="s">
        <v>680</v>
      </c>
      <c r="I3364" s="87" t="s">
        <v>445</v>
      </c>
      <c r="J3364" s="87" t="s">
        <v>436</v>
      </c>
      <c r="K3364" s="87">
        <v>37.5105</v>
      </c>
      <c r="L3364" s="87">
        <v>-89.44158333</v>
      </c>
      <c r="M3364" s="87"/>
      <c r="N3364" s="87" t="s">
        <v>9796</v>
      </c>
      <c r="O3364" s="87" t="s">
        <v>9798</v>
      </c>
      <c r="P3364" s="87" t="s">
        <v>684</v>
      </c>
      <c r="Q3364" s="87" t="s">
        <v>685</v>
      </c>
    </row>
    <row r="3365" spans="1:17" x14ac:dyDescent="0.25">
      <c r="A3365" s="143"/>
      <c r="B3365" s="84" t="str">
        <f>IF(A3365&gt;"",IF(A3365=E3365,"No",(IF(IFERROR(VLOOKUP(A3365,E:E,1,FALSE)=A3365,FALSE),"Duplicate",IF(E3365&gt;"","Mismatch","IT Only")))),"No")</f>
        <v>No</v>
      </c>
      <c r="C3365" s="86" t="s">
        <v>541</v>
      </c>
      <c r="D3365" s="84" t="s">
        <v>464</v>
      </c>
      <c r="E3365" s="84" t="s">
        <v>9896</v>
      </c>
      <c r="F3365" s="84" t="str">
        <f>IF(E3365=0,"N/A",IF(IF(E3365&gt;"",COUNTIF(E:E,E3365),0)&gt;1,"Yes","No"))</f>
        <v>No</v>
      </c>
      <c r="G3365" s="87" t="s">
        <v>9897</v>
      </c>
      <c r="H3365" s="87" t="s">
        <v>593</v>
      </c>
      <c r="I3365" s="87" t="s">
        <v>435</v>
      </c>
      <c r="J3365" s="87" t="s">
        <v>436</v>
      </c>
      <c r="K3365" s="87">
        <v>38.68535</v>
      </c>
      <c r="L3365" s="87">
        <v>-90.362533330000005</v>
      </c>
      <c r="M3365" s="87"/>
      <c r="N3365" s="87" t="s">
        <v>9896</v>
      </c>
      <c r="O3365" s="94">
        <v>119</v>
      </c>
      <c r="P3365" s="87" t="s">
        <v>564</v>
      </c>
      <c r="Q3365" s="89"/>
    </row>
    <row r="3366" spans="1:17" x14ac:dyDescent="0.25">
      <c r="A3366" s="143"/>
      <c r="B3366" s="84" t="str">
        <f>IF(A3366&gt;"",IF(A3366=E3366,"No",(IF(IFERROR(VLOOKUP(A3366,E:E,1,FALSE)=A3366,FALSE),"Duplicate",IF(E3366&gt;"","Mismatch","IT Only")))),"No")</f>
        <v>No</v>
      </c>
      <c r="C3366" s="86" t="s">
        <v>430</v>
      </c>
      <c r="D3366" s="84" t="s">
        <v>431</v>
      </c>
      <c r="E3366" s="143" t="s">
        <v>9909</v>
      </c>
      <c r="F3366" s="84" t="str">
        <f>IF(E3366=0,"N/A",IF(IF(E3366&gt;"",COUNTIF(E:E,E3366),0)&gt;1,"Yes","No"))</f>
        <v>No</v>
      </c>
      <c r="G3366" s="87" t="s">
        <v>9910</v>
      </c>
      <c r="H3366" s="87" t="s">
        <v>558</v>
      </c>
      <c r="I3366" s="87" t="s">
        <v>445</v>
      </c>
      <c r="J3366" s="87" t="s">
        <v>436</v>
      </c>
      <c r="K3366" s="87"/>
      <c r="L3366" s="87"/>
      <c r="M3366" s="87"/>
      <c r="N3366" s="87" t="s">
        <v>9911</v>
      </c>
      <c r="O3366" s="87" t="s">
        <v>9912</v>
      </c>
      <c r="P3366" s="87" t="s">
        <v>1961</v>
      </c>
      <c r="Q3366" s="87" t="s">
        <v>1962</v>
      </c>
    </row>
    <row r="3367" spans="1:17" x14ac:dyDescent="0.25">
      <c r="B3367" s="84" t="str">
        <f>IF(A3367&gt;"",IF(A3367=E3367,"No",(IF(IFERROR(VLOOKUP(A3367,E:E,1,FALSE)=A3367,FALSE),"Duplicate",IF(E3367&gt;"","Mismatch","IT Only")))),"No")</f>
        <v>No</v>
      </c>
      <c r="C3367" s="86" t="s">
        <v>430</v>
      </c>
      <c r="D3367" s="84" t="s">
        <v>431</v>
      </c>
      <c r="E3367" s="143" t="s">
        <v>9905</v>
      </c>
      <c r="F3367" s="84" t="str">
        <f>IF(E3367=0,"N/A",IF(IF(E3367&gt;"",COUNTIF(E:E,E3367),0)&gt;1,"Yes","No"))</f>
        <v>No</v>
      </c>
      <c r="G3367" s="87" t="s">
        <v>9906</v>
      </c>
      <c r="H3367" s="87" t="s">
        <v>558</v>
      </c>
      <c r="I3367" s="87" t="s">
        <v>445</v>
      </c>
      <c r="J3367" s="87" t="s">
        <v>436</v>
      </c>
      <c r="K3367" s="87">
        <v>38.936450000000001</v>
      </c>
      <c r="L3367" s="87">
        <v>-89.833716670000001</v>
      </c>
      <c r="M3367" s="87"/>
      <c r="N3367" s="87" t="s">
        <v>9907</v>
      </c>
      <c r="O3367" s="87" t="s">
        <v>9908</v>
      </c>
      <c r="P3367" s="87" t="s">
        <v>1961</v>
      </c>
      <c r="Q3367" s="87" t="s">
        <v>1962</v>
      </c>
    </row>
    <row r="3368" spans="1:17" x14ac:dyDescent="0.25">
      <c r="A3368" s="143"/>
      <c r="B3368" s="84" t="s">
        <v>10076</v>
      </c>
      <c r="C3368" s="86" t="s">
        <v>430</v>
      </c>
      <c r="D3368" s="84" t="s">
        <v>431</v>
      </c>
      <c r="E3368" s="143" t="s">
        <v>10615</v>
      </c>
      <c r="F3368" s="84" t="str">
        <f>IF(E3368=0,"N/A",IF(IF(E3368&gt;"",COUNTIF(E:E,E3368),0)&gt;1,"Yes","No"))</f>
        <v>No</v>
      </c>
      <c r="G3368" s="87" t="s">
        <v>10616</v>
      </c>
      <c r="H3368" s="87" t="s">
        <v>444</v>
      </c>
      <c r="I3368" s="87" t="s">
        <v>445</v>
      </c>
      <c r="J3368" s="87" t="s">
        <v>10517</v>
      </c>
      <c r="K3368" s="87">
        <v>-89.625399999999999</v>
      </c>
      <c r="L3368" s="87">
        <v>40.667900000000003</v>
      </c>
      <c r="M3368" s="87" t="s">
        <v>10683</v>
      </c>
      <c r="N3368" s="87"/>
      <c r="O3368" s="88"/>
      <c r="P3368" s="87"/>
      <c r="Q3368" s="87"/>
    </row>
    <row r="3369" spans="1:17" x14ac:dyDescent="0.25">
      <c r="A3369" s="143"/>
      <c r="B3369" s="84" t="s">
        <v>10076</v>
      </c>
      <c r="C3369" s="86" t="s">
        <v>430</v>
      </c>
      <c r="D3369" s="84" t="s">
        <v>431</v>
      </c>
      <c r="E3369" s="143" t="s">
        <v>10875</v>
      </c>
      <c r="F3369" s="84" t="str">
        <f>IF(E3369=0,"N/A",IF(IF(E3369&gt;"",COUNTIF(E:E,E3369),0)&gt;1,"Yes","No"))</f>
        <v>No</v>
      </c>
      <c r="G3369" s="87" t="s">
        <v>10876</v>
      </c>
      <c r="H3369" s="87"/>
      <c r="I3369" s="87" t="s">
        <v>445</v>
      </c>
      <c r="J3369" s="87" t="s">
        <v>10517</v>
      </c>
      <c r="K3369" s="87">
        <v>-88.962699999999998</v>
      </c>
      <c r="L3369" s="87">
        <v>40.225700000000003</v>
      </c>
      <c r="M3369" s="87" t="s">
        <v>10877</v>
      </c>
      <c r="N3369" s="87"/>
      <c r="O3369" s="88"/>
      <c r="P3369" s="87"/>
      <c r="Q3369" s="89"/>
    </row>
    <row r="3370" spans="1:17" x14ac:dyDescent="0.25">
      <c r="A3370" s="143"/>
      <c r="B3370" s="84" t="s">
        <v>10076</v>
      </c>
      <c r="C3370" s="86" t="s">
        <v>430</v>
      </c>
      <c r="D3370" s="84" t="s">
        <v>431</v>
      </c>
      <c r="E3370" s="143" t="s">
        <v>11136</v>
      </c>
      <c r="F3370" s="84" t="str">
        <f>IF(E3370=0,"N/A",IF(IF(E3370&gt;"",COUNTIF(E:E,E3370),0)&gt;1,"Yes","No"))</f>
        <v>No</v>
      </c>
      <c r="G3370" s="87" t="str">
        <f>UPPER("Worthern Park Granite City")</f>
        <v>WORTHERN PARK GRANITE CITY</v>
      </c>
      <c r="H3370" s="87" t="s">
        <v>558</v>
      </c>
      <c r="I3370" s="87" t="s">
        <v>445</v>
      </c>
      <c r="J3370" s="87" t="s">
        <v>10517</v>
      </c>
      <c r="K3370" s="87">
        <v>-90.102119000000002</v>
      </c>
      <c r="L3370" s="87">
        <v>38.718857</v>
      </c>
      <c r="M3370" s="87" t="s">
        <v>11137</v>
      </c>
      <c r="N3370" s="87"/>
      <c r="O3370" s="87"/>
      <c r="P3370" s="87"/>
      <c r="Q3370" s="87"/>
    </row>
    <row r="3371" spans="1:17" x14ac:dyDescent="0.25">
      <c r="A3371" s="143" t="s">
        <v>9684</v>
      </c>
      <c r="B3371" s="84" t="str">
        <f>IF(A3371&gt;"",IF(A3371=E3371,"No",(IF(IFERROR(VLOOKUP(A3371,E:E,1,FALSE)=A3371,FALSE),"Duplicate",IF(E3371&gt;"","Mismatch","IT Only")))),"No")</f>
        <v>No</v>
      </c>
      <c r="C3371" s="86" t="s">
        <v>430</v>
      </c>
      <c r="D3371" s="84" t="s">
        <v>431</v>
      </c>
      <c r="E3371" s="143" t="s">
        <v>9684</v>
      </c>
      <c r="F3371" s="84" t="str">
        <f>IF(E3371=0,"N/A",IF(IF(E3371&gt;"",COUNTIF(E:E,E3371),0)&gt;1,"Yes","No"))</f>
        <v>No</v>
      </c>
      <c r="G3371" s="87" t="s">
        <v>9685</v>
      </c>
      <c r="H3371" s="87" t="s">
        <v>567</v>
      </c>
      <c r="I3371" s="87" t="s">
        <v>445</v>
      </c>
      <c r="J3371" s="87" t="s">
        <v>536</v>
      </c>
      <c r="K3371" s="87">
        <v>37.533588330000001</v>
      </c>
      <c r="L3371" s="87">
        <v>-89.254818060000005</v>
      </c>
      <c r="M3371" s="87"/>
      <c r="N3371" s="87"/>
      <c r="O3371" s="87"/>
      <c r="P3371" s="87"/>
      <c r="Q3371" s="87"/>
    </row>
    <row r="3372" spans="1:17" x14ac:dyDescent="0.25">
      <c r="A3372" s="143"/>
      <c r="B3372" s="143" t="str">
        <f>IF(A3372&gt;"",IF(A3372=E3372,"No",(IF(IFERROR(VLOOKUP(A3372,E:E,1,FALSE)=A3372,FALSE),"Duplicate",IF(E3372&gt;"","Mismatch","IT Only")))),"No")</f>
        <v>No</v>
      </c>
      <c r="C3372" s="86" t="s">
        <v>430</v>
      </c>
      <c r="D3372" s="143" t="s">
        <v>431</v>
      </c>
      <c r="E3372" s="143" t="s">
        <v>9554</v>
      </c>
      <c r="F3372" s="84" t="str">
        <f>IF(E3372=0,"N/A",IF(IF(E3372&gt;"",COUNTIF(E:E,E3372),0)&gt;1,"Yes","No"))</f>
        <v>No</v>
      </c>
      <c r="G3372" s="87" t="s">
        <v>9555</v>
      </c>
      <c r="H3372" s="87" t="s">
        <v>516</v>
      </c>
      <c r="I3372" s="87" t="s">
        <v>445</v>
      </c>
      <c r="J3372" s="87" t="s">
        <v>436</v>
      </c>
      <c r="K3372" s="87">
        <v>38.642566670000001</v>
      </c>
      <c r="L3372" s="87">
        <v>-90.089650000000006</v>
      </c>
      <c r="M3372" s="87"/>
      <c r="N3372" s="87" t="s">
        <v>9556</v>
      </c>
      <c r="O3372" s="94">
        <v>335</v>
      </c>
      <c r="P3372" s="87" t="s">
        <v>518</v>
      </c>
      <c r="Q3372" s="87" t="s">
        <v>519</v>
      </c>
    </row>
    <row r="3373" spans="1:17" x14ac:dyDescent="0.25">
      <c r="A3373" s="143"/>
      <c r="B3373" s="143" t="str">
        <f>IF(A3373&gt;"",IF(A3373=E3373,"No",(IF(IFERROR(VLOOKUP(A3373,E:E,1,FALSE)=A3373,FALSE),"Duplicate",IF(E3373&gt;"","Mismatch","IT Only")))),"No")</f>
        <v>No</v>
      </c>
      <c r="C3373" s="86" t="s">
        <v>430</v>
      </c>
      <c r="D3373" s="143" t="s">
        <v>431</v>
      </c>
      <c r="E3373" s="143" t="s">
        <v>9807</v>
      </c>
      <c r="F3373" s="84" t="str">
        <f>IF(E3373=0,"N/A",IF(IF(E3373&gt;"",COUNTIF(E:E,E3373),0)&gt;1,"Yes","No"))</f>
        <v>No</v>
      </c>
      <c r="G3373" s="87" t="s">
        <v>9808</v>
      </c>
      <c r="H3373" s="87" t="s">
        <v>558</v>
      </c>
      <c r="I3373" s="87" t="s">
        <v>445</v>
      </c>
      <c r="J3373" s="87" t="s">
        <v>436</v>
      </c>
      <c r="K3373" s="87">
        <v>38.849789999999999</v>
      </c>
      <c r="L3373" s="87">
        <v>-90.095139000000003</v>
      </c>
      <c r="M3373" s="87"/>
      <c r="N3373" s="87" t="s">
        <v>9809</v>
      </c>
      <c r="O3373" s="87" t="s">
        <v>9810</v>
      </c>
      <c r="P3373" s="87" t="s">
        <v>1245</v>
      </c>
      <c r="Q3373" s="87" t="s">
        <v>1246</v>
      </c>
    </row>
    <row r="3374" spans="1:17" x14ac:dyDescent="0.25">
      <c r="A3374" s="143"/>
      <c r="B3374" s="143" t="str">
        <f>IF(A3374&gt;"",IF(A3374=E3374,"No",(IF(IFERROR(VLOOKUP(A3374,E:E,1,FALSE)=A3374,FALSE),"Duplicate",IF(E3374&gt;"","Mismatch","IT Only")))),"No")</f>
        <v>No</v>
      </c>
      <c r="C3374" s="86" t="s">
        <v>430</v>
      </c>
      <c r="D3374" s="143" t="s">
        <v>431</v>
      </c>
      <c r="E3374" s="143" t="s">
        <v>9849</v>
      </c>
      <c r="F3374" s="84" t="str">
        <f>IF(E3374=0,"N/A",IF(IF(E3374&gt;"",COUNTIF(E:E,E3374),0)&gt;1,"Yes","No"))</f>
        <v>No</v>
      </c>
      <c r="G3374" s="87" t="s">
        <v>9850</v>
      </c>
      <c r="H3374" s="87" t="s">
        <v>558</v>
      </c>
      <c r="I3374" s="87" t="s">
        <v>445</v>
      </c>
      <c r="J3374" s="87" t="s">
        <v>436</v>
      </c>
      <c r="K3374" s="87">
        <v>38.852612999999998</v>
      </c>
      <c r="L3374" s="87">
        <v>-90.103438999999995</v>
      </c>
      <c r="M3374" s="87"/>
      <c r="N3374" s="87" t="s">
        <v>9851</v>
      </c>
      <c r="O3374" s="87" t="s">
        <v>9852</v>
      </c>
      <c r="P3374" s="87" t="s">
        <v>1245</v>
      </c>
      <c r="Q3374" s="87" t="s">
        <v>1246</v>
      </c>
    </row>
    <row r="3375" spans="1:17" x14ac:dyDescent="0.25">
      <c r="A3375" s="143"/>
      <c r="B3375" s="143" t="str">
        <f>IF(A3375&gt;"",IF(A3375=E3375,"No",(IF(IFERROR(VLOOKUP(A3375,E:E,1,FALSE)=A3375,FALSE),"Duplicate",IF(E3375&gt;"","Mismatch","IT Only")))),"No")</f>
        <v>No</v>
      </c>
      <c r="C3375" s="86" t="s">
        <v>430</v>
      </c>
      <c r="D3375" s="143" t="s">
        <v>431</v>
      </c>
      <c r="E3375" s="143" t="s">
        <v>9853</v>
      </c>
      <c r="F3375" s="84" t="str">
        <f>IF(E3375=0,"N/A",IF(IF(E3375&gt;"",COUNTIF(E:E,E3375),0)&gt;1,"Yes","No"))</f>
        <v>No</v>
      </c>
      <c r="G3375" s="87" t="s">
        <v>9854</v>
      </c>
      <c r="H3375" s="87" t="s">
        <v>558</v>
      </c>
      <c r="I3375" s="87" t="s">
        <v>445</v>
      </c>
      <c r="J3375" s="87" t="s">
        <v>436</v>
      </c>
      <c r="K3375" s="87">
        <v>38.866286000000002</v>
      </c>
      <c r="L3375" s="87">
        <v>-90.133191999999994</v>
      </c>
      <c r="M3375" s="87"/>
      <c r="N3375" s="87" t="s">
        <v>9855</v>
      </c>
      <c r="O3375" s="87" t="s">
        <v>9856</v>
      </c>
      <c r="P3375" s="87" t="s">
        <v>1245</v>
      </c>
      <c r="Q3375" s="87" t="s">
        <v>1246</v>
      </c>
    </row>
    <row r="3376" spans="1:17" x14ac:dyDescent="0.25">
      <c r="A3376" s="143"/>
      <c r="B3376" s="143" t="str">
        <f>IF(A3376&gt;"",IF(A3376=E3376,"No",(IF(IFERROR(VLOOKUP(A3376,E:E,1,FALSE)=A3376,FALSE),"Duplicate",IF(E3376&gt;"","Mismatch","IT Only")))),"No")</f>
        <v>No</v>
      </c>
      <c r="C3376" s="86" t="s">
        <v>430</v>
      </c>
      <c r="D3376" s="143" t="s">
        <v>431</v>
      </c>
      <c r="E3376" s="143" t="s">
        <v>9870</v>
      </c>
      <c r="F3376" s="84" t="str">
        <f>IF(E3376=0,"N/A",IF(IF(E3376&gt;"",COUNTIF(E:E,E3376),0)&gt;1,"Yes","No"))</f>
        <v>No</v>
      </c>
      <c r="G3376" s="113" t="s">
        <v>9871</v>
      </c>
      <c r="H3376" s="113" t="s">
        <v>558</v>
      </c>
      <c r="I3376" s="113" t="s">
        <v>445</v>
      </c>
      <c r="J3376" s="113" t="s">
        <v>436</v>
      </c>
      <c r="K3376" s="113">
        <v>38.862402000000003</v>
      </c>
      <c r="L3376" s="113">
        <v>-90.119802000000007</v>
      </c>
      <c r="M3376" s="113"/>
      <c r="N3376" s="113" t="s">
        <v>9872</v>
      </c>
      <c r="O3376" s="113" t="s">
        <v>9873</v>
      </c>
      <c r="P3376" s="113" t="s">
        <v>1245</v>
      </c>
      <c r="Q3376" s="113" t="s">
        <v>1246</v>
      </c>
    </row>
    <row r="3377" spans="1:17" x14ac:dyDescent="0.25">
      <c r="A3377" s="143"/>
      <c r="B3377" s="84" t="str">
        <f>IF(A3377&gt;"",IF(A3377=E3377,"No",(IF(IFERROR(VLOOKUP(A3377,E:E,1,FALSE)=A3377,FALSE),"Duplicate",IF(E3377&gt;"","Mismatch","IT Only")))),"No")</f>
        <v>No</v>
      </c>
      <c r="C3377" s="86" t="s">
        <v>430</v>
      </c>
      <c r="D3377" s="84" t="s">
        <v>431</v>
      </c>
      <c r="E3377" s="84" t="s">
        <v>9827</v>
      </c>
      <c r="F3377" s="84" t="str">
        <f>IF(E3377=0,"N/A",IF(IF(E3377&gt;"",COUNTIF(E:E,E3377),0)&gt;1,"Yes","No"))</f>
        <v>No</v>
      </c>
      <c r="G3377" s="106" t="s">
        <v>9828</v>
      </c>
      <c r="H3377" s="106" t="s">
        <v>558</v>
      </c>
      <c r="I3377" s="106" t="s">
        <v>445</v>
      </c>
      <c r="J3377" s="106" t="s">
        <v>436</v>
      </c>
      <c r="K3377" s="106">
        <v>38.871682</v>
      </c>
      <c r="L3377" s="106">
        <v>-90.106650999999999</v>
      </c>
      <c r="M3377" s="106"/>
      <c r="N3377" s="106" t="s">
        <v>9829</v>
      </c>
      <c r="O3377" s="106" t="s">
        <v>9830</v>
      </c>
      <c r="P3377" s="106" t="s">
        <v>1245</v>
      </c>
      <c r="Q3377" s="106" t="s">
        <v>1246</v>
      </c>
    </row>
    <row r="3378" spans="1:17" s="143" customFormat="1" x14ac:dyDescent="0.25">
      <c r="B3378" s="143" t="str">
        <f>IF(A3378&gt;"",IF(A3378=E3378,"No",(IF(IFERROR(VLOOKUP(A3378,E:E,1,FALSE)=A3378,FALSE),"Duplicate",IF(E3378&gt;"","Mismatch","IT Only")))),"No")</f>
        <v>No</v>
      </c>
      <c r="C3378" s="86" t="s">
        <v>430</v>
      </c>
      <c r="D3378" s="143" t="s">
        <v>431</v>
      </c>
      <c r="E3378" s="143" t="s">
        <v>9878</v>
      </c>
      <c r="F3378" s="143" t="str">
        <f>IF(E3378=0,"N/A",IF(IF(E3378&gt;"",COUNTIF(E:E,E3378),0)&gt;1,"Yes","No"))</f>
        <v>No</v>
      </c>
      <c r="G3378" s="106" t="s">
        <v>9879</v>
      </c>
      <c r="H3378" s="106" t="s">
        <v>558</v>
      </c>
      <c r="I3378" s="106" t="s">
        <v>445</v>
      </c>
      <c r="J3378" s="106" t="s">
        <v>436</v>
      </c>
      <c r="K3378" s="106">
        <v>38.860579000000001</v>
      </c>
      <c r="L3378" s="106">
        <v>-90.105745999999996</v>
      </c>
      <c r="M3378" s="106"/>
      <c r="N3378" s="106" t="s">
        <v>9880</v>
      </c>
      <c r="O3378" s="106" t="s">
        <v>9881</v>
      </c>
      <c r="P3378" s="106" t="s">
        <v>1245</v>
      </c>
      <c r="Q3378" s="106" t="s">
        <v>1246</v>
      </c>
    </row>
    <row r="3379" spans="1:17" x14ac:dyDescent="0.25">
      <c r="A3379" s="143"/>
      <c r="B3379" s="84" t="str">
        <f>IF(A3379&gt;"",IF(A3379=E3379,"No",(IF(IFERROR(VLOOKUP(A3379,E:E,1,FALSE)=A3379,FALSE),"Duplicate",IF(E3379&gt;"","Mismatch","IT Only")))),"No")</f>
        <v>No</v>
      </c>
      <c r="C3379" s="86" t="s">
        <v>430</v>
      </c>
      <c r="D3379" s="84" t="s">
        <v>431</v>
      </c>
      <c r="E3379" s="84" t="s">
        <v>9842</v>
      </c>
      <c r="F3379" s="84" t="str">
        <f>IF(E3379=0,"N/A",IF(IF(E3379&gt;"",COUNTIF(E:E,E3379),0)&gt;1,"Yes","No"))</f>
        <v>No</v>
      </c>
      <c r="G3379" s="106" t="s">
        <v>9843</v>
      </c>
      <c r="H3379" s="106" t="s">
        <v>558</v>
      </c>
      <c r="I3379" s="106" t="s">
        <v>445</v>
      </c>
      <c r="J3379" s="106" t="s">
        <v>436</v>
      </c>
      <c r="K3379" s="106"/>
      <c r="L3379" s="106"/>
      <c r="M3379" s="106"/>
      <c r="N3379" s="156" t="s">
        <v>9842</v>
      </c>
      <c r="O3379" s="106" t="s">
        <v>9844</v>
      </c>
      <c r="P3379" s="106" t="s">
        <v>1245</v>
      </c>
      <c r="Q3379" s="106" t="s">
        <v>1246</v>
      </c>
    </row>
    <row r="3380" spans="1:17" x14ac:dyDescent="0.25">
      <c r="A3380" s="143"/>
      <c r="B3380" s="84" t="str">
        <f>IF(A3380&gt;"",IF(A3380=E3380,"No",(IF(IFERROR(VLOOKUP(A3380,E:E,1,FALSE)=A3380,FALSE),"Duplicate",IF(E3380&gt;"","Mismatch","IT Only")))),"No")</f>
        <v>No</v>
      </c>
      <c r="C3380" s="86" t="s">
        <v>430</v>
      </c>
      <c r="D3380" s="84" t="s">
        <v>431</v>
      </c>
      <c r="E3380" s="84" t="s">
        <v>9862</v>
      </c>
      <c r="F3380" s="84" t="str">
        <f>IF(E3380=0,"N/A",IF(IF(E3380&gt;"",COUNTIF(E:E,E3380),0)&gt;1,"Yes","No"))</f>
        <v>No</v>
      </c>
      <c r="G3380" s="106" t="s">
        <v>9863</v>
      </c>
      <c r="H3380" s="106" t="s">
        <v>558</v>
      </c>
      <c r="I3380" s="106" t="s">
        <v>445</v>
      </c>
      <c r="J3380" s="106" t="s">
        <v>436</v>
      </c>
      <c r="K3380" s="106">
        <v>38.868065000000001</v>
      </c>
      <c r="L3380" s="106">
        <v>-90.072045000000003</v>
      </c>
      <c r="M3380" s="106"/>
      <c r="N3380" s="106" t="s">
        <v>9864</v>
      </c>
      <c r="O3380" s="106" t="s">
        <v>9865</v>
      </c>
      <c r="P3380" s="106" t="s">
        <v>1245</v>
      </c>
      <c r="Q3380" s="106" t="s">
        <v>1246</v>
      </c>
    </row>
    <row r="3381" spans="1:17" s="143" customFormat="1" x14ac:dyDescent="0.25">
      <c r="B3381" s="143" t="str">
        <f>IF(A3381&gt;"",IF(A3381=E3381,"No",(IF(IFERROR(VLOOKUP(A3381,E:E,1,FALSE)=A3381,FALSE),"Duplicate",IF(E3381&gt;"","Mismatch","IT Only")))),"No")</f>
        <v>No</v>
      </c>
      <c r="C3381" s="86" t="s">
        <v>430</v>
      </c>
      <c r="D3381" s="143" t="s">
        <v>431</v>
      </c>
      <c r="E3381" s="143" t="s">
        <v>9866</v>
      </c>
      <c r="F3381" s="143" t="str">
        <f>IF(E3381=0,"N/A",IF(IF(E3381&gt;"",COUNTIF(E:E,E3381),0)&gt;1,"Yes","No"))</f>
        <v>No</v>
      </c>
      <c r="G3381" s="106" t="s">
        <v>9867</v>
      </c>
      <c r="H3381" s="106" t="s">
        <v>558</v>
      </c>
      <c r="I3381" s="106" t="s">
        <v>445</v>
      </c>
      <c r="J3381" s="106" t="s">
        <v>436</v>
      </c>
      <c r="K3381" s="106">
        <v>38.856279999999998</v>
      </c>
      <c r="L3381" s="106">
        <v>-90.065406999999993</v>
      </c>
      <c r="M3381" s="106"/>
      <c r="N3381" s="106" t="s">
        <v>9868</v>
      </c>
      <c r="O3381" s="106" t="s">
        <v>9869</v>
      </c>
      <c r="P3381" s="106" t="s">
        <v>1245</v>
      </c>
      <c r="Q3381" s="106" t="s">
        <v>1246</v>
      </c>
    </row>
    <row r="3382" spans="1:17" s="143" customFormat="1" x14ac:dyDescent="0.25">
      <c r="B3382" s="143" t="str">
        <f>IF(A3382&gt;"",IF(A3382=E3382,"No",(IF(IFERROR(VLOOKUP(A3382,E:E,1,FALSE)=A3382,FALSE),"Duplicate",IF(E3382&gt;"","Mismatch","IT Only")))),"No")</f>
        <v>No</v>
      </c>
      <c r="C3382" s="86" t="s">
        <v>430</v>
      </c>
      <c r="D3382" s="143" t="s">
        <v>431</v>
      </c>
      <c r="E3382" s="143" t="s">
        <v>9874</v>
      </c>
      <c r="F3382" s="143" t="str">
        <f>IF(E3382=0,"N/A",IF(IF(E3382&gt;"",COUNTIF(E:E,E3382),0)&gt;1,"Yes","No"))</f>
        <v>No</v>
      </c>
      <c r="G3382" s="106" t="s">
        <v>9875</v>
      </c>
      <c r="H3382" s="106" t="s">
        <v>558</v>
      </c>
      <c r="I3382" s="106" t="s">
        <v>445</v>
      </c>
      <c r="J3382" s="106" t="s">
        <v>436</v>
      </c>
      <c r="K3382" s="106">
        <v>38.873199</v>
      </c>
      <c r="L3382" s="106">
        <v>-90.095906999999997</v>
      </c>
      <c r="M3382" s="106"/>
      <c r="N3382" s="106" t="s">
        <v>9876</v>
      </c>
      <c r="O3382" s="106" t="s">
        <v>9877</v>
      </c>
      <c r="P3382" s="106" t="s">
        <v>1245</v>
      </c>
      <c r="Q3382" s="106" t="s">
        <v>1246</v>
      </c>
    </row>
    <row r="3383" spans="1:17" x14ac:dyDescent="0.25">
      <c r="A3383" s="143"/>
      <c r="B3383" s="84" t="str">
        <f>IF(A3383&gt;"",IF(A3383=E3383,"No",(IF(IFERROR(VLOOKUP(A3383,E:E,1,FALSE)=A3383,FALSE),"Duplicate",IF(E3383&gt;"","Mismatch","IT Only")))),"No")</f>
        <v>No</v>
      </c>
      <c r="C3383" s="86" t="s">
        <v>430</v>
      </c>
      <c r="D3383" s="84" t="s">
        <v>431</v>
      </c>
      <c r="E3383" s="143" t="s">
        <v>9811</v>
      </c>
      <c r="F3383" s="84" t="str">
        <f>IF(E3383=0,"N/A",IF(IF(E3383&gt;"",COUNTIF(E:E,E3383),0)&gt;1,"Yes","No"))</f>
        <v>No</v>
      </c>
      <c r="G3383" s="106" t="s">
        <v>9812</v>
      </c>
      <c r="H3383" s="106" t="s">
        <v>558</v>
      </c>
      <c r="I3383" s="106" t="s">
        <v>445</v>
      </c>
      <c r="J3383" s="106" t="s">
        <v>436</v>
      </c>
      <c r="K3383" s="106">
        <v>38.848253</v>
      </c>
      <c r="L3383" s="106">
        <v>-90.085271000000006</v>
      </c>
      <c r="M3383" s="106"/>
      <c r="N3383" s="106" t="s">
        <v>9813</v>
      </c>
      <c r="O3383" s="106" t="s">
        <v>9814</v>
      </c>
      <c r="P3383" s="106" t="s">
        <v>1245</v>
      </c>
      <c r="Q3383" s="106" t="s">
        <v>1246</v>
      </c>
    </row>
    <row r="3384" spans="1:17" x14ac:dyDescent="0.25">
      <c r="A3384" s="143"/>
      <c r="B3384" s="84" t="str">
        <f>IF(A3384&gt;"",IF(A3384=E3384,"No",(IF(IFERROR(VLOOKUP(A3384,E:E,1,FALSE)=A3384,FALSE),"Duplicate",IF(E3384&gt;"","Mismatch","IT Only")))),"No")</f>
        <v>No</v>
      </c>
      <c r="C3384" s="86" t="s">
        <v>430</v>
      </c>
      <c r="D3384" s="84" t="s">
        <v>431</v>
      </c>
      <c r="E3384" s="143" t="s">
        <v>9831</v>
      </c>
      <c r="F3384" s="84" t="str">
        <f>IF(E3384=0,"N/A",IF(IF(E3384&gt;"",COUNTIF(E:E,E3384),0)&gt;1,"Yes","No"))</f>
        <v>No</v>
      </c>
      <c r="G3384" s="106" t="s">
        <v>9832</v>
      </c>
      <c r="H3384" s="106" t="s">
        <v>558</v>
      </c>
      <c r="I3384" s="106" t="s">
        <v>445</v>
      </c>
      <c r="J3384" s="106" t="s">
        <v>436</v>
      </c>
      <c r="K3384" s="106"/>
      <c r="L3384" s="106"/>
      <c r="M3384" s="106"/>
      <c r="N3384" s="156" t="s">
        <v>9831</v>
      </c>
      <c r="O3384" s="106" t="s">
        <v>9833</v>
      </c>
      <c r="P3384" s="106" t="s">
        <v>1245</v>
      </c>
      <c r="Q3384" s="106" t="s">
        <v>1246</v>
      </c>
    </row>
    <row r="3385" spans="1:17" x14ac:dyDescent="0.25">
      <c r="A3385" s="143"/>
      <c r="B3385" s="84" t="str">
        <f>IF(A3385&gt;"",IF(A3385=E3385,"No",(IF(IFERROR(VLOOKUP(A3385,E:E,1,FALSE)=A3385,FALSE),"Duplicate",IF(E3385&gt;"","Mismatch","IT Only")))),"No")</f>
        <v>No</v>
      </c>
      <c r="C3385" s="86" t="s">
        <v>430</v>
      </c>
      <c r="D3385" s="84" t="s">
        <v>431</v>
      </c>
      <c r="E3385" s="84" t="s">
        <v>3328</v>
      </c>
      <c r="F3385" s="84" t="str">
        <f>IF(E3385=0,"N/A",IF(IF(E3385&gt;"",COUNTIF(E:E,E3385),0)&gt;1,"Yes","No"))</f>
        <v>No</v>
      </c>
      <c r="G3385" s="106" t="s">
        <v>3329</v>
      </c>
      <c r="H3385" s="106" t="s">
        <v>558</v>
      </c>
      <c r="I3385" s="106" t="s">
        <v>445</v>
      </c>
      <c r="J3385" s="106" t="s">
        <v>436</v>
      </c>
      <c r="K3385" s="106"/>
      <c r="L3385" s="106"/>
      <c r="M3385" s="106"/>
      <c r="N3385" s="106" t="s">
        <v>3330</v>
      </c>
      <c r="O3385" s="106" t="s">
        <v>3331</v>
      </c>
      <c r="P3385" s="106" t="s">
        <v>1245</v>
      </c>
      <c r="Q3385" s="106" t="s">
        <v>1246</v>
      </c>
    </row>
    <row r="3386" spans="1:17" x14ac:dyDescent="0.25">
      <c r="A3386" s="143"/>
      <c r="B3386" s="84" t="str">
        <f>IF(A3386&gt;"",IF(A3386=E3386,"No",(IF(IFERROR(VLOOKUP(A3386,E:E,1,FALSE)=A3386,FALSE),"Duplicate",IF(E3386&gt;"","Mismatch","IT Only")))),"No")</f>
        <v>No</v>
      </c>
      <c r="C3386" s="86" t="s">
        <v>430</v>
      </c>
      <c r="D3386" s="84" t="s">
        <v>431</v>
      </c>
      <c r="E3386" s="84" t="s">
        <v>9834</v>
      </c>
      <c r="F3386" s="84" t="str">
        <f>IF(E3386=0,"N/A",IF(IF(E3386&gt;"",COUNTIF(E:E,E3386),0)&gt;1,"Yes","No"))</f>
        <v>No</v>
      </c>
      <c r="G3386" s="106" t="s">
        <v>9835</v>
      </c>
      <c r="H3386" s="106" t="s">
        <v>558</v>
      </c>
      <c r="I3386" s="106" t="s">
        <v>445</v>
      </c>
      <c r="J3386" s="106" t="s">
        <v>436</v>
      </c>
      <c r="K3386" s="106">
        <v>38.860984000000002</v>
      </c>
      <c r="L3386" s="106">
        <v>-90.118514000000005</v>
      </c>
      <c r="M3386" s="106"/>
      <c r="N3386" s="106" t="s">
        <v>9836</v>
      </c>
      <c r="O3386" s="106" t="s">
        <v>9837</v>
      </c>
      <c r="P3386" s="106" t="s">
        <v>11206</v>
      </c>
      <c r="Q3386" s="106" t="s">
        <v>1246</v>
      </c>
    </row>
    <row r="3387" spans="1:17" x14ac:dyDescent="0.25">
      <c r="B3387" s="84" t="str">
        <f>IF(A3387&gt;"",IF(A3387=E3387,"No",(IF(IFERROR(VLOOKUP(A3387,E:E,1,FALSE)=A3387,FALSE),"Duplicate",IF(E3387&gt;"","Mismatch","IT Only")))),"No")</f>
        <v>No</v>
      </c>
      <c r="C3387" s="86" t="s">
        <v>430</v>
      </c>
      <c r="D3387" s="84" t="s">
        <v>431</v>
      </c>
      <c r="E3387" s="143" t="s">
        <v>9838</v>
      </c>
      <c r="F3387" s="84" t="str">
        <f>IF(E3387=0,"N/A",IF(IF(E3387&gt;"",COUNTIF(E:E,E3387),0)&gt;1,"Yes","No"))</f>
        <v>No</v>
      </c>
      <c r="G3387" s="106" t="s">
        <v>9839</v>
      </c>
      <c r="H3387" s="106" t="s">
        <v>558</v>
      </c>
      <c r="I3387" s="106" t="s">
        <v>445</v>
      </c>
      <c r="J3387" s="106" t="s">
        <v>436</v>
      </c>
      <c r="K3387" s="106">
        <v>38.859577999999999</v>
      </c>
      <c r="L3387" s="106">
        <v>-90.118195</v>
      </c>
      <c r="M3387" s="106"/>
      <c r="N3387" s="106" t="s">
        <v>9840</v>
      </c>
      <c r="O3387" s="106" t="s">
        <v>9841</v>
      </c>
      <c r="P3387" s="106" t="s">
        <v>1245</v>
      </c>
      <c r="Q3387" s="106" t="s">
        <v>1246</v>
      </c>
    </row>
    <row r="3388" spans="1:17" x14ac:dyDescent="0.25">
      <c r="A3388" s="143"/>
      <c r="B3388" s="84" t="str">
        <f>IF(A3388&gt;"",IF(A3388=E3388,"No",(IF(IFERROR(VLOOKUP(A3388,E:E,1,FALSE)=A3388,FALSE),"Duplicate",IF(E3388&gt;"","Mismatch","IT Only")))),"No")</f>
        <v>No</v>
      </c>
      <c r="C3388" s="86" t="s">
        <v>430</v>
      </c>
      <c r="D3388" s="84" t="s">
        <v>431</v>
      </c>
      <c r="E3388" s="84" t="s">
        <v>9823</v>
      </c>
      <c r="F3388" s="84" t="str">
        <f>IF(E3388=0,"N/A",IF(IF(E3388&gt;"",COUNTIF(E:E,E3388),0)&gt;1,"Yes","No"))</f>
        <v>No</v>
      </c>
      <c r="G3388" s="106" t="s">
        <v>9824</v>
      </c>
      <c r="H3388" s="106" t="s">
        <v>558</v>
      </c>
      <c r="I3388" s="106" t="s">
        <v>445</v>
      </c>
      <c r="J3388" s="106" t="s">
        <v>436</v>
      </c>
      <c r="K3388" s="106">
        <v>38.870646000000001</v>
      </c>
      <c r="L3388" s="106">
        <v>-90.106064000000003</v>
      </c>
      <c r="M3388" s="106"/>
      <c r="N3388" s="106" t="s">
        <v>9825</v>
      </c>
      <c r="O3388" s="106" t="s">
        <v>9826</v>
      </c>
      <c r="P3388" s="106" t="s">
        <v>1245</v>
      </c>
      <c r="Q3388" s="106" t="s">
        <v>1246</v>
      </c>
    </row>
    <row r="3389" spans="1:17" x14ac:dyDescent="0.25">
      <c r="A3389" s="143"/>
      <c r="B3389" s="143" t="str">
        <f>IF(A3389&gt;"",IF(A3389=E3389,"No",(IF(IFERROR(VLOOKUP(A3389,E:E,1,FALSE)=A3389,FALSE),"Duplicate",IF(E3389&gt;"","Mismatch","IT Only")))),"No")</f>
        <v>No</v>
      </c>
      <c r="C3389" s="86" t="s">
        <v>430</v>
      </c>
      <c r="D3389" s="143" t="s">
        <v>431</v>
      </c>
      <c r="E3389" s="143" t="s">
        <v>9819</v>
      </c>
      <c r="F3389" s="143" t="str">
        <f>IF(E3389=0,"N/A",IF(IF(E3389&gt;"",COUNTIF(E:E,E3389),0)&gt;1,"Yes","No"))</f>
        <v>No</v>
      </c>
      <c r="G3389" s="106" t="s">
        <v>9820</v>
      </c>
      <c r="H3389" s="106" t="s">
        <v>558</v>
      </c>
      <c r="I3389" s="106" t="s">
        <v>445</v>
      </c>
      <c r="J3389" s="106" t="s">
        <v>436</v>
      </c>
      <c r="K3389" s="106">
        <v>38.848019000000001</v>
      </c>
      <c r="L3389" s="106">
        <v>-90.085035000000005</v>
      </c>
      <c r="M3389" s="106"/>
      <c r="N3389" s="106" t="s">
        <v>9821</v>
      </c>
      <c r="O3389" s="106" t="s">
        <v>9822</v>
      </c>
      <c r="P3389" s="106" t="s">
        <v>1245</v>
      </c>
      <c r="Q3389" s="106" t="s">
        <v>1246</v>
      </c>
    </row>
    <row r="3390" spans="1:17" x14ac:dyDescent="0.25">
      <c r="A3390" s="143"/>
      <c r="B3390" s="84" t="s">
        <v>10076</v>
      </c>
      <c r="C3390" s="86" t="s">
        <v>430</v>
      </c>
      <c r="D3390" s="84" t="s">
        <v>431</v>
      </c>
      <c r="E3390" s="84" t="s">
        <v>10640</v>
      </c>
      <c r="F3390" s="84" t="str">
        <f>IF(E3390=0,"N/A",IF(IF(E3390&gt;"",COUNTIF(E:E,E3390),0)&gt;1,"Yes","No"))</f>
        <v>No</v>
      </c>
      <c r="G3390" s="106" t="s">
        <v>10641</v>
      </c>
      <c r="H3390" s="106" t="s">
        <v>444</v>
      </c>
      <c r="I3390" s="106" t="s">
        <v>445</v>
      </c>
      <c r="J3390" s="106" t="s">
        <v>10517</v>
      </c>
      <c r="K3390" s="106">
        <v>-89.630799999999994</v>
      </c>
      <c r="L3390" s="106">
        <v>40.728999999999999</v>
      </c>
      <c r="M3390" s="106" t="s">
        <v>10642</v>
      </c>
      <c r="N3390" s="106"/>
      <c r="O3390" s="136"/>
      <c r="P3390" s="106"/>
      <c r="Q3390" s="106"/>
    </row>
    <row r="3391" spans="1:17" x14ac:dyDescent="0.25">
      <c r="B3391" s="84" t="str">
        <f>IF(A3391&gt;"",IF(A3391=E3391,"No",(IF(IFERROR(VLOOKUP(A3391,E:E,1,FALSE)=A3391,FALSE),"Duplicate",IF(E3391&gt;"","Mismatch","IT Only")))),"No")</f>
        <v>No</v>
      </c>
      <c r="C3391" s="86" t="s">
        <v>430</v>
      </c>
      <c r="D3391" s="84" t="s">
        <v>431</v>
      </c>
      <c r="E3391" s="84" t="s">
        <v>9521</v>
      </c>
      <c r="F3391" s="84" t="str">
        <f>IF(E3391=0,"N/A",IF(IF(E3391&gt;"",COUNTIF(E:E,E3391),0)&gt;1,"Yes","No"))</f>
        <v>No</v>
      </c>
      <c r="G3391" s="106" t="s">
        <v>9522</v>
      </c>
      <c r="H3391" s="106" t="s">
        <v>692</v>
      </c>
      <c r="I3391" s="106" t="s">
        <v>435</v>
      </c>
      <c r="J3391" s="106" t="s">
        <v>436</v>
      </c>
      <c r="K3391" s="106">
        <v>36.346083329999999</v>
      </c>
      <c r="L3391" s="106">
        <v>-89.702433330000005</v>
      </c>
      <c r="M3391" s="106"/>
      <c r="N3391" s="106" t="s">
        <v>9521</v>
      </c>
      <c r="O3391" s="133">
        <v>466</v>
      </c>
      <c r="P3391" s="106" t="s">
        <v>693</v>
      </c>
      <c r="Q3391" s="86"/>
    </row>
    <row r="3392" spans="1:17" x14ac:dyDescent="0.25">
      <c r="A3392" s="84" t="s">
        <v>9532</v>
      </c>
      <c r="B3392" s="84" t="str">
        <f>IF(A3392&gt;"",IF(A3392=E3392,"No",(IF(IFERROR(VLOOKUP(A3392,E:E,1,FALSE)=A3392,FALSE),"Duplicate",IF(E3392&gt;"","Mismatch","IT Only")))),"No")</f>
        <v>No</v>
      </c>
      <c r="C3392" s="86" t="s">
        <v>430</v>
      </c>
      <c r="D3392" s="84" t="s">
        <v>472</v>
      </c>
      <c r="E3392" s="143" t="s">
        <v>9533</v>
      </c>
      <c r="F3392" s="84" t="str">
        <f>IF(E3392=0,"N/A",IF(IF(E3392&gt;"",COUNTIF(E:E,E3392),0)&gt;1,"Yes","No"))</f>
        <v>No</v>
      </c>
      <c r="G3392" s="106" t="s">
        <v>9534</v>
      </c>
      <c r="H3392" s="106" t="s">
        <v>593</v>
      </c>
      <c r="I3392" s="106" t="s">
        <v>435</v>
      </c>
      <c r="J3392" s="106" t="s">
        <v>436</v>
      </c>
      <c r="K3392" s="106">
        <v>38.685183330000001</v>
      </c>
      <c r="L3392" s="106">
        <v>-90.403233330000006</v>
      </c>
      <c r="M3392" s="106"/>
      <c r="N3392" s="106" t="s">
        <v>9533</v>
      </c>
      <c r="O3392" s="136">
        <v>77</v>
      </c>
      <c r="P3392" s="106" t="s">
        <v>1232</v>
      </c>
      <c r="Q3392" s="86"/>
    </row>
    <row r="3393" spans="1:17" x14ac:dyDescent="0.25">
      <c r="B3393" s="84" t="str">
        <f>IF(A3393&gt;"",IF(A3393=E3393,"No",(IF(IFERROR(VLOOKUP(A3393,E:E,1,FALSE)=A3393,FALSE),"Duplicate",IF(E3393&gt;"","Mismatch","IT Only")))),"No")</f>
        <v>No</v>
      </c>
      <c r="C3393" s="86" t="s">
        <v>430</v>
      </c>
      <c r="D3393" s="84" t="s">
        <v>431</v>
      </c>
      <c r="E3393" s="143" t="s">
        <v>9692</v>
      </c>
      <c r="F3393" s="84" t="str">
        <f>IF(E3393=0,"N/A",IF(IF(E3393&gt;"",COUNTIF(E:E,E3393),0)&gt;1,"Yes","No"))</f>
        <v>No</v>
      </c>
      <c r="G3393" s="106" t="s">
        <v>9693</v>
      </c>
      <c r="H3393" s="106" t="s">
        <v>528</v>
      </c>
      <c r="I3393" s="106" t="s">
        <v>445</v>
      </c>
      <c r="J3393" s="106" t="s">
        <v>436</v>
      </c>
      <c r="K3393" s="106">
        <v>38.52416667</v>
      </c>
      <c r="L3393" s="106">
        <v>-88.057599999999994</v>
      </c>
      <c r="M3393" s="106"/>
      <c r="N3393" s="106" t="s">
        <v>9692</v>
      </c>
      <c r="O3393" s="106" t="s">
        <v>9694</v>
      </c>
      <c r="P3393" s="106" t="s">
        <v>530</v>
      </c>
      <c r="Q3393" s="106" t="s">
        <v>531</v>
      </c>
    </row>
    <row r="3394" spans="1:17" x14ac:dyDescent="0.25">
      <c r="A3394" s="84" t="s">
        <v>9686</v>
      </c>
      <c r="B3394" s="84" t="str">
        <f>IF(A3394&gt;"",IF(A3394=E3394,"No",(IF(IFERROR(VLOOKUP(A3394,E:E,1,FALSE)=A3394,FALSE),"Duplicate",IF(E3394&gt;"","Mismatch","IT Only")))),"No")</f>
        <v>No</v>
      </c>
      <c r="C3394" s="86" t="s">
        <v>430</v>
      </c>
      <c r="D3394" s="84" t="s">
        <v>431</v>
      </c>
      <c r="E3394" s="143" t="s">
        <v>9686</v>
      </c>
      <c r="F3394" s="84" t="str">
        <f>IF(E3394=0,"N/A",IF(IF(E3394&gt;"",COUNTIF(E:E,E3394),0)&gt;1,"Yes","No"))</f>
        <v>No</v>
      </c>
      <c r="G3394" s="106" t="s">
        <v>9687</v>
      </c>
      <c r="H3394" s="106" t="s">
        <v>680</v>
      </c>
      <c r="I3394" s="106" t="s">
        <v>445</v>
      </c>
      <c r="J3394" s="106" t="s">
        <v>536</v>
      </c>
      <c r="K3394" s="106">
        <v>38.520641390000002</v>
      </c>
      <c r="L3394" s="106">
        <v>-88.008213060000003</v>
      </c>
      <c r="M3394" s="106"/>
      <c r="N3394" s="106"/>
      <c r="O3394" s="106"/>
      <c r="P3394" s="106"/>
      <c r="Q3394" s="106" t="s">
        <v>2057</v>
      </c>
    </row>
    <row r="3395" spans="1:17" x14ac:dyDescent="0.25">
      <c r="A3395" s="143" t="s">
        <v>9545</v>
      </c>
      <c r="B3395" s="84" t="str">
        <f>IF(A3395&gt;"",IF(A3395=E3395,"No",(IF(IFERROR(VLOOKUP(A3395,E:E,1,FALSE)=A3395,FALSE),"Duplicate",IF(E3395&gt;"","Mismatch","IT Only")))),"No")</f>
        <v>Mismatch</v>
      </c>
      <c r="C3395" s="86" t="s">
        <v>463</v>
      </c>
      <c r="D3395" s="84" t="s">
        <v>464</v>
      </c>
      <c r="E3395" s="143" t="s">
        <v>9546</v>
      </c>
      <c r="F3395" s="84" t="str">
        <f>IF(E3395=0,"N/A",IF(IF(E3395&gt;"",COUNTIF(E:E,E3395),0)&gt;1,"Yes","No"))</f>
        <v>No</v>
      </c>
      <c r="G3395" s="106" t="s">
        <v>9547</v>
      </c>
      <c r="H3395" s="106" t="s">
        <v>444</v>
      </c>
      <c r="I3395" s="106" t="s">
        <v>445</v>
      </c>
      <c r="J3395" s="106" t="s">
        <v>436</v>
      </c>
      <c r="K3395" s="106">
        <v>40.923949999999998</v>
      </c>
      <c r="L3395" s="106">
        <v>-89.284949999999995</v>
      </c>
      <c r="M3395" s="106"/>
      <c r="N3395" s="106" t="s">
        <v>9546</v>
      </c>
      <c r="O3395" s="106" t="s">
        <v>9548</v>
      </c>
      <c r="P3395" s="106" t="s">
        <v>447</v>
      </c>
      <c r="Q3395" s="106" t="s">
        <v>448</v>
      </c>
    </row>
    <row r="3396" spans="1:17" x14ac:dyDescent="0.25">
      <c r="E3396" s="204" t="s">
        <v>10384</v>
      </c>
      <c r="F3396" s="84" t="s">
        <v>10076</v>
      </c>
      <c r="G3396" s="150" t="s">
        <v>10385</v>
      </c>
      <c r="H3396" s="150" t="s">
        <v>10380</v>
      </c>
      <c r="I3396" s="150" t="s">
        <v>445</v>
      </c>
      <c r="J3396" s="106" t="s">
        <v>536</v>
      </c>
      <c r="K3396" s="204">
        <v>-89.642200000000003</v>
      </c>
      <c r="L3396" s="204">
        <v>40.582299999999996</v>
      </c>
      <c r="M3396" s="150" t="s">
        <v>10386</v>
      </c>
      <c r="N3396" s="106"/>
      <c r="O3396" s="106"/>
      <c r="P3396" s="106"/>
      <c r="Q3396" s="106"/>
    </row>
    <row r="3397" spans="1:17" x14ac:dyDescent="0.25">
      <c r="A3397" s="143"/>
      <c r="B3397" s="143" t="str">
        <f>IF(A3397&gt;"",IF(A3397=E3397,"No",(IF(IFERROR(VLOOKUP(A3397,E:E,1,FALSE)=A3397,FALSE),"Duplicate",IF(E3397&gt;"","Mismatch","IT Only")))),"No")</f>
        <v>No</v>
      </c>
      <c r="C3397" s="86" t="s">
        <v>430</v>
      </c>
      <c r="D3397" s="143" t="s">
        <v>431</v>
      </c>
      <c r="E3397" s="143" t="s">
        <v>9699</v>
      </c>
      <c r="F3397" s="143" t="str">
        <f>IF(E3397=0,"N/A",IF(IF(E3397&gt;"",COUNTIF(E:E,E3397),0)&gt;1,"Yes","No"))</f>
        <v>No</v>
      </c>
      <c r="G3397" s="106" t="s">
        <v>9700</v>
      </c>
      <c r="H3397" s="106" t="s">
        <v>434</v>
      </c>
      <c r="I3397" s="106" t="s">
        <v>435</v>
      </c>
      <c r="J3397" s="106" t="s">
        <v>436</v>
      </c>
      <c r="K3397" s="106">
        <v>39.169449999999998</v>
      </c>
      <c r="L3397" s="106">
        <v>-91.886933330000005</v>
      </c>
      <c r="M3397" s="106"/>
      <c r="N3397" s="106" t="s">
        <v>9699</v>
      </c>
      <c r="O3397" s="133">
        <v>704</v>
      </c>
      <c r="P3397" s="106" t="s">
        <v>437</v>
      </c>
      <c r="Q3397" s="86"/>
    </row>
    <row r="3398" spans="1:17" s="142" customFormat="1" x14ac:dyDescent="0.25">
      <c r="A3398" s="143"/>
      <c r="B3398" s="143" t="str">
        <f>IF(A3398&gt;"",IF(A3398=E3398,"No",(IF(IFERROR(VLOOKUP(A3398,E:E,1,FALSE)=A3398,FALSE),"Duplicate",IF(E3398&gt;"","Mismatch","IT Only")))),"No")</f>
        <v>No</v>
      </c>
      <c r="C3398" s="86" t="s">
        <v>430</v>
      </c>
      <c r="D3398" s="143" t="s">
        <v>431</v>
      </c>
      <c r="E3398" s="143" t="s">
        <v>6530</v>
      </c>
      <c r="F3398" s="143" t="str">
        <f>IF(E3398=0,"N/A",IF(IF(E3398&gt;"",COUNTIF(E:E,E3398),0)&gt;1,"Yes","No"))</f>
        <v>No</v>
      </c>
      <c r="G3398" s="106" t="s">
        <v>6531</v>
      </c>
      <c r="H3398" s="106" t="s">
        <v>440</v>
      </c>
      <c r="I3398" s="106" t="s">
        <v>435</v>
      </c>
      <c r="J3398" s="106" t="s">
        <v>436</v>
      </c>
      <c r="K3398" s="106"/>
      <c r="L3398" s="106"/>
      <c r="M3398" s="106"/>
      <c r="N3398" s="106" t="s">
        <v>6530</v>
      </c>
      <c r="O3398" s="136">
        <v>48</v>
      </c>
      <c r="P3398" s="106" t="s">
        <v>441</v>
      </c>
      <c r="Q3398" s="86"/>
    </row>
    <row r="3399" spans="1:17" x14ac:dyDescent="0.25">
      <c r="A3399" s="143"/>
      <c r="B3399" s="143" t="str">
        <f>IF(A3399&gt;"",IF(A3399=E3399,"No",(IF(IFERROR(VLOOKUP(A3399,E:E,1,FALSE)=A3399,FALSE),"Duplicate",IF(E3399&gt;"","Mismatch","IT Only")))),"No")</f>
        <v>No</v>
      </c>
      <c r="C3399" s="86" t="s">
        <v>430</v>
      </c>
      <c r="D3399" s="143" t="s">
        <v>431</v>
      </c>
      <c r="E3399" s="143" t="s">
        <v>7281</v>
      </c>
      <c r="F3399" s="143" t="str">
        <f>IF(E3399=0,"N/A",IF(IF(E3399&gt;"",COUNTIF(E:E,E3399),0)&gt;1,"Yes","No"))</f>
        <v>No</v>
      </c>
      <c r="G3399" s="106" t="s">
        <v>7282</v>
      </c>
      <c r="H3399" s="106" t="s">
        <v>593</v>
      </c>
      <c r="I3399" s="106" t="s">
        <v>435</v>
      </c>
      <c r="J3399" s="106" t="s">
        <v>436</v>
      </c>
      <c r="K3399" s="106"/>
      <c r="L3399" s="106"/>
      <c r="M3399" s="106"/>
      <c r="N3399" s="106" t="s">
        <v>7281</v>
      </c>
      <c r="O3399" s="136">
        <v>48</v>
      </c>
      <c r="P3399" s="106" t="s">
        <v>881</v>
      </c>
      <c r="Q3399" s="86"/>
    </row>
    <row r="3400" spans="1:17" x14ac:dyDescent="0.25">
      <c r="A3400" s="143"/>
      <c r="B3400" s="143" t="str">
        <f>IF(A3400&gt;"",IF(A3400=E3400,"No",(IF(IFERROR(VLOOKUP(A3400,E:E,1,FALSE)=A3400,FALSE),"Duplicate",IF(E3400&gt;"","Mismatch","IT Only")))),"No")</f>
        <v>No</v>
      </c>
      <c r="C3400" s="86" t="s">
        <v>430</v>
      </c>
      <c r="D3400" s="143" t="s">
        <v>431</v>
      </c>
      <c r="E3400" s="143" t="s">
        <v>9541</v>
      </c>
      <c r="F3400" s="143" t="str">
        <f>IF(E3400=0,"N/A",IF(IF(E3400&gt;"",COUNTIF(E:E,E3400),0)&gt;1,"Yes","No"))</f>
        <v>No</v>
      </c>
      <c r="G3400" s="106" t="s">
        <v>9542</v>
      </c>
      <c r="H3400" s="106" t="s">
        <v>440</v>
      </c>
      <c r="I3400" s="106" t="s">
        <v>435</v>
      </c>
      <c r="J3400" s="106" t="s">
        <v>436</v>
      </c>
      <c r="K3400" s="106"/>
      <c r="L3400" s="106"/>
      <c r="M3400" s="106"/>
      <c r="N3400" s="106" t="s">
        <v>9541</v>
      </c>
      <c r="O3400" s="136">
        <v>48</v>
      </c>
      <c r="P3400" s="106" t="s">
        <v>881</v>
      </c>
      <c r="Q3400" s="86"/>
    </row>
    <row r="3401" spans="1:17" x14ac:dyDescent="0.25">
      <c r="A3401" s="143"/>
      <c r="B3401" s="143" t="str">
        <f>IF(A3401&gt;"",IF(A3401=E3401,"No",(IF(IFERROR(VLOOKUP(A3401,E:E,1,FALSE)=A3401,FALSE),"Duplicate",IF(E3401&gt;"","Mismatch","IT Only")))),"No")</f>
        <v>No</v>
      </c>
      <c r="C3401" s="86" t="s">
        <v>430</v>
      </c>
      <c r="D3401" s="143" t="s">
        <v>431</v>
      </c>
      <c r="E3401" s="143" t="s">
        <v>1282</v>
      </c>
      <c r="F3401" s="143" t="str">
        <f>IF(E3401=0,"N/A",IF(IF(E3401&gt;"",COUNTIF(E:E,E3401),0)&gt;1,"Yes","No"))</f>
        <v>No</v>
      </c>
      <c r="G3401" s="135" t="s">
        <v>1283</v>
      </c>
      <c r="H3401" s="135" t="s">
        <v>440</v>
      </c>
      <c r="I3401" s="106" t="s">
        <v>435</v>
      </c>
      <c r="J3401" s="106" t="s">
        <v>436</v>
      </c>
      <c r="K3401" s="106"/>
      <c r="L3401" s="106"/>
      <c r="M3401" s="106"/>
      <c r="N3401" s="106" t="s">
        <v>1282</v>
      </c>
      <c r="O3401" s="136">
        <v>48</v>
      </c>
      <c r="P3401" s="135" t="s">
        <v>513</v>
      </c>
      <c r="Q3401" s="160"/>
    </row>
    <row r="3402" spans="1:17" x14ac:dyDescent="0.25">
      <c r="A3402" s="143"/>
      <c r="B3402" s="143" t="str">
        <f>IF(A3402&gt;"",IF(A3402=E3402,"No",(IF(IFERROR(VLOOKUP(A3402,E:E,1,FALSE)=A3402,FALSE),"Duplicate",IF(E3402&gt;"","Mismatch","IT Only")))),"No")</f>
        <v>No</v>
      </c>
      <c r="C3402" s="86" t="s">
        <v>430</v>
      </c>
      <c r="D3402" s="143" t="s">
        <v>431</v>
      </c>
      <c r="E3402" s="143" t="s">
        <v>8797</v>
      </c>
      <c r="F3402" s="143" t="str">
        <f>IF(E3402=0,"N/A",IF(IF(E3402&gt;"",COUNTIF(E:E,E3402),0)&gt;1,"Yes","No"))</f>
        <v>No</v>
      </c>
      <c r="G3402" s="106" t="s">
        <v>8798</v>
      </c>
      <c r="H3402" s="106" t="s">
        <v>440</v>
      </c>
      <c r="I3402" s="106" t="s">
        <v>435</v>
      </c>
      <c r="J3402" s="106" t="s">
        <v>436</v>
      </c>
      <c r="K3402" s="106"/>
      <c r="L3402" s="106"/>
      <c r="M3402" s="106"/>
      <c r="N3402" s="106" t="s">
        <v>8797</v>
      </c>
      <c r="O3402" s="136">
        <v>48</v>
      </c>
      <c r="P3402" s="106" t="s">
        <v>513</v>
      </c>
      <c r="Q3402" s="86"/>
    </row>
    <row r="3403" spans="1:17" x14ac:dyDescent="0.25">
      <c r="A3403" s="143"/>
      <c r="B3403" s="84" t="str">
        <f>IF(A3403&gt;"",IF(A3403=E3403,"No",(IF(IFERROR(VLOOKUP(A3403,E:E,1,FALSE)=A3403,FALSE),"Duplicate",IF(E3403&gt;"","Mismatch","IT Only")))),"No")</f>
        <v>No</v>
      </c>
      <c r="C3403" s="86" t="s">
        <v>430</v>
      </c>
      <c r="D3403" s="84" t="s">
        <v>431</v>
      </c>
      <c r="E3403" s="84" t="s">
        <v>9543</v>
      </c>
      <c r="F3403" s="84" t="str">
        <f>IF(E3403=0,"N/A",IF(IF(E3403&gt;"",COUNTIF(E:E,E3403),0)&gt;1,"Yes","No"))</f>
        <v>No</v>
      </c>
      <c r="G3403" s="106" t="s">
        <v>9544</v>
      </c>
      <c r="H3403" s="106" t="s">
        <v>440</v>
      </c>
      <c r="I3403" s="106" t="s">
        <v>435</v>
      </c>
      <c r="J3403" s="106" t="s">
        <v>436</v>
      </c>
      <c r="K3403" s="106"/>
      <c r="L3403" s="106"/>
      <c r="M3403" s="106"/>
      <c r="N3403" s="106" t="s">
        <v>9543</v>
      </c>
      <c r="O3403" s="136">
        <v>48</v>
      </c>
      <c r="P3403" s="106" t="s">
        <v>513</v>
      </c>
      <c r="Q3403" s="86"/>
    </row>
    <row r="3404" spans="1:17" x14ac:dyDescent="0.25">
      <c r="A3404" s="143"/>
      <c r="B3404" s="84" t="str">
        <f>IF(A3404&gt;"",IF(A3404=E3404,"No",(IF(IFERROR(VLOOKUP(A3404,E:E,1,FALSE)=A3404,FALSE),"Duplicate",IF(E3404&gt;"","Mismatch","IT Only")))),"No")</f>
        <v>No</v>
      </c>
      <c r="C3404" s="86" t="s">
        <v>430</v>
      </c>
      <c r="D3404" s="84" t="s">
        <v>431</v>
      </c>
      <c r="E3404" s="84" t="s">
        <v>8780</v>
      </c>
      <c r="F3404" s="84" t="str">
        <f>IF(E3404=0,"N/A",IF(IF(E3404&gt;"",COUNTIF(E:E,E3404),0)&gt;1,"Yes","No"))</f>
        <v>No</v>
      </c>
      <c r="G3404" s="106" t="s">
        <v>8781</v>
      </c>
      <c r="H3404" s="106" t="s">
        <v>593</v>
      </c>
      <c r="I3404" s="106" t="s">
        <v>435</v>
      </c>
      <c r="J3404" s="106" t="s">
        <v>436</v>
      </c>
      <c r="K3404" s="106"/>
      <c r="L3404" s="106"/>
      <c r="M3404" s="106"/>
      <c r="N3404" s="106" t="s">
        <v>8780</v>
      </c>
      <c r="O3404" s="136">
        <v>48</v>
      </c>
      <c r="P3404" s="106" t="s">
        <v>881</v>
      </c>
      <c r="Q3404" s="86"/>
    </row>
    <row r="3405" spans="1:17" x14ac:dyDescent="0.25">
      <c r="B3405" s="84" t="str">
        <f>IF(A3405&gt;"",IF(A3405=E3405,"No",(IF(IFERROR(VLOOKUP(A3405,E:E,1,FALSE)=A3405,FALSE),"Duplicate",IF(E3405&gt;"","Mismatch","IT Only")))),"No")</f>
        <v>No</v>
      </c>
      <c r="C3405" s="86" t="s">
        <v>430</v>
      </c>
      <c r="D3405" s="84" t="s">
        <v>431</v>
      </c>
      <c r="E3405" s="84" t="s">
        <v>9539</v>
      </c>
      <c r="F3405" s="84" t="str">
        <f>IF(E3405=0,"N/A",IF(IF(E3405&gt;"",COUNTIF(E:E,E3405),0)&gt;1,"Yes","No"))</f>
        <v>No</v>
      </c>
      <c r="G3405" s="106" t="s">
        <v>9540</v>
      </c>
      <c r="H3405" s="106" t="s">
        <v>440</v>
      </c>
      <c r="I3405" s="106" t="s">
        <v>435</v>
      </c>
      <c r="J3405" s="106" t="s">
        <v>436</v>
      </c>
      <c r="K3405" s="106"/>
      <c r="L3405" s="106"/>
      <c r="M3405" s="106"/>
      <c r="N3405" s="106" t="s">
        <v>9539</v>
      </c>
      <c r="O3405" s="136">
        <v>48</v>
      </c>
      <c r="P3405" s="106" t="s">
        <v>513</v>
      </c>
      <c r="Q3405" s="86"/>
    </row>
    <row r="3406" spans="1:17" x14ac:dyDescent="0.25">
      <c r="B3406" s="84" t="str">
        <f>IF(A3406&gt;"",IF(A3406=E3406,"No",(IF(IFERROR(VLOOKUP(A3406,E:E,1,FALSE)=A3406,FALSE),"Duplicate",IF(E3406&gt;"","Mismatch","IT Only")))),"No")</f>
        <v>No</v>
      </c>
      <c r="C3406" s="86" t="s">
        <v>430</v>
      </c>
      <c r="D3406" s="84" t="s">
        <v>431</v>
      </c>
      <c r="E3406" s="84" t="s">
        <v>8724</v>
      </c>
      <c r="F3406" s="84" t="str">
        <f>IF(E3406=0,"N/A",IF(IF(E3406&gt;"",COUNTIF(E:E,E3406),0)&gt;1,"Yes","No"))</f>
        <v>No</v>
      </c>
      <c r="G3406" s="106" t="s">
        <v>8725</v>
      </c>
      <c r="H3406" s="106" t="s">
        <v>440</v>
      </c>
      <c r="I3406" s="106" t="s">
        <v>435</v>
      </c>
      <c r="J3406" s="106" t="s">
        <v>436</v>
      </c>
      <c r="K3406" s="106"/>
      <c r="L3406" s="106"/>
      <c r="M3406" s="106"/>
      <c r="N3406" s="106" t="s">
        <v>8724</v>
      </c>
      <c r="O3406" s="136">
        <v>48</v>
      </c>
      <c r="P3406" s="106" t="s">
        <v>881</v>
      </c>
      <c r="Q3406" s="86"/>
    </row>
    <row r="3407" spans="1:17" x14ac:dyDescent="0.25">
      <c r="B3407" s="84" t="str">
        <f>IF(A3407&gt;"",IF(A3407=E3407,"No",(IF(IFERROR(VLOOKUP(A3407,E:E,1,FALSE)=A3407,FALSE),"Duplicate",IF(E3407&gt;"","Mismatch","IT Only")))),"No")</f>
        <v>No</v>
      </c>
      <c r="C3407" s="86" t="s">
        <v>430</v>
      </c>
      <c r="D3407" s="84" t="s">
        <v>431</v>
      </c>
      <c r="E3407" s="84" t="s">
        <v>6385</v>
      </c>
      <c r="F3407" s="84" t="str">
        <f>IF(E3407=0,"N/A",IF(IF(E3407&gt;"",COUNTIF(E:E,E3407),0)&gt;1,"Yes","No"))</f>
        <v>No</v>
      </c>
      <c r="G3407" s="106" t="s">
        <v>6386</v>
      </c>
      <c r="H3407" s="106" t="s">
        <v>593</v>
      </c>
      <c r="I3407" s="106" t="s">
        <v>435</v>
      </c>
      <c r="J3407" s="106" t="s">
        <v>436</v>
      </c>
      <c r="K3407" s="106"/>
      <c r="L3407" s="106"/>
      <c r="M3407" s="106"/>
      <c r="N3407" s="106" t="s">
        <v>6385</v>
      </c>
      <c r="O3407" s="136">
        <v>48</v>
      </c>
      <c r="P3407" s="106" t="s">
        <v>881</v>
      </c>
      <c r="Q3407" s="86"/>
    </row>
    <row r="3408" spans="1:17" x14ac:dyDescent="0.25">
      <c r="A3408" s="143"/>
      <c r="B3408" s="143" t="str">
        <f>IF(A3408&gt;"",IF(A3408=E3408,"No",(IF(IFERROR(VLOOKUP(A3408,E:E,1,FALSE)=A3408,FALSE),"Duplicate",IF(E3408&gt;"","Mismatch","IT Only")))),"No")</f>
        <v>No</v>
      </c>
      <c r="C3408" s="86" t="s">
        <v>430</v>
      </c>
      <c r="D3408" s="143" t="s">
        <v>431</v>
      </c>
      <c r="E3408" s="143" t="s">
        <v>9593</v>
      </c>
      <c r="F3408" s="143" t="str">
        <f>IF(E3408=0,"N/A",IF(IF(E3408&gt;"",COUNTIF(E:E,E3408),0)&gt;1,"Yes","No"))</f>
        <v>No</v>
      </c>
      <c r="G3408" s="106" t="s">
        <v>9594</v>
      </c>
      <c r="H3408" s="106" t="s">
        <v>440</v>
      </c>
      <c r="I3408" s="106" t="s">
        <v>435</v>
      </c>
      <c r="J3408" s="106" t="s">
        <v>436</v>
      </c>
      <c r="K3408" s="106"/>
      <c r="L3408" s="106"/>
      <c r="M3408" s="106"/>
      <c r="N3408" s="106" t="s">
        <v>9593</v>
      </c>
      <c r="O3408" s="136">
        <v>48</v>
      </c>
      <c r="P3408" s="106" t="s">
        <v>513</v>
      </c>
      <c r="Q3408" s="86"/>
    </row>
    <row r="3409" spans="1:17" x14ac:dyDescent="0.25">
      <c r="A3409" s="143"/>
      <c r="B3409" s="143" t="str">
        <f>IF(A3409&gt;"",IF(A3409=E3409,"No",(IF(IFERROR(VLOOKUP(A3409,E:E,1,FALSE)=A3409,FALSE),"Duplicate",IF(E3409&gt;"","Mismatch","IT Only")))),"No")</f>
        <v>No</v>
      </c>
      <c r="C3409" s="86" t="s">
        <v>430</v>
      </c>
      <c r="D3409" s="143" t="s">
        <v>431</v>
      </c>
      <c r="E3409" s="143" t="s">
        <v>6540</v>
      </c>
      <c r="F3409" s="143" t="str">
        <f>IF(E3409=0,"N/A",IF(IF(E3409&gt;"",COUNTIF(E:E,E3409),0)&gt;1,"Yes","No"))</f>
        <v>No</v>
      </c>
      <c r="G3409" s="106" t="s">
        <v>6541</v>
      </c>
      <c r="H3409" s="106" t="s">
        <v>440</v>
      </c>
      <c r="I3409" s="106" t="s">
        <v>435</v>
      </c>
      <c r="J3409" s="106" t="s">
        <v>436</v>
      </c>
      <c r="K3409" s="106"/>
      <c r="L3409" s="106"/>
      <c r="M3409" s="106"/>
      <c r="N3409" s="106" t="s">
        <v>6540</v>
      </c>
      <c r="O3409" s="136">
        <v>48</v>
      </c>
      <c r="P3409" s="106" t="s">
        <v>441</v>
      </c>
      <c r="Q3409" s="86"/>
    </row>
    <row r="3410" spans="1:17" x14ac:dyDescent="0.25">
      <c r="A3410" s="143"/>
      <c r="B3410" s="143" t="str">
        <f>IF(A3410&gt;"",IF(A3410=E3410,"No",(IF(IFERROR(VLOOKUP(A3410,E:E,1,FALSE)=A3410,FALSE),"Duplicate",IF(E3410&gt;"","Mismatch","IT Only")))),"No")</f>
        <v>No</v>
      </c>
      <c r="C3410" s="86" t="s">
        <v>430</v>
      </c>
      <c r="D3410" s="143" t="s">
        <v>431</v>
      </c>
      <c r="E3410" s="143" t="s">
        <v>7531</v>
      </c>
      <c r="F3410" s="143" t="str">
        <f>IF(E3410=0,"N/A",IF(IF(E3410&gt;"",COUNTIF(E:E,E3410),0)&gt;1,"Yes","No"))</f>
        <v>No</v>
      </c>
      <c r="G3410" s="106" t="s">
        <v>7532</v>
      </c>
      <c r="H3410" s="106" t="s">
        <v>644</v>
      </c>
      <c r="I3410" s="106" t="s">
        <v>435</v>
      </c>
      <c r="J3410" s="106" t="s">
        <v>436</v>
      </c>
      <c r="K3410" s="106"/>
      <c r="L3410" s="106"/>
      <c r="M3410" s="106"/>
      <c r="N3410" s="106" t="s">
        <v>7531</v>
      </c>
      <c r="O3410" s="136">
        <v>48</v>
      </c>
      <c r="P3410" s="106" t="s">
        <v>881</v>
      </c>
      <c r="Q3410" s="86"/>
    </row>
    <row r="3411" spans="1:17" x14ac:dyDescent="0.25">
      <c r="A3411" s="143"/>
      <c r="B3411" s="143" t="str">
        <f>IF(A3411&gt;"",IF(A3411=E3411,"No",(IF(IFERROR(VLOOKUP(A3411,E:E,1,FALSE)=A3411,FALSE),"Duplicate",IF(E3411&gt;"","Mismatch","IT Only")))),"No")</f>
        <v>No</v>
      </c>
      <c r="C3411" s="86" t="s">
        <v>430</v>
      </c>
      <c r="D3411" s="143" t="s">
        <v>431</v>
      </c>
      <c r="E3411" s="143" t="s">
        <v>8884</v>
      </c>
      <c r="F3411" s="143" t="str">
        <f>IF(E3411=0,"N/A",IF(IF(E3411&gt;"",COUNTIF(E:E,E3411),0)&gt;1,"Yes","No"))</f>
        <v>No</v>
      </c>
      <c r="G3411" s="106" t="s">
        <v>8885</v>
      </c>
      <c r="H3411" s="106" t="s">
        <v>440</v>
      </c>
      <c r="I3411" s="106" t="s">
        <v>435</v>
      </c>
      <c r="J3411" s="106" t="s">
        <v>436</v>
      </c>
      <c r="K3411" s="106"/>
      <c r="L3411" s="106"/>
      <c r="M3411" s="106"/>
      <c r="N3411" s="106" t="s">
        <v>8884</v>
      </c>
      <c r="O3411" s="136">
        <v>48</v>
      </c>
      <c r="P3411" s="106" t="s">
        <v>513</v>
      </c>
      <c r="Q3411" s="86"/>
    </row>
    <row r="3412" spans="1:17" x14ac:dyDescent="0.25">
      <c r="A3412" s="143"/>
      <c r="B3412" s="143" t="str">
        <f>IF(A3412&gt;"",IF(A3412=E3412,"No",(IF(IFERROR(VLOOKUP(A3412,E:E,1,FALSE)=A3412,FALSE),"Duplicate",IF(E3412&gt;"","Mismatch","IT Only")))),"No")</f>
        <v>No</v>
      </c>
      <c r="C3412" s="86" t="s">
        <v>430</v>
      </c>
      <c r="D3412" s="143" t="s">
        <v>431</v>
      </c>
      <c r="E3412" s="143" t="s">
        <v>1284</v>
      </c>
      <c r="F3412" s="143" t="str">
        <f>IF(E3412=0,"N/A",IF(IF(E3412&gt;"",COUNTIF(E:E,E3412),0)&gt;1,"Yes","No"))</f>
        <v>No</v>
      </c>
      <c r="G3412" s="106" t="s">
        <v>1285</v>
      </c>
      <c r="H3412" s="106" t="s">
        <v>440</v>
      </c>
      <c r="I3412" s="106" t="s">
        <v>435</v>
      </c>
      <c r="J3412" s="106" t="s">
        <v>436</v>
      </c>
      <c r="K3412" s="106"/>
      <c r="L3412" s="106"/>
      <c r="M3412" s="106"/>
      <c r="N3412" s="106" t="s">
        <v>1284</v>
      </c>
      <c r="O3412" s="136">
        <v>48</v>
      </c>
      <c r="P3412" s="106" t="s">
        <v>513</v>
      </c>
      <c r="Q3412" s="86"/>
    </row>
    <row r="3413" spans="1:17" x14ac:dyDescent="0.25">
      <c r="A3413" s="143"/>
      <c r="B3413" s="143" t="str">
        <f>IF(A3413&gt;"",IF(A3413=E3413,"No",(IF(IFERROR(VLOOKUP(A3413,E:E,1,FALSE)=A3413,FALSE),"Duplicate",IF(E3413&gt;"","Mismatch","IT Only")))),"No")</f>
        <v>No</v>
      </c>
      <c r="C3413" s="86" t="s">
        <v>430</v>
      </c>
      <c r="D3413" s="143" t="s">
        <v>431</v>
      </c>
      <c r="E3413" s="143" t="s">
        <v>9537</v>
      </c>
      <c r="F3413" s="143" t="str">
        <f>IF(E3413=0,"N/A",IF(IF(E3413&gt;"",COUNTIF(E:E,E3413),0)&gt;1,"Yes","No"))</f>
        <v>No</v>
      </c>
      <c r="G3413" s="106" t="s">
        <v>9538</v>
      </c>
      <c r="H3413" s="106" t="s">
        <v>440</v>
      </c>
      <c r="I3413" s="106" t="s">
        <v>435</v>
      </c>
      <c r="J3413" s="106" t="s">
        <v>436</v>
      </c>
      <c r="K3413" s="106"/>
      <c r="L3413" s="106"/>
      <c r="M3413" s="106"/>
      <c r="N3413" s="106" t="s">
        <v>9537</v>
      </c>
      <c r="O3413" s="136">
        <v>48</v>
      </c>
      <c r="P3413" s="106" t="s">
        <v>513</v>
      </c>
      <c r="Q3413" s="86"/>
    </row>
    <row r="3414" spans="1:17" x14ac:dyDescent="0.25">
      <c r="A3414" s="143"/>
      <c r="B3414" s="143" t="str">
        <f>IF(A3414&gt;"",IF(A3414=E3414,"No",(IF(IFERROR(VLOOKUP(A3414,E:E,1,FALSE)=A3414,FALSE),"Duplicate",IF(E3414&gt;"","Mismatch","IT Only")))),"No")</f>
        <v>No</v>
      </c>
      <c r="C3414" s="86" t="s">
        <v>430</v>
      </c>
      <c r="D3414" s="143" t="s">
        <v>431</v>
      </c>
      <c r="E3414" s="143" t="s">
        <v>1286</v>
      </c>
      <c r="F3414" s="143" t="str">
        <f>IF(E3414=0,"N/A",IF(IF(E3414&gt;"",COUNTIF(E:E,E3414),0)&gt;1,"Yes","No"))</f>
        <v>No</v>
      </c>
      <c r="G3414" s="106" t="s">
        <v>1287</v>
      </c>
      <c r="H3414" s="106" t="s">
        <v>440</v>
      </c>
      <c r="I3414" s="106" t="s">
        <v>435</v>
      </c>
      <c r="J3414" s="106" t="s">
        <v>436</v>
      </c>
      <c r="K3414" s="106"/>
      <c r="L3414" s="106"/>
      <c r="M3414" s="106"/>
      <c r="N3414" s="106" t="s">
        <v>1286</v>
      </c>
      <c r="O3414" s="136">
        <v>48</v>
      </c>
      <c r="P3414" s="106" t="s">
        <v>513</v>
      </c>
      <c r="Q3414" s="86"/>
    </row>
    <row r="3415" spans="1:17" x14ac:dyDescent="0.25">
      <c r="A3415" s="143"/>
      <c r="B3415" s="84" t="str">
        <f>IF(A3415&gt;"",IF(A3415=E3415,"No",(IF(IFERROR(VLOOKUP(A3415,E:E,1,FALSE)=A3415,FALSE),"Duplicate",IF(E3415&gt;"","Mismatch","IT Only")))),"No")</f>
        <v>No</v>
      </c>
      <c r="C3415" s="86" t="s">
        <v>430</v>
      </c>
      <c r="D3415" s="84" t="s">
        <v>431</v>
      </c>
      <c r="E3415" s="84" t="s">
        <v>9535</v>
      </c>
      <c r="F3415" s="84" t="str">
        <f>IF(E3415=0,"N/A",IF(IF(E3415&gt;"",COUNTIF(E:E,E3415),0)&gt;1,"Yes","No"))</f>
        <v>No</v>
      </c>
      <c r="G3415" s="106" t="s">
        <v>9536</v>
      </c>
      <c r="H3415" s="106" t="s">
        <v>440</v>
      </c>
      <c r="I3415" s="106" t="s">
        <v>435</v>
      </c>
      <c r="J3415" s="106" t="s">
        <v>436</v>
      </c>
      <c r="K3415" s="106"/>
      <c r="L3415" s="106"/>
      <c r="M3415" s="106"/>
      <c r="N3415" s="106" t="s">
        <v>9535</v>
      </c>
      <c r="O3415" s="136">
        <v>48</v>
      </c>
      <c r="P3415" s="106" t="s">
        <v>513</v>
      </c>
      <c r="Q3415" s="86"/>
    </row>
    <row r="3416" spans="1:17" x14ac:dyDescent="0.25">
      <c r="A3416" s="143"/>
      <c r="B3416" s="143" t="str">
        <f>IF(A3416&gt;"",IF(A3416=E3416,"No",(IF(IFERROR(VLOOKUP(A3416,E:E,1,FALSE)=A3416,FALSE),"Duplicate",IF(E3416&gt;"","Mismatch","IT Only")))),"No")</f>
        <v>No</v>
      </c>
      <c r="C3416" s="86" t="s">
        <v>430</v>
      </c>
      <c r="D3416" s="143" t="s">
        <v>431</v>
      </c>
      <c r="E3416" s="143" t="s">
        <v>9472</v>
      </c>
      <c r="F3416" s="143" t="str">
        <f>IF(E3416=0,"N/A",IF(IF(E3416&gt;"",COUNTIF(E:E,E3416),0)&gt;1,"Yes","No"))</f>
        <v>No</v>
      </c>
      <c r="G3416" s="106" t="s">
        <v>9473</v>
      </c>
      <c r="H3416" s="106" t="s">
        <v>440</v>
      </c>
      <c r="I3416" s="106" t="s">
        <v>435</v>
      </c>
      <c r="J3416" s="106" t="s">
        <v>436</v>
      </c>
      <c r="K3416" s="106"/>
      <c r="L3416" s="106"/>
      <c r="M3416" s="106"/>
      <c r="N3416" s="106" t="s">
        <v>9472</v>
      </c>
      <c r="O3416" s="136">
        <v>48</v>
      </c>
      <c r="P3416" s="106" t="s">
        <v>441</v>
      </c>
      <c r="Q3416" s="86"/>
    </row>
    <row r="3417" spans="1:17" x14ac:dyDescent="0.25">
      <c r="A3417" s="143"/>
      <c r="B3417" s="143" t="str">
        <f>IF(A3417&gt;"",IF(A3417=E3417,"No",(IF(IFERROR(VLOOKUP(A3417,E:E,1,FALSE)=A3417,FALSE),"Duplicate",IF(E3417&gt;"","Mismatch","IT Only")))),"No")</f>
        <v>No</v>
      </c>
      <c r="C3417" s="86" t="s">
        <v>430</v>
      </c>
      <c r="D3417" s="143" t="s">
        <v>431</v>
      </c>
      <c r="E3417" s="143" t="s">
        <v>8904</v>
      </c>
      <c r="F3417" s="143" t="str">
        <f>IF(E3417=0,"N/A",IF(IF(E3417&gt;"",COUNTIF(E:E,E3417),0)&gt;1,"Yes","No"))</f>
        <v>No</v>
      </c>
      <c r="G3417" s="106" t="s">
        <v>8905</v>
      </c>
      <c r="H3417" s="106" t="s">
        <v>440</v>
      </c>
      <c r="I3417" s="106" t="s">
        <v>435</v>
      </c>
      <c r="J3417" s="106" t="s">
        <v>436</v>
      </c>
      <c r="K3417" s="106"/>
      <c r="L3417" s="106"/>
      <c r="M3417" s="106"/>
      <c r="N3417" s="106" t="s">
        <v>8904</v>
      </c>
      <c r="O3417" s="136">
        <v>48</v>
      </c>
      <c r="P3417" s="106" t="s">
        <v>441</v>
      </c>
      <c r="Q3417" s="86"/>
    </row>
    <row r="3418" spans="1:17" x14ac:dyDescent="0.25">
      <c r="A3418" s="143"/>
      <c r="B3418" s="143" t="str">
        <f>IF(A3418&gt;"",IF(A3418=E3418,"No",(IF(IFERROR(VLOOKUP(A3418,E:E,1,FALSE)=A3418,FALSE),"Duplicate",IF(E3418&gt;"","Mismatch","IT Only")))),"No")</f>
        <v>No</v>
      </c>
      <c r="C3418" s="86" t="s">
        <v>430</v>
      </c>
      <c r="D3418" s="143" t="s">
        <v>431</v>
      </c>
      <c r="E3418" s="143" t="s">
        <v>1716</v>
      </c>
      <c r="F3418" s="143" t="str">
        <f>IF(E3418=0,"N/A",IF(IF(E3418&gt;"",COUNTIF(E:E,E3418),0)&gt;1,"Yes","No"))</f>
        <v>No</v>
      </c>
      <c r="G3418" s="106" t="s">
        <v>1717</v>
      </c>
      <c r="H3418" s="106" t="s">
        <v>644</v>
      </c>
      <c r="I3418" s="106" t="s">
        <v>435</v>
      </c>
      <c r="J3418" s="106" t="s">
        <v>436</v>
      </c>
      <c r="K3418" s="106"/>
      <c r="L3418" s="106"/>
      <c r="M3418" s="106"/>
      <c r="N3418" s="106" t="s">
        <v>1716</v>
      </c>
      <c r="O3418" s="136">
        <v>48</v>
      </c>
      <c r="P3418" s="106" t="s">
        <v>881</v>
      </c>
      <c r="Q3418" s="86"/>
    </row>
    <row r="3419" spans="1:17" x14ac:dyDescent="0.25">
      <c r="A3419" s="143"/>
      <c r="B3419" s="84" t="str">
        <f>IF(A3419&gt;"",IF(A3419=E3419,"No",(IF(IFERROR(VLOOKUP(A3419,E:E,1,FALSE)=A3419,FALSE),"Duplicate",IF(E3419&gt;"","Mismatch","IT Only")))),"No")</f>
        <v>No</v>
      </c>
      <c r="C3419" s="86" t="s">
        <v>430</v>
      </c>
      <c r="D3419" s="84" t="s">
        <v>431</v>
      </c>
      <c r="E3419" s="84" t="s">
        <v>2330</v>
      </c>
      <c r="F3419" s="84" t="str">
        <f>IF(E3419=0,"N/A",IF(IF(E3419&gt;"",COUNTIF(E:E,E3419),0)&gt;1,"Yes","No"))</f>
        <v>No</v>
      </c>
      <c r="G3419" s="106" t="s">
        <v>2331</v>
      </c>
      <c r="H3419" s="106" t="s">
        <v>593</v>
      </c>
      <c r="I3419" s="106" t="s">
        <v>435</v>
      </c>
      <c r="J3419" s="106" t="s">
        <v>436</v>
      </c>
      <c r="K3419" s="106"/>
      <c r="L3419" s="106"/>
      <c r="M3419" s="106"/>
      <c r="N3419" s="106" t="s">
        <v>2330</v>
      </c>
      <c r="O3419" s="136">
        <v>48</v>
      </c>
      <c r="P3419" s="106" t="s">
        <v>881</v>
      </c>
      <c r="Q3419" s="86"/>
    </row>
    <row r="3420" spans="1:17" x14ac:dyDescent="0.25">
      <c r="A3420" s="143"/>
      <c r="B3420" s="143" t="str">
        <f>IF(A3420&gt;"",IF(A3420=E3420,"No",(IF(IFERROR(VLOOKUP(A3420,E:E,1,FALSE)=A3420,FALSE),"Duplicate",IF(E3420&gt;"","Mismatch","IT Only")))),"No")</f>
        <v>No</v>
      </c>
      <c r="C3420" s="86" t="s">
        <v>430</v>
      </c>
      <c r="D3420" s="143" t="s">
        <v>431</v>
      </c>
      <c r="E3420" s="143" t="s">
        <v>2324</v>
      </c>
      <c r="F3420" s="143" t="str">
        <f>IF(E3420=0,"N/A",IF(IF(E3420&gt;"",COUNTIF(E:E,E3420),0)&gt;1,"Yes","No"))</f>
        <v>No</v>
      </c>
      <c r="G3420" s="106" t="s">
        <v>2325</v>
      </c>
      <c r="H3420" s="106" t="s">
        <v>593</v>
      </c>
      <c r="I3420" s="106" t="s">
        <v>435</v>
      </c>
      <c r="J3420" s="106" t="s">
        <v>436</v>
      </c>
      <c r="K3420" s="106"/>
      <c r="L3420" s="106"/>
      <c r="M3420" s="106"/>
      <c r="N3420" s="106" t="s">
        <v>2324</v>
      </c>
      <c r="O3420" s="136">
        <v>48</v>
      </c>
      <c r="P3420" s="106" t="s">
        <v>881</v>
      </c>
      <c r="Q3420" s="86"/>
    </row>
    <row r="3421" spans="1:17" x14ac:dyDescent="0.25">
      <c r="A3421" s="143"/>
      <c r="B3421" s="84" t="str">
        <f>IF(A3421&gt;"",IF(A3421=E3421,"No",(IF(IFERROR(VLOOKUP(A3421,E:E,1,FALSE)=A3421,FALSE),"Duplicate",IF(E3421&gt;"","Mismatch","IT Only")))),"No")</f>
        <v>No</v>
      </c>
      <c r="C3421" s="86" t="s">
        <v>430</v>
      </c>
      <c r="D3421" s="84" t="s">
        <v>431</v>
      </c>
      <c r="E3421" s="84" t="s">
        <v>2326</v>
      </c>
      <c r="F3421" s="84" t="str">
        <f>IF(E3421=0,"N/A",IF(IF(E3421&gt;"",COUNTIF(E:E,E3421),0)&gt;1,"Yes","No"))</f>
        <v>No</v>
      </c>
      <c r="G3421" s="106" t="s">
        <v>2327</v>
      </c>
      <c r="H3421" s="106" t="s">
        <v>593</v>
      </c>
      <c r="I3421" s="106" t="s">
        <v>435</v>
      </c>
      <c r="J3421" s="106" t="s">
        <v>436</v>
      </c>
      <c r="K3421" s="106"/>
      <c r="L3421" s="106"/>
      <c r="M3421" s="106"/>
      <c r="N3421" s="106" t="s">
        <v>2326</v>
      </c>
      <c r="O3421" s="136">
        <v>48</v>
      </c>
      <c r="P3421" s="106" t="s">
        <v>881</v>
      </c>
      <c r="Q3421" s="86"/>
    </row>
    <row r="3422" spans="1:17" x14ac:dyDescent="0.25">
      <c r="A3422" s="143"/>
      <c r="B3422" s="84" t="str">
        <f>IF(A3422&gt;"",IF(A3422=E3422,"No",(IF(IFERROR(VLOOKUP(A3422,E:E,1,FALSE)=A3422,FALSE),"Duplicate",IF(E3422&gt;"","Mismatch","IT Only")))),"No")</f>
        <v>No</v>
      </c>
      <c r="C3422" s="86" t="s">
        <v>430</v>
      </c>
      <c r="D3422" s="84" t="s">
        <v>431</v>
      </c>
      <c r="E3422" s="84" t="s">
        <v>2328</v>
      </c>
      <c r="F3422" s="84" t="str">
        <f>IF(E3422=0,"N/A",IF(IF(E3422&gt;"",COUNTIF(E:E,E3422),0)&gt;1,"Yes","No"))</f>
        <v>No</v>
      </c>
      <c r="G3422" s="106" t="s">
        <v>2329</v>
      </c>
      <c r="H3422" s="106" t="s">
        <v>593</v>
      </c>
      <c r="I3422" s="106" t="s">
        <v>435</v>
      </c>
      <c r="J3422" s="106" t="s">
        <v>436</v>
      </c>
      <c r="K3422" s="106"/>
      <c r="L3422" s="106"/>
      <c r="M3422" s="106"/>
      <c r="N3422" s="106" t="s">
        <v>2328</v>
      </c>
      <c r="O3422" s="136">
        <v>48</v>
      </c>
      <c r="P3422" s="106" t="s">
        <v>881</v>
      </c>
      <c r="Q3422" s="86"/>
    </row>
    <row r="3423" spans="1:17" x14ac:dyDescent="0.25">
      <c r="A3423" s="143"/>
      <c r="B3423" s="84" t="str">
        <f>IF(A3423&gt;"",IF(A3423=E3423,"No",(IF(IFERROR(VLOOKUP(A3423,E:E,1,FALSE)=A3423,FALSE),"Duplicate",IF(E3423&gt;"","Mismatch","IT Only")))),"No")</f>
        <v>No</v>
      </c>
      <c r="C3423" s="86" t="s">
        <v>430</v>
      </c>
      <c r="D3423" s="84" t="s">
        <v>431</v>
      </c>
      <c r="E3423" s="143" t="s">
        <v>2662</v>
      </c>
      <c r="F3423" s="84" t="str">
        <f>IF(E3423=0,"N/A",IF(IF(E3423&gt;"",COUNTIF(E:E,E3423),0)&gt;1,"Yes","No"))</f>
        <v>No</v>
      </c>
      <c r="G3423" s="106" t="s">
        <v>2663</v>
      </c>
      <c r="H3423" s="106" t="s">
        <v>593</v>
      </c>
      <c r="I3423" s="106" t="s">
        <v>435</v>
      </c>
      <c r="J3423" s="106" t="s">
        <v>436</v>
      </c>
      <c r="K3423" s="106"/>
      <c r="L3423" s="106"/>
      <c r="M3423" s="106"/>
      <c r="N3423" s="106" t="s">
        <v>2662</v>
      </c>
      <c r="O3423" s="136">
        <v>48</v>
      </c>
      <c r="P3423" s="106" t="s">
        <v>513</v>
      </c>
      <c r="Q3423" s="86"/>
    </row>
    <row r="3424" spans="1:17" x14ac:dyDescent="0.25">
      <c r="A3424" s="143"/>
      <c r="B3424" s="84" t="str">
        <f>IF(A3424&gt;"",IF(A3424=E3424,"No",(IF(IFERROR(VLOOKUP(A3424,E:E,1,FALSE)=A3424,FALSE),"Duplicate",IF(E3424&gt;"","Mismatch","IT Only")))),"No")</f>
        <v>No</v>
      </c>
      <c r="C3424" s="86" t="s">
        <v>430</v>
      </c>
      <c r="D3424" s="84" t="s">
        <v>431</v>
      </c>
      <c r="E3424" s="84" t="s">
        <v>3806</v>
      </c>
      <c r="F3424" s="84" t="str">
        <f>IF(E3424=0,"N/A",IF(IF(E3424&gt;"",COUNTIF(E:E,E3424),0)&gt;1,"Yes","No"))</f>
        <v>No</v>
      </c>
      <c r="G3424" s="106" t="s">
        <v>3807</v>
      </c>
      <c r="H3424" s="106" t="s">
        <v>440</v>
      </c>
      <c r="I3424" s="106" t="s">
        <v>435</v>
      </c>
      <c r="J3424" s="106" t="s">
        <v>436</v>
      </c>
      <c r="K3424" s="106"/>
      <c r="L3424" s="106"/>
      <c r="M3424" s="106"/>
      <c r="N3424" s="106" t="s">
        <v>3806</v>
      </c>
      <c r="O3424" s="136">
        <v>48</v>
      </c>
      <c r="P3424" s="106" t="s">
        <v>513</v>
      </c>
      <c r="Q3424" s="86"/>
    </row>
    <row r="3425" spans="1:17" x14ac:dyDescent="0.25">
      <c r="A3425" s="143"/>
      <c r="B3425" s="84" t="str">
        <f>IF(A3425&gt;"",IF(A3425=E3425,"No",(IF(IFERROR(VLOOKUP(A3425,E:E,1,FALSE)=A3425,FALSE),"Duplicate",IF(E3425&gt;"","Mismatch","IT Only")))),"No")</f>
        <v>No</v>
      </c>
      <c r="C3425" s="86" t="s">
        <v>430</v>
      </c>
      <c r="D3425" s="84" t="s">
        <v>431</v>
      </c>
      <c r="E3425" s="84" t="s">
        <v>8009</v>
      </c>
      <c r="F3425" s="84" t="str">
        <f>IF(E3425=0,"N/A",IF(IF(E3425&gt;"",COUNTIF(E:E,E3425),0)&gt;1,"Yes","No"))</f>
        <v>No</v>
      </c>
      <c r="G3425" s="106" t="s">
        <v>8010</v>
      </c>
      <c r="H3425" s="106" t="s">
        <v>440</v>
      </c>
      <c r="I3425" s="106" t="s">
        <v>435</v>
      </c>
      <c r="J3425" s="106" t="s">
        <v>436</v>
      </c>
      <c r="K3425" s="106"/>
      <c r="L3425" s="106"/>
      <c r="M3425" s="106"/>
      <c r="N3425" s="106" t="s">
        <v>8009</v>
      </c>
      <c r="O3425" s="136">
        <v>48</v>
      </c>
      <c r="P3425" s="106" t="s">
        <v>441</v>
      </c>
      <c r="Q3425" s="86"/>
    </row>
    <row r="3426" spans="1:17" x14ac:dyDescent="0.25">
      <c r="A3426" s="143"/>
      <c r="B3426" s="84" t="str">
        <f>IF(A3426&gt;"",IF(A3426=E3426,"No",(IF(IFERROR(VLOOKUP(A3426,E:E,1,FALSE)=A3426,FALSE),"Duplicate",IF(E3426&gt;"","Mismatch","IT Only")))),"No")</f>
        <v>No</v>
      </c>
      <c r="C3426" s="86" t="s">
        <v>430</v>
      </c>
      <c r="D3426" s="84" t="s">
        <v>431</v>
      </c>
      <c r="E3426" s="84" t="s">
        <v>6542</v>
      </c>
      <c r="F3426" s="84" t="str">
        <f>IF(E3426=0,"N/A",IF(IF(E3426&gt;"",COUNTIF(E:E,E3426),0)&gt;1,"Yes","No"))</f>
        <v>No</v>
      </c>
      <c r="G3426" s="106" t="s">
        <v>6543</v>
      </c>
      <c r="H3426" s="106" t="s">
        <v>440</v>
      </c>
      <c r="I3426" s="106" t="s">
        <v>435</v>
      </c>
      <c r="J3426" s="106" t="s">
        <v>436</v>
      </c>
      <c r="K3426" s="106"/>
      <c r="L3426" s="106"/>
      <c r="M3426" s="106"/>
      <c r="N3426" s="106" t="s">
        <v>6542</v>
      </c>
      <c r="O3426" s="136">
        <v>48</v>
      </c>
      <c r="P3426" s="106" t="s">
        <v>441</v>
      </c>
      <c r="Q3426" s="86"/>
    </row>
    <row r="3427" spans="1:17" x14ac:dyDescent="0.25">
      <c r="A3427" s="143"/>
      <c r="B3427" s="84" t="str">
        <f>IF(A3427&gt;"",IF(A3427=E3427,"No",(IF(IFERROR(VLOOKUP(A3427,E:E,1,FALSE)=A3427,FALSE),"Duplicate",IF(E3427&gt;"","Mismatch","IT Only")))),"No")</f>
        <v>No</v>
      </c>
      <c r="C3427" s="86" t="s">
        <v>430</v>
      </c>
      <c r="D3427" s="84" t="s">
        <v>431</v>
      </c>
      <c r="E3427" s="84" t="s">
        <v>6437</v>
      </c>
      <c r="F3427" s="84" t="str">
        <f>IF(E3427=0,"N/A",IF(IF(E3427&gt;"",COUNTIF(E:E,E3427),0)&gt;1,"Yes","No"))</f>
        <v>No</v>
      </c>
      <c r="G3427" s="106" t="s">
        <v>6438</v>
      </c>
      <c r="H3427" s="106" t="s">
        <v>644</v>
      </c>
      <c r="I3427" s="106" t="s">
        <v>435</v>
      </c>
      <c r="J3427" s="106" t="s">
        <v>436</v>
      </c>
      <c r="K3427" s="106"/>
      <c r="L3427" s="106"/>
      <c r="M3427" s="106"/>
      <c r="N3427" s="106" t="s">
        <v>6437</v>
      </c>
      <c r="O3427" s="136">
        <v>48</v>
      </c>
      <c r="P3427" s="106" t="s">
        <v>881</v>
      </c>
      <c r="Q3427" s="86"/>
    </row>
    <row r="3428" spans="1:17" x14ac:dyDescent="0.25">
      <c r="A3428" s="143"/>
      <c r="B3428" s="143" t="str">
        <f>IF(A3428&gt;"",IF(A3428=E3428,"No",(IF(IFERROR(VLOOKUP(A3428,E:E,1,FALSE)=A3428,FALSE),"Duplicate",IF(E3428&gt;"","Mismatch","IT Only")))),"No")</f>
        <v>No</v>
      </c>
      <c r="C3428" s="86" t="s">
        <v>430</v>
      </c>
      <c r="D3428" s="143" t="s">
        <v>431</v>
      </c>
      <c r="E3428" s="143" t="s">
        <v>3082</v>
      </c>
      <c r="F3428" s="143" t="str">
        <f>IF(E3428=0,"N/A",IF(IF(E3428&gt;"",COUNTIF(E:E,E3428),0)&gt;1,"Yes","No"))</f>
        <v>No</v>
      </c>
      <c r="G3428" s="106" t="s">
        <v>3083</v>
      </c>
      <c r="H3428" s="106" t="s">
        <v>440</v>
      </c>
      <c r="I3428" s="106" t="s">
        <v>435</v>
      </c>
      <c r="J3428" s="106" t="s">
        <v>436</v>
      </c>
      <c r="K3428" s="106"/>
      <c r="L3428" s="106"/>
      <c r="M3428" s="106"/>
      <c r="N3428" s="106" t="s">
        <v>3082</v>
      </c>
      <c r="O3428" s="136">
        <v>48</v>
      </c>
      <c r="P3428" s="106" t="s">
        <v>441</v>
      </c>
      <c r="Q3428" s="86"/>
    </row>
    <row r="3429" spans="1:17" x14ac:dyDescent="0.25">
      <c r="B3429" s="84" t="str">
        <f>IF(A3429&gt;"",IF(A3429=E3429,"No",(IF(IFERROR(VLOOKUP(A3429,E:E,1,FALSE)=A3429,FALSE),"Duplicate",IF(E3429&gt;"","Mismatch","IT Only")))),"No")</f>
        <v>No</v>
      </c>
      <c r="C3429" s="86" t="s">
        <v>430</v>
      </c>
      <c r="D3429" s="84" t="s">
        <v>431</v>
      </c>
      <c r="E3429" s="84" t="s">
        <v>6717</v>
      </c>
      <c r="F3429" s="84" t="str">
        <f>IF(E3429=0,"N/A",IF(IF(E3429&gt;"",COUNTIF(E:E,E3429),0)&gt;1,"Yes","No"))</f>
        <v>No</v>
      </c>
      <c r="G3429" s="106" t="s">
        <v>6718</v>
      </c>
      <c r="H3429" s="106" t="s">
        <v>440</v>
      </c>
      <c r="I3429" s="106" t="s">
        <v>435</v>
      </c>
      <c r="J3429" s="106" t="s">
        <v>436</v>
      </c>
      <c r="K3429" s="106"/>
      <c r="L3429" s="106"/>
      <c r="M3429" s="106"/>
      <c r="N3429" s="106" t="s">
        <v>6717</v>
      </c>
      <c r="O3429" s="136">
        <v>48</v>
      </c>
      <c r="P3429" s="106" t="s">
        <v>441</v>
      </c>
      <c r="Q3429" s="86"/>
    </row>
    <row r="3430" spans="1:17" x14ac:dyDescent="0.25">
      <c r="A3430" s="143"/>
      <c r="B3430" s="143" t="str">
        <f>IF(A3430&gt;"",IF(A3430=E3430,"No",(IF(IFERROR(VLOOKUP(A3430,E:E,1,FALSE)=A3430,FALSE),"Duplicate",IF(E3430&gt;"","Mismatch","IT Only")))),"No")</f>
        <v>No</v>
      </c>
      <c r="C3430" s="86" t="s">
        <v>430</v>
      </c>
      <c r="D3430" s="143" t="s">
        <v>431</v>
      </c>
      <c r="E3430" s="143" t="s">
        <v>3583</v>
      </c>
      <c r="F3430" s="143" t="str">
        <f>IF(E3430=0,"N/A",IF(IF(E3430&gt;"",COUNTIF(E:E,E3430),0)&gt;1,"Yes","No"))</f>
        <v>No</v>
      </c>
      <c r="G3430" s="106" t="s">
        <v>3584</v>
      </c>
      <c r="H3430" s="106" t="s">
        <v>644</v>
      </c>
      <c r="I3430" s="106" t="s">
        <v>435</v>
      </c>
      <c r="J3430" s="106" t="s">
        <v>436</v>
      </c>
      <c r="K3430" s="106"/>
      <c r="L3430" s="106"/>
      <c r="M3430" s="106"/>
      <c r="N3430" s="106" t="s">
        <v>3583</v>
      </c>
      <c r="O3430" s="136">
        <v>48</v>
      </c>
      <c r="P3430" s="106" t="s">
        <v>881</v>
      </c>
      <c r="Q3430" s="86"/>
    </row>
    <row r="3431" spans="1:17" x14ac:dyDescent="0.25">
      <c r="A3431" s="143"/>
      <c r="B3431" s="143" t="str">
        <f>IF(A3431&gt;"",IF(A3431=E3431,"No",(IF(IFERROR(VLOOKUP(A3431,E:E,1,FALSE)=A3431,FALSE),"Duplicate",IF(E3431&gt;"","Mismatch","IT Only")))),"No")</f>
        <v>No</v>
      </c>
      <c r="C3431" s="86" t="s">
        <v>430</v>
      </c>
      <c r="D3431" s="143" t="s">
        <v>431</v>
      </c>
      <c r="E3431" s="143" t="s">
        <v>8894</v>
      </c>
      <c r="F3431" s="143" t="str">
        <f>IF(E3431=0,"N/A",IF(IF(E3431&gt;"",COUNTIF(E:E,E3431),0)&gt;1,"Yes","No"))</f>
        <v>No</v>
      </c>
      <c r="G3431" s="106" t="s">
        <v>8895</v>
      </c>
      <c r="H3431" s="106" t="s">
        <v>644</v>
      </c>
      <c r="I3431" s="106" t="s">
        <v>435</v>
      </c>
      <c r="J3431" s="106" t="s">
        <v>436</v>
      </c>
      <c r="K3431" s="106"/>
      <c r="L3431" s="106"/>
      <c r="M3431" s="106"/>
      <c r="N3431" s="106" t="s">
        <v>8894</v>
      </c>
      <c r="O3431" s="136">
        <v>48</v>
      </c>
      <c r="P3431" s="106" t="s">
        <v>881</v>
      </c>
      <c r="Q3431" s="86"/>
    </row>
    <row r="3432" spans="1:17" x14ac:dyDescent="0.25">
      <c r="A3432" s="143"/>
      <c r="B3432" s="143" t="str">
        <f>IF(A3432&gt;"",IF(A3432=E3432,"No",(IF(IFERROR(VLOOKUP(A3432,E:E,1,FALSE)=A3432,FALSE),"Duplicate",IF(E3432&gt;"","Mismatch","IT Only")))),"No")</f>
        <v>No</v>
      </c>
      <c r="C3432" s="86" t="s">
        <v>430</v>
      </c>
      <c r="D3432" s="143" t="s">
        <v>431</v>
      </c>
      <c r="E3432" s="143" t="s">
        <v>6383</v>
      </c>
      <c r="F3432" s="143" t="str">
        <f>IF(E3432=0,"N/A",IF(IF(E3432&gt;"",COUNTIF(E:E,E3432),0)&gt;1,"Yes","No"))</f>
        <v>No</v>
      </c>
      <c r="G3432" s="106" t="s">
        <v>6384</v>
      </c>
      <c r="H3432" s="106" t="s">
        <v>440</v>
      </c>
      <c r="I3432" s="106" t="s">
        <v>435</v>
      </c>
      <c r="J3432" s="106" t="s">
        <v>436</v>
      </c>
      <c r="K3432" s="106"/>
      <c r="L3432" s="106"/>
      <c r="M3432" s="106"/>
      <c r="N3432" s="106" t="s">
        <v>6383</v>
      </c>
      <c r="O3432" s="136">
        <v>48</v>
      </c>
      <c r="P3432" s="106" t="s">
        <v>441</v>
      </c>
      <c r="Q3432" s="86"/>
    </row>
    <row r="3433" spans="1:17" s="143" customFormat="1" x14ac:dyDescent="0.25">
      <c r="B3433" s="143" t="str">
        <f>IF(A3433&gt;"",IF(A3433=E3433,"No",(IF(IFERROR(VLOOKUP(A3433,E:E,1,FALSE)=A3433,FALSE),"Duplicate",IF(E3433&gt;"","Mismatch","IT Only")))),"No")</f>
        <v>No</v>
      </c>
      <c r="C3433" s="86" t="s">
        <v>430</v>
      </c>
      <c r="D3433" s="143" t="s">
        <v>431</v>
      </c>
      <c r="E3433" s="143" t="s">
        <v>6538</v>
      </c>
      <c r="F3433" s="143" t="str">
        <f>IF(E3433=0,"N/A",IF(IF(E3433&gt;"",COUNTIF(E:E,E3433),0)&gt;1,"Yes","No"))</f>
        <v>No</v>
      </c>
      <c r="G3433" s="106" t="s">
        <v>6539</v>
      </c>
      <c r="H3433" s="106" t="s">
        <v>440</v>
      </c>
      <c r="I3433" s="106" t="s">
        <v>435</v>
      </c>
      <c r="J3433" s="106" t="s">
        <v>436</v>
      </c>
      <c r="K3433" s="106"/>
      <c r="L3433" s="106"/>
      <c r="M3433" s="106"/>
      <c r="N3433" s="106" t="s">
        <v>6538</v>
      </c>
      <c r="O3433" s="136">
        <v>48</v>
      </c>
      <c r="P3433" s="106" t="s">
        <v>441</v>
      </c>
      <c r="Q3433" s="86"/>
    </row>
    <row r="3434" spans="1:17" s="143" customFormat="1" x14ac:dyDescent="0.25">
      <c r="B3434" s="143" t="str">
        <f>IF(A3434&gt;"",IF(A3434=E3434,"No",(IF(IFERROR(VLOOKUP(A3434,E:E,1,FALSE)=A3434,FALSE),"Duplicate",IF(E3434&gt;"","Mismatch","IT Only")))),"No")</f>
        <v>No</v>
      </c>
      <c r="C3434" s="86" t="s">
        <v>430</v>
      </c>
      <c r="D3434" s="143" t="s">
        <v>431</v>
      </c>
      <c r="E3434" s="143" t="s">
        <v>6536</v>
      </c>
      <c r="F3434" s="143" t="str">
        <f>IF(E3434=0,"N/A",IF(IF(E3434&gt;"",COUNTIF(E:E,E3434),0)&gt;1,"Yes","No"))</f>
        <v>No</v>
      </c>
      <c r="G3434" s="106" t="s">
        <v>6537</v>
      </c>
      <c r="H3434" s="106" t="s">
        <v>440</v>
      </c>
      <c r="I3434" s="106" t="s">
        <v>435</v>
      </c>
      <c r="J3434" s="106" t="s">
        <v>436</v>
      </c>
      <c r="K3434" s="106"/>
      <c r="L3434" s="106"/>
      <c r="M3434" s="106"/>
      <c r="N3434" s="106" t="s">
        <v>6536</v>
      </c>
      <c r="O3434" s="136">
        <v>48</v>
      </c>
      <c r="P3434" s="106" t="s">
        <v>441</v>
      </c>
      <c r="Q3434" s="86"/>
    </row>
    <row r="3435" spans="1:17" s="143" customFormat="1" x14ac:dyDescent="0.25">
      <c r="B3435" s="143" t="str">
        <f>IF(A3435&gt;"",IF(A3435=E3435,"No",(IF(IFERROR(VLOOKUP(A3435,E:E,1,FALSE)=A3435,FALSE),"Duplicate",IF(E3435&gt;"","Mismatch","IT Only")))),"No")</f>
        <v>No</v>
      </c>
      <c r="C3435" s="86" t="s">
        <v>430</v>
      </c>
      <c r="D3435" s="143" t="s">
        <v>431</v>
      </c>
      <c r="E3435" s="143" t="s">
        <v>438</v>
      </c>
      <c r="F3435" s="143" t="str">
        <f>IF(E3435=0,"N/A",IF(IF(E3435&gt;"",COUNTIF(E:E,E3435),0)&gt;1,"Yes","No"))</f>
        <v>No</v>
      </c>
      <c r="G3435" s="106" t="s">
        <v>439</v>
      </c>
      <c r="H3435" s="106" t="s">
        <v>440</v>
      </c>
      <c r="I3435" s="106" t="s">
        <v>435</v>
      </c>
      <c r="J3435" s="106" t="s">
        <v>436</v>
      </c>
      <c r="K3435" s="106">
        <v>40.596229999999998</v>
      </c>
      <c r="L3435" s="106">
        <v>-89.66489</v>
      </c>
      <c r="M3435" s="106"/>
      <c r="N3435" s="106" t="s">
        <v>438</v>
      </c>
      <c r="O3435" s="136">
        <v>48</v>
      </c>
      <c r="P3435" s="106" t="s">
        <v>441</v>
      </c>
      <c r="Q3435" s="86"/>
    </row>
    <row r="3436" spans="1:17" s="143" customFormat="1" x14ac:dyDescent="0.25">
      <c r="B3436" s="143" t="str">
        <f>IF(A3436&gt;"",IF(A3436=E3436,"No",(IF(IFERROR(VLOOKUP(A3436,E:E,1,FALSE)=A3436,FALSE),"Duplicate",IF(E3436&gt;"","Mismatch","IT Only")))),"No")</f>
        <v>No</v>
      </c>
      <c r="C3436" s="86" t="s">
        <v>430</v>
      </c>
      <c r="D3436" s="143" t="s">
        <v>431</v>
      </c>
      <c r="E3436" s="143" t="s">
        <v>5086</v>
      </c>
      <c r="F3436" s="143" t="str">
        <f>IF(E3436=0,"N/A",IF(IF(E3436&gt;"",COUNTIF(E:E,E3436),0)&gt;1,"Yes","No"))</f>
        <v>No</v>
      </c>
      <c r="G3436" s="106" t="s">
        <v>5087</v>
      </c>
      <c r="H3436" s="106" t="s">
        <v>440</v>
      </c>
      <c r="I3436" s="106" t="s">
        <v>435</v>
      </c>
      <c r="J3436" s="106" t="s">
        <v>436</v>
      </c>
      <c r="K3436" s="106"/>
      <c r="L3436" s="106"/>
      <c r="M3436" s="106"/>
      <c r="N3436" s="106" t="s">
        <v>5086</v>
      </c>
      <c r="O3436" s="136">
        <v>48</v>
      </c>
      <c r="P3436" s="106" t="s">
        <v>441</v>
      </c>
      <c r="Q3436" s="86"/>
    </row>
    <row r="3437" spans="1:17" s="143" customFormat="1" x14ac:dyDescent="0.25">
      <c r="B3437" s="143" t="str">
        <f>IF(A3437&gt;"",IF(A3437=E3437,"No",(IF(IFERROR(VLOOKUP(A3437,E:E,1,FALSE)=A3437,FALSE),"Duplicate",IF(E3437&gt;"","Mismatch","IT Only")))),"No")</f>
        <v>No</v>
      </c>
      <c r="C3437" s="86" t="s">
        <v>430</v>
      </c>
      <c r="D3437" s="143" t="s">
        <v>431</v>
      </c>
      <c r="E3437" s="143" t="s">
        <v>8124</v>
      </c>
      <c r="F3437" s="143" t="str">
        <f>IF(E3437=0,"N/A",IF(IF(E3437&gt;"",COUNTIF(E:E,E3437),0)&gt;1,"Yes","No"))</f>
        <v>No</v>
      </c>
      <c r="G3437" s="106" t="s">
        <v>8125</v>
      </c>
      <c r="H3437" s="106" t="s">
        <v>440</v>
      </c>
      <c r="I3437" s="106" t="s">
        <v>435</v>
      </c>
      <c r="J3437" s="106" t="s">
        <v>436</v>
      </c>
      <c r="K3437" s="106"/>
      <c r="L3437" s="106"/>
      <c r="M3437" s="106"/>
      <c r="N3437" s="106" t="s">
        <v>8124</v>
      </c>
      <c r="O3437" s="136">
        <v>48</v>
      </c>
      <c r="P3437" s="106" t="s">
        <v>513</v>
      </c>
      <c r="Q3437" s="86"/>
    </row>
    <row r="3438" spans="1:17" s="143" customFormat="1" x14ac:dyDescent="0.25">
      <c r="B3438" s="143" t="str">
        <f>IF(A3438&gt;"",IF(A3438=E3438,"No",(IF(IFERROR(VLOOKUP(A3438,E:E,1,FALSE)=A3438,FALSE),"Duplicate",IF(E3438&gt;"","Mismatch","IT Only")))),"No")</f>
        <v>No</v>
      </c>
      <c r="C3438" s="86" t="s">
        <v>430</v>
      </c>
      <c r="D3438" s="143" t="s">
        <v>431</v>
      </c>
      <c r="E3438" s="143" t="s">
        <v>2357</v>
      </c>
      <c r="F3438" s="143" t="str">
        <f>IF(E3438=0,"N/A",IF(IF(E3438&gt;"",COUNTIF(E:E,E3438),0)&gt;1,"Yes","No"))</f>
        <v>No</v>
      </c>
      <c r="G3438" s="106" t="s">
        <v>2358</v>
      </c>
      <c r="H3438" s="106" t="s">
        <v>440</v>
      </c>
      <c r="I3438" s="106" t="s">
        <v>435</v>
      </c>
      <c r="J3438" s="106" t="s">
        <v>436</v>
      </c>
      <c r="K3438" s="106"/>
      <c r="L3438" s="106"/>
      <c r="M3438" s="106"/>
      <c r="N3438" s="106" t="s">
        <v>2357</v>
      </c>
      <c r="O3438" s="136">
        <v>48</v>
      </c>
      <c r="P3438" s="106" t="s">
        <v>513</v>
      </c>
      <c r="Q3438" s="86"/>
    </row>
    <row r="3439" spans="1:17" s="143" customFormat="1" x14ac:dyDescent="0.25">
      <c r="B3439" s="143" t="str">
        <f>IF(A3439&gt;"",IF(A3439=E3439,"No",(IF(IFERROR(VLOOKUP(A3439,E:E,1,FALSE)=A3439,FALSE),"Duplicate",IF(E3439&gt;"","Mismatch","IT Only")))),"No")</f>
        <v>No</v>
      </c>
      <c r="C3439" s="86" t="s">
        <v>430</v>
      </c>
      <c r="D3439" s="143" t="s">
        <v>431</v>
      </c>
      <c r="E3439" s="143" t="s">
        <v>8545</v>
      </c>
      <c r="F3439" s="143" t="str">
        <f>IF(E3439=0,"N/A",IF(IF(E3439&gt;"",COUNTIF(E:E,E3439),0)&gt;1,"Yes","No"))</f>
        <v>No</v>
      </c>
      <c r="G3439" s="106" t="s">
        <v>8546</v>
      </c>
      <c r="H3439" s="106" t="s">
        <v>440</v>
      </c>
      <c r="I3439" s="106" t="s">
        <v>435</v>
      </c>
      <c r="J3439" s="106" t="s">
        <v>436</v>
      </c>
      <c r="K3439" s="106"/>
      <c r="L3439" s="106"/>
      <c r="M3439" s="106"/>
      <c r="N3439" s="106" t="s">
        <v>8545</v>
      </c>
      <c r="O3439" s="136">
        <v>48</v>
      </c>
      <c r="P3439" s="106" t="s">
        <v>441</v>
      </c>
      <c r="Q3439" s="86"/>
    </row>
    <row r="3440" spans="1:17" s="143" customFormat="1" x14ac:dyDescent="0.25">
      <c r="B3440" s="143" t="str">
        <f>IF(A3440&gt;"",IF(A3440=E3440,"No",(IF(IFERROR(VLOOKUP(A3440,E:E,1,FALSE)=A3440,FALSE),"Duplicate",IF(E3440&gt;"","Mismatch","IT Only")))),"No")</f>
        <v>No</v>
      </c>
      <c r="C3440" s="86" t="s">
        <v>430</v>
      </c>
      <c r="D3440" s="143" t="s">
        <v>431</v>
      </c>
      <c r="E3440" s="143" t="s">
        <v>8799</v>
      </c>
      <c r="F3440" s="143" t="str">
        <f>IF(E3440=0,"N/A",IF(IF(E3440&gt;"",COUNTIF(E:E,E3440),0)&gt;1,"Yes","No"))</f>
        <v>No</v>
      </c>
      <c r="G3440" s="106" t="s">
        <v>8800</v>
      </c>
      <c r="H3440" s="106" t="s">
        <v>440</v>
      </c>
      <c r="I3440" s="106" t="s">
        <v>435</v>
      </c>
      <c r="J3440" s="106" t="s">
        <v>436</v>
      </c>
      <c r="K3440" s="106"/>
      <c r="L3440" s="106"/>
      <c r="M3440" s="106"/>
      <c r="N3440" s="106" t="s">
        <v>8799</v>
      </c>
      <c r="O3440" s="136">
        <v>48</v>
      </c>
      <c r="P3440" s="106" t="s">
        <v>513</v>
      </c>
      <c r="Q3440" s="86"/>
    </row>
    <row r="3441" spans="1:17" s="143" customFormat="1" x14ac:dyDescent="0.25">
      <c r="B3441" s="143" t="str">
        <f>IF(A3441&gt;"",IF(A3441=E3441,"No",(IF(IFERROR(VLOOKUP(A3441,E:E,1,FALSE)=A3441,FALSE),"Duplicate",IF(E3441&gt;"","Mismatch","IT Only")))),"No")</f>
        <v>No</v>
      </c>
      <c r="C3441" s="86" t="s">
        <v>430</v>
      </c>
      <c r="D3441" s="143" t="s">
        <v>431</v>
      </c>
      <c r="E3441" s="143" t="s">
        <v>1882</v>
      </c>
      <c r="F3441" s="143" t="str">
        <f>IF(E3441=0,"N/A",IF(IF(E3441&gt;"",COUNTIF(E:E,E3441),0)&gt;1,"Yes","No"))</f>
        <v>No</v>
      </c>
      <c r="G3441" s="106" t="s">
        <v>1883</v>
      </c>
      <c r="H3441" s="106" t="s">
        <v>440</v>
      </c>
      <c r="I3441" s="106" t="s">
        <v>435</v>
      </c>
      <c r="J3441" s="106" t="s">
        <v>436</v>
      </c>
      <c r="K3441" s="106"/>
      <c r="L3441" s="106"/>
      <c r="M3441" s="106"/>
      <c r="N3441" s="106" t="s">
        <v>1882</v>
      </c>
      <c r="O3441" s="136">
        <v>48</v>
      </c>
      <c r="P3441" s="106" t="s">
        <v>441</v>
      </c>
      <c r="Q3441" s="86"/>
    </row>
    <row r="3442" spans="1:17" s="205" customFormat="1" x14ac:dyDescent="0.25">
      <c r="A3442" s="143"/>
      <c r="B3442" s="143" t="str">
        <f>IF(A3442&gt;"",IF(A3442=E3442,"No",(IF(IFERROR(VLOOKUP(A3442,E:E,1,FALSE)=A3442,FALSE),"Duplicate",IF(E3442&gt;"","Mismatch","IT Only")))),"No")</f>
        <v>No</v>
      </c>
      <c r="C3442" s="86" t="s">
        <v>430</v>
      </c>
      <c r="D3442" s="143" t="s">
        <v>431</v>
      </c>
      <c r="E3442" s="143" t="s">
        <v>8795</v>
      </c>
      <c r="F3442" s="143" t="str">
        <f>IF(E3442=0,"N/A",IF(IF(E3442&gt;"",COUNTIF(E:E,E3442),0)&gt;1,"Yes","No"))</f>
        <v>No</v>
      </c>
      <c r="G3442" s="106" t="s">
        <v>8796</v>
      </c>
      <c r="H3442" s="106" t="s">
        <v>440</v>
      </c>
      <c r="I3442" s="106" t="s">
        <v>435</v>
      </c>
      <c r="J3442" s="106" t="s">
        <v>436</v>
      </c>
      <c r="K3442" s="106"/>
      <c r="L3442" s="106"/>
      <c r="M3442" s="106"/>
      <c r="N3442" s="106" t="s">
        <v>8795</v>
      </c>
      <c r="O3442" s="136">
        <v>48</v>
      </c>
      <c r="P3442" s="106" t="s">
        <v>441</v>
      </c>
      <c r="Q3442" s="86"/>
    </row>
    <row r="3443" spans="1:17" s="143" customFormat="1" x14ac:dyDescent="0.25">
      <c r="B3443" s="143" t="str">
        <f>IF(A3443&gt;"",IF(A3443=E3443,"No",(IF(IFERROR(VLOOKUP(A3443,E:E,1,FALSE)=A3443,FALSE),"Duplicate",IF(E3443&gt;"","Mismatch","IT Only")))),"No")</f>
        <v>No</v>
      </c>
      <c r="C3443" s="86" t="s">
        <v>430</v>
      </c>
      <c r="D3443" s="143" t="s">
        <v>431</v>
      </c>
      <c r="E3443" s="143" t="s">
        <v>9718</v>
      </c>
      <c r="F3443" s="143" t="str">
        <f>IF(E3443=0,"N/A",IF(IF(E3443&gt;"",COUNTIF(E:E,E3443),0)&gt;1,"Yes","No"))</f>
        <v>No</v>
      </c>
      <c r="G3443" s="106" t="s">
        <v>9719</v>
      </c>
      <c r="H3443" s="106" t="s">
        <v>672</v>
      </c>
      <c r="I3443" s="106" t="s">
        <v>445</v>
      </c>
      <c r="J3443" s="106" t="s">
        <v>436</v>
      </c>
      <c r="K3443" s="106">
        <v>40.106266669999997</v>
      </c>
      <c r="L3443" s="106">
        <v>-88.463333329999998</v>
      </c>
      <c r="M3443" s="106"/>
      <c r="N3443" s="106" t="s">
        <v>9720</v>
      </c>
      <c r="O3443" s="106" t="s">
        <v>9721</v>
      </c>
      <c r="P3443" s="106" t="s">
        <v>675</v>
      </c>
      <c r="Q3443" s="106" t="s">
        <v>676</v>
      </c>
    </row>
    <row r="3444" spans="1:17" s="143" customFormat="1" x14ac:dyDescent="0.25">
      <c r="A3444" s="143" t="s">
        <v>9695</v>
      </c>
      <c r="B3444" s="143" t="str">
        <f>IF(A3444&gt;"",IF(A3444=E3444,"No",(IF(IFERROR(VLOOKUP(A3444,E:E,1,FALSE)=A3444,FALSE),"Duplicate",IF(E3444&gt;"","Mismatch","IT Only")))),"No")</f>
        <v>No</v>
      </c>
      <c r="C3444" s="86" t="s">
        <v>430</v>
      </c>
      <c r="D3444" s="143" t="s">
        <v>472</v>
      </c>
      <c r="E3444" s="143" t="s">
        <v>9696</v>
      </c>
      <c r="F3444" s="143" t="str">
        <f>IF(E3444=0,"N/A",IF(IF(E3444&gt;"",COUNTIF(E:E,E3444),0)&gt;1,"Yes","No"))</f>
        <v>No</v>
      </c>
      <c r="G3444" s="106" t="s">
        <v>9697</v>
      </c>
      <c r="H3444" s="106" t="s">
        <v>672</v>
      </c>
      <c r="I3444" s="106" t="s">
        <v>445</v>
      </c>
      <c r="J3444" s="106" t="s">
        <v>552</v>
      </c>
      <c r="K3444" s="106">
        <v>40.086849999999998</v>
      </c>
      <c r="L3444" s="106">
        <v>-87.668750000000003</v>
      </c>
      <c r="M3444" s="106"/>
      <c r="N3444" s="106" t="s">
        <v>9696</v>
      </c>
      <c r="O3444" s="106" t="s">
        <v>9698</v>
      </c>
      <c r="P3444" s="106" t="s">
        <v>1704</v>
      </c>
      <c r="Q3444" s="106" t="s">
        <v>1705</v>
      </c>
    </row>
    <row r="3445" spans="1:17" s="143" customFormat="1" x14ac:dyDescent="0.25">
      <c r="B3445" s="143" t="str">
        <f>IF(A3445&gt;"",IF(A3445=E3445,"No",(IF(IFERROR(VLOOKUP(A3445,E:E,1,FALSE)=A3445,FALSE),"Duplicate",IF(E3445&gt;"","Mismatch","IT Only")))),"No")</f>
        <v>No</v>
      </c>
      <c r="C3445" s="86" t="s">
        <v>430</v>
      </c>
      <c r="D3445" s="143" t="s">
        <v>431</v>
      </c>
      <c r="E3445" s="143" t="s">
        <v>9588</v>
      </c>
      <c r="F3445" s="143" t="str">
        <f>IF(E3445=0,"N/A",IF(IF(E3445&gt;"",COUNTIF(E:E,E3445),0)&gt;1,"Yes","No"))</f>
        <v>No</v>
      </c>
      <c r="G3445" s="106" t="s">
        <v>9589</v>
      </c>
      <c r="H3445" s="106" t="s">
        <v>489</v>
      </c>
      <c r="I3445" s="106" t="s">
        <v>435</v>
      </c>
      <c r="J3445" s="106" t="s">
        <v>436</v>
      </c>
      <c r="K3445" s="106">
        <v>39.908949999999997</v>
      </c>
      <c r="L3445" s="106">
        <v>-94.238483329999994</v>
      </c>
      <c r="M3445" s="106"/>
      <c r="N3445" s="106" t="s">
        <v>9588</v>
      </c>
      <c r="O3445" s="133">
        <v>981</v>
      </c>
      <c r="P3445" s="106" t="s">
        <v>657</v>
      </c>
      <c r="Q3445" s="86"/>
    </row>
    <row r="3446" spans="1:17" s="143" customFormat="1" x14ac:dyDescent="0.25">
      <c r="B3446" s="143" t="str">
        <f>IF(A3446&gt;"",IF(A3446=E3446,"No",(IF(IFERROR(VLOOKUP(A3446,E:E,1,FALSE)=A3446,FALSE),"Duplicate",IF(E3446&gt;"","Mismatch","IT Only")))),"No")</f>
        <v>No</v>
      </c>
      <c r="C3446" s="86" t="s">
        <v>430</v>
      </c>
      <c r="D3446" s="143" t="s">
        <v>431</v>
      </c>
      <c r="E3446" s="143" t="s">
        <v>9564</v>
      </c>
      <c r="F3446" s="143" t="str">
        <f>IF(E3446=0,"N/A",IF(IF(E3446&gt;"",COUNTIF(E:E,E3446),0)&gt;1,"Yes","No"))</f>
        <v>No</v>
      </c>
      <c r="G3446" s="106" t="s">
        <v>9565</v>
      </c>
      <c r="H3446" s="106" t="s">
        <v>516</v>
      </c>
      <c r="I3446" s="106" t="s">
        <v>445</v>
      </c>
      <c r="J3446" s="106" t="s">
        <v>436</v>
      </c>
      <c r="K3446" s="106">
        <v>38.327866669999999</v>
      </c>
      <c r="L3446" s="106">
        <v>-90.182599999999994</v>
      </c>
      <c r="M3446" s="106"/>
      <c r="N3446" s="106" t="s">
        <v>9566</v>
      </c>
      <c r="O3446" s="106" t="s">
        <v>9567</v>
      </c>
      <c r="P3446" s="106" t="s">
        <v>524</v>
      </c>
      <c r="Q3446" s="106" t="s">
        <v>525</v>
      </c>
    </row>
    <row r="3447" spans="1:17" s="143" customFormat="1" x14ac:dyDescent="0.25">
      <c r="B3447" s="143" t="str">
        <f>IF(A3447&gt;"",IF(A3447=E3447,"No",(IF(IFERROR(VLOOKUP(A3447,E:E,1,FALSE)=A3447,FALSE),"Duplicate",IF(E3447&gt;"","Mismatch","IT Only")))),"No")</f>
        <v>No</v>
      </c>
      <c r="C3447" s="86" t="s">
        <v>430</v>
      </c>
      <c r="D3447" s="143" t="s">
        <v>431</v>
      </c>
      <c r="E3447" s="143" t="s">
        <v>9568</v>
      </c>
      <c r="F3447" s="143" t="str">
        <f>IF(E3447=0,"N/A",IF(IF(E3447&gt;"",COUNTIF(E:E,E3447),0)&gt;1,"Yes","No"))</f>
        <v>No</v>
      </c>
      <c r="G3447" s="106" t="s">
        <v>9569</v>
      </c>
      <c r="H3447" s="106" t="s">
        <v>516</v>
      </c>
      <c r="I3447" s="106" t="s">
        <v>445</v>
      </c>
      <c r="J3447" s="106" t="s">
        <v>436</v>
      </c>
      <c r="K3447" s="106">
        <v>38.358590999999997</v>
      </c>
      <c r="L3447" s="106">
        <v>-90.179794000000001</v>
      </c>
      <c r="M3447" s="106"/>
      <c r="N3447" s="106" t="s">
        <v>9568</v>
      </c>
      <c r="O3447" s="106" t="s">
        <v>9570</v>
      </c>
      <c r="P3447" s="106" t="s">
        <v>524</v>
      </c>
      <c r="Q3447" s="106" t="s">
        <v>525</v>
      </c>
    </row>
    <row r="3448" spans="1:17" s="143" customFormat="1" x14ac:dyDescent="0.25">
      <c r="C3448" s="86" t="s">
        <v>430</v>
      </c>
      <c r="D3448" s="143" t="s">
        <v>464</v>
      </c>
      <c r="E3448" s="143" t="s">
        <v>10259</v>
      </c>
      <c r="F3448" s="143" t="s">
        <v>32</v>
      </c>
      <c r="G3448" s="139" t="s">
        <v>10260</v>
      </c>
      <c r="H3448" s="106" t="s">
        <v>493</v>
      </c>
      <c r="I3448" s="106" t="s">
        <v>445</v>
      </c>
      <c r="J3448" s="106"/>
      <c r="K3448" s="139">
        <v>40.475900000000003</v>
      </c>
      <c r="L3448" s="139">
        <v>-89.006299999999996</v>
      </c>
      <c r="M3448" s="139" t="s">
        <v>10261</v>
      </c>
      <c r="N3448" s="106"/>
      <c r="O3448" s="106"/>
      <c r="P3448" s="106"/>
      <c r="Q3448" s="106"/>
    </row>
    <row r="3449" spans="1:17" s="143" customFormat="1" x14ac:dyDescent="0.25">
      <c r="B3449" s="143" t="str">
        <f>IF(A3449&gt;"",IF(A3449=E3449,"No",(IF(IFERROR(VLOOKUP(A3449,E:E,1,FALSE)=A3449,FALSE),"Duplicate",IF(E3449&gt;"","Mismatch","IT Only")))),"No")</f>
        <v>No</v>
      </c>
      <c r="C3449" s="86" t="s">
        <v>430</v>
      </c>
      <c r="D3449" s="143" t="s">
        <v>431</v>
      </c>
      <c r="E3449" s="143" t="s">
        <v>2566</v>
      </c>
      <c r="F3449" s="143" t="str">
        <f>IF(E3449=0,"N/A",IF(IF(E3449&gt;"",COUNTIF(E:E,E3449),0)&gt;1,"Yes","No"))</f>
        <v>No</v>
      </c>
      <c r="G3449" s="106" t="s">
        <v>2567</v>
      </c>
      <c r="H3449" s="106" t="s">
        <v>434</v>
      </c>
      <c r="I3449" s="106" t="s">
        <v>435</v>
      </c>
      <c r="J3449" s="106" t="s">
        <v>436</v>
      </c>
      <c r="K3449" s="106"/>
      <c r="L3449" s="106"/>
      <c r="M3449" s="106"/>
      <c r="N3449" s="106" t="s">
        <v>2566</v>
      </c>
      <c r="O3449" s="136">
        <v>48</v>
      </c>
      <c r="P3449" s="106" t="s">
        <v>461</v>
      </c>
      <c r="Q3449" s="86"/>
    </row>
    <row r="3450" spans="1:17" s="143" customFormat="1" x14ac:dyDescent="0.25">
      <c r="A3450" s="90"/>
      <c r="B3450" s="90" t="str">
        <f>IF(A3450&gt;"",IF(A3450=E3450,"No",(IF(IFERROR(VLOOKUP(A3450,E:E,1,FALSE)=A3450,FALSE),"Duplicate",IF(E3450&gt;"","Mismatch","IT Only")))),"No")</f>
        <v>No</v>
      </c>
      <c r="C3450" s="91" t="s">
        <v>451</v>
      </c>
      <c r="D3450" s="90" t="s">
        <v>431</v>
      </c>
      <c r="E3450" s="90" t="s">
        <v>6174</v>
      </c>
      <c r="F3450" s="90" t="str">
        <f>IF(E3450=0,"N/A",IF(IF(E3450&gt;"",COUNTIF(E:E,E3450),0)&gt;1,"Yes","No"))</f>
        <v>No</v>
      </c>
      <c r="G3450" s="129" t="s">
        <v>6175</v>
      </c>
      <c r="H3450" s="129" t="s">
        <v>1730</v>
      </c>
      <c r="I3450" s="129" t="s">
        <v>435</v>
      </c>
      <c r="J3450" s="129" t="s">
        <v>436</v>
      </c>
      <c r="K3450" s="129"/>
      <c r="L3450" s="129"/>
      <c r="M3450" s="129"/>
      <c r="N3450" s="129" t="s">
        <v>6174</v>
      </c>
      <c r="O3450" s="140">
        <v>48</v>
      </c>
      <c r="P3450" s="129" t="s">
        <v>699</v>
      </c>
      <c r="Q3450" s="138"/>
    </row>
    <row r="3451" spans="1:17" s="143" customFormat="1" x14ac:dyDescent="0.25">
      <c r="B3451" s="143" t="str">
        <f>IF(A3451&gt;"",IF(A3451=E3451,"No",(IF(IFERROR(VLOOKUP(A3451,E:E,1,FALSE)=A3451,FALSE),"Duplicate",IF(E3451&gt;"","Mismatch","IT Only")))),"No")</f>
        <v>No</v>
      </c>
      <c r="C3451" s="86" t="s">
        <v>430</v>
      </c>
      <c r="D3451" s="143" t="s">
        <v>431</v>
      </c>
      <c r="E3451" s="143" t="s">
        <v>6435</v>
      </c>
      <c r="F3451" s="143" t="str">
        <f>IF(E3451=0,"N/A",IF(IF(E3451&gt;"",COUNTIF(E:E,E3451),0)&gt;1,"Yes","No"))</f>
        <v>No</v>
      </c>
      <c r="G3451" s="106" t="s">
        <v>6436</v>
      </c>
      <c r="H3451" s="106" t="s">
        <v>434</v>
      </c>
      <c r="I3451" s="106" t="s">
        <v>435</v>
      </c>
      <c r="J3451" s="106" t="s">
        <v>436</v>
      </c>
      <c r="K3451" s="106"/>
      <c r="L3451" s="106"/>
      <c r="M3451" s="106"/>
      <c r="N3451" s="106" t="s">
        <v>6435</v>
      </c>
      <c r="O3451" s="136">
        <v>48</v>
      </c>
      <c r="P3451" s="106" t="s">
        <v>699</v>
      </c>
      <c r="Q3451" s="86"/>
    </row>
    <row r="3452" spans="1:17" s="143" customFormat="1" x14ac:dyDescent="0.25">
      <c r="B3452" s="143" t="str">
        <f>IF(A3452&gt;"",IF(A3452=E3452,"No",(IF(IFERROR(VLOOKUP(A3452,E:E,1,FALSE)=A3452,FALSE),"Duplicate",IF(E3452&gt;"","Mismatch","IT Only")))),"No")</f>
        <v>No</v>
      </c>
      <c r="C3452" s="86" t="s">
        <v>430</v>
      </c>
      <c r="D3452" s="143" t="s">
        <v>431</v>
      </c>
      <c r="E3452" s="143" t="s">
        <v>697</v>
      </c>
      <c r="F3452" s="84" t="str">
        <f>IF(E3452=0,"N/A",IF(IF(E3452&gt;"",COUNTIF(E:E,E3452),0)&gt;1,"Yes","No"))</f>
        <v>No</v>
      </c>
      <c r="G3452" s="106" t="s">
        <v>698</v>
      </c>
      <c r="H3452" s="106" t="s">
        <v>434</v>
      </c>
      <c r="I3452" s="106" t="s">
        <v>435</v>
      </c>
      <c r="J3452" s="106" t="s">
        <v>436</v>
      </c>
      <c r="K3452" s="106"/>
      <c r="L3452" s="106"/>
      <c r="M3452" s="106"/>
      <c r="N3452" s="106" t="s">
        <v>697</v>
      </c>
      <c r="O3452" s="136">
        <v>48</v>
      </c>
      <c r="P3452" s="106" t="s">
        <v>699</v>
      </c>
      <c r="Q3452" s="86"/>
    </row>
    <row r="3453" spans="1:17" s="143" customFormat="1" x14ac:dyDescent="0.25">
      <c r="B3453" s="143" t="str">
        <f>IF(A3453&gt;"",IF(A3453=E3453,"No",(IF(IFERROR(VLOOKUP(A3453,E:E,1,FALSE)=A3453,FALSE),"Duplicate",IF(E3453&gt;"","Mismatch","IT Only")))),"No")</f>
        <v>No</v>
      </c>
      <c r="C3453" s="86" t="s">
        <v>430</v>
      </c>
      <c r="D3453" s="143" t="s">
        <v>431</v>
      </c>
      <c r="E3453" s="143" t="s">
        <v>1523</v>
      </c>
      <c r="F3453" s="143" t="str">
        <f>IF(E3453=0,"N/A",IF(IF(E3453&gt;"",COUNTIF(E:E,E3453),0)&gt;1,"Yes","No"))</f>
        <v>No</v>
      </c>
      <c r="G3453" s="106" t="s">
        <v>1524</v>
      </c>
      <c r="H3453" s="106" t="s">
        <v>434</v>
      </c>
      <c r="I3453" s="106" t="s">
        <v>435</v>
      </c>
      <c r="J3453" s="106" t="s">
        <v>436</v>
      </c>
      <c r="K3453" s="106">
        <v>38.964916666666703</v>
      </c>
      <c r="L3453" s="106">
        <v>-90.969350000000006</v>
      </c>
      <c r="M3453" s="106"/>
      <c r="N3453" s="106" t="s">
        <v>1523</v>
      </c>
      <c r="O3453" s="136">
        <v>48</v>
      </c>
      <c r="P3453" s="106" t="s">
        <v>699</v>
      </c>
      <c r="Q3453" s="86"/>
    </row>
    <row r="3454" spans="1:17" s="143" customFormat="1" x14ac:dyDescent="0.25">
      <c r="B3454" s="143" t="str">
        <f>IF(A3454&gt;"",IF(A3454=E3454,"No",(IF(IFERROR(VLOOKUP(A3454,E:E,1,FALSE)=A3454,FALSE),"Duplicate",IF(E3454&gt;"","Mismatch","IT Only")))),"No")</f>
        <v>No</v>
      </c>
      <c r="C3454" s="86" t="s">
        <v>430</v>
      </c>
      <c r="D3454" s="143" t="s">
        <v>431</v>
      </c>
      <c r="E3454" s="143" t="s">
        <v>7461</v>
      </c>
      <c r="F3454" s="143" t="str">
        <f>IF(E3454=0,"N/A",IF(IF(E3454&gt;"",COUNTIF(E:E,E3454),0)&gt;1,"Yes","No"))</f>
        <v>No</v>
      </c>
      <c r="G3454" s="106" t="s">
        <v>7462</v>
      </c>
      <c r="H3454" s="106" t="s">
        <v>444</v>
      </c>
      <c r="I3454" s="106" t="s">
        <v>445</v>
      </c>
      <c r="J3454" s="106" t="s">
        <v>436</v>
      </c>
      <c r="K3454" s="106"/>
      <c r="L3454" s="106"/>
      <c r="M3454" s="106"/>
      <c r="N3454" s="106" t="s">
        <v>7461</v>
      </c>
      <c r="O3454" s="106" t="s">
        <v>7463</v>
      </c>
      <c r="P3454" s="106" t="s">
        <v>447</v>
      </c>
      <c r="Q3454" s="106" t="s">
        <v>448</v>
      </c>
    </row>
    <row r="3455" spans="1:17" s="143" customFormat="1" x14ac:dyDescent="0.25">
      <c r="B3455" s="143" t="str">
        <f>IF(A3455&gt;"",IF(A3455=E3455,"No",(IF(IFERROR(VLOOKUP(A3455,E:E,1,FALSE)=A3455,FALSE),"Duplicate",IF(E3455&gt;"","Mismatch","IT Only")))),"No")</f>
        <v>No</v>
      </c>
      <c r="C3455" s="86" t="s">
        <v>430</v>
      </c>
      <c r="D3455" s="143" t="s">
        <v>431</v>
      </c>
      <c r="E3455" s="143" t="s">
        <v>7464</v>
      </c>
      <c r="F3455" s="143" t="str">
        <f>IF(E3455=0,"N/A",IF(IF(E3455&gt;"",COUNTIF(E:E,E3455),0)&gt;1,"Yes","No"))</f>
        <v>No</v>
      </c>
      <c r="G3455" s="106" t="s">
        <v>7465</v>
      </c>
      <c r="H3455" s="106" t="s">
        <v>444</v>
      </c>
      <c r="I3455" s="106" t="s">
        <v>445</v>
      </c>
      <c r="J3455" s="106" t="s">
        <v>436</v>
      </c>
      <c r="K3455" s="106"/>
      <c r="L3455" s="106"/>
      <c r="M3455" s="106"/>
      <c r="N3455" s="106" t="s">
        <v>7464</v>
      </c>
      <c r="O3455" s="106" t="s">
        <v>7466</v>
      </c>
      <c r="P3455" s="106" t="s">
        <v>447</v>
      </c>
      <c r="Q3455" s="106" t="s">
        <v>448</v>
      </c>
    </row>
    <row r="3456" spans="1:17" s="143" customFormat="1" x14ac:dyDescent="0.25">
      <c r="B3456" s="143" t="str">
        <f>IF(A3456&gt;"",IF(A3456=E3456,"No",(IF(IFERROR(VLOOKUP(A3456,E:E,1,FALSE)=A3456,FALSE),"Duplicate",IF(E3456&gt;"","Mismatch","IT Only")))),"No")</f>
        <v>No</v>
      </c>
      <c r="C3456" s="86" t="s">
        <v>430</v>
      </c>
      <c r="D3456" s="143" t="s">
        <v>431</v>
      </c>
      <c r="E3456" s="143" t="s">
        <v>8738</v>
      </c>
      <c r="F3456" s="143" t="str">
        <f>IF(E3456=0,"N/A",IF(IF(E3456&gt;"",COUNTIF(E:E,E3456),0)&gt;1,"Yes","No"))</f>
        <v>No</v>
      </c>
      <c r="G3456" s="106" t="s">
        <v>8739</v>
      </c>
      <c r="H3456" s="106" t="s">
        <v>434</v>
      </c>
      <c r="I3456" s="106" t="s">
        <v>435</v>
      </c>
      <c r="J3456" s="106" t="s">
        <v>436</v>
      </c>
      <c r="K3456" s="106">
        <v>38.692450000000001</v>
      </c>
      <c r="L3456" s="106">
        <v>-90.728783329999999</v>
      </c>
      <c r="M3456" s="106"/>
      <c r="N3456" s="106" t="s">
        <v>8738</v>
      </c>
      <c r="O3456" s="133">
        <v>647</v>
      </c>
      <c r="P3456" s="106" t="s">
        <v>699</v>
      </c>
      <c r="Q3456" s="86"/>
    </row>
    <row r="3457" spans="1:17" s="143" customFormat="1" x14ac:dyDescent="0.25">
      <c r="B3457" s="143" t="str">
        <f>IF(A3457&gt;"",IF(A3457=E3457,"No",(IF(IFERROR(VLOOKUP(A3457,E:E,1,FALSE)=A3457,FALSE),"Duplicate",IF(E3457&gt;"","Mismatch","IT Only")))),"No")</f>
        <v>No</v>
      </c>
      <c r="C3457" s="86" t="s">
        <v>430</v>
      </c>
      <c r="D3457" s="143" t="s">
        <v>431</v>
      </c>
      <c r="E3457" s="143" t="s">
        <v>7467</v>
      </c>
      <c r="F3457" s="84" t="str">
        <f>IF(E3457=0,"N/A",IF(IF(E3457&gt;"",COUNTIF(E:E,E3457),0)&gt;1,"Yes","No"))</f>
        <v>No</v>
      </c>
      <c r="G3457" s="106" t="s">
        <v>7468</v>
      </c>
      <c r="H3457" s="106" t="s">
        <v>444</v>
      </c>
      <c r="I3457" s="106" t="s">
        <v>445</v>
      </c>
      <c r="J3457" s="106" t="s">
        <v>436</v>
      </c>
      <c r="K3457" s="106"/>
      <c r="L3457" s="106"/>
      <c r="M3457" s="106"/>
      <c r="N3457" s="106" t="s">
        <v>7467</v>
      </c>
      <c r="O3457" s="106" t="s">
        <v>7469</v>
      </c>
      <c r="P3457" s="106" t="s">
        <v>447</v>
      </c>
      <c r="Q3457" s="106" t="s">
        <v>448</v>
      </c>
    </row>
    <row r="3458" spans="1:17" s="143" customFormat="1" x14ac:dyDescent="0.25">
      <c r="A3458" s="143" t="s">
        <v>1460</v>
      </c>
      <c r="B3458" s="143" t="str">
        <f>IF(A3458&gt;"",IF(A3458=E3458,"No",(IF(IFERROR(VLOOKUP(A3458,E:E,1,FALSE)=A3458,FALSE),"Duplicate",IF(E3458&gt;"","Mismatch","IT Only")))),"No")</f>
        <v>No</v>
      </c>
      <c r="C3458" s="86" t="s">
        <v>430</v>
      </c>
      <c r="D3458" s="143" t="s">
        <v>472</v>
      </c>
      <c r="E3458" s="143" t="s">
        <v>1461</v>
      </c>
      <c r="F3458" s="143" t="str">
        <f>IF(E3458=0,"N/A",IF(IF(E3458&gt;"",COUNTIF(E:E,E3458),0)&gt;1,"Yes","No"))</f>
        <v>No</v>
      </c>
      <c r="G3458" s="106" t="s">
        <v>1462</v>
      </c>
      <c r="H3458" s="106" t="s">
        <v>493</v>
      </c>
      <c r="I3458" s="106" t="s">
        <v>445</v>
      </c>
      <c r="J3458" s="106" t="s">
        <v>5035</v>
      </c>
      <c r="K3458" s="106">
        <v>40.482116666666698</v>
      </c>
      <c r="L3458" s="106">
        <v>-89.043949999999995</v>
      </c>
      <c r="M3458" s="106"/>
      <c r="N3458" s="106" t="s">
        <v>1463</v>
      </c>
      <c r="O3458" s="106" t="s">
        <v>1464</v>
      </c>
      <c r="P3458" s="106" t="s">
        <v>1321</v>
      </c>
      <c r="Q3458" s="106" t="s">
        <v>1322</v>
      </c>
    </row>
    <row r="3459" spans="1:17" s="143" customFormat="1" x14ac:dyDescent="0.25">
      <c r="A3459" s="143" t="s">
        <v>9902</v>
      </c>
      <c r="B3459" s="143" t="str">
        <f>IF(A3459&gt;"",IF(A3459=E3459,"No",(IF(IFERROR(VLOOKUP(A3459,E:E,1,FALSE)=A3459,FALSE),"Duplicate",IF(E3459&gt;"","Mismatch","IT Only")))),"No")</f>
        <v>No</v>
      </c>
      <c r="C3459" s="86" t="s">
        <v>430</v>
      </c>
      <c r="D3459" s="143" t="s">
        <v>431</v>
      </c>
      <c r="E3459" s="143" t="s">
        <v>9902</v>
      </c>
      <c r="F3459" s="143" t="str">
        <f>IF(E3459=0,"N/A",IF(IF(E3459&gt;"",COUNTIF(E:E,E3459),0)&gt;1,"Yes","No"))</f>
        <v>No</v>
      </c>
      <c r="G3459" s="106" t="s">
        <v>9903</v>
      </c>
      <c r="H3459" s="106" t="s">
        <v>2201</v>
      </c>
      <c r="I3459" s="106" t="s">
        <v>445</v>
      </c>
      <c r="J3459" s="106" t="s">
        <v>580</v>
      </c>
      <c r="K3459" s="106">
        <v>38.790188999999998</v>
      </c>
      <c r="L3459" s="106">
        <v>-90.078360000000004</v>
      </c>
      <c r="M3459" s="106" t="s">
        <v>9904</v>
      </c>
      <c r="N3459" s="106"/>
      <c r="O3459" s="106"/>
      <c r="P3459" s="106"/>
      <c r="Q3459" s="106"/>
    </row>
    <row r="3460" spans="1:17" s="143" customFormat="1" x14ac:dyDescent="0.25">
      <c r="B3460" s="143" t="str">
        <f>IF(A3460&gt;"",IF(A3460=E3460,"No",(IF(IFERROR(VLOOKUP(A3460,E:E,1,FALSE)=A3460,FALSE),"Duplicate",IF(E3460&gt;"","Mismatch","IT Only")))),"No")</f>
        <v>No</v>
      </c>
      <c r="C3460" s="86" t="s">
        <v>430</v>
      </c>
      <c r="D3460" s="143" t="s">
        <v>431</v>
      </c>
      <c r="E3460" s="143" t="s">
        <v>9915</v>
      </c>
      <c r="F3460" s="143" t="str">
        <f>IF(E3460=0,"N/A",IF(IF(E3460&gt;"",COUNTIF(E:E,E3460),0)&gt;1,"Yes","No"))</f>
        <v>No</v>
      </c>
      <c r="G3460" s="106" t="s">
        <v>9916</v>
      </c>
      <c r="H3460" s="106" t="s">
        <v>434</v>
      </c>
      <c r="I3460" s="106" t="s">
        <v>435</v>
      </c>
      <c r="J3460" s="106" t="s">
        <v>436</v>
      </c>
      <c r="K3460" s="106">
        <v>40.38826667</v>
      </c>
      <c r="L3460" s="106">
        <v>-91.930283329999995</v>
      </c>
      <c r="M3460" s="106"/>
      <c r="N3460" s="106" t="s">
        <v>9915</v>
      </c>
      <c r="O3460" s="133">
        <v>750</v>
      </c>
      <c r="P3460" s="106" t="s">
        <v>475</v>
      </c>
      <c r="Q3460" s="86"/>
    </row>
    <row r="3461" spans="1:17" s="143" customFormat="1" x14ac:dyDescent="0.25">
      <c r="B3461" s="143" t="str">
        <f>IF(A3461&gt;"",IF(A3461=E3461,"No",(IF(IFERROR(VLOOKUP(A3461,E:E,1,FALSE)=A3461,FALSE),"Duplicate",IF(E3461&gt;"","Mismatch","IT Only")))),"No")</f>
        <v>No</v>
      </c>
      <c r="C3461" s="86" t="s">
        <v>430</v>
      </c>
      <c r="D3461" s="143" t="s">
        <v>431</v>
      </c>
      <c r="E3461" s="143" t="s">
        <v>3020</v>
      </c>
      <c r="F3461" s="143" t="str">
        <f>IF(E3461=0,"N/A",IF(IF(E3461&gt;"",COUNTIF(E:E,E3461),0)&gt;1,"Yes","No"))</f>
        <v>No</v>
      </c>
      <c r="G3461" s="106" t="s">
        <v>3021</v>
      </c>
      <c r="H3461" s="106" t="s">
        <v>493</v>
      </c>
      <c r="I3461" s="106" t="s">
        <v>445</v>
      </c>
      <c r="J3461" s="106" t="s">
        <v>436</v>
      </c>
      <c r="K3461" s="106"/>
      <c r="L3461" s="106"/>
      <c r="M3461" s="106"/>
      <c r="N3461" s="106" t="s">
        <v>3020</v>
      </c>
      <c r="O3461" s="106" t="s">
        <v>3022</v>
      </c>
      <c r="P3461" s="106" t="s">
        <v>496</v>
      </c>
      <c r="Q3461" s="106" t="s">
        <v>497</v>
      </c>
    </row>
    <row r="3462" spans="1:17" s="143" customFormat="1" x14ac:dyDescent="0.25">
      <c r="B3462" s="143" t="str">
        <f>IF(A3462&gt;"",IF(A3462=E3462,"No",(IF(IFERROR(VLOOKUP(A3462,E:E,1,FALSE)=A3462,FALSE),"Duplicate",IF(E3462&gt;"","Mismatch","IT Only")))),"No")</f>
        <v>No</v>
      </c>
      <c r="C3462" s="86" t="s">
        <v>430</v>
      </c>
      <c r="D3462" s="143" t="s">
        <v>431</v>
      </c>
      <c r="E3462" s="143" t="s">
        <v>9917</v>
      </c>
      <c r="F3462" s="143" t="str">
        <f>IF(E3462=0,"N/A",IF(IF(E3462&gt;"",COUNTIF(E:E,E3462),0)&gt;1,"Yes","No"))</f>
        <v>No</v>
      </c>
      <c r="G3462" s="106" t="s">
        <v>9918</v>
      </c>
      <c r="H3462" s="106" t="s">
        <v>489</v>
      </c>
      <c r="I3462" s="106" t="s">
        <v>435</v>
      </c>
      <c r="J3462" s="106" t="s">
        <v>436</v>
      </c>
      <c r="K3462" s="106"/>
      <c r="L3462" s="106"/>
      <c r="M3462" s="106"/>
      <c r="N3462" s="106" t="s">
        <v>9918</v>
      </c>
      <c r="O3462" s="133">
        <v>941</v>
      </c>
      <c r="P3462" s="106" t="s">
        <v>657</v>
      </c>
      <c r="Q3462" s="86"/>
    </row>
    <row r="3463" spans="1:17" s="143" customFormat="1" ht="30" x14ac:dyDescent="0.25">
      <c r="A3463" s="93" t="s">
        <v>9921</v>
      </c>
      <c r="B3463" s="143" t="str">
        <f>IF(A3463&gt;"",IF(A3463=E3463,"No",(IF(IFERROR(VLOOKUP(A3463,E:E,1,FALSE)=A3463,FALSE),"Duplicate",IF(E3463&gt;"","Mismatch","IT Only")))),"No")</f>
        <v>Mismatch</v>
      </c>
      <c r="C3463" s="86" t="s">
        <v>463</v>
      </c>
      <c r="D3463" s="143" t="s">
        <v>549</v>
      </c>
      <c r="E3463" s="143" t="s">
        <v>9922</v>
      </c>
      <c r="F3463" s="143" t="str">
        <f>IF(E3463=0,"N/A",IF(IF(E3463&gt;"",COUNTIF(E:E,E3463),0)&gt;1,"Yes","No"))</f>
        <v>Yes</v>
      </c>
      <c r="G3463" s="106" t="s">
        <v>9923</v>
      </c>
      <c r="H3463" s="106" t="s">
        <v>528</v>
      </c>
      <c r="I3463" s="106" t="s">
        <v>445</v>
      </c>
      <c r="J3463" s="106" t="s">
        <v>838</v>
      </c>
      <c r="K3463" s="106">
        <v>38.698495000000001</v>
      </c>
      <c r="L3463" s="106">
        <v>-88.538565000000006</v>
      </c>
      <c r="M3463" s="106"/>
      <c r="N3463" s="106" t="s">
        <v>9922</v>
      </c>
      <c r="O3463" s="106" t="s">
        <v>9924</v>
      </c>
      <c r="P3463" s="106" t="s">
        <v>530</v>
      </c>
      <c r="Q3463" s="106" t="s">
        <v>531</v>
      </c>
    </row>
    <row r="3464" spans="1:17" s="143" customFormat="1" x14ac:dyDescent="0.25">
      <c r="A3464" s="93" t="s">
        <v>9925</v>
      </c>
      <c r="B3464" s="143" t="str">
        <f>IF(A3464&gt;"",IF(A3464=E3464,"No",(IF(IFERROR(VLOOKUP(A3464,E:E,1,FALSE)=A3464,FALSE),"Duplicate",IF(E3464&gt;"","Mismatch","IT Only")))),"No")</f>
        <v>Mismatch</v>
      </c>
      <c r="C3464" s="86" t="s">
        <v>463</v>
      </c>
      <c r="D3464" s="143" t="s">
        <v>549</v>
      </c>
      <c r="E3464" s="143" t="s">
        <v>9926</v>
      </c>
      <c r="F3464" s="143" t="str">
        <f>IF(E3464=0,"N/A",IF(IF(E3464&gt;"",COUNTIF(E:E,E3464),0)&gt;1,"Yes","No"))</f>
        <v>Yes</v>
      </c>
      <c r="G3464" s="106" t="s">
        <v>9927</v>
      </c>
      <c r="H3464" s="106" t="s">
        <v>528</v>
      </c>
      <c r="I3464" s="106" t="s">
        <v>435</v>
      </c>
      <c r="J3464" s="106" t="s">
        <v>4146</v>
      </c>
      <c r="K3464" s="106">
        <v>38.698495000000001</v>
      </c>
      <c r="L3464" s="106">
        <v>-88.538565000000006</v>
      </c>
      <c r="M3464" s="106"/>
      <c r="N3464" s="106"/>
      <c r="O3464" s="106"/>
      <c r="P3464" s="106"/>
      <c r="Q3464" s="106"/>
    </row>
    <row r="3465" spans="1:17" s="143" customFormat="1" x14ac:dyDescent="0.25">
      <c r="B3465" s="143" t="str">
        <f>IF(A3465&gt;"",IF(A3465=E3465,"No",(IF(IFERROR(VLOOKUP(A3465,E:E,1,FALSE)=A3465,FALSE),"Duplicate",IF(E3465&gt;"","Mismatch","IT Only")))),"No")</f>
        <v>No</v>
      </c>
      <c r="C3465" s="86" t="s">
        <v>430</v>
      </c>
      <c r="D3465" s="143" t="s">
        <v>431</v>
      </c>
      <c r="E3465" s="143" t="s">
        <v>9928</v>
      </c>
      <c r="F3465" s="143" t="str">
        <f>IF(E3465=0,"N/A",IF(IF(E3465&gt;"",COUNTIF(E:E,E3465),0)&gt;1,"Yes","No"))</f>
        <v>No</v>
      </c>
      <c r="G3465" s="106" t="s">
        <v>9929</v>
      </c>
      <c r="H3465" s="106" t="s">
        <v>528</v>
      </c>
      <c r="I3465" s="106" t="s">
        <v>445</v>
      </c>
      <c r="J3465" s="106" t="s">
        <v>436</v>
      </c>
      <c r="K3465" s="106">
        <v>38.648666669999997</v>
      </c>
      <c r="L3465" s="106">
        <v>-88.594033330000002</v>
      </c>
      <c r="M3465" s="106"/>
      <c r="N3465" s="106" t="s">
        <v>9928</v>
      </c>
      <c r="O3465" s="106" t="s">
        <v>9930</v>
      </c>
      <c r="P3465" s="106" t="s">
        <v>530</v>
      </c>
      <c r="Q3465" s="106" t="s">
        <v>531</v>
      </c>
    </row>
    <row r="3466" spans="1:17" s="143" customFormat="1" x14ac:dyDescent="0.25">
      <c r="A3466" s="143" t="s">
        <v>9919</v>
      </c>
      <c r="B3466" s="143" t="str">
        <f>IF(A3466&gt;"",IF(A3466=E3466,"No",(IF(IFERROR(VLOOKUP(A3466,E:E,1,FALSE)=A3466,FALSE),"Duplicate",IF(E3466&gt;"","Mismatch","IT Only")))),"No")</f>
        <v>No</v>
      </c>
      <c r="C3466" s="86" t="s">
        <v>430</v>
      </c>
      <c r="D3466" s="143" t="s">
        <v>431</v>
      </c>
      <c r="E3466" s="143" t="s">
        <v>9919</v>
      </c>
      <c r="F3466" s="143" t="str">
        <f>IF(E3466=0,"N/A",IF(IF(E3466&gt;"",COUNTIF(E:E,E3466),0)&gt;1,"Yes","No"))</f>
        <v>No</v>
      </c>
      <c r="G3466" s="106" t="s">
        <v>9920</v>
      </c>
      <c r="H3466" s="106" t="s">
        <v>528</v>
      </c>
      <c r="I3466" s="106" t="s">
        <v>445</v>
      </c>
      <c r="J3466" s="106" t="s">
        <v>536</v>
      </c>
      <c r="K3466" s="106">
        <v>38.646812500000003</v>
      </c>
      <c r="L3466" s="106">
        <v>-88.635291940000002</v>
      </c>
      <c r="M3466" s="106"/>
      <c r="N3466" s="106"/>
      <c r="O3466" s="133"/>
      <c r="P3466" s="106"/>
      <c r="Q3466" s="86"/>
    </row>
    <row r="3467" spans="1:17" s="143" customFormat="1" x14ac:dyDescent="0.25">
      <c r="B3467" s="143" t="str">
        <f>IF(A3467&gt;"",IF(A3467=E3467,"No",(IF(IFERROR(VLOOKUP(A3467,E:E,1,FALSE)=A3467,FALSE),"Duplicate",IF(E3467&gt;"","Mismatch","IT Only")))),"No")</f>
        <v>No</v>
      </c>
      <c r="C3467" s="86" t="s">
        <v>430</v>
      </c>
      <c r="D3467" s="143" t="s">
        <v>431</v>
      </c>
      <c r="E3467" s="143" t="s">
        <v>9931</v>
      </c>
      <c r="F3467" s="143" t="str">
        <f>IF(E3467=0,"N/A",IF(IF(E3467&gt;"",COUNTIF(E:E,E3467),0)&gt;1,"Yes","No"))</f>
        <v>No</v>
      </c>
      <c r="G3467" s="106" t="s">
        <v>9932</v>
      </c>
      <c r="H3467" s="106" t="s">
        <v>440</v>
      </c>
      <c r="I3467" s="106" t="s">
        <v>435</v>
      </c>
      <c r="J3467" s="106" t="s">
        <v>436</v>
      </c>
      <c r="K3467" s="106">
        <v>38.476599999999998</v>
      </c>
      <c r="L3467" s="106">
        <v>-90.304383329999993</v>
      </c>
      <c r="M3467" s="106"/>
      <c r="N3467" s="106" t="s">
        <v>9931</v>
      </c>
      <c r="O3467" s="133">
        <v>291</v>
      </c>
      <c r="P3467" s="106" t="s">
        <v>441</v>
      </c>
      <c r="Q3467" s="86"/>
    </row>
    <row r="3468" spans="1:17" s="143" customFormat="1" x14ac:dyDescent="0.25">
      <c r="B3468" s="143" t="str">
        <f>IF(A3468&gt;"",IF(A3468=E3468,"No",(IF(IFERROR(VLOOKUP(A3468,E:E,1,FALSE)=A3468,FALSE),"Duplicate",IF(E3468&gt;"","Mismatch","IT Only")))),"No")</f>
        <v>No</v>
      </c>
      <c r="C3468" s="86" t="s">
        <v>430</v>
      </c>
      <c r="D3468" s="143" t="s">
        <v>431</v>
      </c>
      <c r="E3468" s="143" t="s">
        <v>9933</v>
      </c>
      <c r="F3468" s="143" t="str">
        <f>IF(E3468=0,"N/A",IF(IF(E3468&gt;"",COUNTIF(E:E,E3468),0)&gt;1,"Yes","No"))</f>
        <v>No</v>
      </c>
      <c r="G3468" s="106" t="s">
        <v>9934</v>
      </c>
      <c r="H3468" s="106" t="s">
        <v>644</v>
      </c>
      <c r="I3468" s="106" t="s">
        <v>435</v>
      </c>
      <c r="J3468" s="106" t="s">
        <v>436</v>
      </c>
      <c r="K3468" s="106">
        <v>38.130516669999999</v>
      </c>
      <c r="L3468" s="106">
        <v>-90.575950000000006</v>
      </c>
      <c r="M3468" s="106"/>
      <c r="N3468" s="106" t="s">
        <v>9933</v>
      </c>
      <c r="O3468" s="133">
        <v>539</v>
      </c>
      <c r="P3468" s="106" t="s">
        <v>645</v>
      </c>
      <c r="Q3468" s="86"/>
    </row>
    <row r="3469" spans="1:17" s="143" customFormat="1" x14ac:dyDescent="0.25">
      <c r="B3469" s="143" t="str">
        <f>IF(A3469&gt;"",IF(A3469=E3469,"No",(IF(IFERROR(VLOOKUP(A3469,E:E,1,FALSE)=A3469,FALSE),"Duplicate",IF(E3469&gt;"","Mismatch","IT Only")))),"No")</f>
        <v>No</v>
      </c>
      <c r="C3469" s="86" t="s">
        <v>430</v>
      </c>
      <c r="D3469" s="143" t="s">
        <v>431</v>
      </c>
      <c r="E3469" s="143" t="s">
        <v>9935</v>
      </c>
      <c r="F3469" s="143" t="str">
        <f>IF(E3469=0,"N/A",IF(IF(E3469&gt;"",COUNTIF(E:E,E3469),0)&gt;1,"Yes","No"))</f>
        <v>No</v>
      </c>
      <c r="G3469" s="106" t="s">
        <v>9936</v>
      </c>
      <c r="H3469" s="106" t="s">
        <v>440</v>
      </c>
      <c r="I3469" s="106" t="s">
        <v>435</v>
      </c>
      <c r="J3469" s="106" t="s">
        <v>436</v>
      </c>
      <c r="K3469" s="106">
        <v>38.56911667</v>
      </c>
      <c r="L3469" s="106">
        <v>-90.339733330000001</v>
      </c>
      <c r="M3469" s="106"/>
      <c r="N3469" s="106" t="s">
        <v>9935</v>
      </c>
      <c r="O3469" s="133">
        <v>183</v>
      </c>
      <c r="P3469" s="106" t="s">
        <v>513</v>
      </c>
      <c r="Q3469" s="86"/>
    </row>
    <row r="3470" spans="1:17" s="143" customFormat="1" x14ac:dyDescent="0.25">
      <c r="B3470" s="143" t="str">
        <f>IF(A3470&gt;"",IF(A3470=E3470,"No",(IF(IFERROR(VLOOKUP(A3470,E:E,1,FALSE)=A3470,FALSE),"Duplicate",IF(E3470&gt;"","Mismatch","IT Only")))),"No")</f>
        <v>No</v>
      </c>
      <c r="C3470" s="86" t="s">
        <v>430</v>
      </c>
      <c r="D3470" s="143" t="s">
        <v>431</v>
      </c>
      <c r="E3470" s="143" t="s">
        <v>9937</v>
      </c>
      <c r="F3470" s="143" t="str">
        <f>IF(E3470=0,"N/A",IF(IF(E3470&gt;"",COUNTIF(E:E,E3470),0)&gt;1,"Yes","No"))</f>
        <v>No</v>
      </c>
      <c r="G3470" s="106" t="s">
        <v>9938</v>
      </c>
      <c r="H3470" s="106" t="s">
        <v>434</v>
      </c>
      <c r="I3470" s="106" t="s">
        <v>851</v>
      </c>
      <c r="J3470" s="106" t="s">
        <v>500</v>
      </c>
      <c r="K3470" s="106">
        <v>40.159328000000002</v>
      </c>
      <c r="L3470" s="106">
        <v>-92.558194999999998</v>
      </c>
      <c r="M3470" s="106"/>
      <c r="N3470" s="106" t="s">
        <v>9937</v>
      </c>
      <c r="O3470" s="106" t="s">
        <v>9939</v>
      </c>
      <c r="P3470" s="106" t="s">
        <v>475</v>
      </c>
      <c r="Q3470" s="86"/>
    </row>
    <row r="3471" spans="1:17" s="143" customFormat="1" x14ac:dyDescent="0.25">
      <c r="B3471" s="143" t="str">
        <f>IF(A3471&gt;"",IF(A3471=E3471,"No",(IF(IFERROR(VLOOKUP(A3471,E:E,1,FALSE)=A3471,FALSE),"Duplicate",IF(E3471&gt;"","Mismatch","IT Only")))),"No")</f>
        <v>No</v>
      </c>
      <c r="C3471" s="86" t="s">
        <v>430</v>
      </c>
      <c r="D3471" s="143" t="s">
        <v>431</v>
      </c>
      <c r="E3471" s="143" t="s">
        <v>9940</v>
      </c>
      <c r="F3471" s="143" t="str">
        <f>IF(E3471=0,"N/A",IF(IF(E3471&gt;"",COUNTIF(E:E,E3471),0)&gt;1,"Yes","No"))</f>
        <v>No</v>
      </c>
      <c r="G3471" s="106" t="s">
        <v>9941</v>
      </c>
      <c r="H3471" s="106" t="s">
        <v>680</v>
      </c>
      <c r="I3471" s="106" t="s">
        <v>445</v>
      </c>
      <c r="J3471" s="106" t="s">
        <v>436</v>
      </c>
      <c r="K3471" s="106">
        <v>37.903500000000001</v>
      </c>
      <c r="L3471" s="106">
        <v>-89.053616669999997</v>
      </c>
      <c r="M3471" s="106"/>
      <c r="N3471" s="106" t="s">
        <v>9940</v>
      </c>
      <c r="O3471" s="106" t="s">
        <v>9942</v>
      </c>
      <c r="P3471" s="106" t="s">
        <v>684</v>
      </c>
      <c r="Q3471" s="106" t="s">
        <v>685</v>
      </c>
    </row>
    <row r="3472" spans="1:17" x14ac:dyDescent="0.25">
      <c r="A3472" s="143" t="s">
        <v>9943</v>
      </c>
      <c r="B3472" s="143" t="str">
        <f>IF(A3472&gt;"",IF(A3472=E3472,"No",(IF(IFERROR(VLOOKUP(A3472,E:E,1,FALSE)=A3472,FALSE),"Duplicate",IF(E3472&gt;"","Mismatch","IT Only")))),"No")</f>
        <v>No</v>
      </c>
      <c r="C3472" s="86" t="s">
        <v>430</v>
      </c>
      <c r="D3472" s="143" t="s">
        <v>472</v>
      </c>
      <c r="E3472" s="143" t="s">
        <v>9944</v>
      </c>
      <c r="F3472" s="143" t="str">
        <f>IF(E3472=0,"N/A",IF(IF(E3472&gt;"",COUNTIF(E:E,E3472),0)&gt;1,"Yes","No"))</f>
        <v>No</v>
      </c>
      <c r="G3472" s="106" t="s">
        <v>9944</v>
      </c>
      <c r="H3472" s="106" t="s">
        <v>489</v>
      </c>
      <c r="I3472" s="106" t="s">
        <v>435</v>
      </c>
      <c r="J3472" s="106" t="s">
        <v>436</v>
      </c>
      <c r="K3472" s="106">
        <v>38.548483330000003</v>
      </c>
      <c r="L3472" s="106">
        <v>-92.234916670000004</v>
      </c>
      <c r="M3472" s="106"/>
      <c r="N3472" s="106" t="s">
        <v>9944</v>
      </c>
      <c r="O3472" s="133">
        <v>905</v>
      </c>
      <c r="P3472" s="106" t="s">
        <v>490</v>
      </c>
      <c r="Q3472" s="86"/>
    </row>
    <row r="3473" spans="1:17" x14ac:dyDescent="0.25">
      <c r="A3473" s="102" t="s">
        <v>1211</v>
      </c>
      <c r="B3473" s="90" t="str">
        <f>IF(A3473&gt;"",IF(A3473=E3473,"No",(IF(IFERROR(VLOOKUP(A3473,E:E,1,FALSE)=A3473,FALSE),"Duplicate",IF(E3473&gt;"","Mismatch","IT Only")))),"No")</f>
        <v>Duplicate</v>
      </c>
      <c r="C3473" s="91" t="s">
        <v>451</v>
      </c>
      <c r="D3473" s="90" t="s">
        <v>464</v>
      </c>
      <c r="E3473" s="90"/>
      <c r="F3473" s="90" t="str">
        <f>IF(E3473=0,"N/A",IF(IF(E3473&gt;"",COUNTIF(E:E,E3473),0)&gt;1,"Yes","No"))</f>
        <v>N/A</v>
      </c>
      <c r="G3473" s="129" t="s">
        <v>1212</v>
      </c>
      <c r="H3473" s="129" t="s">
        <v>680</v>
      </c>
      <c r="I3473" s="129" t="s">
        <v>445</v>
      </c>
      <c r="J3473" s="129" t="s">
        <v>580</v>
      </c>
      <c r="K3473" s="129"/>
      <c r="L3473" s="129"/>
      <c r="M3473" s="129"/>
      <c r="N3473" s="138"/>
      <c r="O3473" s="138"/>
      <c r="P3473" s="138"/>
      <c r="Q3473" s="138"/>
    </row>
    <row r="3474" spans="1:17" x14ac:dyDescent="0.25">
      <c r="A3474" s="93" t="s">
        <v>8434</v>
      </c>
      <c r="B3474" s="143" t="str">
        <f>IF(A3474&gt;"",IF(A3474=E3474,"No",(IF(IFERROR(VLOOKUP(A3474,E:E,1,FALSE)=A3474,FALSE),"Duplicate",IF(E3474&gt;"","Mismatch","IT Only")))),"No")</f>
        <v>Duplicate</v>
      </c>
      <c r="C3474" s="86" t="s">
        <v>463</v>
      </c>
      <c r="D3474" s="143" t="s">
        <v>464</v>
      </c>
      <c r="E3474" s="143"/>
      <c r="F3474" s="143" t="str">
        <f>IF(E3474=0,"N/A",IF(IF(E3474&gt;"",COUNTIF(E:E,E3474),0)&gt;1,"Yes","No"))</f>
        <v>N/A</v>
      </c>
      <c r="G3474" s="106" t="s">
        <v>8435</v>
      </c>
      <c r="H3474" s="106"/>
      <c r="I3474" s="106" t="s">
        <v>435</v>
      </c>
      <c r="J3474" s="106" t="s">
        <v>580</v>
      </c>
      <c r="K3474" s="106"/>
      <c r="L3474" s="106"/>
      <c r="M3474" s="106"/>
      <c r="N3474" s="106"/>
      <c r="O3474" s="133"/>
      <c r="P3474" s="106"/>
      <c r="Q3474" s="86"/>
    </row>
    <row r="3475" spans="1:17" x14ac:dyDescent="0.25">
      <c r="A3475" s="114" t="s">
        <v>3698</v>
      </c>
      <c r="B3475" s="90" t="str">
        <f>IF(A3475&gt;"",IF(A3475=E3475,"No",(IF(IFERROR(VLOOKUP(A3475,E:E,1,FALSE)=A3475,FALSE),"Duplicate",IF(E3475&gt;"","Mismatch","IT Only")))),"No")</f>
        <v>IT Only</v>
      </c>
      <c r="C3475" s="91" t="s">
        <v>451</v>
      </c>
      <c r="D3475" s="90" t="s">
        <v>464</v>
      </c>
      <c r="E3475" s="90"/>
      <c r="F3475" s="90" t="str">
        <f>IF(E3475=0,"N/A",IF(IF(E3475&gt;"",COUNTIF(E:E,E3475),0)&gt;1,"Yes","No"))</f>
        <v>N/A</v>
      </c>
      <c r="G3475" s="129" t="s">
        <v>3700</v>
      </c>
      <c r="H3475" s="129" t="s">
        <v>440</v>
      </c>
      <c r="I3475" s="129" t="s">
        <v>435</v>
      </c>
      <c r="J3475" s="129" t="s">
        <v>436</v>
      </c>
      <c r="K3475" s="129">
        <v>38.5122</v>
      </c>
      <c r="L3475" s="129">
        <v>-90.439783329999997</v>
      </c>
      <c r="M3475" s="129"/>
      <c r="N3475" s="129" t="s">
        <v>3701</v>
      </c>
      <c r="O3475" s="137">
        <v>110</v>
      </c>
      <c r="P3475" s="129" t="s">
        <v>881</v>
      </c>
      <c r="Q3475" s="138"/>
    </row>
    <row r="3476" spans="1:17" x14ac:dyDescent="0.25">
      <c r="A3476" s="102" t="s">
        <v>3880</v>
      </c>
      <c r="B3476" s="90" t="str">
        <f>IF(A3476&gt;"",IF(A3476=E3476,"No",(IF(IFERROR(VLOOKUP(A3476,E:E,1,FALSE)=A3476,FALSE),"Duplicate",IF(E3476&gt;"","Mismatch","IT Only")))),"No")</f>
        <v>IT Only</v>
      </c>
      <c r="C3476" s="91" t="s">
        <v>451</v>
      </c>
      <c r="D3476" s="90" t="s">
        <v>464</v>
      </c>
      <c r="E3476" s="90"/>
      <c r="F3476" s="90" t="str">
        <f>IF(E3476=0,"N/A",IF(IF(E3476&gt;"",COUNTIF(E:E,E3476),0)&gt;1,"Yes","No"))</f>
        <v>N/A</v>
      </c>
      <c r="G3476" s="129" t="s">
        <v>3881</v>
      </c>
      <c r="H3476" s="129" t="s">
        <v>624</v>
      </c>
      <c r="I3476" s="129"/>
      <c r="J3476" s="129"/>
      <c r="K3476" s="129"/>
      <c r="L3476" s="129"/>
      <c r="M3476" s="129"/>
      <c r="N3476" s="129"/>
      <c r="O3476" s="137"/>
      <c r="P3476" s="129"/>
      <c r="Q3476" s="138"/>
    </row>
    <row r="3477" spans="1:17" ht="30" x14ac:dyDescent="0.25">
      <c r="A3477" s="102" t="s">
        <v>3882</v>
      </c>
      <c r="B3477" s="90" t="str">
        <f>IF(A3477&gt;"",IF(A3477=E3477,"No",(IF(IFERROR(VLOOKUP(A3477,E:E,1,FALSE)=A3477,FALSE),"Duplicate",IF(E3477&gt;"","Mismatch","IT Only")))),"No")</f>
        <v>IT Only</v>
      </c>
      <c r="C3477" s="91" t="s">
        <v>451</v>
      </c>
      <c r="D3477" s="90" t="s">
        <v>464</v>
      </c>
      <c r="E3477" s="90"/>
      <c r="F3477" s="90" t="str">
        <f>IF(E3477=0,"N/A",IF(IF(E3477&gt;"",COUNTIF(E:E,E3477),0)&gt;1,"Yes","No"))</f>
        <v>N/A</v>
      </c>
      <c r="G3477" s="129" t="s">
        <v>3883</v>
      </c>
      <c r="H3477" s="129" t="s">
        <v>624</v>
      </c>
      <c r="I3477" s="129"/>
      <c r="J3477" s="129"/>
      <c r="K3477" s="129"/>
      <c r="L3477" s="129"/>
      <c r="M3477" s="129"/>
      <c r="N3477" s="129"/>
      <c r="O3477" s="137"/>
      <c r="P3477" s="129"/>
      <c r="Q3477" s="138"/>
    </row>
    <row r="3478" spans="1:17" x14ac:dyDescent="0.25">
      <c r="A3478" s="101" t="s">
        <v>5756</v>
      </c>
      <c r="B3478" s="143" t="str">
        <f>IF(A3478&gt;"",IF(A3478=E3478,"No",(IF(IFERROR(VLOOKUP(A3478,E:E,1,FALSE)=A3478,FALSE),"Duplicate",IF(E3478&gt;"","Mismatch","IT Only")))),"No")</f>
        <v>IT Only</v>
      </c>
      <c r="C3478" s="91" t="s">
        <v>5757</v>
      </c>
      <c r="D3478" s="143" t="s">
        <v>464</v>
      </c>
      <c r="E3478" s="143"/>
      <c r="F3478" s="143" t="str">
        <f>IF(E3478=0,"N/A",IF(IF(E3478&gt;"",COUNTIF(E:E,E3478),0)&gt;1,"Yes","No"))</f>
        <v>N/A</v>
      </c>
      <c r="G3478" s="106" t="s">
        <v>5758</v>
      </c>
      <c r="H3478" s="106" t="s">
        <v>579</v>
      </c>
      <c r="I3478" s="106" t="s">
        <v>445</v>
      </c>
      <c r="J3478" s="106" t="s">
        <v>580</v>
      </c>
      <c r="K3478" s="106">
        <v>40.461039</v>
      </c>
      <c r="L3478" s="106">
        <v>-90.668566999999996</v>
      </c>
      <c r="M3478" s="106"/>
      <c r="N3478" s="106"/>
      <c r="O3478" s="133"/>
      <c r="P3478" s="106"/>
      <c r="Q3478" s="86"/>
    </row>
    <row r="3479" spans="1:17" x14ac:dyDescent="0.25">
      <c r="A3479" s="102" t="s">
        <v>8432</v>
      </c>
      <c r="B3479" s="90" t="str">
        <f>IF(A3479&gt;"",IF(A3479=E3479,"No",(IF(IFERROR(VLOOKUP(A3479,E:E,1,FALSE)=A3479,FALSE),"Duplicate",IF(E3479&gt;"","Mismatch","IT Only")))),"No")</f>
        <v>IT Only</v>
      </c>
      <c r="C3479" s="91" t="s">
        <v>451</v>
      </c>
      <c r="D3479" s="90" t="s">
        <v>464</v>
      </c>
      <c r="E3479" s="90"/>
      <c r="F3479" s="90" t="str">
        <f>IF(E3479=0,"N/A",IF(IF(E3479&gt;"",COUNTIF(E:E,E3479),0)&gt;1,"Yes","No"))</f>
        <v>N/A</v>
      </c>
      <c r="G3479" s="129" t="s">
        <v>8433</v>
      </c>
      <c r="H3479" s="129" t="s">
        <v>692</v>
      </c>
      <c r="I3479" s="129" t="s">
        <v>435</v>
      </c>
      <c r="J3479" s="129" t="s">
        <v>580</v>
      </c>
      <c r="K3479" s="129"/>
      <c r="L3479" s="129"/>
      <c r="M3479" s="129"/>
      <c r="N3479" s="129"/>
      <c r="O3479" s="137"/>
      <c r="P3479" s="129"/>
      <c r="Q3479" s="138"/>
    </row>
    <row r="3480" spans="1:17" s="275" customFormat="1" x14ac:dyDescent="0.25">
      <c r="A3480" s="274" t="s">
        <v>8709</v>
      </c>
      <c r="B3480" s="275" t="str">
        <f>IF(A3480&gt;"",IF(A3480=E3480,"No",(IF(IFERROR(VLOOKUP(A3480,E:E,1,FALSE)=A3480,FALSE),"Duplicate",IF(E3480&gt;"","Mismatch","IT Only")))),"No")</f>
        <v>IT Only</v>
      </c>
      <c r="C3480" s="276" t="s">
        <v>8710</v>
      </c>
      <c r="D3480" s="275" t="s">
        <v>464</v>
      </c>
      <c r="F3480" s="275" t="str">
        <f>IF(E3480=0,"N/A",IF(IF(E3480&gt;"",COUNTIF(E:E,E3480),0)&gt;1,"Yes","No"))</f>
        <v>N/A</v>
      </c>
      <c r="G3480" s="277" t="s">
        <v>8711</v>
      </c>
      <c r="H3480" s="277" t="s">
        <v>493</v>
      </c>
      <c r="I3480" s="277" t="s">
        <v>445</v>
      </c>
      <c r="J3480" s="277" t="s">
        <v>3372</v>
      </c>
      <c r="K3480" s="277">
        <v>39.800775000000002</v>
      </c>
      <c r="L3480" s="277">
        <v>-89.647497999999999</v>
      </c>
      <c r="M3480" s="277" t="s">
        <v>8712</v>
      </c>
      <c r="N3480" s="277"/>
      <c r="O3480" s="277"/>
      <c r="P3480" s="277"/>
      <c r="Q3480" s="277"/>
    </row>
    <row r="3481" spans="1:17" s="143" customFormat="1" x14ac:dyDescent="0.25">
      <c r="A3481" s="101" t="s">
        <v>8713</v>
      </c>
      <c r="B3481" s="143" t="str">
        <f>IF(A3481&gt;"",IF(A3481=E3481,"No",(IF(IFERROR(VLOOKUP(A3481,E:E,1,FALSE)=A3481,FALSE),"Duplicate",IF(E3481&gt;"","Mismatch","IT Only")))),"No")</f>
        <v>IT Only</v>
      </c>
      <c r="C3481" s="91" t="s">
        <v>8710</v>
      </c>
      <c r="D3481" s="143" t="s">
        <v>464</v>
      </c>
      <c r="F3481" s="143" t="str">
        <f>IF(E3481=0,"N/A",IF(IF(E3481&gt;"",COUNTIF(E:E,E3481),0)&gt;1,"Yes","No"))</f>
        <v>N/A</v>
      </c>
      <c r="G3481" s="106" t="s">
        <v>8714</v>
      </c>
      <c r="H3481" s="106" t="s">
        <v>493</v>
      </c>
      <c r="I3481" s="106" t="s">
        <v>445</v>
      </c>
      <c r="J3481" s="106" t="s">
        <v>580</v>
      </c>
      <c r="K3481" s="106">
        <v>39.800775000000002</v>
      </c>
      <c r="L3481" s="106">
        <v>-89.647497999999999</v>
      </c>
      <c r="M3481" s="106" t="s">
        <v>8712</v>
      </c>
      <c r="N3481" s="106"/>
      <c r="O3481" s="106"/>
      <c r="P3481" s="106"/>
      <c r="Q3481" s="106"/>
    </row>
    <row r="3482" spans="1:17" s="142" customFormat="1" x14ac:dyDescent="0.25">
      <c r="A3482" s="149"/>
      <c r="B3482" s="149"/>
      <c r="C3482" s="149" t="s">
        <v>11211</v>
      </c>
      <c r="D3482" s="149"/>
      <c r="E3482" s="149"/>
      <c r="F3482" s="149"/>
      <c r="G3482" s="149"/>
      <c r="H3482" s="149"/>
      <c r="I3482" s="149"/>
      <c r="J3482" s="149"/>
      <c r="K3482" s="163"/>
      <c r="L3482" s="162"/>
      <c r="M3482" s="161"/>
    </row>
  </sheetData>
  <autoFilter ref="A2:Q3471">
    <sortState ref="A3:Q3482">
      <sortCondition ref="E2:E3471"/>
    </sortState>
  </autoFilter>
  <sortState ref="A3254:M3271">
    <sortCondition ref="A3254"/>
  </sortState>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workbookViewId="0">
      <pane ySplit="6" topLeftCell="A7" activePane="bottomLeft" state="frozen"/>
      <selection pane="bottomLeft" activeCell="E14" sqref="E14"/>
    </sheetView>
  </sheetViews>
  <sheetFormatPr defaultRowHeight="15" x14ac:dyDescent="0.25"/>
  <cols>
    <col min="1" max="1" width="22.28515625" bestFit="1" customWidth="1"/>
    <col min="2" max="2" width="12.5703125" style="10" bestFit="1" customWidth="1"/>
    <col min="3" max="3" width="10.140625" style="10" bestFit="1" customWidth="1"/>
    <col min="4" max="4" width="10.7109375" style="10" bestFit="1" customWidth="1"/>
    <col min="5" max="5" width="37.5703125" customWidth="1"/>
  </cols>
  <sheetData>
    <row r="1" spans="1:8" ht="16.5" thickBot="1" x14ac:dyDescent="0.3">
      <c r="A1" s="249" t="s">
        <v>1</v>
      </c>
      <c r="B1" s="250"/>
      <c r="C1" s="250"/>
      <c r="D1" s="250"/>
      <c r="E1" s="251"/>
      <c r="F1" s="6"/>
      <c r="G1" s="6"/>
      <c r="H1" s="6"/>
    </row>
    <row r="2" spans="1:8" x14ac:dyDescent="0.25">
      <c r="A2" s="252" t="s">
        <v>194</v>
      </c>
      <c r="B2" s="253"/>
      <c r="C2" s="253"/>
      <c r="D2" s="253"/>
      <c r="E2" s="254"/>
      <c r="F2" s="7"/>
      <c r="G2" s="7"/>
      <c r="H2" s="7"/>
    </row>
    <row r="3" spans="1:8" x14ac:dyDescent="0.25">
      <c r="A3" s="255"/>
      <c r="B3" s="256"/>
      <c r="C3" s="256"/>
      <c r="D3" s="256"/>
      <c r="E3" s="257"/>
      <c r="F3" s="3"/>
      <c r="G3" s="3"/>
      <c r="H3" s="3"/>
    </row>
    <row r="4" spans="1:8" x14ac:dyDescent="0.25">
      <c r="A4" s="258" t="s">
        <v>11</v>
      </c>
      <c r="B4" s="259"/>
      <c r="C4" s="259"/>
      <c r="D4" s="259"/>
      <c r="E4" s="260"/>
      <c r="F4" s="8"/>
      <c r="G4" s="8"/>
      <c r="H4" s="8"/>
    </row>
    <row r="5" spans="1:8" x14ac:dyDescent="0.25">
      <c r="A5" s="261"/>
      <c r="B5" s="262"/>
      <c r="C5" s="262"/>
      <c r="D5" s="262"/>
      <c r="E5" s="263"/>
      <c r="F5" s="9"/>
      <c r="G5" s="9"/>
      <c r="H5" s="9"/>
    </row>
    <row r="6" spans="1:8" s="11" customFormat="1" ht="30" customHeight="1" x14ac:dyDescent="0.25">
      <c r="A6" s="13" t="s">
        <v>26</v>
      </c>
      <c r="B6" s="13" t="s">
        <v>48</v>
      </c>
      <c r="C6" s="13" t="s">
        <v>31</v>
      </c>
      <c r="D6" s="14" t="s">
        <v>3</v>
      </c>
      <c r="E6" s="13" t="s">
        <v>25</v>
      </c>
    </row>
    <row r="7" spans="1:8" ht="75" x14ac:dyDescent="0.25">
      <c r="A7" s="16" t="s">
        <v>10073</v>
      </c>
      <c r="B7" s="15" t="s">
        <v>32</v>
      </c>
      <c r="C7" s="15" t="s">
        <v>32</v>
      </c>
      <c r="D7" s="19" t="s">
        <v>10074</v>
      </c>
      <c r="E7" s="117" t="s">
        <v>10075</v>
      </c>
    </row>
    <row r="8" spans="1:8" x14ac:dyDescent="0.25">
      <c r="A8" s="16" t="s">
        <v>27</v>
      </c>
      <c r="B8" s="15" t="s">
        <v>30</v>
      </c>
      <c r="C8" s="15">
        <v>13.8</v>
      </c>
      <c r="D8" s="19" t="s">
        <v>37</v>
      </c>
      <c r="E8" s="16"/>
    </row>
    <row r="9" spans="1:8" x14ac:dyDescent="0.25">
      <c r="A9" s="18" t="s">
        <v>27</v>
      </c>
      <c r="B9" s="17" t="s">
        <v>30</v>
      </c>
      <c r="C9" s="17">
        <v>34.5</v>
      </c>
      <c r="D9" s="20" t="s">
        <v>38</v>
      </c>
      <c r="E9" s="18"/>
    </row>
    <row r="10" spans="1:8" x14ac:dyDescent="0.25">
      <c r="A10" s="18" t="s">
        <v>27</v>
      </c>
      <c r="B10" s="17" t="s">
        <v>30</v>
      </c>
      <c r="C10" s="17">
        <v>69</v>
      </c>
      <c r="D10" s="20" t="s">
        <v>195</v>
      </c>
      <c r="E10" s="18"/>
    </row>
    <row r="11" spans="1:8" x14ac:dyDescent="0.25">
      <c r="A11" s="18" t="s">
        <v>27</v>
      </c>
      <c r="B11" s="17" t="s">
        <v>30</v>
      </c>
      <c r="C11" s="17" t="s">
        <v>32</v>
      </c>
      <c r="D11" s="20" t="s">
        <v>39</v>
      </c>
      <c r="E11" s="18"/>
    </row>
    <row r="12" spans="1:8" x14ac:dyDescent="0.25">
      <c r="A12" s="18" t="s">
        <v>27</v>
      </c>
      <c r="B12" s="17" t="s">
        <v>29</v>
      </c>
      <c r="C12" s="17">
        <v>115</v>
      </c>
      <c r="D12" s="20" t="s">
        <v>40</v>
      </c>
      <c r="E12" s="18"/>
    </row>
    <row r="13" spans="1:8" x14ac:dyDescent="0.25">
      <c r="A13" s="18" t="s">
        <v>27</v>
      </c>
      <c r="B13" s="17" t="s">
        <v>29</v>
      </c>
      <c r="C13" s="17">
        <v>138</v>
      </c>
      <c r="D13" s="20" t="s">
        <v>41</v>
      </c>
      <c r="E13" s="18"/>
    </row>
    <row r="14" spans="1:8" x14ac:dyDescent="0.25">
      <c r="A14" s="18" t="s">
        <v>27</v>
      </c>
      <c r="B14" s="17" t="s">
        <v>29</v>
      </c>
      <c r="C14" s="17">
        <v>161</v>
      </c>
      <c r="D14" s="20" t="s">
        <v>42</v>
      </c>
      <c r="E14" s="18"/>
    </row>
    <row r="15" spans="1:8" x14ac:dyDescent="0.25">
      <c r="A15" s="18" t="s">
        <v>27</v>
      </c>
      <c r="B15" s="17" t="s">
        <v>29</v>
      </c>
      <c r="C15" s="17">
        <v>230</v>
      </c>
      <c r="D15" s="20" t="s">
        <v>43</v>
      </c>
      <c r="E15" s="18"/>
    </row>
    <row r="16" spans="1:8" x14ac:dyDescent="0.25">
      <c r="A16" s="18" t="s">
        <v>27</v>
      </c>
      <c r="B16" s="17" t="s">
        <v>29</v>
      </c>
      <c r="C16" s="17">
        <v>345</v>
      </c>
      <c r="D16" s="20" t="s">
        <v>44</v>
      </c>
      <c r="E16" s="18"/>
    </row>
    <row r="17" spans="1:8" x14ac:dyDescent="0.25">
      <c r="A17" s="18" t="s">
        <v>27</v>
      </c>
      <c r="B17" s="17" t="s">
        <v>29</v>
      </c>
      <c r="C17" s="17" t="s">
        <v>32</v>
      </c>
      <c r="D17" s="20" t="s">
        <v>45</v>
      </c>
      <c r="E17" s="18"/>
    </row>
    <row r="18" spans="1:8" s="202" customFormat="1" ht="45" x14ac:dyDescent="0.25">
      <c r="A18" s="18" t="s">
        <v>27</v>
      </c>
      <c r="B18" s="17" t="s">
        <v>29</v>
      </c>
      <c r="C18" s="17" t="s">
        <v>11197</v>
      </c>
      <c r="D18" s="20" t="s">
        <v>11196</v>
      </c>
      <c r="E18" s="22" t="s">
        <v>11198</v>
      </c>
    </row>
    <row r="19" spans="1:8" ht="30" x14ac:dyDescent="0.25">
      <c r="A19" s="18" t="s">
        <v>196</v>
      </c>
      <c r="B19" s="17" t="s">
        <v>32</v>
      </c>
      <c r="C19" s="17" t="s">
        <v>32</v>
      </c>
      <c r="D19" s="20" t="s">
        <v>197</v>
      </c>
      <c r="E19" s="22" t="s">
        <v>200</v>
      </c>
    </row>
    <row r="20" spans="1:8" ht="90" x14ac:dyDescent="0.25">
      <c r="A20" s="24" t="s">
        <v>28</v>
      </c>
      <c r="B20" s="25" t="s">
        <v>32</v>
      </c>
      <c r="C20" s="25" t="s">
        <v>32</v>
      </c>
      <c r="D20" s="26" t="s">
        <v>33</v>
      </c>
      <c r="E20" s="21" t="s">
        <v>199</v>
      </c>
    </row>
    <row r="21" spans="1:8" ht="75" x14ac:dyDescent="0.25">
      <c r="A21" s="27" t="s">
        <v>34</v>
      </c>
      <c r="B21" s="25" t="s">
        <v>32</v>
      </c>
      <c r="C21" s="25" t="s">
        <v>32</v>
      </c>
      <c r="D21" s="28" t="s">
        <v>36</v>
      </c>
      <c r="E21" s="22" t="s">
        <v>198</v>
      </c>
    </row>
    <row r="22" spans="1:8" ht="165" x14ac:dyDescent="0.25">
      <c r="A22" s="29" t="s">
        <v>35</v>
      </c>
      <c r="B22" s="30" t="s">
        <v>32</v>
      </c>
      <c r="C22" s="30" t="s">
        <v>32</v>
      </c>
      <c r="D22" s="128" t="s">
        <v>10185</v>
      </c>
      <c r="E22" s="23" t="s">
        <v>10184</v>
      </c>
    </row>
    <row r="23" spans="1:8" ht="60" x14ac:dyDescent="0.25">
      <c r="A23" s="125" t="s">
        <v>10179</v>
      </c>
      <c r="B23" s="126" t="s">
        <v>32</v>
      </c>
      <c r="C23" s="126" t="s">
        <v>32</v>
      </c>
      <c r="D23" s="127" t="s">
        <v>10180</v>
      </c>
      <c r="E23" s="124" t="s">
        <v>10181</v>
      </c>
      <c r="F23" s="123"/>
      <c r="G23" s="122"/>
      <c r="H23" s="122"/>
    </row>
    <row r="24" spans="1:8" ht="60" x14ac:dyDescent="0.25">
      <c r="A24" s="125" t="s">
        <v>10182</v>
      </c>
      <c r="B24" s="126" t="s">
        <v>32</v>
      </c>
      <c r="C24" s="126" t="s">
        <v>32</v>
      </c>
      <c r="D24" s="127" t="s">
        <v>10183</v>
      </c>
      <c r="E24" s="124" t="s">
        <v>10181</v>
      </c>
      <c r="F24" s="123"/>
      <c r="G24" s="122"/>
      <c r="H24" s="122"/>
    </row>
  </sheetData>
  <autoFilter ref="A6:E24"/>
  <mergeCells count="5">
    <mergeCell ref="A1:E1"/>
    <mergeCell ref="A2:E2"/>
    <mergeCell ref="A3:E3"/>
    <mergeCell ref="A4:E4"/>
    <mergeCell ref="A5:E5"/>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8"/>
  <sheetViews>
    <sheetView zoomScaleNormal="100" workbookViewId="0">
      <pane ySplit="7" topLeftCell="A29" activePane="bottomLeft" state="frozen"/>
      <selection pane="bottomLeft" activeCell="A167" sqref="A167:E167"/>
    </sheetView>
  </sheetViews>
  <sheetFormatPr defaultRowHeight="15" x14ac:dyDescent="0.25"/>
  <cols>
    <col min="1" max="1" width="16.42578125" style="10" customWidth="1"/>
    <col min="2" max="2" width="15.7109375" style="10" bestFit="1" customWidth="1"/>
    <col min="3" max="3" width="15" style="10" customWidth="1"/>
    <col min="4" max="4" width="15.7109375" style="10" customWidth="1"/>
    <col min="5" max="5" width="10.5703125" style="10" customWidth="1"/>
    <col min="6" max="6" width="12.140625" customWidth="1"/>
  </cols>
  <sheetData>
    <row r="1" spans="1:8" ht="16.5" thickBot="1" x14ac:dyDescent="0.3">
      <c r="A1" s="249" t="s">
        <v>1</v>
      </c>
      <c r="B1" s="250"/>
      <c r="C1" s="250"/>
      <c r="D1" s="250"/>
      <c r="E1" s="250"/>
      <c r="F1" s="251"/>
      <c r="G1" s="6"/>
      <c r="H1" s="6"/>
    </row>
    <row r="2" spans="1:8" x14ac:dyDescent="0.25">
      <c r="A2" s="252" t="s">
        <v>190</v>
      </c>
      <c r="B2" s="253"/>
      <c r="C2" s="253"/>
      <c r="D2" s="253"/>
      <c r="E2" s="253"/>
      <c r="F2" s="254"/>
      <c r="G2" s="7"/>
      <c r="H2" s="7"/>
    </row>
    <row r="3" spans="1:8" x14ac:dyDescent="0.25">
      <c r="A3" s="255"/>
      <c r="B3" s="256"/>
      <c r="C3" s="256"/>
      <c r="D3" s="256"/>
      <c r="E3" s="256"/>
      <c r="F3" s="257"/>
      <c r="G3" s="3"/>
      <c r="H3" s="3"/>
    </row>
    <row r="4" spans="1:8" x14ac:dyDescent="0.25">
      <c r="A4" s="258" t="s">
        <v>12</v>
      </c>
      <c r="B4" s="259"/>
      <c r="C4" s="259"/>
      <c r="D4" s="259"/>
      <c r="E4" s="259"/>
      <c r="F4" s="260"/>
      <c r="G4" s="8"/>
      <c r="H4" s="8"/>
    </row>
    <row r="5" spans="1:8" x14ac:dyDescent="0.25">
      <c r="A5" s="261"/>
      <c r="B5" s="262"/>
      <c r="C5" s="262"/>
      <c r="D5" s="262"/>
      <c r="E5" s="262"/>
      <c r="F5" s="263"/>
      <c r="G5" s="9"/>
      <c r="H5" s="9"/>
    </row>
    <row r="6" spans="1:8" x14ac:dyDescent="0.25">
      <c r="A6" s="272" t="s">
        <v>393</v>
      </c>
      <c r="B6" s="265"/>
      <c r="C6" s="265"/>
      <c r="D6" s="265"/>
      <c r="E6" s="265"/>
      <c r="F6" s="50"/>
      <c r="G6" s="9"/>
      <c r="H6" s="9"/>
    </row>
    <row r="7" spans="1:8" s="11" customFormat="1" ht="30" customHeight="1" x14ac:dyDescent="0.25">
      <c r="A7" s="33" t="s">
        <v>3</v>
      </c>
      <c r="B7" s="33" t="s">
        <v>68</v>
      </c>
      <c r="C7" s="33" t="s">
        <v>69</v>
      </c>
      <c r="D7" s="33" t="s">
        <v>51</v>
      </c>
      <c r="E7" s="33" t="s">
        <v>50</v>
      </c>
      <c r="F7" s="34" t="s">
        <v>4</v>
      </c>
    </row>
    <row r="8" spans="1:8" x14ac:dyDescent="0.25">
      <c r="A8" s="37" t="s">
        <v>21</v>
      </c>
      <c r="B8" s="37" t="s">
        <v>67</v>
      </c>
      <c r="C8" s="37" t="s">
        <v>66</v>
      </c>
      <c r="D8" s="37" t="s">
        <v>32</v>
      </c>
      <c r="E8" s="37" t="s">
        <v>32</v>
      </c>
      <c r="F8" s="62">
        <v>232</v>
      </c>
    </row>
    <row r="9" spans="1:8" x14ac:dyDescent="0.25">
      <c r="A9" s="38" t="s">
        <v>21</v>
      </c>
      <c r="B9" s="38" t="s">
        <v>67</v>
      </c>
      <c r="C9" s="38" t="s">
        <v>70</v>
      </c>
      <c r="D9" s="38" t="s">
        <v>32</v>
      </c>
      <c r="E9" s="38" t="s">
        <v>32</v>
      </c>
      <c r="F9" s="63">
        <v>485</v>
      </c>
    </row>
    <row r="10" spans="1:8" x14ac:dyDescent="0.25">
      <c r="A10" s="56" t="s">
        <v>395</v>
      </c>
      <c r="B10" s="58"/>
      <c r="C10" s="58"/>
      <c r="D10" s="58"/>
      <c r="E10" s="58"/>
      <c r="F10" s="64" t="s">
        <v>396</v>
      </c>
    </row>
    <row r="11" spans="1:8" x14ac:dyDescent="0.25">
      <c r="A11" s="264" t="s">
        <v>11061</v>
      </c>
      <c r="B11" s="265"/>
      <c r="C11" s="265"/>
      <c r="D11" s="265"/>
      <c r="E11" s="266"/>
      <c r="F11" s="70" t="s">
        <v>11063</v>
      </c>
    </row>
    <row r="12" spans="1:8" x14ac:dyDescent="0.25">
      <c r="A12" s="56" t="s">
        <v>205</v>
      </c>
      <c r="B12" s="58"/>
      <c r="C12" s="58"/>
      <c r="D12" s="58"/>
      <c r="E12" s="58"/>
      <c r="F12" s="64" t="s">
        <v>204</v>
      </c>
    </row>
    <row r="13" spans="1:8" x14ac:dyDescent="0.25">
      <c r="A13" s="56" t="s">
        <v>207</v>
      </c>
      <c r="B13" s="56"/>
      <c r="C13" s="56"/>
      <c r="D13" s="56"/>
      <c r="E13" s="56"/>
      <c r="F13" s="64" t="s">
        <v>206</v>
      </c>
    </row>
    <row r="14" spans="1:8" x14ac:dyDescent="0.25">
      <c r="A14" s="56" t="s">
        <v>209</v>
      </c>
      <c r="B14" s="56"/>
      <c r="C14" s="56"/>
      <c r="D14" s="56"/>
      <c r="E14" s="56"/>
      <c r="F14" s="64" t="s">
        <v>208</v>
      </c>
    </row>
    <row r="15" spans="1:8" x14ac:dyDescent="0.25">
      <c r="A15" s="38" t="s">
        <v>21</v>
      </c>
      <c r="B15" s="38" t="s">
        <v>58</v>
      </c>
      <c r="C15" s="38" t="s">
        <v>61</v>
      </c>
      <c r="D15" s="38" t="s">
        <v>32</v>
      </c>
      <c r="E15" s="38" t="s">
        <v>32</v>
      </c>
      <c r="F15" s="63" t="s">
        <v>82</v>
      </c>
    </row>
    <row r="16" spans="1:8" x14ac:dyDescent="0.25">
      <c r="A16" s="38" t="s">
        <v>21</v>
      </c>
      <c r="B16" s="38" t="s">
        <v>58</v>
      </c>
      <c r="C16" s="38" t="s">
        <v>63</v>
      </c>
      <c r="D16" s="38" t="s">
        <v>32</v>
      </c>
      <c r="E16" s="38" t="s">
        <v>32</v>
      </c>
      <c r="F16" s="63" t="s">
        <v>86</v>
      </c>
    </row>
    <row r="17" spans="1:6" x14ac:dyDescent="0.25">
      <c r="A17" s="56" t="s">
        <v>211</v>
      </c>
      <c r="B17" s="56"/>
      <c r="C17" s="56"/>
      <c r="D17" s="56"/>
      <c r="E17" s="56"/>
      <c r="F17" s="64" t="s">
        <v>210</v>
      </c>
    </row>
    <row r="18" spans="1:6" x14ac:dyDescent="0.25">
      <c r="A18" s="56" t="s">
        <v>213</v>
      </c>
      <c r="B18" s="56"/>
      <c r="C18" s="56"/>
      <c r="D18" s="56"/>
      <c r="E18" s="56"/>
      <c r="F18" s="64" t="s">
        <v>212</v>
      </c>
    </row>
    <row r="19" spans="1:6" x14ac:dyDescent="0.25">
      <c r="A19" s="56" t="s">
        <v>215</v>
      </c>
      <c r="B19" s="56"/>
      <c r="C19" s="56"/>
      <c r="D19" s="56"/>
      <c r="E19" s="56"/>
      <c r="F19" s="64" t="s">
        <v>214</v>
      </c>
    </row>
    <row r="20" spans="1:6" x14ac:dyDescent="0.25">
      <c r="A20" s="56" t="s">
        <v>217</v>
      </c>
      <c r="B20" s="56"/>
      <c r="C20" s="56"/>
      <c r="D20" s="56"/>
      <c r="E20" s="56"/>
      <c r="F20" s="64" t="s">
        <v>216</v>
      </c>
    </row>
    <row r="21" spans="1:6" x14ac:dyDescent="0.25">
      <c r="A21" s="56" t="s">
        <v>219</v>
      </c>
      <c r="B21" s="56"/>
      <c r="C21" s="56"/>
      <c r="D21" s="56"/>
      <c r="E21" s="56"/>
      <c r="F21" s="64" t="s">
        <v>218</v>
      </c>
    </row>
    <row r="22" spans="1:6" x14ac:dyDescent="0.25">
      <c r="A22" s="56" t="s">
        <v>221</v>
      </c>
      <c r="B22" s="56"/>
      <c r="C22" s="56"/>
      <c r="D22" s="56"/>
      <c r="E22" s="56"/>
      <c r="F22" s="65" t="s">
        <v>220</v>
      </c>
    </row>
    <row r="23" spans="1:6" x14ac:dyDescent="0.25">
      <c r="A23" s="56" t="s">
        <v>223</v>
      </c>
      <c r="B23" s="56"/>
      <c r="C23" s="56"/>
      <c r="D23" s="56"/>
      <c r="E23" s="56"/>
      <c r="F23" s="64" t="s">
        <v>222</v>
      </c>
    </row>
    <row r="24" spans="1:6" x14ac:dyDescent="0.25">
      <c r="A24" s="56" t="s">
        <v>224</v>
      </c>
      <c r="B24" s="56"/>
      <c r="C24" s="56"/>
      <c r="D24" s="56"/>
      <c r="E24" s="56"/>
      <c r="F24" s="64" t="s">
        <v>394</v>
      </c>
    </row>
    <row r="25" spans="1:6" x14ac:dyDescent="0.25">
      <c r="A25" s="56" t="s">
        <v>226</v>
      </c>
      <c r="B25" s="56"/>
      <c r="C25" s="56"/>
      <c r="D25" s="56"/>
      <c r="E25" s="56"/>
      <c r="F25" s="64" t="s">
        <v>225</v>
      </c>
    </row>
    <row r="26" spans="1:6" x14ac:dyDescent="0.25">
      <c r="A26" s="56" t="s">
        <v>228</v>
      </c>
      <c r="B26" s="56"/>
      <c r="C26" s="56"/>
      <c r="D26" s="56"/>
      <c r="E26" s="56"/>
      <c r="F26" s="64" t="s">
        <v>227</v>
      </c>
    </row>
    <row r="27" spans="1:6" x14ac:dyDescent="0.25">
      <c r="A27" s="56" t="s">
        <v>230</v>
      </c>
      <c r="B27" s="56"/>
      <c r="C27" s="56"/>
      <c r="D27" s="56"/>
      <c r="E27" s="56"/>
      <c r="F27" s="64" t="s">
        <v>229</v>
      </c>
    </row>
    <row r="28" spans="1:6" x14ac:dyDescent="0.25">
      <c r="A28" s="56" t="s">
        <v>232</v>
      </c>
      <c r="B28" s="56"/>
      <c r="C28" s="56"/>
      <c r="D28" s="56"/>
      <c r="E28" s="56"/>
      <c r="F28" s="64" t="s">
        <v>231</v>
      </c>
    </row>
    <row r="29" spans="1:6" x14ac:dyDescent="0.25">
      <c r="A29" s="56" t="s">
        <v>234</v>
      </c>
      <c r="B29" s="56"/>
      <c r="C29" s="56"/>
      <c r="D29" s="56"/>
      <c r="E29" s="56"/>
      <c r="F29" s="64" t="s">
        <v>233</v>
      </c>
    </row>
    <row r="30" spans="1:6" x14ac:dyDescent="0.25">
      <c r="A30" s="38" t="s">
        <v>21</v>
      </c>
      <c r="B30" s="38" t="s">
        <v>58</v>
      </c>
      <c r="C30" s="38" t="s">
        <v>59</v>
      </c>
      <c r="D30" s="38" t="s">
        <v>32</v>
      </c>
      <c r="E30" s="38" t="s">
        <v>32</v>
      </c>
      <c r="F30" s="63" t="s">
        <v>83</v>
      </c>
    </row>
    <row r="31" spans="1:6" x14ac:dyDescent="0.25">
      <c r="A31" s="38" t="s">
        <v>21</v>
      </c>
      <c r="B31" s="38" t="s">
        <v>58</v>
      </c>
      <c r="C31" s="38" t="s">
        <v>60</v>
      </c>
      <c r="D31" s="38" t="s">
        <v>32</v>
      </c>
      <c r="E31" s="38" t="s">
        <v>32</v>
      </c>
      <c r="F31" s="63" t="s">
        <v>84</v>
      </c>
    </row>
    <row r="32" spans="1:6" x14ac:dyDescent="0.25">
      <c r="A32" s="38" t="s">
        <v>21</v>
      </c>
      <c r="B32" s="38" t="s">
        <v>58</v>
      </c>
      <c r="C32" s="38" t="s">
        <v>62</v>
      </c>
      <c r="D32" s="38" t="s">
        <v>32</v>
      </c>
      <c r="E32" s="38" t="s">
        <v>32</v>
      </c>
      <c r="F32" s="63" t="s">
        <v>85</v>
      </c>
    </row>
    <row r="33" spans="1:6" x14ac:dyDescent="0.25">
      <c r="A33" s="56" t="s">
        <v>236</v>
      </c>
      <c r="B33" s="56"/>
      <c r="C33" s="56"/>
      <c r="D33" s="56"/>
      <c r="E33" s="56"/>
      <c r="F33" s="64" t="s">
        <v>235</v>
      </c>
    </row>
    <row r="34" spans="1:6" x14ac:dyDescent="0.25">
      <c r="A34" s="56" t="s">
        <v>238</v>
      </c>
      <c r="B34" s="56"/>
      <c r="C34" s="56"/>
      <c r="D34" s="56"/>
      <c r="E34" s="56"/>
      <c r="F34" s="64" t="s">
        <v>237</v>
      </c>
    </row>
    <row r="35" spans="1:6" x14ac:dyDescent="0.25">
      <c r="A35" s="264" t="s">
        <v>11068</v>
      </c>
      <c r="B35" s="265"/>
      <c r="C35" s="265"/>
      <c r="D35" s="265"/>
      <c r="E35" s="266"/>
      <c r="F35" s="70" t="s">
        <v>11069</v>
      </c>
    </row>
    <row r="36" spans="1:6" x14ac:dyDescent="0.25">
      <c r="A36" s="56" t="s">
        <v>240</v>
      </c>
      <c r="B36" s="56"/>
      <c r="C36" s="56"/>
      <c r="D36" s="56"/>
      <c r="E36" s="56"/>
      <c r="F36" s="64" t="s">
        <v>239</v>
      </c>
    </row>
    <row r="37" spans="1:6" x14ac:dyDescent="0.25">
      <c r="A37" s="56" t="s">
        <v>242</v>
      </c>
      <c r="B37" s="56"/>
      <c r="C37" s="56"/>
      <c r="D37" s="56"/>
      <c r="E37" s="56"/>
      <c r="F37" s="64" t="s">
        <v>241</v>
      </c>
    </row>
    <row r="38" spans="1:6" x14ac:dyDescent="0.25">
      <c r="A38" s="56" t="s">
        <v>244</v>
      </c>
      <c r="B38" s="56"/>
      <c r="C38" s="56"/>
      <c r="D38" s="56"/>
      <c r="E38" s="56"/>
      <c r="F38" s="64" t="s">
        <v>243</v>
      </c>
    </row>
    <row r="39" spans="1:6" x14ac:dyDescent="0.25">
      <c r="A39" s="56" t="s">
        <v>246</v>
      </c>
      <c r="B39" s="56"/>
      <c r="C39" s="56"/>
      <c r="D39" s="56"/>
      <c r="E39" s="56"/>
      <c r="F39" s="64" t="s">
        <v>245</v>
      </c>
    </row>
    <row r="40" spans="1:6" x14ac:dyDescent="0.25">
      <c r="A40" s="56" t="s">
        <v>248</v>
      </c>
      <c r="B40" s="56"/>
      <c r="C40" s="56"/>
      <c r="D40" s="56"/>
      <c r="E40" s="56"/>
      <c r="F40" s="64" t="s">
        <v>247</v>
      </c>
    </row>
    <row r="41" spans="1:6" x14ac:dyDescent="0.25">
      <c r="A41" s="56" t="s">
        <v>250</v>
      </c>
      <c r="B41" s="56"/>
      <c r="C41" s="56"/>
      <c r="D41" s="56"/>
      <c r="E41" s="56"/>
      <c r="F41" s="64" t="s">
        <v>249</v>
      </c>
    </row>
    <row r="42" spans="1:6" x14ac:dyDescent="0.25">
      <c r="A42" s="56" t="s">
        <v>252</v>
      </c>
      <c r="B42" s="56"/>
      <c r="C42" s="56"/>
      <c r="D42" s="56"/>
      <c r="E42" s="56"/>
      <c r="F42" s="64" t="s">
        <v>251</v>
      </c>
    </row>
    <row r="43" spans="1:6" x14ac:dyDescent="0.25">
      <c r="A43" s="56" t="s">
        <v>254</v>
      </c>
      <c r="B43" s="56"/>
      <c r="C43" s="56"/>
      <c r="D43" s="56"/>
      <c r="E43" s="56"/>
      <c r="F43" s="64" t="s">
        <v>253</v>
      </c>
    </row>
    <row r="44" spans="1:6" x14ac:dyDescent="0.25">
      <c r="A44" s="56" t="s">
        <v>256</v>
      </c>
      <c r="B44" s="56"/>
      <c r="C44" s="56"/>
      <c r="D44" s="56"/>
      <c r="E44" s="56"/>
      <c r="F44" s="64" t="s">
        <v>255</v>
      </c>
    </row>
    <row r="45" spans="1:6" x14ac:dyDescent="0.25">
      <c r="A45" s="56" t="s">
        <v>258</v>
      </c>
      <c r="B45" s="56"/>
      <c r="C45" s="56"/>
      <c r="D45" s="56"/>
      <c r="E45" s="56"/>
      <c r="F45" s="64" t="s">
        <v>257</v>
      </c>
    </row>
    <row r="46" spans="1:6" x14ac:dyDescent="0.25">
      <c r="A46" s="56" t="s">
        <v>260</v>
      </c>
      <c r="B46" s="56"/>
      <c r="C46" s="56"/>
      <c r="D46" s="56"/>
      <c r="E46" s="56"/>
      <c r="F46" s="64" t="s">
        <v>259</v>
      </c>
    </row>
    <row r="47" spans="1:6" x14ac:dyDescent="0.25">
      <c r="A47" s="56" t="s">
        <v>262</v>
      </c>
      <c r="B47" s="56"/>
      <c r="C47" s="56"/>
      <c r="D47" s="56"/>
      <c r="E47" s="56"/>
      <c r="F47" s="64" t="s">
        <v>261</v>
      </c>
    </row>
    <row r="48" spans="1:6" x14ac:dyDescent="0.25">
      <c r="A48" s="56" t="s">
        <v>264</v>
      </c>
      <c r="B48" s="56"/>
      <c r="C48" s="56"/>
      <c r="D48" s="56"/>
      <c r="E48" s="56"/>
      <c r="F48" s="64" t="s">
        <v>263</v>
      </c>
    </row>
    <row r="49" spans="1:6" x14ac:dyDescent="0.25">
      <c r="A49" s="56" t="s">
        <v>266</v>
      </c>
      <c r="B49" s="56"/>
      <c r="C49" s="56"/>
      <c r="D49" s="56"/>
      <c r="E49" s="56"/>
      <c r="F49" s="65" t="s">
        <v>265</v>
      </c>
    </row>
    <row r="50" spans="1:6" s="142" customFormat="1" x14ac:dyDescent="0.25">
      <c r="A50" s="56" t="s">
        <v>11006</v>
      </c>
      <c r="B50" s="56"/>
      <c r="C50" s="56"/>
      <c r="D50" s="56"/>
      <c r="E50" s="56"/>
      <c r="F50" s="64" t="s">
        <v>11008</v>
      </c>
    </row>
    <row r="51" spans="1:6" x14ac:dyDescent="0.25">
      <c r="A51" s="56" t="s">
        <v>268</v>
      </c>
      <c r="B51" s="56"/>
      <c r="C51" s="56"/>
      <c r="D51" s="56"/>
      <c r="E51" s="56"/>
      <c r="F51" s="64" t="s">
        <v>267</v>
      </c>
    </row>
    <row r="52" spans="1:6" x14ac:dyDescent="0.25">
      <c r="A52" s="56" t="s">
        <v>270</v>
      </c>
      <c r="B52" s="56"/>
      <c r="C52" s="56"/>
      <c r="D52" s="56"/>
      <c r="E52" s="56"/>
      <c r="F52" s="65" t="s">
        <v>269</v>
      </c>
    </row>
    <row r="53" spans="1:6" x14ac:dyDescent="0.25">
      <c r="A53" s="56" t="s">
        <v>272</v>
      </c>
      <c r="B53" s="56"/>
      <c r="C53" s="56"/>
      <c r="D53" s="56"/>
      <c r="E53" s="56"/>
      <c r="F53" s="64" t="s">
        <v>271</v>
      </c>
    </row>
    <row r="54" spans="1:6" x14ac:dyDescent="0.25">
      <c r="A54" s="56" t="s">
        <v>274</v>
      </c>
      <c r="B54" s="56"/>
      <c r="C54" s="56"/>
      <c r="D54" s="56"/>
      <c r="E54" s="56"/>
      <c r="F54" s="65" t="s">
        <v>273</v>
      </c>
    </row>
    <row r="55" spans="1:6" x14ac:dyDescent="0.25">
      <c r="A55" s="56" t="s">
        <v>276</v>
      </c>
      <c r="B55" s="56"/>
      <c r="C55" s="120"/>
      <c r="D55" s="56"/>
      <c r="E55" s="56"/>
      <c r="F55" s="65" t="s">
        <v>275</v>
      </c>
    </row>
    <row r="56" spans="1:6" x14ac:dyDescent="0.25">
      <c r="A56" s="267" t="s">
        <v>10105</v>
      </c>
      <c r="B56" s="268"/>
      <c r="C56" s="268"/>
      <c r="D56" s="268"/>
      <c r="E56" s="269"/>
      <c r="F56" s="65" t="s">
        <v>10106</v>
      </c>
    </row>
    <row r="57" spans="1:6" x14ac:dyDescent="0.25">
      <c r="A57" s="267" t="s">
        <v>10107</v>
      </c>
      <c r="B57" s="270"/>
      <c r="C57" s="270"/>
      <c r="D57" s="270"/>
      <c r="E57" s="271"/>
      <c r="F57" s="65" t="s">
        <v>10108</v>
      </c>
    </row>
    <row r="58" spans="1:6" x14ac:dyDescent="0.25">
      <c r="A58" s="56" t="s">
        <v>278</v>
      </c>
      <c r="B58" s="56"/>
      <c r="C58" s="56"/>
      <c r="D58" s="56"/>
      <c r="E58" s="56"/>
      <c r="F58" s="65" t="s">
        <v>277</v>
      </c>
    </row>
    <row r="59" spans="1:6" x14ac:dyDescent="0.25">
      <c r="A59" s="264" t="s">
        <v>11064</v>
      </c>
      <c r="B59" s="265"/>
      <c r="C59" s="265"/>
      <c r="D59" s="265"/>
      <c r="E59" s="266"/>
      <c r="F59" s="70" t="s">
        <v>11065</v>
      </c>
    </row>
    <row r="60" spans="1:6" x14ac:dyDescent="0.25">
      <c r="A60" s="56" t="s">
        <v>280</v>
      </c>
      <c r="B60" s="56"/>
      <c r="C60" s="56"/>
      <c r="D60" s="56"/>
      <c r="E60" s="56"/>
      <c r="F60" s="64" t="s">
        <v>279</v>
      </c>
    </row>
    <row r="61" spans="1:6" x14ac:dyDescent="0.25">
      <c r="A61" s="56" t="s">
        <v>282</v>
      </c>
      <c r="B61" s="56"/>
      <c r="C61" s="56"/>
      <c r="D61" s="56"/>
      <c r="E61" s="56"/>
      <c r="F61" s="64" t="s">
        <v>281</v>
      </c>
    </row>
    <row r="62" spans="1:6" s="123" customFormat="1" x14ac:dyDescent="0.25">
      <c r="A62" s="56" t="s">
        <v>284</v>
      </c>
      <c r="B62" s="56"/>
      <c r="C62" s="56"/>
      <c r="D62" s="56"/>
      <c r="E62" s="56"/>
      <c r="F62" s="64" t="s">
        <v>283</v>
      </c>
    </row>
    <row r="63" spans="1:6" x14ac:dyDescent="0.25">
      <c r="A63" s="56" t="s">
        <v>286</v>
      </c>
      <c r="B63" s="56"/>
      <c r="C63" s="56"/>
      <c r="D63" s="56"/>
      <c r="E63" s="56"/>
      <c r="F63" s="64" t="s">
        <v>285</v>
      </c>
    </row>
    <row r="64" spans="1:6" x14ac:dyDescent="0.25">
      <c r="A64" s="56" t="s">
        <v>10371</v>
      </c>
      <c r="B64" s="56"/>
      <c r="C64" s="56"/>
      <c r="D64" s="56"/>
      <c r="E64" s="56"/>
      <c r="F64" s="64" t="s">
        <v>10372</v>
      </c>
    </row>
    <row r="65" spans="1:6" x14ac:dyDescent="0.25">
      <c r="A65" s="56" t="s">
        <v>288</v>
      </c>
      <c r="B65" s="56"/>
      <c r="C65" s="56"/>
      <c r="D65" s="56"/>
      <c r="E65" s="56"/>
      <c r="F65" s="64" t="s">
        <v>287</v>
      </c>
    </row>
    <row r="66" spans="1:6" x14ac:dyDescent="0.25">
      <c r="A66" s="56" t="s">
        <v>290</v>
      </c>
      <c r="B66" s="56"/>
      <c r="C66" s="56"/>
      <c r="D66" s="56"/>
      <c r="E66" s="56"/>
      <c r="F66" s="64" t="s">
        <v>289</v>
      </c>
    </row>
    <row r="67" spans="1:6" x14ac:dyDescent="0.25">
      <c r="A67" s="56" t="s">
        <v>292</v>
      </c>
      <c r="B67" s="56"/>
      <c r="C67" s="56"/>
      <c r="D67" s="56"/>
      <c r="E67" s="56"/>
      <c r="F67" s="64" t="s">
        <v>291</v>
      </c>
    </row>
    <row r="68" spans="1:6" x14ac:dyDescent="0.25">
      <c r="A68" s="56" t="s">
        <v>294</v>
      </c>
      <c r="B68" s="56"/>
      <c r="C68" s="56"/>
      <c r="D68" s="56"/>
      <c r="E68" s="56"/>
      <c r="F68" s="64" t="s">
        <v>293</v>
      </c>
    </row>
    <row r="69" spans="1:6" x14ac:dyDescent="0.25">
      <c r="A69" s="38" t="s">
        <v>22</v>
      </c>
      <c r="B69" s="38" t="s">
        <v>17</v>
      </c>
      <c r="C69" s="38" t="s">
        <v>88</v>
      </c>
      <c r="D69" s="38" t="s">
        <v>71</v>
      </c>
      <c r="E69" s="38" t="s">
        <v>81</v>
      </c>
      <c r="F69" s="63" t="s">
        <v>99</v>
      </c>
    </row>
    <row r="70" spans="1:6" x14ac:dyDescent="0.25">
      <c r="A70" s="38" t="s">
        <v>22</v>
      </c>
      <c r="B70" s="38" t="s">
        <v>17</v>
      </c>
      <c r="C70" s="17" t="s">
        <v>88</v>
      </c>
      <c r="D70" s="38" t="s">
        <v>71</v>
      </c>
      <c r="E70" s="38" t="s">
        <v>71</v>
      </c>
      <c r="F70" s="63" t="s">
        <v>89</v>
      </c>
    </row>
    <row r="71" spans="1:6" x14ac:dyDescent="0.25">
      <c r="A71" s="38" t="s">
        <v>22</v>
      </c>
      <c r="B71" s="38" t="s">
        <v>17</v>
      </c>
      <c r="C71" s="17" t="s">
        <v>88</v>
      </c>
      <c r="D71" s="38" t="s">
        <v>71</v>
      </c>
      <c r="E71" s="38" t="s">
        <v>10104</v>
      </c>
      <c r="F71" s="63" t="s">
        <v>93</v>
      </c>
    </row>
    <row r="72" spans="1:6" x14ac:dyDescent="0.25">
      <c r="A72" s="38" t="s">
        <v>22</v>
      </c>
      <c r="B72" s="38" t="s">
        <v>17</v>
      </c>
      <c r="C72" s="17" t="s">
        <v>88</v>
      </c>
      <c r="D72" s="38" t="s">
        <v>71</v>
      </c>
      <c r="E72" s="38" t="s">
        <v>73</v>
      </c>
      <c r="F72" s="63" t="s">
        <v>91</v>
      </c>
    </row>
    <row r="73" spans="1:6" x14ac:dyDescent="0.25">
      <c r="A73" s="38" t="s">
        <v>22</v>
      </c>
      <c r="B73" s="38" t="s">
        <v>17</v>
      </c>
      <c r="C73" s="17" t="s">
        <v>88</v>
      </c>
      <c r="D73" s="38" t="s">
        <v>71</v>
      </c>
      <c r="E73" s="38" t="s">
        <v>77</v>
      </c>
      <c r="F73" s="63" t="s">
        <v>96</v>
      </c>
    </row>
    <row r="74" spans="1:6" x14ac:dyDescent="0.25">
      <c r="A74" s="38" t="s">
        <v>22</v>
      </c>
      <c r="B74" s="38" t="s">
        <v>17</v>
      </c>
      <c r="C74" s="17" t="s">
        <v>88</v>
      </c>
      <c r="D74" s="38" t="s">
        <v>71</v>
      </c>
      <c r="E74" s="38" t="s">
        <v>74</v>
      </c>
      <c r="F74" s="63" t="s">
        <v>92</v>
      </c>
    </row>
    <row r="75" spans="1:6" x14ac:dyDescent="0.25">
      <c r="A75" s="38" t="s">
        <v>22</v>
      </c>
      <c r="B75" s="38" t="s">
        <v>17</v>
      </c>
      <c r="C75" s="17" t="s">
        <v>88</v>
      </c>
      <c r="D75" s="38" t="s">
        <v>71</v>
      </c>
      <c r="E75" s="38" t="s">
        <v>72</v>
      </c>
      <c r="F75" s="63" t="s">
        <v>90</v>
      </c>
    </row>
    <row r="76" spans="1:6" x14ac:dyDescent="0.25">
      <c r="A76" s="38" t="s">
        <v>22</v>
      </c>
      <c r="B76" s="38" t="s">
        <v>17</v>
      </c>
      <c r="C76" s="17" t="s">
        <v>88</v>
      </c>
      <c r="D76" s="38" t="s">
        <v>71</v>
      </c>
      <c r="E76" s="38" t="s">
        <v>76</v>
      </c>
      <c r="F76" s="63" t="s">
        <v>95</v>
      </c>
    </row>
    <row r="77" spans="1:6" x14ac:dyDescent="0.25">
      <c r="A77" s="38" t="s">
        <v>22</v>
      </c>
      <c r="B77" s="38" t="s">
        <v>17</v>
      </c>
      <c r="C77" s="17" t="s">
        <v>88</v>
      </c>
      <c r="D77" s="38" t="s">
        <v>71</v>
      </c>
      <c r="E77" s="38" t="s">
        <v>80</v>
      </c>
      <c r="F77" s="63" t="s">
        <v>98</v>
      </c>
    </row>
    <row r="78" spans="1:6" x14ac:dyDescent="0.25">
      <c r="A78" s="38" t="s">
        <v>22</v>
      </c>
      <c r="B78" s="38" t="s">
        <v>17</v>
      </c>
      <c r="C78" s="17" t="s">
        <v>88</v>
      </c>
      <c r="D78" s="38" t="s">
        <v>71</v>
      </c>
      <c r="E78" s="38" t="s">
        <v>79</v>
      </c>
      <c r="F78" s="63" t="s">
        <v>100</v>
      </c>
    </row>
    <row r="79" spans="1:6" x14ac:dyDescent="0.25">
      <c r="A79" s="38" t="s">
        <v>22</v>
      </c>
      <c r="B79" s="38" t="s">
        <v>17</v>
      </c>
      <c r="C79" s="17" t="s">
        <v>88</v>
      </c>
      <c r="D79" s="38" t="s">
        <v>71</v>
      </c>
      <c r="E79" s="38" t="s">
        <v>75</v>
      </c>
      <c r="F79" s="63" t="s">
        <v>94</v>
      </c>
    </row>
    <row r="80" spans="1:6" x14ac:dyDescent="0.25">
      <c r="A80" s="38" t="s">
        <v>22</v>
      </c>
      <c r="B80" s="38" t="s">
        <v>17</v>
      </c>
      <c r="C80" s="17" t="s">
        <v>88</v>
      </c>
      <c r="D80" s="38" t="s">
        <v>71</v>
      </c>
      <c r="E80" s="38" t="s">
        <v>78</v>
      </c>
      <c r="F80" s="63" t="s">
        <v>97</v>
      </c>
    </row>
    <row r="81" spans="1:6" x14ac:dyDescent="0.25">
      <c r="A81" s="38" t="s">
        <v>22</v>
      </c>
      <c r="B81" s="38" t="s">
        <v>17</v>
      </c>
      <c r="C81" s="38" t="s">
        <v>88</v>
      </c>
      <c r="D81" s="38" t="s">
        <v>72</v>
      </c>
      <c r="E81" s="38" t="s">
        <v>81</v>
      </c>
      <c r="F81" s="63" t="s">
        <v>112</v>
      </c>
    </row>
    <row r="82" spans="1:6" x14ac:dyDescent="0.25">
      <c r="A82" s="38" t="s">
        <v>22</v>
      </c>
      <c r="B82" s="38" t="s">
        <v>17</v>
      </c>
      <c r="C82" s="38" t="s">
        <v>88</v>
      </c>
      <c r="D82" s="38" t="s">
        <v>72</v>
      </c>
      <c r="E82" s="38" t="s">
        <v>71</v>
      </c>
      <c r="F82" s="63" t="s">
        <v>101</v>
      </c>
    </row>
    <row r="83" spans="1:6" x14ac:dyDescent="0.25">
      <c r="A83" s="38" t="s">
        <v>22</v>
      </c>
      <c r="B83" s="38" t="s">
        <v>17</v>
      </c>
      <c r="C83" s="38" t="s">
        <v>88</v>
      </c>
      <c r="D83" s="38" t="s">
        <v>72</v>
      </c>
      <c r="E83" s="38" t="s">
        <v>10104</v>
      </c>
      <c r="F83" s="63" t="s">
        <v>105</v>
      </c>
    </row>
    <row r="84" spans="1:6" x14ac:dyDescent="0.25">
      <c r="A84" s="38" t="s">
        <v>22</v>
      </c>
      <c r="B84" s="38" t="s">
        <v>17</v>
      </c>
      <c r="C84" s="38" t="s">
        <v>88</v>
      </c>
      <c r="D84" s="38" t="s">
        <v>72</v>
      </c>
      <c r="E84" s="38" t="s">
        <v>73</v>
      </c>
      <c r="F84" s="63" t="s">
        <v>103</v>
      </c>
    </row>
    <row r="85" spans="1:6" x14ac:dyDescent="0.25">
      <c r="A85" s="38" t="s">
        <v>22</v>
      </c>
      <c r="B85" s="38" t="s">
        <v>17</v>
      </c>
      <c r="C85" s="38" t="s">
        <v>88</v>
      </c>
      <c r="D85" s="38" t="s">
        <v>72</v>
      </c>
      <c r="E85" s="38" t="s">
        <v>77</v>
      </c>
      <c r="F85" s="63" t="s">
        <v>108</v>
      </c>
    </row>
    <row r="86" spans="1:6" x14ac:dyDescent="0.25">
      <c r="A86" s="38" t="s">
        <v>22</v>
      </c>
      <c r="B86" s="38" t="s">
        <v>17</v>
      </c>
      <c r="C86" s="38" t="s">
        <v>88</v>
      </c>
      <c r="D86" s="38" t="s">
        <v>72</v>
      </c>
      <c r="E86" s="38" t="s">
        <v>74</v>
      </c>
      <c r="F86" s="63" t="s">
        <v>104</v>
      </c>
    </row>
    <row r="87" spans="1:6" x14ac:dyDescent="0.25">
      <c r="A87" s="38" t="s">
        <v>22</v>
      </c>
      <c r="B87" s="38" t="s">
        <v>17</v>
      </c>
      <c r="C87" s="38" t="s">
        <v>88</v>
      </c>
      <c r="D87" s="38" t="s">
        <v>72</v>
      </c>
      <c r="E87" s="38" t="s">
        <v>72</v>
      </c>
      <c r="F87" s="63" t="s">
        <v>102</v>
      </c>
    </row>
    <row r="88" spans="1:6" x14ac:dyDescent="0.25">
      <c r="A88" s="38" t="s">
        <v>22</v>
      </c>
      <c r="B88" s="38" t="s">
        <v>17</v>
      </c>
      <c r="C88" s="38" t="s">
        <v>88</v>
      </c>
      <c r="D88" s="38" t="s">
        <v>72</v>
      </c>
      <c r="E88" s="38" t="s">
        <v>76</v>
      </c>
      <c r="F88" s="63" t="s">
        <v>107</v>
      </c>
    </row>
    <row r="89" spans="1:6" x14ac:dyDescent="0.25">
      <c r="A89" s="38" t="s">
        <v>22</v>
      </c>
      <c r="B89" s="38" t="s">
        <v>17</v>
      </c>
      <c r="C89" s="38" t="s">
        <v>88</v>
      </c>
      <c r="D89" s="38" t="s">
        <v>72</v>
      </c>
      <c r="E89" s="38" t="s">
        <v>80</v>
      </c>
      <c r="F89" s="63" t="s">
        <v>111</v>
      </c>
    </row>
    <row r="90" spans="1:6" x14ac:dyDescent="0.25">
      <c r="A90" s="38" t="s">
        <v>22</v>
      </c>
      <c r="B90" s="38" t="s">
        <v>17</v>
      </c>
      <c r="C90" s="38" t="s">
        <v>88</v>
      </c>
      <c r="D90" s="38" t="s">
        <v>72</v>
      </c>
      <c r="E90" s="38" t="s">
        <v>79</v>
      </c>
      <c r="F90" s="63" t="s">
        <v>110</v>
      </c>
    </row>
    <row r="91" spans="1:6" x14ac:dyDescent="0.25">
      <c r="A91" s="38" t="s">
        <v>22</v>
      </c>
      <c r="B91" s="38" t="s">
        <v>17</v>
      </c>
      <c r="C91" s="38" t="s">
        <v>88</v>
      </c>
      <c r="D91" s="38" t="s">
        <v>72</v>
      </c>
      <c r="E91" s="38" t="s">
        <v>75</v>
      </c>
      <c r="F91" s="63" t="s">
        <v>106</v>
      </c>
    </row>
    <row r="92" spans="1:6" x14ac:dyDescent="0.25">
      <c r="A92" s="38" t="s">
        <v>22</v>
      </c>
      <c r="B92" s="38" t="s">
        <v>17</v>
      </c>
      <c r="C92" s="38" t="s">
        <v>88</v>
      </c>
      <c r="D92" s="38" t="s">
        <v>72</v>
      </c>
      <c r="E92" s="38" t="s">
        <v>78</v>
      </c>
      <c r="F92" s="63" t="s">
        <v>109</v>
      </c>
    </row>
    <row r="93" spans="1:6" x14ac:dyDescent="0.25">
      <c r="A93" s="38" t="s">
        <v>21</v>
      </c>
      <c r="B93" s="38" t="s">
        <v>24</v>
      </c>
      <c r="C93" s="38" t="s">
        <v>54</v>
      </c>
      <c r="D93" s="38" t="s">
        <v>32</v>
      </c>
      <c r="E93" s="38" t="s">
        <v>32</v>
      </c>
      <c r="F93" s="63" t="s">
        <v>54</v>
      </c>
    </row>
    <row r="94" spans="1:6" x14ac:dyDescent="0.25">
      <c r="A94" s="38" t="s">
        <v>21</v>
      </c>
      <c r="B94" s="38" t="s">
        <v>24</v>
      </c>
      <c r="C94" s="38" t="s">
        <v>55</v>
      </c>
      <c r="D94" s="38" t="s">
        <v>32</v>
      </c>
      <c r="E94" s="38" t="s">
        <v>32</v>
      </c>
      <c r="F94" s="63" t="s">
        <v>55</v>
      </c>
    </row>
    <row r="95" spans="1:6" x14ac:dyDescent="0.25">
      <c r="A95" s="38" t="s">
        <v>21</v>
      </c>
      <c r="B95" s="38" t="s">
        <v>24</v>
      </c>
      <c r="C95" s="38" t="s">
        <v>56</v>
      </c>
      <c r="D95" s="38" t="s">
        <v>32</v>
      </c>
      <c r="E95" s="38" t="s">
        <v>32</v>
      </c>
      <c r="F95" s="63" t="s">
        <v>56</v>
      </c>
    </row>
    <row r="96" spans="1:6" x14ac:dyDescent="0.25">
      <c r="A96" s="38" t="s">
        <v>21</v>
      </c>
      <c r="B96" s="38" t="s">
        <v>24</v>
      </c>
      <c r="C96" s="38" t="s">
        <v>57</v>
      </c>
      <c r="D96" s="38" t="s">
        <v>32</v>
      </c>
      <c r="E96" s="38" t="s">
        <v>32</v>
      </c>
      <c r="F96" s="63" t="s">
        <v>57</v>
      </c>
    </row>
    <row r="97" spans="1:6" x14ac:dyDescent="0.25">
      <c r="A97" s="38" t="s">
        <v>22</v>
      </c>
      <c r="B97" s="38" t="s">
        <v>17</v>
      </c>
      <c r="C97" s="17" t="s">
        <v>88</v>
      </c>
      <c r="D97" s="38" t="s">
        <v>74</v>
      </c>
      <c r="E97" s="38" t="s">
        <v>81</v>
      </c>
      <c r="F97" s="63" t="s">
        <v>136</v>
      </c>
    </row>
    <row r="98" spans="1:6" x14ac:dyDescent="0.25">
      <c r="A98" s="38" t="s">
        <v>22</v>
      </c>
      <c r="B98" s="38" t="s">
        <v>17</v>
      </c>
      <c r="C98" s="17" t="s">
        <v>88</v>
      </c>
      <c r="D98" s="38" t="s">
        <v>74</v>
      </c>
      <c r="E98" s="38" t="s">
        <v>71</v>
      </c>
      <c r="F98" s="63" t="s">
        <v>125</v>
      </c>
    </row>
    <row r="99" spans="1:6" x14ac:dyDescent="0.25">
      <c r="A99" s="38" t="s">
        <v>22</v>
      </c>
      <c r="B99" s="38" t="s">
        <v>17</v>
      </c>
      <c r="C99" s="17" t="s">
        <v>88</v>
      </c>
      <c r="D99" s="38" t="s">
        <v>74</v>
      </c>
      <c r="E99" s="38" t="s">
        <v>10104</v>
      </c>
      <c r="F99" s="63" t="s">
        <v>129</v>
      </c>
    </row>
    <row r="100" spans="1:6" x14ac:dyDescent="0.25">
      <c r="A100" s="38" t="s">
        <v>22</v>
      </c>
      <c r="B100" s="38" t="s">
        <v>17</v>
      </c>
      <c r="C100" s="17" t="s">
        <v>88</v>
      </c>
      <c r="D100" s="38" t="s">
        <v>74</v>
      </c>
      <c r="E100" s="38" t="s">
        <v>73</v>
      </c>
      <c r="F100" s="63" t="s">
        <v>127</v>
      </c>
    </row>
    <row r="101" spans="1:6" x14ac:dyDescent="0.25">
      <c r="A101" s="38" t="s">
        <v>22</v>
      </c>
      <c r="B101" s="38" t="s">
        <v>17</v>
      </c>
      <c r="C101" s="17" t="s">
        <v>88</v>
      </c>
      <c r="D101" s="38" t="s">
        <v>74</v>
      </c>
      <c r="E101" s="38" t="s">
        <v>77</v>
      </c>
      <c r="F101" s="63" t="s">
        <v>132</v>
      </c>
    </row>
    <row r="102" spans="1:6" x14ac:dyDescent="0.25">
      <c r="A102" s="38" t="s">
        <v>22</v>
      </c>
      <c r="B102" s="38" t="s">
        <v>17</v>
      </c>
      <c r="C102" s="17" t="s">
        <v>88</v>
      </c>
      <c r="D102" s="38" t="s">
        <v>74</v>
      </c>
      <c r="E102" s="38" t="s">
        <v>74</v>
      </c>
      <c r="F102" s="63" t="s">
        <v>128</v>
      </c>
    </row>
    <row r="103" spans="1:6" x14ac:dyDescent="0.25">
      <c r="A103" s="38" t="s">
        <v>22</v>
      </c>
      <c r="B103" s="38" t="s">
        <v>17</v>
      </c>
      <c r="C103" s="17" t="s">
        <v>88</v>
      </c>
      <c r="D103" s="38" t="s">
        <v>74</v>
      </c>
      <c r="E103" s="38" t="s">
        <v>72</v>
      </c>
      <c r="F103" s="63" t="s">
        <v>126</v>
      </c>
    </row>
    <row r="104" spans="1:6" x14ac:dyDescent="0.25">
      <c r="A104" s="38" t="s">
        <v>22</v>
      </c>
      <c r="B104" s="38" t="s">
        <v>17</v>
      </c>
      <c r="C104" s="17" t="s">
        <v>88</v>
      </c>
      <c r="D104" s="38" t="s">
        <v>74</v>
      </c>
      <c r="E104" s="38" t="s">
        <v>76</v>
      </c>
      <c r="F104" s="63" t="s">
        <v>131</v>
      </c>
    </row>
    <row r="105" spans="1:6" x14ac:dyDescent="0.25">
      <c r="A105" s="38" t="s">
        <v>22</v>
      </c>
      <c r="B105" s="38" t="s">
        <v>17</v>
      </c>
      <c r="C105" s="17" t="s">
        <v>88</v>
      </c>
      <c r="D105" s="38" t="s">
        <v>74</v>
      </c>
      <c r="E105" s="38" t="s">
        <v>80</v>
      </c>
      <c r="F105" s="63" t="s">
        <v>135</v>
      </c>
    </row>
    <row r="106" spans="1:6" x14ac:dyDescent="0.25">
      <c r="A106" s="38" t="s">
        <v>22</v>
      </c>
      <c r="B106" s="38" t="s">
        <v>17</v>
      </c>
      <c r="C106" s="17" t="s">
        <v>88</v>
      </c>
      <c r="D106" s="38" t="s">
        <v>74</v>
      </c>
      <c r="E106" s="38" t="s">
        <v>79</v>
      </c>
      <c r="F106" s="63" t="s">
        <v>134</v>
      </c>
    </row>
    <row r="107" spans="1:6" x14ac:dyDescent="0.25">
      <c r="A107" s="38" t="s">
        <v>22</v>
      </c>
      <c r="B107" s="38" t="s">
        <v>17</v>
      </c>
      <c r="C107" s="17" t="s">
        <v>88</v>
      </c>
      <c r="D107" s="38" t="s">
        <v>74</v>
      </c>
      <c r="E107" s="38" t="s">
        <v>75</v>
      </c>
      <c r="F107" s="63" t="s">
        <v>130</v>
      </c>
    </row>
    <row r="108" spans="1:6" x14ac:dyDescent="0.25">
      <c r="A108" s="38" t="s">
        <v>22</v>
      </c>
      <c r="B108" s="38" t="s">
        <v>17</v>
      </c>
      <c r="C108" s="17" t="s">
        <v>88</v>
      </c>
      <c r="D108" s="38" t="s">
        <v>74</v>
      </c>
      <c r="E108" s="38" t="s">
        <v>78</v>
      </c>
      <c r="F108" s="63" t="s">
        <v>133</v>
      </c>
    </row>
    <row r="109" spans="1:6" x14ac:dyDescent="0.25">
      <c r="A109" s="38" t="s">
        <v>22</v>
      </c>
      <c r="B109" s="38" t="s">
        <v>17</v>
      </c>
      <c r="C109" s="38" t="s">
        <v>88</v>
      </c>
      <c r="D109" s="38" t="s">
        <v>73</v>
      </c>
      <c r="E109" s="38" t="s">
        <v>81</v>
      </c>
      <c r="F109" s="63" t="s">
        <v>122</v>
      </c>
    </row>
    <row r="110" spans="1:6" x14ac:dyDescent="0.25">
      <c r="A110" s="38" t="s">
        <v>22</v>
      </c>
      <c r="B110" s="38" t="s">
        <v>17</v>
      </c>
      <c r="C110" s="38" t="s">
        <v>88</v>
      </c>
      <c r="D110" s="38" t="s">
        <v>73</v>
      </c>
      <c r="E110" s="38" t="s">
        <v>71</v>
      </c>
      <c r="F110" s="63" t="s">
        <v>113</v>
      </c>
    </row>
    <row r="111" spans="1:6" x14ac:dyDescent="0.25">
      <c r="A111" s="38" t="s">
        <v>22</v>
      </c>
      <c r="B111" s="38" t="s">
        <v>17</v>
      </c>
      <c r="C111" s="38" t="s">
        <v>88</v>
      </c>
      <c r="D111" s="38" t="s">
        <v>73</v>
      </c>
      <c r="E111" s="38" t="s">
        <v>10104</v>
      </c>
      <c r="F111" s="63" t="s">
        <v>117</v>
      </c>
    </row>
    <row r="112" spans="1:6" x14ac:dyDescent="0.25">
      <c r="A112" s="38" t="s">
        <v>22</v>
      </c>
      <c r="B112" s="38" t="s">
        <v>17</v>
      </c>
      <c r="C112" s="38" t="s">
        <v>88</v>
      </c>
      <c r="D112" s="38" t="s">
        <v>73</v>
      </c>
      <c r="E112" s="38" t="s">
        <v>73</v>
      </c>
      <c r="F112" s="63" t="s">
        <v>115</v>
      </c>
    </row>
    <row r="113" spans="1:6" x14ac:dyDescent="0.25">
      <c r="A113" s="38" t="s">
        <v>22</v>
      </c>
      <c r="B113" s="38" t="s">
        <v>17</v>
      </c>
      <c r="C113" s="38" t="s">
        <v>88</v>
      </c>
      <c r="D113" s="38" t="s">
        <v>73</v>
      </c>
      <c r="E113" s="38" t="s">
        <v>77</v>
      </c>
      <c r="F113" s="63" t="s">
        <v>124</v>
      </c>
    </row>
    <row r="114" spans="1:6" x14ac:dyDescent="0.25">
      <c r="A114" s="38" t="s">
        <v>22</v>
      </c>
      <c r="B114" s="38" t="s">
        <v>17</v>
      </c>
      <c r="C114" s="38" t="s">
        <v>88</v>
      </c>
      <c r="D114" s="38" t="s">
        <v>73</v>
      </c>
      <c r="E114" s="38" t="s">
        <v>74</v>
      </c>
      <c r="F114" s="63" t="s">
        <v>116</v>
      </c>
    </row>
    <row r="115" spans="1:6" x14ac:dyDescent="0.25">
      <c r="A115" s="38" t="s">
        <v>22</v>
      </c>
      <c r="B115" s="38" t="s">
        <v>17</v>
      </c>
      <c r="C115" s="38" t="s">
        <v>88</v>
      </c>
      <c r="D115" s="38" t="s">
        <v>73</v>
      </c>
      <c r="E115" s="38" t="s">
        <v>72</v>
      </c>
      <c r="F115" s="63" t="s">
        <v>114</v>
      </c>
    </row>
    <row r="116" spans="1:6" x14ac:dyDescent="0.25">
      <c r="A116" s="38" t="s">
        <v>22</v>
      </c>
      <c r="B116" s="38" t="s">
        <v>17</v>
      </c>
      <c r="C116" s="38" t="s">
        <v>88</v>
      </c>
      <c r="D116" s="38" t="s">
        <v>73</v>
      </c>
      <c r="E116" s="38" t="s">
        <v>76</v>
      </c>
      <c r="F116" s="63" t="s">
        <v>123</v>
      </c>
    </row>
    <row r="117" spans="1:6" x14ac:dyDescent="0.25">
      <c r="A117" s="38" t="s">
        <v>22</v>
      </c>
      <c r="B117" s="38" t="s">
        <v>17</v>
      </c>
      <c r="C117" s="38" t="s">
        <v>88</v>
      </c>
      <c r="D117" s="38" t="s">
        <v>73</v>
      </c>
      <c r="E117" s="38" t="s">
        <v>80</v>
      </c>
      <c r="F117" s="63" t="s">
        <v>121</v>
      </c>
    </row>
    <row r="118" spans="1:6" x14ac:dyDescent="0.25">
      <c r="A118" s="38" t="s">
        <v>22</v>
      </c>
      <c r="B118" s="38" t="s">
        <v>17</v>
      </c>
      <c r="C118" s="38" t="s">
        <v>88</v>
      </c>
      <c r="D118" s="38" t="s">
        <v>73</v>
      </c>
      <c r="E118" s="38" t="s">
        <v>79</v>
      </c>
      <c r="F118" s="63" t="s">
        <v>120</v>
      </c>
    </row>
    <row r="119" spans="1:6" x14ac:dyDescent="0.25">
      <c r="A119" s="38" t="s">
        <v>22</v>
      </c>
      <c r="B119" s="38" t="s">
        <v>17</v>
      </c>
      <c r="C119" s="38" t="s">
        <v>88</v>
      </c>
      <c r="D119" s="38" t="s">
        <v>73</v>
      </c>
      <c r="E119" s="38" t="s">
        <v>75</v>
      </c>
      <c r="F119" s="63" t="s">
        <v>118</v>
      </c>
    </row>
    <row r="120" spans="1:6" x14ac:dyDescent="0.25">
      <c r="A120" s="38" t="s">
        <v>22</v>
      </c>
      <c r="B120" s="38" t="s">
        <v>17</v>
      </c>
      <c r="C120" s="38" t="s">
        <v>88</v>
      </c>
      <c r="D120" s="38" t="s">
        <v>73</v>
      </c>
      <c r="E120" s="38" t="s">
        <v>78</v>
      </c>
      <c r="F120" s="63" t="s">
        <v>119</v>
      </c>
    </row>
    <row r="121" spans="1:6" x14ac:dyDescent="0.25">
      <c r="A121" s="264" t="s">
        <v>17</v>
      </c>
      <c r="B121" s="262"/>
      <c r="C121" s="262"/>
      <c r="D121" s="262"/>
      <c r="E121" s="263"/>
      <c r="F121" s="70" t="s">
        <v>11062</v>
      </c>
    </row>
    <row r="122" spans="1:6" x14ac:dyDescent="0.25">
      <c r="A122" s="56" t="s">
        <v>296</v>
      </c>
      <c r="B122" s="56"/>
      <c r="C122" s="56"/>
      <c r="D122" s="56"/>
      <c r="E122" s="56"/>
      <c r="F122" s="64" t="s">
        <v>295</v>
      </c>
    </row>
    <row r="123" spans="1:6" x14ac:dyDescent="0.25">
      <c r="A123" s="56" t="s">
        <v>298</v>
      </c>
      <c r="B123" s="56"/>
      <c r="C123" s="56"/>
      <c r="D123" s="56"/>
      <c r="E123" s="56"/>
      <c r="F123" s="64" t="s">
        <v>297</v>
      </c>
    </row>
    <row r="124" spans="1:6" x14ac:dyDescent="0.25">
      <c r="A124" s="38" t="s">
        <v>21</v>
      </c>
      <c r="B124" s="38" t="s">
        <v>23</v>
      </c>
      <c r="C124" s="38" t="s">
        <v>52</v>
      </c>
      <c r="D124" s="38" t="s">
        <v>32</v>
      </c>
      <c r="E124" s="38" t="s">
        <v>32</v>
      </c>
      <c r="F124" s="63" t="s">
        <v>52</v>
      </c>
    </row>
    <row r="125" spans="1:6" x14ac:dyDescent="0.25">
      <c r="A125" s="39" t="s">
        <v>21</v>
      </c>
      <c r="B125" s="39" t="s">
        <v>23</v>
      </c>
      <c r="C125" s="39" t="s">
        <v>53</v>
      </c>
      <c r="D125" s="39" t="s">
        <v>32</v>
      </c>
      <c r="E125" s="39" t="s">
        <v>32</v>
      </c>
      <c r="F125" s="66" t="s">
        <v>53</v>
      </c>
    </row>
    <row r="126" spans="1:6" x14ac:dyDescent="0.25">
      <c r="A126" s="55" t="s">
        <v>300</v>
      </c>
      <c r="B126" s="59"/>
      <c r="C126" s="59"/>
      <c r="D126" s="59"/>
      <c r="E126" s="61"/>
      <c r="F126" s="51" t="s">
        <v>299</v>
      </c>
    </row>
    <row r="127" spans="1:6" x14ac:dyDescent="0.25">
      <c r="A127" s="55" t="s">
        <v>302</v>
      </c>
      <c r="B127" s="55"/>
      <c r="C127" s="55"/>
      <c r="D127" s="55"/>
      <c r="E127" s="68"/>
      <c r="F127" s="52" t="s">
        <v>301</v>
      </c>
    </row>
    <row r="128" spans="1:6" x14ac:dyDescent="0.25">
      <c r="A128" s="55" t="s">
        <v>304</v>
      </c>
      <c r="B128" s="55"/>
      <c r="C128" s="55"/>
      <c r="D128" s="55"/>
      <c r="E128" s="68"/>
      <c r="F128" s="52" t="s">
        <v>303</v>
      </c>
    </row>
    <row r="129" spans="1:6" x14ac:dyDescent="0.25">
      <c r="A129" s="55" t="s">
        <v>306</v>
      </c>
      <c r="B129" s="55"/>
      <c r="C129" s="55"/>
      <c r="D129" s="55"/>
      <c r="E129" s="68"/>
      <c r="F129" s="52" t="s">
        <v>305</v>
      </c>
    </row>
    <row r="130" spans="1:6" x14ac:dyDescent="0.25">
      <c r="A130" s="55" t="s">
        <v>308</v>
      </c>
      <c r="B130" s="55"/>
      <c r="C130" s="55"/>
      <c r="D130" s="55"/>
      <c r="E130" s="68"/>
      <c r="F130" s="52" t="s">
        <v>307</v>
      </c>
    </row>
    <row r="131" spans="1:6" x14ac:dyDescent="0.25">
      <c r="A131" s="55" t="s">
        <v>310</v>
      </c>
      <c r="B131" s="55"/>
      <c r="C131" s="55"/>
      <c r="D131" s="55"/>
      <c r="E131" s="68"/>
      <c r="F131" s="52" t="s">
        <v>309</v>
      </c>
    </row>
    <row r="132" spans="1:6" x14ac:dyDescent="0.25">
      <c r="A132" s="55" t="s">
        <v>312</v>
      </c>
      <c r="B132" s="55"/>
      <c r="C132" s="55"/>
      <c r="D132" s="55"/>
      <c r="E132" s="68"/>
      <c r="F132" s="52" t="s">
        <v>311</v>
      </c>
    </row>
    <row r="133" spans="1:6" x14ac:dyDescent="0.25">
      <c r="A133" s="55" t="s">
        <v>314</v>
      </c>
      <c r="B133" s="55"/>
      <c r="C133" s="55"/>
      <c r="D133" s="55"/>
      <c r="E133" s="68"/>
      <c r="F133" s="52" t="s">
        <v>313</v>
      </c>
    </row>
    <row r="134" spans="1:6" s="123" customFormat="1" x14ac:dyDescent="0.25">
      <c r="A134" s="55" t="s">
        <v>316</v>
      </c>
      <c r="B134" s="55"/>
      <c r="C134" s="55"/>
      <c r="D134" s="55"/>
      <c r="E134" s="68"/>
      <c r="F134" s="52" t="s">
        <v>315</v>
      </c>
    </row>
    <row r="135" spans="1:6" s="123" customFormat="1" x14ac:dyDescent="0.25">
      <c r="A135" s="55" t="s">
        <v>318</v>
      </c>
      <c r="B135" s="55"/>
      <c r="C135" s="55"/>
      <c r="D135" s="55"/>
      <c r="E135" s="68"/>
      <c r="F135" s="52" t="s">
        <v>317</v>
      </c>
    </row>
    <row r="136" spans="1:6" x14ac:dyDescent="0.25">
      <c r="A136" s="55" t="s">
        <v>320</v>
      </c>
      <c r="B136" s="55"/>
      <c r="C136" s="55"/>
      <c r="D136" s="55"/>
      <c r="E136" s="68"/>
      <c r="F136" s="52" t="s">
        <v>319</v>
      </c>
    </row>
    <row r="137" spans="1:6" x14ac:dyDescent="0.25">
      <c r="A137" s="55" t="s">
        <v>10190</v>
      </c>
      <c r="B137" s="55"/>
      <c r="C137" s="55"/>
      <c r="D137" s="55"/>
      <c r="E137" s="68"/>
      <c r="F137" s="52" t="s">
        <v>10191</v>
      </c>
    </row>
    <row r="138" spans="1:6" x14ac:dyDescent="0.25">
      <c r="A138" s="55" t="s">
        <v>10192</v>
      </c>
      <c r="B138" s="55"/>
      <c r="C138" s="55"/>
      <c r="D138" s="55"/>
      <c r="E138" s="68"/>
      <c r="F138" s="52" t="s">
        <v>10189</v>
      </c>
    </row>
    <row r="139" spans="1:6" x14ac:dyDescent="0.25">
      <c r="A139" s="55" t="s">
        <v>322</v>
      </c>
      <c r="B139" s="55"/>
      <c r="C139" s="55"/>
      <c r="D139" s="55"/>
      <c r="E139" s="68"/>
      <c r="F139" s="52" t="s">
        <v>321</v>
      </c>
    </row>
    <row r="140" spans="1:6" x14ac:dyDescent="0.25">
      <c r="A140" s="55" t="s">
        <v>324</v>
      </c>
      <c r="B140" s="55"/>
      <c r="C140" s="55"/>
      <c r="D140" s="55"/>
      <c r="E140" s="68"/>
      <c r="F140" s="52" t="s">
        <v>323</v>
      </c>
    </row>
    <row r="141" spans="1:6" x14ac:dyDescent="0.25">
      <c r="A141" s="55" t="s">
        <v>326</v>
      </c>
      <c r="B141" s="55"/>
      <c r="C141" s="55"/>
      <c r="D141" s="55"/>
      <c r="E141" s="68"/>
      <c r="F141" s="52" t="s">
        <v>325</v>
      </c>
    </row>
    <row r="142" spans="1:6" x14ac:dyDescent="0.25">
      <c r="A142" s="56" t="s">
        <v>11010</v>
      </c>
      <c r="B142" s="56"/>
      <c r="C142" s="56"/>
      <c r="D142" s="56"/>
      <c r="E142" s="56"/>
      <c r="F142" s="64" t="s">
        <v>11011</v>
      </c>
    </row>
    <row r="143" spans="1:6" x14ac:dyDescent="0.25">
      <c r="A143" s="55" t="s">
        <v>328</v>
      </c>
      <c r="B143" s="55"/>
      <c r="C143" s="55"/>
      <c r="D143" s="55"/>
      <c r="E143" s="68"/>
      <c r="F143" s="52" t="s">
        <v>327</v>
      </c>
    </row>
    <row r="144" spans="1:6" x14ac:dyDescent="0.25">
      <c r="A144" s="55" t="s">
        <v>330</v>
      </c>
      <c r="B144" s="55"/>
      <c r="C144" s="55"/>
      <c r="D144" s="55"/>
      <c r="E144" s="68"/>
      <c r="F144" s="52" t="s">
        <v>329</v>
      </c>
    </row>
    <row r="145" spans="1:6" x14ac:dyDescent="0.25">
      <c r="A145" s="55" t="s">
        <v>332</v>
      </c>
      <c r="B145" s="55"/>
      <c r="C145" s="55"/>
      <c r="D145" s="55"/>
      <c r="E145" s="68"/>
      <c r="F145" s="52" t="s">
        <v>331</v>
      </c>
    </row>
    <row r="146" spans="1:6" x14ac:dyDescent="0.25">
      <c r="A146" s="55" t="s">
        <v>334</v>
      </c>
      <c r="B146" s="55"/>
      <c r="C146" s="55"/>
      <c r="D146" s="55"/>
      <c r="E146" s="68"/>
      <c r="F146" s="52" t="s">
        <v>333</v>
      </c>
    </row>
    <row r="147" spans="1:6" x14ac:dyDescent="0.25">
      <c r="A147" s="55" t="s">
        <v>336</v>
      </c>
      <c r="B147" s="55"/>
      <c r="C147" s="55"/>
      <c r="D147" s="55"/>
      <c r="E147" s="68"/>
      <c r="F147" s="52" t="s">
        <v>335</v>
      </c>
    </row>
    <row r="148" spans="1:6" x14ac:dyDescent="0.25">
      <c r="A148" s="55" t="s">
        <v>338</v>
      </c>
      <c r="B148" s="55"/>
      <c r="C148" s="55"/>
      <c r="D148" s="55"/>
      <c r="E148" s="68"/>
      <c r="F148" s="52" t="s">
        <v>337</v>
      </c>
    </row>
    <row r="149" spans="1:6" x14ac:dyDescent="0.25">
      <c r="A149" s="55" t="s">
        <v>340</v>
      </c>
      <c r="B149" s="55"/>
      <c r="C149" s="55"/>
      <c r="D149" s="55"/>
      <c r="E149" s="68"/>
      <c r="F149" s="52" t="s">
        <v>339</v>
      </c>
    </row>
    <row r="150" spans="1:6" x14ac:dyDescent="0.25">
      <c r="A150" s="55" t="s">
        <v>342</v>
      </c>
      <c r="B150" s="55"/>
      <c r="C150" s="55"/>
      <c r="D150" s="55"/>
      <c r="E150" s="68"/>
      <c r="F150" s="52" t="s">
        <v>341</v>
      </c>
    </row>
    <row r="151" spans="1:6" x14ac:dyDescent="0.25">
      <c r="A151" s="55" t="s">
        <v>344</v>
      </c>
      <c r="B151" s="55"/>
      <c r="C151" s="55"/>
      <c r="D151" s="55"/>
      <c r="E151" s="68"/>
      <c r="F151" s="52" t="s">
        <v>343</v>
      </c>
    </row>
    <row r="152" spans="1:6" x14ac:dyDescent="0.25">
      <c r="A152" s="55" t="s">
        <v>346</v>
      </c>
      <c r="B152" s="55"/>
      <c r="C152" s="55"/>
      <c r="D152" s="55"/>
      <c r="E152" s="68"/>
      <c r="F152" s="52" t="s">
        <v>345</v>
      </c>
    </row>
    <row r="153" spans="1:6" x14ac:dyDescent="0.25">
      <c r="A153" s="55" t="s">
        <v>348</v>
      </c>
      <c r="B153" s="55"/>
      <c r="C153" s="55"/>
      <c r="D153" s="55"/>
      <c r="E153" s="68"/>
      <c r="F153" s="52" t="s">
        <v>347</v>
      </c>
    </row>
    <row r="154" spans="1:6" x14ac:dyDescent="0.25">
      <c r="A154" s="55" t="s">
        <v>350</v>
      </c>
      <c r="B154" s="55"/>
      <c r="C154" s="55"/>
      <c r="D154" s="55"/>
      <c r="E154" s="68"/>
      <c r="F154" s="52" t="s">
        <v>349</v>
      </c>
    </row>
    <row r="155" spans="1:6" x14ac:dyDescent="0.25">
      <c r="A155" s="55" t="s">
        <v>352</v>
      </c>
      <c r="B155" s="55"/>
      <c r="C155" s="55"/>
      <c r="D155" s="55"/>
      <c r="E155" s="68"/>
      <c r="F155" s="52" t="s">
        <v>351</v>
      </c>
    </row>
    <row r="156" spans="1:6" x14ac:dyDescent="0.25">
      <c r="A156" s="56" t="s">
        <v>11007</v>
      </c>
      <c r="B156" s="56"/>
      <c r="C156" s="56"/>
      <c r="D156" s="56"/>
      <c r="E156" s="56"/>
      <c r="F156" s="64" t="s">
        <v>11009</v>
      </c>
    </row>
    <row r="157" spans="1:6" x14ac:dyDescent="0.25">
      <c r="A157" s="55" t="s">
        <v>354</v>
      </c>
      <c r="B157" s="55"/>
      <c r="C157" s="55"/>
      <c r="D157" s="55"/>
      <c r="E157" s="68"/>
      <c r="F157" s="52" t="s">
        <v>353</v>
      </c>
    </row>
    <row r="158" spans="1:6" x14ac:dyDescent="0.25">
      <c r="A158" s="55" t="s">
        <v>356</v>
      </c>
      <c r="B158" s="55"/>
      <c r="C158" s="55"/>
      <c r="D158" s="55"/>
      <c r="E158" s="68"/>
      <c r="F158" s="52" t="s">
        <v>355</v>
      </c>
    </row>
    <row r="159" spans="1:6" x14ac:dyDescent="0.25">
      <c r="A159" s="55" t="s">
        <v>358</v>
      </c>
      <c r="B159" s="55"/>
      <c r="C159" s="55"/>
      <c r="D159" s="55"/>
      <c r="E159" s="68"/>
      <c r="F159" s="52" t="s">
        <v>357</v>
      </c>
    </row>
    <row r="160" spans="1:6" x14ac:dyDescent="0.25">
      <c r="A160" s="55" t="s">
        <v>360</v>
      </c>
      <c r="B160" s="55"/>
      <c r="C160" s="55"/>
      <c r="D160" s="55"/>
      <c r="E160" s="68"/>
      <c r="F160" s="52" t="s">
        <v>359</v>
      </c>
    </row>
    <row r="161" spans="1:6" x14ac:dyDescent="0.25">
      <c r="A161" s="55" t="s">
        <v>362</v>
      </c>
      <c r="B161" s="55"/>
      <c r="C161" s="55"/>
      <c r="D161" s="55"/>
      <c r="E161" s="68"/>
      <c r="F161" s="52" t="s">
        <v>361</v>
      </c>
    </row>
    <row r="162" spans="1:6" x14ac:dyDescent="0.25">
      <c r="A162" s="55" t="s">
        <v>364</v>
      </c>
      <c r="B162" s="55"/>
      <c r="C162" s="55"/>
      <c r="D162" s="55"/>
      <c r="E162" s="68"/>
      <c r="F162" s="52" t="s">
        <v>363</v>
      </c>
    </row>
    <row r="163" spans="1:6" x14ac:dyDescent="0.25">
      <c r="A163" s="55" t="s">
        <v>366</v>
      </c>
      <c r="B163" s="55"/>
      <c r="C163" s="55"/>
      <c r="D163" s="55"/>
      <c r="E163" s="68"/>
      <c r="F163" s="52" t="s">
        <v>365</v>
      </c>
    </row>
    <row r="164" spans="1:6" s="142" customFormat="1" x14ac:dyDescent="0.25">
      <c r="A164" s="55" t="s">
        <v>368</v>
      </c>
      <c r="B164" s="55"/>
      <c r="C164" s="55"/>
      <c r="D164" s="55"/>
      <c r="E164" s="68"/>
      <c r="F164" s="52" t="s">
        <v>367</v>
      </c>
    </row>
    <row r="165" spans="1:6" x14ac:dyDescent="0.25">
      <c r="A165" s="55" t="s">
        <v>370</v>
      </c>
      <c r="B165" s="55"/>
      <c r="C165" s="55"/>
      <c r="D165" s="55"/>
      <c r="E165" s="68"/>
      <c r="F165" s="52" t="s">
        <v>369</v>
      </c>
    </row>
    <row r="166" spans="1:6" x14ac:dyDescent="0.25">
      <c r="A166" s="55" t="s">
        <v>372</v>
      </c>
      <c r="B166" s="55"/>
      <c r="C166" s="55"/>
      <c r="D166" s="55"/>
      <c r="E166" s="68"/>
      <c r="F166" s="53" t="s">
        <v>371</v>
      </c>
    </row>
    <row r="167" spans="1:6" x14ac:dyDescent="0.25">
      <c r="A167" s="264" t="s">
        <v>10479</v>
      </c>
      <c r="B167" s="265"/>
      <c r="C167" s="265"/>
      <c r="D167" s="265"/>
      <c r="E167" s="266"/>
      <c r="F167" s="53" t="s">
        <v>10480</v>
      </c>
    </row>
    <row r="168" spans="1:6" x14ac:dyDescent="0.25">
      <c r="A168" s="55" t="s">
        <v>374</v>
      </c>
      <c r="B168" s="55"/>
      <c r="C168" s="55"/>
      <c r="D168" s="55"/>
      <c r="E168" s="68"/>
      <c r="F168" s="52" t="s">
        <v>373</v>
      </c>
    </row>
    <row r="169" spans="1:6" s="195" customFormat="1" x14ac:dyDescent="0.25">
      <c r="A169" s="264" t="s">
        <v>11103</v>
      </c>
      <c r="B169" s="265"/>
      <c r="C169" s="265"/>
      <c r="D169" s="265"/>
      <c r="E169" s="266"/>
      <c r="F169" s="52" t="s">
        <v>11104</v>
      </c>
    </row>
    <row r="170" spans="1:6" x14ac:dyDescent="0.25">
      <c r="A170" s="57" t="s">
        <v>21</v>
      </c>
      <c r="B170" s="57" t="s">
        <v>64</v>
      </c>
      <c r="C170" s="57" t="s">
        <v>191</v>
      </c>
      <c r="D170" s="57" t="s">
        <v>32</v>
      </c>
      <c r="E170" s="69" t="s">
        <v>32</v>
      </c>
      <c r="F170" s="67" t="s">
        <v>192</v>
      </c>
    </row>
    <row r="171" spans="1:6" x14ac:dyDescent="0.25">
      <c r="A171" s="57" t="s">
        <v>21</v>
      </c>
      <c r="B171" s="57" t="s">
        <v>64</v>
      </c>
      <c r="C171" s="57" t="s">
        <v>65</v>
      </c>
      <c r="D171" s="57" t="s">
        <v>32</v>
      </c>
      <c r="E171" s="69" t="s">
        <v>32</v>
      </c>
      <c r="F171" s="67" t="s">
        <v>87</v>
      </c>
    </row>
    <row r="172" spans="1:6" x14ac:dyDescent="0.25">
      <c r="A172" s="57" t="s">
        <v>22</v>
      </c>
      <c r="B172" s="57" t="s">
        <v>49</v>
      </c>
      <c r="C172" s="60" t="s">
        <v>88</v>
      </c>
      <c r="D172" s="57" t="s">
        <v>71</v>
      </c>
      <c r="E172" s="69" t="s">
        <v>81</v>
      </c>
      <c r="F172" s="67" t="s">
        <v>148</v>
      </c>
    </row>
    <row r="173" spans="1:6" x14ac:dyDescent="0.25">
      <c r="A173" s="57" t="s">
        <v>22</v>
      </c>
      <c r="B173" s="57" t="s">
        <v>49</v>
      </c>
      <c r="C173" s="60" t="s">
        <v>88</v>
      </c>
      <c r="D173" s="57" t="s">
        <v>71</v>
      </c>
      <c r="E173" s="69" t="s">
        <v>71</v>
      </c>
      <c r="F173" s="67" t="s">
        <v>137</v>
      </c>
    </row>
    <row r="174" spans="1:6" x14ac:dyDescent="0.25">
      <c r="A174" s="57" t="s">
        <v>22</v>
      </c>
      <c r="B174" s="57" t="s">
        <v>49</v>
      </c>
      <c r="C174" s="60" t="s">
        <v>88</v>
      </c>
      <c r="D174" s="57" t="s">
        <v>71</v>
      </c>
      <c r="E174" s="69" t="s">
        <v>10104</v>
      </c>
      <c r="F174" s="67" t="s">
        <v>141</v>
      </c>
    </row>
    <row r="175" spans="1:6" x14ac:dyDescent="0.25">
      <c r="A175" s="57" t="s">
        <v>22</v>
      </c>
      <c r="B175" s="57" t="s">
        <v>49</v>
      </c>
      <c r="C175" s="60" t="s">
        <v>88</v>
      </c>
      <c r="D175" s="57" t="s">
        <v>71</v>
      </c>
      <c r="E175" s="69" t="s">
        <v>73</v>
      </c>
      <c r="F175" s="67" t="s">
        <v>139</v>
      </c>
    </row>
    <row r="176" spans="1:6" x14ac:dyDescent="0.25">
      <c r="A176" s="57" t="s">
        <v>22</v>
      </c>
      <c r="B176" s="57" t="s">
        <v>49</v>
      </c>
      <c r="C176" s="60" t="s">
        <v>88</v>
      </c>
      <c r="D176" s="57" t="s">
        <v>71</v>
      </c>
      <c r="E176" s="69" t="s">
        <v>77</v>
      </c>
      <c r="F176" s="67" t="s">
        <v>144</v>
      </c>
    </row>
    <row r="177" spans="1:6" x14ac:dyDescent="0.25">
      <c r="A177" s="57" t="s">
        <v>22</v>
      </c>
      <c r="B177" s="57" t="s">
        <v>49</v>
      </c>
      <c r="C177" s="60" t="s">
        <v>88</v>
      </c>
      <c r="D177" s="57" t="s">
        <v>71</v>
      </c>
      <c r="E177" s="69" t="s">
        <v>74</v>
      </c>
      <c r="F177" s="67" t="s">
        <v>140</v>
      </c>
    </row>
    <row r="178" spans="1:6" x14ac:dyDescent="0.25">
      <c r="A178" s="57" t="s">
        <v>22</v>
      </c>
      <c r="B178" s="57" t="s">
        <v>49</v>
      </c>
      <c r="C178" s="60" t="s">
        <v>88</v>
      </c>
      <c r="D178" s="57" t="s">
        <v>71</v>
      </c>
      <c r="E178" s="69" t="s">
        <v>72</v>
      </c>
      <c r="F178" s="67" t="s">
        <v>138</v>
      </c>
    </row>
    <row r="179" spans="1:6" x14ac:dyDescent="0.25">
      <c r="A179" s="57" t="s">
        <v>22</v>
      </c>
      <c r="B179" s="57" t="s">
        <v>49</v>
      </c>
      <c r="C179" s="60" t="s">
        <v>88</v>
      </c>
      <c r="D179" s="57" t="s">
        <v>71</v>
      </c>
      <c r="E179" s="69" t="s">
        <v>76</v>
      </c>
      <c r="F179" s="67" t="s">
        <v>143</v>
      </c>
    </row>
    <row r="180" spans="1:6" x14ac:dyDescent="0.25">
      <c r="A180" s="57" t="s">
        <v>22</v>
      </c>
      <c r="B180" s="57" t="s">
        <v>49</v>
      </c>
      <c r="C180" s="60" t="s">
        <v>88</v>
      </c>
      <c r="D180" s="57" t="s">
        <v>71</v>
      </c>
      <c r="E180" s="69" t="s">
        <v>80</v>
      </c>
      <c r="F180" s="67" t="s">
        <v>147</v>
      </c>
    </row>
    <row r="181" spans="1:6" x14ac:dyDescent="0.25">
      <c r="A181" s="57" t="s">
        <v>22</v>
      </c>
      <c r="B181" s="57" t="s">
        <v>49</v>
      </c>
      <c r="C181" s="60" t="s">
        <v>88</v>
      </c>
      <c r="D181" s="57" t="s">
        <v>71</v>
      </c>
      <c r="E181" s="69" t="s">
        <v>79</v>
      </c>
      <c r="F181" s="67" t="s">
        <v>146</v>
      </c>
    </row>
    <row r="182" spans="1:6" x14ac:dyDescent="0.25">
      <c r="A182" s="57" t="s">
        <v>22</v>
      </c>
      <c r="B182" s="57" t="s">
        <v>49</v>
      </c>
      <c r="C182" s="60" t="s">
        <v>88</v>
      </c>
      <c r="D182" s="57" t="s">
        <v>71</v>
      </c>
      <c r="E182" s="69" t="s">
        <v>75</v>
      </c>
      <c r="F182" s="67" t="s">
        <v>142</v>
      </c>
    </row>
    <row r="183" spans="1:6" x14ac:dyDescent="0.25">
      <c r="A183" s="57" t="s">
        <v>22</v>
      </c>
      <c r="B183" s="57" t="s">
        <v>49</v>
      </c>
      <c r="C183" s="60" t="s">
        <v>88</v>
      </c>
      <c r="D183" s="57" t="s">
        <v>71</v>
      </c>
      <c r="E183" s="69" t="s">
        <v>78</v>
      </c>
      <c r="F183" s="67" t="s">
        <v>145</v>
      </c>
    </row>
    <row r="184" spans="1:6" x14ac:dyDescent="0.25">
      <c r="A184" s="57" t="s">
        <v>22</v>
      </c>
      <c r="B184" s="57" t="s">
        <v>49</v>
      </c>
      <c r="C184" s="60" t="s">
        <v>88</v>
      </c>
      <c r="D184" s="57" t="s">
        <v>73</v>
      </c>
      <c r="E184" s="69" t="s">
        <v>81</v>
      </c>
      <c r="F184" s="67" t="s">
        <v>172</v>
      </c>
    </row>
    <row r="185" spans="1:6" x14ac:dyDescent="0.25">
      <c r="A185" s="57" t="s">
        <v>22</v>
      </c>
      <c r="B185" s="57" t="s">
        <v>49</v>
      </c>
      <c r="C185" s="60" t="s">
        <v>88</v>
      </c>
      <c r="D185" s="57" t="s">
        <v>73</v>
      </c>
      <c r="E185" s="69" t="s">
        <v>71</v>
      </c>
      <c r="F185" s="67" t="s">
        <v>161</v>
      </c>
    </row>
    <row r="186" spans="1:6" x14ac:dyDescent="0.25">
      <c r="A186" s="264" t="s">
        <v>11066</v>
      </c>
      <c r="B186" s="265"/>
      <c r="C186" s="265"/>
      <c r="D186" s="265"/>
      <c r="E186" s="266"/>
      <c r="F186" s="70" t="s">
        <v>11067</v>
      </c>
    </row>
    <row r="187" spans="1:6" x14ac:dyDescent="0.25">
      <c r="A187" s="57" t="s">
        <v>22</v>
      </c>
      <c r="B187" s="57" t="s">
        <v>49</v>
      </c>
      <c r="C187" s="60" t="s">
        <v>88</v>
      </c>
      <c r="D187" s="57" t="s">
        <v>73</v>
      </c>
      <c r="E187" s="69" t="s">
        <v>10104</v>
      </c>
      <c r="F187" s="67" t="s">
        <v>165</v>
      </c>
    </row>
    <row r="188" spans="1:6" x14ac:dyDescent="0.25">
      <c r="A188" s="57" t="s">
        <v>22</v>
      </c>
      <c r="B188" s="57" t="s">
        <v>49</v>
      </c>
      <c r="C188" s="60" t="s">
        <v>88</v>
      </c>
      <c r="D188" s="57" t="s">
        <v>73</v>
      </c>
      <c r="E188" s="69" t="s">
        <v>73</v>
      </c>
      <c r="F188" s="67" t="s">
        <v>163</v>
      </c>
    </row>
    <row r="189" spans="1:6" x14ac:dyDescent="0.25">
      <c r="A189" s="57" t="s">
        <v>22</v>
      </c>
      <c r="B189" s="57" t="s">
        <v>49</v>
      </c>
      <c r="C189" s="60" t="s">
        <v>88</v>
      </c>
      <c r="D189" s="57" t="s">
        <v>73</v>
      </c>
      <c r="E189" s="69" t="s">
        <v>77</v>
      </c>
      <c r="F189" s="67" t="s">
        <v>168</v>
      </c>
    </row>
    <row r="190" spans="1:6" x14ac:dyDescent="0.25">
      <c r="A190" s="57" t="s">
        <v>22</v>
      </c>
      <c r="B190" s="57" t="s">
        <v>49</v>
      </c>
      <c r="C190" s="60" t="s">
        <v>88</v>
      </c>
      <c r="D190" s="57" t="s">
        <v>73</v>
      </c>
      <c r="E190" s="69" t="s">
        <v>74</v>
      </c>
      <c r="F190" s="67" t="s">
        <v>164</v>
      </c>
    </row>
    <row r="191" spans="1:6" x14ac:dyDescent="0.25">
      <c r="A191" s="57" t="s">
        <v>22</v>
      </c>
      <c r="B191" s="57" t="s">
        <v>49</v>
      </c>
      <c r="C191" s="60" t="s">
        <v>88</v>
      </c>
      <c r="D191" s="57" t="s">
        <v>73</v>
      </c>
      <c r="E191" s="69" t="s">
        <v>72</v>
      </c>
      <c r="F191" s="67" t="s">
        <v>162</v>
      </c>
    </row>
    <row r="192" spans="1:6" x14ac:dyDescent="0.25">
      <c r="A192" s="57" t="s">
        <v>22</v>
      </c>
      <c r="B192" s="57" t="s">
        <v>49</v>
      </c>
      <c r="C192" s="60" t="s">
        <v>88</v>
      </c>
      <c r="D192" s="57" t="s">
        <v>73</v>
      </c>
      <c r="E192" s="69" t="s">
        <v>76</v>
      </c>
      <c r="F192" s="67" t="s">
        <v>167</v>
      </c>
    </row>
    <row r="193" spans="1:6" x14ac:dyDescent="0.25">
      <c r="A193" s="57" t="s">
        <v>22</v>
      </c>
      <c r="B193" s="57" t="s">
        <v>49</v>
      </c>
      <c r="C193" s="60" t="s">
        <v>88</v>
      </c>
      <c r="D193" s="57" t="s">
        <v>73</v>
      </c>
      <c r="E193" s="69" t="s">
        <v>80</v>
      </c>
      <c r="F193" s="67" t="s">
        <v>171</v>
      </c>
    </row>
    <row r="194" spans="1:6" x14ac:dyDescent="0.25">
      <c r="A194" s="57" t="s">
        <v>22</v>
      </c>
      <c r="B194" s="57" t="s">
        <v>49</v>
      </c>
      <c r="C194" s="60" t="s">
        <v>88</v>
      </c>
      <c r="D194" s="57" t="s">
        <v>73</v>
      </c>
      <c r="E194" s="69" t="s">
        <v>79</v>
      </c>
      <c r="F194" s="67" t="s">
        <v>170</v>
      </c>
    </row>
    <row r="195" spans="1:6" x14ac:dyDescent="0.25">
      <c r="A195" s="57" t="s">
        <v>22</v>
      </c>
      <c r="B195" s="57" t="s">
        <v>49</v>
      </c>
      <c r="C195" s="60" t="s">
        <v>88</v>
      </c>
      <c r="D195" s="57" t="s">
        <v>73</v>
      </c>
      <c r="E195" s="69" t="s">
        <v>75</v>
      </c>
      <c r="F195" s="67" t="s">
        <v>166</v>
      </c>
    </row>
    <row r="196" spans="1:6" x14ac:dyDescent="0.25">
      <c r="A196" s="57" t="s">
        <v>22</v>
      </c>
      <c r="B196" s="57" t="s">
        <v>49</v>
      </c>
      <c r="C196" s="60" t="s">
        <v>88</v>
      </c>
      <c r="D196" s="57" t="s">
        <v>73</v>
      </c>
      <c r="E196" s="69" t="s">
        <v>78</v>
      </c>
      <c r="F196" s="67" t="s">
        <v>169</v>
      </c>
    </row>
    <row r="197" spans="1:6" x14ac:dyDescent="0.25">
      <c r="A197" s="57" t="s">
        <v>22</v>
      </c>
      <c r="B197" s="57" t="s">
        <v>49</v>
      </c>
      <c r="C197" s="60" t="s">
        <v>88</v>
      </c>
      <c r="D197" s="57" t="s">
        <v>74</v>
      </c>
      <c r="E197" s="69" t="s">
        <v>81</v>
      </c>
      <c r="F197" s="67" t="s">
        <v>184</v>
      </c>
    </row>
    <row r="198" spans="1:6" x14ac:dyDescent="0.25">
      <c r="A198" s="57" t="s">
        <v>22</v>
      </c>
      <c r="B198" s="57" t="s">
        <v>49</v>
      </c>
      <c r="C198" s="60" t="s">
        <v>88</v>
      </c>
      <c r="D198" s="57" t="s">
        <v>74</v>
      </c>
      <c r="E198" s="69" t="s">
        <v>71</v>
      </c>
      <c r="F198" s="67" t="s">
        <v>173</v>
      </c>
    </row>
    <row r="199" spans="1:6" x14ac:dyDescent="0.25">
      <c r="A199" s="57" t="s">
        <v>22</v>
      </c>
      <c r="B199" s="57" t="s">
        <v>49</v>
      </c>
      <c r="C199" s="60" t="s">
        <v>88</v>
      </c>
      <c r="D199" s="57" t="s">
        <v>74</v>
      </c>
      <c r="E199" s="69" t="s">
        <v>10104</v>
      </c>
      <c r="F199" s="67" t="s">
        <v>177</v>
      </c>
    </row>
    <row r="200" spans="1:6" x14ac:dyDescent="0.25">
      <c r="A200" s="57" t="s">
        <v>22</v>
      </c>
      <c r="B200" s="57" t="s">
        <v>49</v>
      </c>
      <c r="C200" s="60" t="s">
        <v>88</v>
      </c>
      <c r="D200" s="57" t="s">
        <v>74</v>
      </c>
      <c r="E200" s="69" t="s">
        <v>73</v>
      </c>
      <c r="F200" s="67" t="s">
        <v>175</v>
      </c>
    </row>
    <row r="201" spans="1:6" x14ac:dyDescent="0.25">
      <c r="A201" s="57" t="s">
        <v>22</v>
      </c>
      <c r="B201" s="57" t="s">
        <v>49</v>
      </c>
      <c r="C201" s="60" t="s">
        <v>88</v>
      </c>
      <c r="D201" s="57" t="s">
        <v>74</v>
      </c>
      <c r="E201" s="69" t="s">
        <v>77</v>
      </c>
      <c r="F201" s="67" t="s">
        <v>180</v>
      </c>
    </row>
    <row r="202" spans="1:6" x14ac:dyDescent="0.25">
      <c r="A202" s="57" t="s">
        <v>22</v>
      </c>
      <c r="B202" s="57" t="s">
        <v>49</v>
      </c>
      <c r="C202" s="60" t="s">
        <v>88</v>
      </c>
      <c r="D202" s="57" t="s">
        <v>74</v>
      </c>
      <c r="E202" s="69" t="s">
        <v>74</v>
      </c>
      <c r="F202" s="67" t="s">
        <v>176</v>
      </c>
    </row>
    <row r="203" spans="1:6" x14ac:dyDescent="0.25">
      <c r="A203" s="57" t="s">
        <v>22</v>
      </c>
      <c r="B203" s="57" t="s">
        <v>49</v>
      </c>
      <c r="C203" s="60" t="s">
        <v>88</v>
      </c>
      <c r="D203" s="57" t="s">
        <v>74</v>
      </c>
      <c r="E203" s="69" t="s">
        <v>72</v>
      </c>
      <c r="F203" s="67" t="s">
        <v>174</v>
      </c>
    </row>
    <row r="204" spans="1:6" x14ac:dyDescent="0.25">
      <c r="A204" s="57" t="s">
        <v>22</v>
      </c>
      <c r="B204" s="57" t="s">
        <v>49</v>
      </c>
      <c r="C204" s="60" t="s">
        <v>88</v>
      </c>
      <c r="D204" s="57" t="s">
        <v>74</v>
      </c>
      <c r="E204" s="69" t="s">
        <v>76</v>
      </c>
      <c r="F204" s="67" t="s">
        <v>179</v>
      </c>
    </row>
    <row r="205" spans="1:6" x14ac:dyDescent="0.25">
      <c r="A205" s="57" t="s">
        <v>22</v>
      </c>
      <c r="B205" s="57" t="s">
        <v>49</v>
      </c>
      <c r="C205" s="60" t="s">
        <v>88</v>
      </c>
      <c r="D205" s="57" t="s">
        <v>74</v>
      </c>
      <c r="E205" s="69" t="s">
        <v>80</v>
      </c>
      <c r="F205" s="67" t="s">
        <v>183</v>
      </c>
    </row>
    <row r="206" spans="1:6" x14ac:dyDescent="0.25">
      <c r="A206" s="57" t="s">
        <v>22</v>
      </c>
      <c r="B206" s="57" t="s">
        <v>49</v>
      </c>
      <c r="C206" s="60" t="s">
        <v>88</v>
      </c>
      <c r="D206" s="57" t="s">
        <v>74</v>
      </c>
      <c r="E206" s="69" t="s">
        <v>79</v>
      </c>
      <c r="F206" s="67" t="s">
        <v>182</v>
      </c>
    </row>
    <row r="207" spans="1:6" x14ac:dyDescent="0.25">
      <c r="A207" s="57" t="s">
        <v>22</v>
      </c>
      <c r="B207" s="57" t="s">
        <v>49</v>
      </c>
      <c r="C207" s="60" t="s">
        <v>88</v>
      </c>
      <c r="D207" s="57" t="s">
        <v>74</v>
      </c>
      <c r="E207" s="69" t="s">
        <v>75</v>
      </c>
      <c r="F207" s="67" t="s">
        <v>178</v>
      </c>
    </row>
    <row r="208" spans="1:6" x14ac:dyDescent="0.25">
      <c r="A208" s="57" t="s">
        <v>22</v>
      </c>
      <c r="B208" s="57" t="s">
        <v>49</v>
      </c>
      <c r="C208" s="60" t="s">
        <v>88</v>
      </c>
      <c r="D208" s="57" t="s">
        <v>74</v>
      </c>
      <c r="E208" s="69" t="s">
        <v>78</v>
      </c>
      <c r="F208" s="67" t="s">
        <v>181</v>
      </c>
    </row>
    <row r="209" spans="1:6" x14ac:dyDescent="0.25">
      <c r="A209" s="57" t="s">
        <v>22</v>
      </c>
      <c r="B209" s="57" t="s">
        <v>49</v>
      </c>
      <c r="C209" s="60" t="s">
        <v>88</v>
      </c>
      <c r="D209" s="57" t="s">
        <v>72</v>
      </c>
      <c r="E209" s="69" t="s">
        <v>81</v>
      </c>
      <c r="F209" s="67" t="s">
        <v>160</v>
      </c>
    </row>
    <row r="210" spans="1:6" x14ac:dyDescent="0.25">
      <c r="A210" s="57" t="s">
        <v>22</v>
      </c>
      <c r="B210" s="57" t="s">
        <v>49</v>
      </c>
      <c r="C210" s="60" t="s">
        <v>88</v>
      </c>
      <c r="D210" s="57" t="s">
        <v>72</v>
      </c>
      <c r="E210" s="69" t="s">
        <v>71</v>
      </c>
      <c r="F210" s="67" t="s">
        <v>149</v>
      </c>
    </row>
    <row r="211" spans="1:6" x14ac:dyDescent="0.25">
      <c r="A211" s="57" t="s">
        <v>22</v>
      </c>
      <c r="B211" s="57" t="s">
        <v>49</v>
      </c>
      <c r="C211" s="60" t="s">
        <v>88</v>
      </c>
      <c r="D211" s="57" t="s">
        <v>72</v>
      </c>
      <c r="E211" s="69" t="s">
        <v>10104</v>
      </c>
      <c r="F211" s="67" t="s">
        <v>153</v>
      </c>
    </row>
    <row r="212" spans="1:6" x14ac:dyDescent="0.25">
      <c r="A212" s="57" t="s">
        <v>22</v>
      </c>
      <c r="B212" s="57" t="s">
        <v>49</v>
      </c>
      <c r="C212" s="60" t="s">
        <v>88</v>
      </c>
      <c r="D212" s="57" t="s">
        <v>72</v>
      </c>
      <c r="E212" s="69" t="s">
        <v>73</v>
      </c>
      <c r="F212" s="67" t="s">
        <v>151</v>
      </c>
    </row>
    <row r="213" spans="1:6" x14ac:dyDescent="0.25">
      <c r="A213" s="57" t="s">
        <v>22</v>
      </c>
      <c r="B213" s="57" t="s">
        <v>49</v>
      </c>
      <c r="C213" s="60" t="s">
        <v>88</v>
      </c>
      <c r="D213" s="57" t="s">
        <v>72</v>
      </c>
      <c r="E213" s="69" t="s">
        <v>77</v>
      </c>
      <c r="F213" s="67" t="s">
        <v>156</v>
      </c>
    </row>
    <row r="214" spans="1:6" x14ac:dyDescent="0.25">
      <c r="A214" s="57" t="s">
        <v>22</v>
      </c>
      <c r="B214" s="57" t="s">
        <v>49</v>
      </c>
      <c r="C214" s="60" t="s">
        <v>88</v>
      </c>
      <c r="D214" s="57" t="s">
        <v>72</v>
      </c>
      <c r="E214" s="69" t="s">
        <v>74</v>
      </c>
      <c r="F214" s="67" t="s">
        <v>152</v>
      </c>
    </row>
    <row r="215" spans="1:6" x14ac:dyDescent="0.25">
      <c r="A215" s="57" t="s">
        <v>22</v>
      </c>
      <c r="B215" s="57" t="s">
        <v>49</v>
      </c>
      <c r="C215" s="60" t="s">
        <v>88</v>
      </c>
      <c r="D215" s="57" t="s">
        <v>72</v>
      </c>
      <c r="E215" s="69" t="s">
        <v>72</v>
      </c>
      <c r="F215" s="67" t="s">
        <v>150</v>
      </c>
    </row>
    <row r="216" spans="1:6" x14ac:dyDescent="0.25">
      <c r="A216" s="57" t="s">
        <v>22</v>
      </c>
      <c r="B216" s="57" t="s">
        <v>49</v>
      </c>
      <c r="C216" s="60" t="s">
        <v>88</v>
      </c>
      <c r="D216" s="57" t="s">
        <v>72</v>
      </c>
      <c r="E216" s="69" t="s">
        <v>76</v>
      </c>
      <c r="F216" s="67" t="s">
        <v>155</v>
      </c>
    </row>
    <row r="217" spans="1:6" x14ac:dyDescent="0.25">
      <c r="A217" s="57" t="s">
        <v>22</v>
      </c>
      <c r="B217" s="57" t="s">
        <v>49</v>
      </c>
      <c r="C217" s="60" t="s">
        <v>88</v>
      </c>
      <c r="D217" s="57" t="s">
        <v>72</v>
      </c>
      <c r="E217" s="69" t="s">
        <v>80</v>
      </c>
      <c r="F217" s="67" t="s">
        <v>159</v>
      </c>
    </row>
    <row r="218" spans="1:6" x14ac:dyDescent="0.25">
      <c r="A218" s="57" t="s">
        <v>22</v>
      </c>
      <c r="B218" s="57" t="s">
        <v>49</v>
      </c>
      <c r="C218" s="60" t="s">
        <v>88</v>
      </c>
      <c r="D218" s="57" t="s">
        <v>72</v>
      </c>
      <c r="E218" s="69" t="s">
        <v>79</v>
      </c>
      <c r="F218" s="67" t="s">
        <v>158</v>
      </c>
    </row>
    <row r="219" spans="1:6" x14ac:dyDescent="0.25">
      <c r="A219" s="57" t="s">
        <v>22</v>
      </c>
      <c r="B219" s="57" t="s">
        <v>49</v>
      </c>
      <c r="C219" s="60" t="s">
        <v>88</v>
      </c>
      <c r="D219" s="57" t="s">
        <v>72</v>
      </c>
      <c r="E219" s="69" t="s">
        <v>75</v>
      </c>
      <c r="F219" s="67" t="s">
        <v>154</v>
      </c>
    </row>
    <row r="220" spans="1:6" x14ac:dyDescent="0.25">
      <c r="A220" s="57" t="s">
        <v>22</v>
      </c>
      <c r="B220" s="57" t="s">
        <v>49</v>
      </c>
      <c r="C220" s="60" t="s">
        <v>88</v>
      </c>
      <c r="D220" s="57" t="s">
        <v>72</v>
      </c>
      <c r="E220" s="69" t="s">
        <v>78</v>
      </c>
      <c r="F220" s="67" t="s">
        <v>157</v>
      </c>
    </row>
    <row r="221" spans="1:6" x14ac:dyDescent="0.25">
      <c r="A221" s="264" t="s">
        <v>10109</v>
      </c>
      <c r="B221" s="265"/>
      <c r="C221" s="265"/>
      <c r="D221" s="265"/>
      <c r="E221" s="266"/>
      <c r="F221" s="52" t="s">
        <v>10110</v>
      </c>
    </row>
    <row r="222" spans="1:6" x14ac:dyDescent="0.25">
      <c r="A222" s="264" t="s">
        <v>10111</v>
      </c>
      <c r="B222" s="265"/>
      <c r="C222" s="265"/>
      <c r="D222" s="265"/>
      <c r="E222" s="266"/>
      <c r="F222" s="52" t="s">
        <v>10112</v>
      </c>
    </row>
    <row r="223" spans="1:6" x14ac:dyDescent="0.25">
      <c r="A223" s="264" t="s">
        <v>376</v>
      </c>
      <c r="B223" s="265"/>
      <c r="C223" s="265"/>
      <c r="D223" s="265"/>
      <c r="E223" s="266"/>
      <c r="F223" s="52" t="s">
        <v>375</v>
      </c>
    </row>
    <row r="224" spans="1:6" x14ac:dyDescent="0.25">
      <c r="A224" s="55" t="s">
        <v>378</v>
      </c>
      <c r="B224" s="55"/>
      <c r="C224" s="55"/>
      <c r="D224" s="55"/>
      <c r="E224" s="68"/>
      <c r="F224" s="52" t="s">
        <v>377</v>
      </c>
    </row>
    <row r="225" spans="1:6" x14ac:dyDescent="0.25">
      <c r="A225" s="55" t="s">
        <v>380</v>
      </c>
      <c r="B225" s="55"/>
      <c r="C225" s="55"/>
      <c r="D225" s="55"/>
      <c r="E225" s="68"/>
      <c r="F225" s="52" t="s">
        <v>379</v>
      </c>
    </row>
    <row r="226" spans="1:6" x14ac:dyDescent="0.25">
      <c r="A226" s="55" t="s">
        <v>382</v>
      </c>
      <c r="B226" s="55"/>
      <c r="C226" s="55"/>
      <c r="D226" s="55"/>
      <c r="E226" s="68"/>
      <c r="F226" s="52" t="s">
        <v>381</v>
      </c>
    </row>
    <row r="227" spans="1:6" x14ac:dyDescent="0.25">
      <c r="A227" s="55" t="s">
        <v>384</v>
      </c>
      <c r="B227" s="55"/>
      <c r="C227" s="55"/>
      <c r="D227" s="55"/>
      <c r="E227" s="68"/>
      <c r="F227" s="52" t="s">
        <v>383</v>
      </c>
    </row>
    <row r="228" spans="1:6" x14ac:dyDescent="0.25">
      <c r="A228" s="55" t="s">
        <v>386</v>
      </c>
      <c r="B228" s="55"/>
      <c r="C228" s="55"/>
      <c r="D228" s="55"/>
      <c r="E228" s="68"/>
      <c r="F228" s="52" t="s">
        <v>385</v>
      </c>
    </row>
    <row r="229" spans="1:6" x14ac:dyDescent="0.25">
      <c r="A229" s="55" t="s">
        <v>388</v>
      </c>
      <c r="B229" s="55"/>
      <c r="C229" s="55"/>
      <c r="D229" s="55"/>
      <c r="E229" s="68"/>
      <c r="F229" s="53" t="s">
        <v>387</v>
      </c>
    </row>
    <row r="230" spans="1:6" x14ac:dyDescent="0.25">
      <c r="A230" s="55" t="s">
        <v>390</v>
      </c>
      <c r="B230" s="55"/>
      <c r="C230" s="55"/>
      <c r="D230" s="55"/>
      <c r="E230" s="68"/>
      <c r="F230" s="54" t="s">
        <v>389</v>
      </c>
    </row>
    <row r="231" spans="1:6" x14ac:dyDescent="0.25">
      <c r="A231" s="55" t="s">
        <v>392</v>
      </c>
      <c r="B231" s="55"/>
      <c r="C231" s="55"/>
      <c r="D231" s="55"/>
      <c r="E231" s="68"/>
      <c r="F231" s="70" t="s">
        <v>391</v>
      </c>
    </row>
    <row r="232" spans="1:6" x14ac:dyDescent="0.25">
      <c r="A232" s="35"/>
      <c r="B232" s="35"/>
      <c r="C232" s="35"/>
      <c r="D232" s="35"/>
      <c r="E232" s="35"/>
      <c r="F232" s="36"/>
    </row>
    <row r="233" spans="1:6" x14ac:dyDescent="0.25">
      <c r="A233" s="35"/>
      <c r="B233" s="35"/>
      <c r="C233" s="35"/>
      <c r="D233" s="35"/>
      <c r="E233" s="35"/>
      <c r="F233" s="36"/>
    </row>
    <row r="234" spans="1:6" x14ac:dyDescent="0.25">
      <c r="A234" s="35"/>
      <c r="B234" s="35"/>
      <c r="C234" s="35"/>
      <c r="D234" s="35"/>
      <c r="E234" s="35"/>
      <c r="F234" s="36"/>
    </row>
    <row r="235" spans="1:6" x14ac:dyDescent="0.25">
      <c r="A235" s="35"/>
      <c r="B235" s="35"/>
      <c r="C235" s="35"/>
      <c r="D235" s="35"/>
      <c r="E235" s="35"/>
      <c r="F235" s="36"/>
    </row>
    <row r="236" spans="1:6" x14ac:dyDescent="0.25">
      <c r="A236" s="35"/>
      <c r="B236" s="35"/>
      <c r="C236" s="35"/>
      <c r="D236" s="35"/>
      <c r="E236" s="35"/>
      <c r="F236" s="36"/>
    </row>
    <row r="237" spans="1:6" x14ac:dyDescent="0.25">
      <c r="A237" s="35"/>
      <c r="B237" s="35"/>
      <c r="C237" s="35"/>
      <c r="D237" s="35"/>
      <c r="E237" s="35"/>
      <c r="F237" s="36"/>
    </row>
    <row r="238" spans="1:6" x14ac:dyDescent="0.25">
      <c r="A238" s="35"/>
      <c r="B238" s="35"/>
      <c r="C238" s="35"/>
      <c r="D238" s="35"/>
      <c r="E238" s="35"/>
      <c r="F238" s="36"/>
    </row>
    <row r="239" spans="1:6" x14ac:dyDescent="0.25">
      <c r="A239" s="35"/>
      <c r="B239" s="35"/>
      <c r="C239" s="35"/>
      <c r="D239" s="35"/>
      <c r="E239" s="35"/>
      <c r="F239" s="36"/>
    </row>
    <row r="240" spans="1:6" x14ac:dyDescent="0.25">
      <c r="A240" s="35"/>
      <c r="B240" s="35"/>
      <c r="C240" s="35"/>
      <c r="D240" s="35"/>
      <c r="E240" s="35"/>
      <c r="F240" s="36"/>
    </row>
    <row r="241" spans="1:6" x14ac:dyDescent="0.25">
      <c r="A241" s="35"/>
      <c r="B241" s="35"/>
      <c r="C241" s="35"/>
      <c r="D241" s="35"/>
      <c r="E241" s="35"/>
      <c r="F241" s="36"/>
    </row>
    <row r="242" spans="1:6" x14ac:dyDescent="0.25">
      <c r="A242" s="35"/>
      <c r="B242" s="35"/>
      <c r="C242" s="35"/>
      <c r="D242" s="35"/>
      <c r="E242" s="35"/>
      <c r="F242" s="36"/>
    </row>
    <row r="243" spans="1:6" x14ac:dyDescent="0.25">
      <c r="A243" s="35"/>
      <c r="B243" s="35"/>
      <c r="C243" s="35"/>
      <c r="D243" s="35"/>
      <c r="E243" s="35"/>
      <c r="F243" s="36"/>
    </row>
    <row r="244" spans="1:6" x14ac:dyDescent="0.25">
      <c r="A244" s="35"/>
      <c r="B244" s="35"/>
      <c r="C244" s="35"/>
      <c r="D244" s="35"/>
      <c r="E244" s="35"/>
      <c r="F244" s="36"/>
    </row>
    <row r="245" spans="1:6" x14ac:dyDescent="0.25">
      <c r="A245" s="35"/>
      <c r="B245" s="35"/>
      <c r="C245" s="35"/>
      <c r="D245" s="35"/>
      <c r="E245" s="35"/>
      <c r="F245" s="36"/>
    </row>
    <row r="246" spans="1:6" x14ac:dyDescent="0.25">
      <c r="A246" s="35"/>
      <c r="B246" s="35"/>
      <c r="C246" s="35"/>
      <c r="D246" s="35"/>
      <c r="E246" s="35"/>
      <c r="F246" s="36"/>
    </row>
    <row r="247" spans="1:6" x14ac:dyDescent="0.25">
      <c r="A247" s="35"/>
      <c r="B247" s="35"/>
      <c r="C247" s="35"/>
      <c r="D247" s="35"/>
      <c r="E247" s="35"/>
      <c r="F247" s="36"/>
    </row>
    <row r="248" spans="1:6" x14ac:dyDescent="0.25">
      <c r="A248" s="35"/>
      <c r="B248" s="35"/>
      <c r="C248" s="35"/>
      <c r="D248" s="35"/>
      <c r="E248" s="35"/>
      <c r="F248" s="36"/>
    </row>
    <row r="249" spans="1:6" x14ac:dyDescent="0.25">
      <c r="A249" s="35"/>
      <c r="B249" s="35"/>
      <c r="C249" s="35"/>
      <c r="D249" s="35"/>
      <c r="E249" s="35"/>
      <c r="F249" s="36"/>
    </row>
    <row r="250" spans="1:6" x14ac:dyDescent="0.25">
      <c r="A250" s="35"/>
      <c r="B250" s="35"/>
      <c r="C250" s="35"/>
      <c r="D250" s="35"/>
      <c r="E250" s="35"/>
      <c r="F250" s="36"/>
    </row>
    <row r="251" spans="1:6" x14ac:dyDescent="0.25">
      <c r="A251" s="35"/>
      <c r="B251" s="35"/>
      <c r="C251" s="35"/>
      <c r="D251" s="35"/>
      <c r="E251" s="35"/>
      <c r="F251" s="36"/>
    </row>
    <row r="252" spans="1:6" x14ac:dyDescent="0.25">
      <c r="A252" s="35"/>
      <c r="B252" s="35"/>
      <c r="C252" s="35"/>
      <c r="D252" s="35"/>
      <c r="E252" s="35"/>
      <c r="F252" s="36"/>
    </row>
    <row r="253" spans="1:6" x14ac:dyDescent="0.25">
      <c r="A253" s="35"/>
      <c r="B253" s="35"/>
      <c r="C253" s="35"/>
      <c r="D253" s="35"/>
      <c r="E253" s="35"/>
      <c r="F253" s="36"/>
    </row>
    <row r="254" spans="1:6" x14ac:dyDescent="0.25">
      <c r="A254" s="35"/>
      <c r="B254" s="35"/>
      <c r="C254" s="35"/>
      <c r="D254" s="35"/>
      <c r="E254" s="35"/>
      <c r="F254" s="36"/>
    </row>
    <row r="255" spans="1:6" x14ac:dyDescent="0.25">
      <c r="A255" s="35"/>
      <c r="B255" s="35"/>
      <c r="C255" s="35"/>
      <c r="D255" s="35"/>
      <c r="E255" s="35"/>
      <c r="F255" s="36"/>
    </row>
    <row r="256" spans="1:6" x14ac:dyDescent="0.25">
      <c r="A256" s="35"/>
      <c r="B256" s="35"/>
      <c r="C256" s="35"/>
      <c r="D256" s="35"/>
      <c r="E256" s="35"/>
      <c r="F256" s="36"/>
    </row>
    <row r="257" spans="1:6" x14ac:dyDescent="0.25">
      <c r="A257" s="35"/>
      <c r="B257" s="35"/>
      <c r="C257" s="35"/>
      <c r="D257" s="35"/>
      <c r="E257" s="35"/>
      <c r="F257" s="36"/>
    </row>
    <row r="258" spans="1:6" x14ac:dyDescent="0.25">
      <c r="A258" s="35"/>
      <c r="B258" s="35"/>
      <c r="C258" s="35"/>
      <c r="D258" s="35"/>
      <c r="E258" s="35"/>
      <c r="F258" s="36"/>
    </row>
    <row r="259" spans="1:6" x14ac:dyDescent="0.25">
      <c r="A259" s="35"/>
      <c r="B259" s="35"/>
      <c r="C259" s="35"/>
      <c r="D259" s="35"/>
      <c r="E259" s="35"/>
      <c r="F259" s="36"/>
    </row>
    <row r="260" spans="1:6" x14ac:dyDescent="0.25">
      <c r="A260" s="35"/>
      <c r="B260" s="35"/>
      <c r="C260" s="35"/>
      <c r="D260" s="35"/>
      <c r="E260" s="35"/>
      <c r="F260" s="36"/>
    </row>
    <row r="261" spans="1:6" x14ac:dyDescent="0.25">
      <c r="A261" s="35"/>
      <c r="B261" s="35"/>
      <c r="C261" s="35"/>
      <c r="D261" s="35"/>
      <c r="E261" s="35"/>
      <c r="F261" s="36"/>
    </row>
    <row r="262" spans="1:6" x14ac:dyDescent="0.25">
      <c r="A262" s="35"/>
      <c r="B262" s="35"/>
      <c r="C262" s="35"/>
      <c r="D262" s="35"/>
      <c r="E262" s="35"/>
      <c r="F262" s="36"/>
    </row>
    <row r="263" spans="1:6" x14ac:dyDescent="0.25">
      <c r="A263" s="35"/>
      <c r="B263" s="35"/>
      <c r="C263" s="35"/>
      <c r="D263" s="35"/>
      <c r="E263" s="35"/>
      <c r="F263" s="36"/>
    </row>
    <row r="264" spans="1:6" x14ac:dyDescent="0.25">
      <c r="A264" s="35"/>
      <c r="B264" s="35"/>
      <c r="C264" s="35"/>
      <c r="D264" s="35"/>
      <c r="E264" s="35"/>
      <c r="F264" s="36"/>
    </row>
    <row r="265" spans="1:6" x14ac:dyDescent="0.25">
      <c r="A265" s="35"/>
      <c r="B265" s="35"/>
      <c r="C265" s="35"/>
      <c r="D265" s="35"/>
      <c r="E265" s="35"/>
      <c r="F265" s="36"/>
    </row>
    <row r="266" spans="1:6" x14ac:dyDescent="0.25">
      <c r="A266" s="35"/>
      <c r="B266" s="35"/>
      <c r="C266" s="35"/>
      <c r="D266" s="35"/>
      <c r="E266" s="35"/>
      <c r="F266" s="36"/>
    </row>
    <row r="267" spans="1:6" x14ac:dyDescent="0.25">
      <c r="A267" s="35"/>
      <c r="B267" s="35"/>
      <c r="C267" s="35"/>
      <c r="D267" s="35"/>
      <c r="E267" s="35"/>
      <c r="F267" s="36"/>
    </row>
    <row r="268" spans="1:6" x14ac:dyDescent="0.25">
      <c r="A268" s="35"/>
      <c r="B268" s="35"/>
      <c r="C268" s="35"/>
      <c r="D268" s="35"/>
      <c r="E268" s="35"/>
      <c r="F268" s="36"/>
    </row>
    <row r="269" spans="1:6" x14ac:dyDescent="0.25">
      <c r="A269" s="35"/>
      <c r="B269" s="35"/>
      <c r="C269" s="35"/>
      <c r="D269" s="35"/>
      <c r="E269" s="35"/>
      <c r="F269" s="36"/>
    </row>
    <row r="270" spans="1:6" x14ac:dyDescent="0.25">
      <c r="A270" s="35"/>
      <c r="B270" s="35"/>
      <c r="C270" s="35"/>
      <c r="D270" s="35"/>
      <c r="E270" s="35"/>
      <c r="F270" s="36"/>
    </row>
    <row r="271" spans="1:6" x14ac:dyDescent="0.25">
      <c r="A271" s="35"/>
      <c r="B271" s="35"/>
      <c r="C271" s="35"/>
      <c r="D271" s="35"/>
      <c r="E271" s="35"/>
      <c r="F271" s="36"/>
    </row>
    <row r="272" spans="1:6" x14ac:dyDescent="0.25">
      <c r="A272" s="35"/>
      <c r="B272" s="35"/>
      <c r="C272" s="35"/>
      <c r="D272" s="35"/>
      <c r="E272" s="35"/>
      <c r="F272" s="36"/>
    </row>
    <row r="273" spans="1:6" x14ac:dyDescent="0.25">
      <c r="A273" s="35"/>
      <c r="B273" s="35"/>
      <c r="C273" s="35"/>
      <c r="D273" s="35"/>
      <c r="E273" s="35"/>
      <c r="F273" s="36"/>
    </row>
    <row r="274" spans="1:6" x14ac:dyDescent="0.25">
      <c r="A274" s="35"/>
      <c r="B274" s="35"/>
      <c r="C274" s="35"/>
      <c r="D274" s="35"/>
      <c r="E274" s="35"/>
      <c r="F274" s="36"/>
    </row>
    <row r="275" spans="1:6" x14ac:dyDescent="0.25">
      <c r="A275" s="35"/>
      <c r="B275" s="35"/>
      <c r="C275" s="35"/>
      <c r="D275" s="35"/>
      <c r="E275" s="35"/>
      <c r="F275" s="36"/>
    </row>
    <row r="276" spans="1:6" x14ac:dyDescent="0.25">
      <c r="A276" s="35"/>
      <c r="B276" s="35"/>
      <c r="C276" s="35"/>
      <c r="D276" s="35"/>
      <c r="E276" s="35"/>
      <c r="F276" s="36"/>
    </row>
    <row r="277" spans="1:6" x14ac:dyDescent="0.25">
      <c r="A277" s="35"/>
      <c r="B277" s="35"/>
      <c r="C277" s="35"/>
      <c r="D277" s="35"/>
      <c r="E277" s="35"/>
      <c r="F277" s="36"/>
    </row>
    <row r="278" spans="1:6" x14ac:dyDescent="0.25">
      <c r="A278" s="35"/>
      <c r="B278" s="35"/>
      <c r="C278" s="35"/>
      <c r="D278" s="35"/>
      <c r="E278" s="35"/>
      <c r="F278" s="36"/>
    </row>
    <row r="279" spans="1:6" x14ac:dyDescent="0.25">
      <c r="A279" s="35"/>
      <c r="B279" s="35"/>
      <c r="C279" s="35"/>
      <c r="D279" s="35"/>
      <c r="E279" s="35"/>
      <c r="F279" s="36"/>
    </row>
    <row r="280" spans="1:6" x14ac:dyDescent="0.25">
      <c r="A280" s="35"/>
      <c r="B280" s="35"/>
      <c r="C280" s="35"/>
      <c r="D280" s="35"/>
      <c r="E280" s="35"/>
      <c r="F280" s="36"/>
    </row>
    <row r="281" spans="1:6" x14ac:dyDescent="0.25">
      <c r="A281" s="35"/>
      <c r="B281" s="35"/>
      <c r="C281" s="35"/>
      <c r="D281" s="35"/>
      <c r="E281" s="35"/>
      <c r="F281" s="36"/>
    </row>
    <row r="282" spans="1:6" x14ac:dyDescent="0.25">
      <c r="A282" s="35"/>
      <c r="B282" s="35"/>
      <c r="C282" s="35"/>
      <c r="D282" s="35"/>
      <c r="E282" s="35"/>
      <c r="F282" s="36"/>
    </row>
    <row r="283" spans="1:6" x14ac:dyDescent="0.25">
      <c r="A283" s="35"/>
      <c r="B283" s="35"/>
      <c r="C283" s="35"/>
      <c r="D283" s="35"/>
      <c r="E283" s="35"/>
      <c r="F283" s="36"/>
    </row>
    <row r="284" spans="1:6" x14ac:dyDescent="0.25">
      <c r="A284" s="35"/>
      <c r="B284" s="35"/>
      <c r="C284" s="35"/>
      <c r="D284" s="35"/>
      <c r="E284" s="35"/>
      <c r="F284" s="36"/>
    </row>
    <row r="285" spans="1:6" x14ac:dyDescent="0.25">
      <c r="A285" s="35"/>
      <c r="B285" s="35"/>
      <c r="C285" s="35"/>
      <c r="D285" s="35"/>
      <c r="E285" s="35"/>
      <c r="F285" s="36"/>
    </row>
    <row r="286" spans="1:6" x14ac:dyDescent="0.25">
      <c r="A286" s="35"/>
      <c r="B286" s="35"/>
      <c r="C286" s="35"/>
      <c r="D286" s="35"/>
      <c r="E286" s="35"/>
      <c r="F286" s="36"/>
    </row>
    <row r="287" spans="1:6" x14ac:dyDescent="0.25">
      <c r="A287" s="35"/>
      <c r="B287" s="35"/>
      <c r="C287" s="35"/>
      <c r="D287" s="35"/>
      <c r="E287" s="35"/>
      <c r="F287" s="36"/>
    </row>
    <row r="288" spans="1:6" x14ac:dyDescent="0.25">
      <c r="A288" s="35"/>
      <c r="B288" s="35"/>
      <c r="C288" s="35"/>
      <c r="D288" s="35"/>
      <c r="E288" s="35"/>
      <c r="F288" s="36"/>
    </row>
    <row r="289" spans="1:6" x14ac:dyDescent="0.25">
      <c r="A289" s="35"/>
      <c r="B289" s="35"/>
      <c r="C289" s="35"/>
      <c r="D289" s="35"/>
      <c r="E289" s="35"/>
      <c r="F289" s="36"/>
    </row>
    <row r="290" spans="1:6" x14ac:dyDescent="0.25">
      <c r="A290" s="35"/>
      <c r="B290" s="35"/>
      <c r="C290" s="35"/>
      <c r="D290" s="35"/>
      <c r="E290" s="35"/>
      <c r="F290" s="36"/>
    </row>
    <row r="291" spans="1:6" x14ac:dyDescent="0.25">
      <c r="A291" s="35"/>
      <c r="B291" s="35"/>
      <c r="C291" s="35"/>
      <c r="D291" s="35"/>
      <c r="E291" s="35"/>
      <c r="F291" s="36"/>
    </row>
    <row r="292" spans="1:6" x14ac:dyDescent="0.25">
      <c r="A292" s="35"/>
      <c r="B292" s="35"/>
      <c r="C292" s="35"/>
      <c r="D292" s="35"/>
      <c r="E292" s="35"/>
      <c r="F292" s="36"/>
    </row>
    <row r="293" spans="1:6" x14ac:dyDescent="0.25">
      <c r="A293" s="35"/>
      <c r="B293" s="35"/>
      <c r="C293" s="35"/>
      <c r="D293" s="35"/>
      <c r="E293" s="35"/>
      <c r="F293" s="36"/>
    </row>
    <row r="294" spans="1:6" x14ac:dyDescent="0.25">
      <c r="A294" s="35"/>
      <c r="B294" s="35"/>
      <c r="C294" s="35"/>
      <c r="D294" s="35"/>
      <c r="E294" s="35"/>
      <c r="F294" s="36"/>
    </row>
    <row r="295" spans="1:6" x14ac:dyDescent="0.25">
      <c r="A295" s="35"/>
      <c r="B295" s="35"/>
      <c r="C295" s="35"/>
      <c r="D295" s="35"/>
      <c r="E295" s="35"/>
      <c r="F295" s="36"/>
    </row>
    <row r="296" spans="1:6" x14ac:dyDescent="0.25">
      <c r="A296" s="35"/>
      <c r="B296" s="35"/>
      <c r="C296" s="35"/>
      <c r="D296" s="35"/>
      <c r="E296" s="35"/>
      <c r="F296" s="36"/>
    </row>
    <row r="297" spans="1:6" x14ac:dyDescent="0.25">
      <c r="A297" s="35"/>
      <c r="B297" s="35"/>
      <c r="C297" s="35"/>
      <c r="D297" s="35"/>
      <c r="E297" s="35"/>
      <c r="F297" s="36"/>
    </row>
    <row r="298" spans="1:6" x14ac:dyDescent="0.25">
      <c r="A298" s="35"/>
      <c r="B298" s="35"/>
      <c r="C298" s="35"/>
      <c r="D298" s="35"/>
      <c r="E298" s="35"/>
      <c r="F298" s="36"/>
    </row>
    <row r="299" spans="1:6" x14ac:dyDescent="0.25">
      <c r="A299" s="35"/>
      <c r="B299" s="35"/>
      <c r="C299" s="35"/>
      <c r="D299" s="35"/>
      <c r="E299" s="35"/>
      <c r="F299" s="36"/>
    </row>
    <row r="300" spans="1:6" x14ac:dyDescent="0.25">
      <c r="A300" s="35"/>
      <c r="B300" s="35"/>
      <c r="C300" s="35"/>
      <c r="D300" s="35"/>
      <c r="E300" s="35"/>
      <c r="F300" s="36"/>
    </row>
    <row r="301" spans="1:6" x14ac:dyDescent="0.25">
      <c r="A301" s="35"/>
      <c r="B301" s="35"/>
      <c r="C301" s="35"/>
      <c r="D301" s="35"/>
      <c r="E301" s="35"/>
      <c r="F301" s="36"/>
    </row>
    <row r="302" spans="1:6" x14ac:dyDescent="0.25">
      <c r="A302" s="35"/>
      <c r="B302" s="35"/>
      <c r="C302" s="35"/>
      <c r="D302" s="35"/>
      <c r="E302" s="35"/>
      <c r="F302" s="36"/>
    </row>
    <row r="303" spans="1:6" x14ac:dyDescent="0.25">
      <c r="A303" s="35"/>
      <c r="B303" s="35"/>
      <c r="C303" s="35"/>
      <c r="D303" s="35"/>
      <c r="E303" s="35"/>
      <c r="F303" s="36"/>
    </row>
    <row r="304" spans="1:6" x14ac:dyDescent="0.25">
      <c r="A304" s="35"/>
      <c r="B304" s="35"/>
      <c r="C304" s="35"/>
      <c r="D304" s="35"/>
      <c r="E304" s="35"/>
      <c r="F304" s="36"/>
    </row>
    <row r="305" spans="1:6" x14ac:dyDescent="0.25">
      <c r="A305" s="35"/>
      <c r="B305" s="35"/>
      <c r="C305" s="35"/>
      <c r="D305" s="35"/>
      <c r="E305" s="35"/>
      <c r="F305" s="36"/>
    </row>
    <row r="306" spans="1:6" x14ac:dyDescent="0.25">
      <c r="A306" s="35"/>
      <c r="B306" s="35"/>
      <c r="C306" s="35"/>
      <c r="D306" s="35"/>
      <c r="E306" s="35"/>
      <c r="F306" s="36"/>
    </row>
    <row r="307" spans="1:6" x14ac:dyDescent="0.25">
      <c r="A307" s="35"/>
      <c r="B307" s="35"/>
      <c r="C307" s="35"/>
      <c r="D307" s="35"/>
      <c r="E307" s="35"/>
      <c r="F307" s="36"/>
    </row>
    <row r="308" spans="1:6" x14ac:dyDescent="0.25">
      <c r="A308" s="35"/>
      <c r="B308" s="35"/>
      <c r="C308" s="35"/>
      <c r="D308" s="35"/>
      <c r="E308" s="35"/>
      <c r="F308" s="36"/>
    </row>
    <row r="309" spans="1:6" x14ac:dyDescent="0.25">
      <c r="A309" s="35"/>
      <c r="B309" s="35"/>
      <c r="C309" s="35"/>
      <c r="D309" s="35"/>
      <c r="E309" s="35"/>
      <c r="F309" s="36"/>
    </row>
    <row r="310" spans="1:6" x14ac:dyDescent="0.25">
      <c r="A310" s="35"/>
      <c r="B310" s="35"/>
      <c r="C310" s="35"/>
      <c r="D310" s="35"/>
      <c r="E310" s="35"/>
      <c r="F310" s="36"/>
    </row>
    <row r="311" spans="1:6" x14ac:dyDescent="0.25">
      <c r="A311" s="35"/>
      <c r="B311" s="35"/>
      <c r="C311" s="35"/>
      <c r="D311" s="35"/>
      <c r="E311" s="35"/>
      <c r="F311" s="36"/>
    </row>
    <row r="312" spans="1:6" x14ac:dyDescent="0.25">
      <c r="A312" s="35"/>
      <c r="B312" s="35"/>
      <c r="C312" s="35"/>
      <c r="D312" s="35"/>
      <c r="E312" s="35"/>
      <c r="F312" s="36"/>
    </row>
    <row r="313" spans="1:6" x14ac:dyDescent="0.25">
      <c r="A313" s="35"/>
      <c r="B313" s="35"/>
      <c r="C313" s="35"/>
      <c r="D313" s="35"/>
      <c r="E313" s="35"/>
      <c r="F313" s="36"/>
    </row>
    <row r="314" spans="1:6" x14ac:dyDescent="0.25">
      <c r="A314" s="35"/>
      <c r="B314" s="35"/>
      <c r="C314" s="35"/>
      <c r="D314" s="35"/>
      <c r="E314" s="35"/>
      <c r="F314" s="36"/>
    </row>
    <row r="315" spans="1:6" x14ac:dyDescent="0.25">
      <c r="A315" s="35"/>
      <c r="B315" s="35"/>
      <c r="C315" s="35"/>
      <c r="D315" s="35"/>
      <c r="E315" s="35"/>
      <c r="F315" s="36"/>
    </row>
    <row r="316" spans="1:6" x14ac:dyDescent="0.25">
      <c r="A316" s="35"/>
      <c r="B316" s="35"/>
      <c r="C316" s="35"/>
      <c r="D316" s="35"/>
      <c r="E316" s="35"/>
      <c r="F316" s="36"/>
    </row>
    <row r="317" spans="1:6" x14ac:dyDescent="0.25">
      <c r="A317" s="35"/>
      <c r="B317" s="35"/>
      <c r="C317" s="35"/>
      <c r="D317" s="35"/>
      <c r="E317" s="35"/>
      <c r="F317" s="36"/>
    </row>
    <row r="318" spans="1:6" x14ac:dyDescent="0.25">
      <c r="A318" s="35"/>
      <c r="B318" s="35"/>
      <c r="C318" s="35"/>
      <c r="D318" s="35"/>
      <c r="E318" s="35"/>
      <c r="F318" s="36"/>
    </row>
    <row r="319" spans="1:6" x14ac:dyDescent="0.25">
      <c r="A319" s="35"/>
      <c r="B319" s="35"/>
      <c r="C319" s="35"/>
      <c r="D319" s="35"/>
      <c r="E319" s="35"/>
      <c r="F319" s="36"/>
    </row>
    <row r="320" spans="1:6" x14ac:dyDescent="0.25">
      <c r="A320" s="35"/>
      <c r="B320" s="35"/>
      <c r="C320" s="35"/>
      <c r="D320" s="35"/>
      <c r="E320" s="35"/>
      <c r="F320" s="36"/>
    </row>
    <row r="321" spans="1:6" x14ac:dyDescent="0.25">
      <c r="A321" s="35"/>
      <c r="B321" s="35"/>
      <c r="C321" s="35"/>
      <c r="D321" s="35"/>
      <c r="E321" s="35"/>
      <c r="F321" s="36"/>
    </row>
    <row r="322" spans="1:6" x14ac:dyDescent="0.25">
      <c r="A322" s="35"/>
      <c r="B322" s="35"/>
      <c r="C322" s="35"/>
      <c r="D322" s="35"/>
      <c r="E322" s="35"/>
      <c r="F322" s="36"/>
    </row>
    <row r="323" spans="1:6" x14ac:dyDescent="0.25">
      <c r="A323" s="35"/>
      <c r="B323" s="35"/>
      <c r="C323" s="35"/>
      <c r="D323" s="35"/>
      <c r="E323" s="35"/>
      <c r="F323" s="36"/>
    </row>
    <row r="324" spans="1:6" x14ac:dyDescent="0.25">
      <c r="A324" s="35"/>
      <c r="B324" s="35"/>
      <c r="C324" s="35"/>
      <c r="D324" s="35"/>
      <c r="E324" s="35"/>
      <c r="F324" s="36"/>
    </row>
    <row r="325" spans="1:6" x14ac:dyDescent="0.25">
      <c r="A325" s="35"/>
      <c r="B325" s="35"/>
      <c r="C325" s="35"/>
      <c r="D325" s="35"/>
      <c r="E325" s="35"/>
      <c r="F325" s="36"/>
    </row>
    <row r="326" spans="1:6" x14ac:dyDescent="0.25">
      <c r="A326" s="35"/>
      <c r="B326" s="35"/>
      <c r="C326" s="35"/>
      <c r="D326" s="35"/>
      <c r="E326" s="35"/>
      <c r="F326" s="36"/>
    </row>
    <row r="327" spans="1:6" x14ac:dyDescent="0.25">
      <c r="A327" s="35"/>
      <c r="B327" s="35"/>
      <c r="C327" s="35"/>
      <c r="D327" s="35"/>
      <c r="E327" s="35"/>
      <c r="F327" s="36"/>
    </row>
    <row r="328" spans="1:6" x14ac:dyDescent="0.25">
      <c r="A328" s="35"/>
      <c r="B328" s="35"/>
      <c r="C328" s="35"/>
      <c r="D328" s="35"/>
      <c r="E328" s="35"/>
      <c r="F328" s="36"/>
    </row>
    <row r="329" spans="1:6" x14ac:dyDescent="0.25">
      <c r="A329" s="35"/>
      <c r="B329" s="35"/>
      <c r="C329" s="35"/>
      <c r="D329" s="35"/>
      <c r="E329" s="35"/>
      <c r="F329" s="36"/>
    </row>
    <row r="330" spans="1:6" x14ac:dyDescent="0.25">
      <c r="A330" s="35"/>
      <c r="B330" s="35"/>
      <c r="C330" s="35"/>
      <c r="D330" s="35"/>
      <c r="E330" s="35"/>
      <c r="F330" s="36"/>
    </row>
    <row r="331" spans="1:6" x14ac:dyDescent="0.25">
      <c r="A331" s="35"/>
      <c r="B331" s="35"/>
      <c r="C331" s="35"/>
      <c r="D331" s="35"/>
      <c r="E331" s="35"/>
      <c r="F331" s="36"/>
    </row>
    <row r="332" spans="1:6" x14ac:dyDescent="0.25">
      <c r="A332" s="35"/>
      <c r="B332" s="35"/>
      <c r="C332" s="35"/>
      <c r="D332" s="35"/>
      <c r="E332" s="35"/>
      <c r="F332" s="36"/>
    </row>
    <row r="333" spans="1:6" x14ac:dyDescent="0.25">
      <c r="A333" s="35"/>
      <c r="B333" s="35"/>
      <c r="C333" s="35"/>
      <c r="D333" s="35"/>
      <c r="E333" s="35"/>
      <c r="F333" s="36"/>
    </row>
    <row r="334" spans="1:6" x14ac:dyDescent="0.25">
      <c r="A334" s="35"/>
      <c r="B334" s="35"/>
      <c r="C334" s="35"/>
      <c r="D334" s="35"/>
      <c r="E334" s="35"/>
      <c r="F334" s="36"/>
    </row>
    <row r="335" spans="1:6" x14ac:dyDescent="0.25">
      <c r="A335" s="35"/>
      <c r="B335" s="35"/>
      <c r="C335" s="35"/>
      <c r="D335" s="35"/>
      <c r="E335" s="35"/>
      <c r="F335" s="36"/>
    </row>
    <row r="336" spans="1:6" x14ac:dyDescent="0.25">
      <c r="A336" s="35"/>
      <c r="B336" s="35"/>
      <c r="C336" s="35"/>
      <c r="D336" s="35"/>
      <c r="E336" s="35"/>
      <c r="F336" s="36"/>
    </row>
    <row r="337" spans="1:6" x14ac:dyDescent="0.25">
      <c r="A337" s="35"/>
      <c r="B337" s="35"/>
      <c r="C337" s="35"/>
      <c r="D337" s="35"/>
      <c r="E337" s="35"/>
      <c r="F337" s="36"/>
    </row>
    <row r="338" spans="1:6" x14ac:dyDescent="0.25">
      <c r="A338" s="35"/>
      <c r="B338" s="35"/>
      <c r="C338" s="35"/>
      <c r="D338" s="35"/>
      <c r="E338" s="35"/>
      <c r="F338" s="36"/>
    </row>
    <row r="339" spans="1:6" x14ac:dyDescent="0.25">
      <c r="A339" s="35"/>
      <c r="B339" s="35"/>
      <c r="C339" s="35"/>
      <c r="D339" s="35"/>
      <c r="E339" s="35"/>
      <c r="F339" s="36"/>
    </row>
    <row r="340" spans="1:6" x14ac:dyDescent="0.25">
      <c r="A340" s="35"/>
      <c r="B340" s="35"/>
      <c r="C340" s="35"/>
      <c r="D340" s="35"/>
      <c r="E340" s="35"/>
      <c r="F340" s="36"/>
    </row>
    <row r="341" spans="1:6" x14ac:dyDescent="0.25">
      <c r="A341" s="35"/>
      <c r="B341" s="35"/>
      <c r="C341" s="35"/>
      <c r="D341" s="35"/>
      <c r="E341" s="35"/>
      <c r="F341" s="36"/>
    </row>
    <row r="342" spans="1:6" x14ac:dyDescent="0.25">
      <c r="A342" s="35"/>
      <c r="B342" s="35"/>
      <c r="C342" s="35"/>
      <c r="D342" s="35"/>
      <c r="E342" s="35"/>
      <c r="F342" s="36"/>
    </row>
    <row r="343" spans="1:6" x14ac:dyDescent="0.25">
      <c r="A343" s="35"/>
      <c r="B343" s="35"/>
      <c r="C343" s="35"/>
      <c r="D343" s="35"/>
      <c r="E343" s="35"/>
      <c r="F343" s="36"/>
    </row>
    <row r="344" spans="1:6" x14ac:dyDescent="0.25">
      <c r="A344" s="35"/>
      <c r="B344" s="35"/>
      <c r="C344" s="35"/>
      <c r="D344" s="35"/>
      <c r="E344" s="35"/>
      <c r="F344" s="36"/>
    </row>
    <row r="345" spans="1:6" x14ac:dyDescent="0.25">
      <c r="A345" s="35"/>
      <c r="B345" s="35"/>
      <c r="C345" s="35"/>
      <c r="D345" s="35"/>
      <c r="E345" s="35"/>
      <c r="F345" s="36"/>
    </row>
    <row r="346" spans="1:6" x14ac:dyDescent="0.25">
      <c r="A346" s="35"/>
      <c r="B346" s="35"/>
      <c r="C346" s="35"/>
      <c r="D346" s="35"/>
      <c r="E346" s="35"/>
      <c r="F346" s="36"/>
    </row>
    <row r="347" spans="1:6" x14ac:dyDescent="0.25">
      <c r="A347" s="35"/>
      <c r="B347" s="35"/>
      <c r="C347" s="35"/>
      <c r="D347" s="35"/>
      <c r="E347" s="35"/>
      <c r="F347" s="36"/>
    </row>
    <row r="348" spans="1:6" x14ac:dyDescent="0.25">
      <c r="A348" s="35"/>
      <c r="B348" s="35"/>
      <c r="C348" s="35"/>
      <c r="D348" s="35"/>
      <c r="E348" s="35"/>
      <c r="F348" s="36"/>
    </row>
  </sheetData>
  <autoFilter ref="A7:F125"/>
  <sortState ref="A8:F215">
    <sortCondition ref="F8:F215"/>
  </sortState>
  <mergeCells count="18">
    <mergeCell ref="A6:E6"/>
    <mergeCell ref="A1:F1"/>
    <mergeCell ref="A2:F2"/>
    <mergeCell ref="A3:F3"/>
    <mergeCell ref="A4:F4"/>
    <mergeCell ref="A5:F5"/>
    <mergeCell ref="A223:E223"/>
    <mergeCell ref="A222:E222"/>
    <mergeCell ref="A221:E221"/>
    <mergeCell ref="A167:E167"/>
    <mergeCell ref="A121:E121"/>
    <mergeCell ref="A11:E11"/>
    <mergeCell ref="A59:E59"/>
    <mergeCell ref="A186:E186"/>
    <mergeCell ref="A35:E35"/>
    <mergeCell ref="A56:E56"/>
    <mergeCell ref="A57:E57"/>
    <mergeCell ref="A169:E16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D34C66D4BBBF4DBB05EFDC565BF32E" ma:contentTypeVersion="0" ma:contentTypeDescription="Create a new document." ma:contentTypeScope="" ma:versionID="6e51d62ef32e1ff2c30b2f07a0d3d403">
  <xsd:schema xmlns:xsd="http://www.w3.org/2001/XMLSchema" xmlns:p="http://schemas.microsoft.com/office/2006/metadata/properties" xmlns:ns2="7ee2cedc-b621-4460-a98b-bda871d7e577" xmlns:ns3="2922e5dd-a53f-40f2-94a0-b6b09b03ebae" targetNamespace="http://schemas.microsoft.com/office/2006/metadata/properties" ma:root="true" ma:fieldsID="da6e8379ce1b863bf47569bfeeed506e" ns2:_="" ns3:_="">
    <xsd:import namespace="7ee2cedc-b621-4460-a98b-bda871d7e577"/>
    <xsd:import namespace="2922e5dd-a53f-40f2-94a0-b6b09b03ebae"/>
    <xsd:element name="properties">
      <xsd:complexType>
        <xsd:sequence>
          <xsd:element name="documentManagement">
            <xsd:complexType>
              <xsd:all>
                <xsd:element ref="ns2:Location" minOccurs="0"/>
                <xsd:element ref="ns2:Release_x0020_Date" minOccurs="0"/>
                <xsd:element ref="ns2:Comments" minOccurs="0"/>
                <xsd:element ref="ns2:Checked_x0020_out_x0020_by_x0020__x002d__x0020_ACMS" minOccurs="0"/>
                <xsd:element ref="ns2:Primary_x0020_Phone_x0020__x0023_" minOccurs="0"/>
                <xsd:element ref="ns3:Technology" minOccurs="0"/>
                <xsd:element ref="ns3:ACMS_x0020_Comments" minOccurs="0"/>
                <xsd:element ref="ns3:Content_x0020_ID_x0020_New" minOccurs="0"/>
                <xsd:element ref="ns3:Content_x0020_type_x0020_New"/>
                <xsd:element ref="ns3:Technology_x0020_Description_x0020_New" minOccurs="0"/>
                <xsd:element ref="ns3:Quick_x0020_Hits" minOccurs="0"/>
                <xsd:element ref="ns3:Contact_x0020_Type" minOccurs="0"/>
              </xsd:all>
            </xsd:complexType>
          </xsd:element>
        </xsd:sequence>
      </xsd:complexType>
    </xsd:element>
  </xsd:schema>
  <xsd:schema xmlns:xsd="http://www.w3.org/2001/XMLSchema" xmlns:dms="http://schemas.microsoft.com/office/2006/documentManagement/types" targetNamespace="7ee2cedc-b621-4460-a98b-bda871d7e577" elementFormDefault="qualified">
    <xsd:import namespace="http://schemas.microsoft.com/office/2006/documentManagement/types"/>
    <xsd:element name="Location" ma:index="8" nillable="true" ma:displayName="Location" ma:internalName="Location0">
      <xsd:simpleType>
        <xsd:restriction base="dms:Text"/>
      </xsd:simpleType>
    </xsd:element>
    <xsd:element name="Release_x0020_Date" ma:index="9" nillable="true" ma:displayName="Release Date" ma:internalName="Release_x0020_Date0">
      <xsd:simpleType>
        <xsd:restriction base="dms:Text"/>
      </xsd:simpleType>
    </xsd:element>
    <xsd:element name="Comments" ma:index="10" nillable="true" ma:displayName="Comments" ma:internalName="Comments0">
      <xsd:simpleType>
        <xsd:restriction base="dms:Text"/>
      </xsd:simpleType>
    </xsd:element>
    <xsd:element name="Checked_x0020_out_x0020_by_x0020__x002d__x0020_ACMS" ma:index="12" nillable="true" ma:displayName="Checked out by - ACMS" ma:internalName="Checked_x0020_out_x0020_by_x0020__x002d__x0020_ACMS0">
      <xsd:simpleType>
        <xsd:restriction base="dms:Text"/>
      </xsd:simpleType>
    </xsd:element>
    <xsd:element name="Primary_x0020_Phone_x0020__x0023_" ma:index="13" nillable="true" ma:displayName="Primary Phone #" ma:description="The phone # usually dialed, not the only phone #." ma:internalName="Primary_x0020_Phone_x0020__x0023_">
      <xsd:simpleType>
        <xsd:restriction base="dms:Text">
          <xsd:maxLength value="255"/>
        </xsd:restriction>
      </xsd:simpleType>
    </xsd:element>
  </xsd:schema>
  <xsd:schema xmlns:xsd="http://www.w3.org/2001/XMLSchema" xmlns:dms="http://schemas.microsoft.com/office/2006/documentManagement/types" targetNamespace="2922e5dd-a53f-40f2-94a0-b6b09b03ebae" elementFormDefault="qualified">
    <xsd:import namespace="http://schemas.microsoft.com/office/2006/documentManagement/types"/>
    <xsd:element name="Technology" ma:index="14" nillable="true" ma:displayName="Technology" ma:format="Dropdown" ma:internalName="Technology0">
      <xsd:simpleType>
        <xsd:restriction base="dms:Choice">
          <xsd:enumeration value="Call Center"/>
          <xsd:enumeration value="Facilities"/>
          <xsd:enumeration value="Firewall/Security"/>
          <xsd:enumeration value="LAN/WAN"/>
          <xsd:enumeration value="Mobile Data"/>
          <xsd:enumeration value="Mobile Radio"/>
          <xsd:enumeration value="NOC Administration"/>
          <xsd:enumeration value="SCADA"/>
          <xsd:enumeration value="Server"/>
          <xsd:enumeration value="Systems Management &amp; Monitoring"/>
          <xsd:enumeration value="Telephony"/>
          <xsd:enumeration value="Transport"/>
          <xsd:enumeration value="Voice Recording"/>
          <xsd:enumeration value="Wiring Infrastructure"/>
        </xsd:restriction>
      </xsd:simpleType>
    </xsd:element>
    <xsd:element name="ACMS_x0020_Comments" ma:index="15" nillable="true" ma:displayName="ACMS Comments" ma:internalName="ACMS_x0020_Comments">
      <xsd:simpleType>
        <xsd:restriction base="dms:Note"/>
      </xsd:simpleType>
    </xsd:element>
    <xsd:element name="Content_x0020_ID_x0020_New" ma:index="16" nillable="true" ma:displayName="ACMS Content ID" ma:internalName="Content_x0020_ID_x0020_New">
      <xsd:simpleType>
        <xsd:restriction base="dms:Text">
          <xsd:maxLength value="255"/>
        </xsd:restriction>
      </xsd:simpleType>
    </xsd:element>
    <xsd:element name="Content_x0020_type_x0020_New" ma:index="17" ma:displayName="Doc type" ma:format="Dropdown" ma:internalName="Content_x0020_type_x0020_New">
      <xsd:simpleType>
        <xsd:restriction base="dms:Choice">
          <xsd:enumeration value="Contacts"/>
          <xsd:enumeration value="Design-Engineering"/>
          <xsd:enumeration value="Drawing"/>
          <xsd:enumeration value="Manuals"/>
          <xsd:enumeration value="Procedures"/>
          <xsd:enumeration value="Training-Safety"/>
          <xsd:enumeration value="Forms-Templates"/>
        </xsd:restriction>
      </xsd:simpleType>
    </xsd:element>
    <xsd:element name="Technology_x0020_Description_x0020_New" ma:index="18" nillable="true" ma:displayName="Technology Description" ma:internalName="Technology_x0020_Description_x0020_New">
      <xsd:simpleType>
        <xsd:restriction base="dms:Text">
          <xsd:maxLength value="255"/>
        </xsd:restriction>
      </xsd:simpleType>
    </xsd:element>
    <xsd:element name="Quick_x0020_Hits" ma:index="19" nillable="true" ma:displayName="Quick Hits" ma:default="0" ma:internalName="Quick_x0020_Hits">
      <xsd:simpleType>
        <xsd:restriction base="dms:Boolean"/>
      </xsd:simpleType>
    </xsd:element>
    <xsd:element name="Contact_x0020_Type" ma:index="20" nillable="true" ma:displayName="Contact Type" ma:format="Dropdown" ma:internalName="Contact_x0020_Type">
      <xsd:simpleType>
        <xsd:restriction base="dms:Choice">
          <xsd:enumeration value="Business Line"/>
          <xsd:enumeration value="External Orgs"/>
          <xsd:enumeration value="Internal Support"/>
          <xsd:enumeration value="Telco/Cable co"/>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ma:index="11"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echnology_x0020_Description_x0020_New xmlns="2922e5dd-a53f-40f2-94a0-b6b09b03ebae" xsi:nil="true"/>
    <Contact_x0020_Type xmlns="2922e5dd-a53f-40f2-94a0-b6b09b03ebae" xsi:nil="true"/>
    <Comments xmlns="7ee2cedc-b621-4460-a98b-bda871d7e577" xsi:nil="true"/>
    <Checked_x0020_out_x0020_by_x0020__x002d__x0020_ACMS xmlns="7ee2cedc-b621-4460-a98b-bda871d7e577" xsi:nil="true"/>
    <Content_x0020_ID_x0020_New xmlns="2922e5dd-a53f-40f2-94a0-b6b09b03ebae" xsi:nil="true"/>
    <Primary_x0020_Phone_x0020__x0023_ xmlns="7ee2cedc-b621-4460-a98b-bda871d7e577" xsi:nil="true"/>
    <Location xmlns="7ee2cedc-b621-4460-a98b-bda871d7e577" xsi:nil="true"/>
    <Technology xmlns="2922e5dd-a53f-40f2-94a0-b6b09b03ebae" xsi:nil="true"/>
    <Content_x0020_type_x0020_New xmlns="2922e5dd-a53f-40f2-94a0-b6b09b03ebae">Procedures</Content_x0020_type_x0020_New>
    <Quick_x0020_Hits xmlns="2922e5dd-a53f-40f2-94a0-b6b09b03ebae">false</Quick_x0020_Hits>
    <Release_x0020_Date xmlns="7ee2cedc-b621-4460-a98b-bda871d7e577" xsi:nil="true"/>
    <ACMS_x0020_Comments xmlns="2922e5dd-a53f-40f2-94a0-b6b09b03ebae" xsi:nil="true"/>
  </documentManagement>
</p:properties>
</file>

<file path=customXml/itemProps1.xml><?xml version="1.0" encoding="utf-8"?>
<ds:datastoreItem xmlns:ds="http://schemas.openxmlformats.org/officeDocument/2006/customXml" ds:itemID="{F6F95CA1-3721-4AD3-BB31-1D937D9151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e2cedc-b621-4460-a98b-bda871d7e577"/>
    <ds:schemaRef ds:uri="2922e5dd-a53f-40f2-94a0-b6b09b03ebae"/>
    <ds:schemaRef ds:uri="http://schemas.microsoft.com/office/2006/documentManagement/typ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D975C2D6-EAD7-4FC6-A26D-7F924F7275B8}">
  <ds:schemaRefs>
    <ds:schemaRef ds:uri="http://schemas.microsoft.com/sharepoint/v3/contenttype/forms"/>
  </ds:schemaRefs>
</ds:datastoreItem>
</file>

<file path=customXml/itemProps3.xml><?xml version="1.0" encoding="utf-8"?>
<ds:datastoreItem xmlns:ds="http://schemas.openxmlformats.org/officeDocument/2006/customXml" ds:itemID="{3D1BAED9-87AC-41BE-B73F-FFEF900CE1A5}">
  <ds:schemaRefs>
    <ds:schemaRef ds:uri="http://schemas.microsoft.com/office/2006/metadata/properties"/>
    <ds:schemaRef ds:uri="http://purl.org/dc/elements/1.1/"/>
    <ds:schemaRef ds:uri="http://purl.org/dc/terms/"/>
    <ds:schemaRef ds:uri="http://schemas.microsoft.com/office/2006/documentManagement/types"/>
    <ds:schemaRef ds:uri="http://www.w3.org/XML/1998/namespace"/>
    <ds:schemaRef ds:uri="2922e5dd-a53f-40f2-94a0-b6b09b03ebae"/>
    <ds:schemaRef ds:uri="http://purl.org/dc/dcmitype/"/>
    <ds:schemaRef ds:uri="http://schemas.openxmlformats.org/package/2006/metadata/core-properties"/>
    <ds:schemaRef ds:uri="7ee2cedc-b621-4460-a98b-bda871d7e5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Network Device Instructions</vt:lpstr>
      <vt:lpstr>Substation Cabling Instructions</vt:lpstr>
      <vt:lpstr>Splice Enclosure Instructions</vt:lpstr>
      <vt:lpstr>Site ID</vt:lpstr>
      <vt:lpstr>Location</vt:lpstr>
      <vt:lpstr>Device Type</vt:lpstr>
    </vt:vector>
  </TitlesOfParts>
  <Company>Ameren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Network and Intelligrid Naming Standard</dc:title>
  <dc:creator>Gleghorn, Dalton</dc:creator>
  <cp:lastModifiedBy>Love, Nicholas</cp:lastModifiedBy>
  <cp:lastPrinted>2016-04-26T20:54:07Z</cp:lastPrinted>
  <dcterms:created xsi:type="dcterms:W3CDTF">2016-03-03T15:31:39Z</dcterms:created>
  <dcterms:modified xsi:type="dcterms:W3CDTF">2018-10-12T18:34:35Z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0x01010032D34C66D4BBBF4DBB05EFDC565BF32E</vt:lpwstr>
  </property>
  <property fmtid="{D5CDD505-2E9C-101B-9397-08002B2CF9AE}" pid="3" name="Links">
    <vt:lpwstr>&lt;?xml version="1.0" encoding="UTF-8"?&gt;&lt;Result&gt;&lt;NewXML&gt;&lt;PWSLinkDataSet xmlns="http://schemas.microsoft.com/office/project/server/webservices/PWSLinkDataSet/" /&gt;&lt;/NewXML&gt;&lt;ProjectUID&gt;1182771f-7497-461f-b0b3-1974f113bc5c&lt;/ProjectUID&gt;&lt;OldXML&gt;&lt;PWSLinkDataSet xm</vt:lpwstr>
  </property>
  <property fmtid="{D5CDD505-2E9C-101B-9397-08002B2CF9AE}" pid="4" name="Owner">
    <vt:lpwstr/>
  </property>
  <property fmtid="{D5CDD505-2E9C-101B-9397-08002B2CF9AE}" pid="5" name="Status">
    <vt:lpwstr>Draft</vt:lpwstr>
  </property>
  <property fmtid="{D5CDD505-2E9C-101B-9397-08002B2CF9AE}" pid="6" name="Keywords0">
    <vt:lpwstr/>
  </property>
</Properties>
</file>