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egan\AppData\Local\Programs\Python\Python38-32\COVID19-SIR-master\data\"/>
    </mc:Choice>
  </mc:AlternateContent>
  <xr:revisionPtr revIDLastSave="0" documentId="13_ncr:1_{A3C61423-000F-416A-981F-C1FEC3D4B7D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Antal per dag region" sheetId="1" r:id="rId1"/>
    <sheet name="Antal avlidna per dag" sheetId="2" r:id="rId2"/>
    <sheet name="Antal intensivvårdade per dag" sheetId="3" r:id="rId3"/>
    <sheet name="Totalt antal per region" sheetId="4" r:id="rId4"/>
    <sheet name="Totalt antal per kön" sheetId="5" r:id="rId5"/>
    <sheet name="Totalt antal per åldersgrupp" sheetId="6" r:id="rId6"/>
    <sheet name="FOHM  9 Apr 202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1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4" i="2"/>
  <c r="BJ4" i="2"/>
  <c r="BJ5" i="2" s="1"/>
  <c r="BJ6" i="2" s="1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CK65" i="2" l="1"/>
  <c r="CG61" i="2" l="1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S37" i="2" s="1"/>
  <c r="CU37" i="2" s="1"/>
  <c r="CW37" i="2" s="1"/>
  <c r="CQ38" i="2"/>
  <c r="CS38" i="2" s="1"/>
  <c r="CU38" i="2" s="1"/>
  <c r="CW38" i="2" s="1"/>
  <c r="CQ39" i="2"/>
  <c r="CS39" i="2" s="1"/>
  <c r="CU39" i="2" s="1"/>
  <c r="CW39" i="2" s="1"/>
  <c r="CQ40" i="2"/>
  <c r="CS40" i="2" s="1"/>
  <c r="CU40" i="2" s="1"/>
  <c r="CW40" i="2" s="1"/>
  <c r="CQ4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5" i="2" s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CK62" i="2" s="1"/>
  <c r="G4" i="2"/>
  <c r="BY4" i="2" l="1"/>
  <c r="BY5" i="2" s="1"/>
  <c r="BY6" i="2" s="1"/>
  <c r="BY7" i="2" s="1"/>
  <c r="BY8" i="2" s="1"/>
  <c r="BY9" i="2" s="1"/>
  <c r="BY10" i="2" s="1"/>
  <c r="BY11" i="2" s="1"/>
  <c r="BY12" i="2" s="1"/>
  <c r="BY13" i="2" s="1"/>
  <c r="BY14" i="2" s="1"/>
  <c r="BY15" i="2" s="1"/>
  <c r="BY16" i="2" s="1"/>
  <c r="BY17" i="2" s="1"/>
  <c r="BY18" i="2" s="1"/>
  <c r="BY19" i="2" s="1"/>
  <c r="BY20" i="2" s="1"/>
  <c r="BY21" i="2" s="1"/>
  <c r="BY22" i="2" s="1"/>
  <c r="BY23" i="2" s="1"/>
  <c r="BY24" i="2" s="1"/>
  <c r="BY25" i="2" s="1"/>
  <c r="BY26" i="2" s="1"/>
  <c r="BY27" i="2" s="1"/>
  <c r="BY28" i="2" s="1"/>
  <c r="BY29" i="2" s="1"/>
  <c r="BY30" i="2" s="1"/>
  <c r="BY31" i="2" s="1"/>
  <c r="BY32" i="2" s="1"/>
  <c r="BY33" i="2" s="1"/>
  <c r="BM4" i="2"/>
  <c r="BM5" i="2" s="1"/>
  <c r="BM6" i="2" s="1"/>
  <c r="BM7" i="2" s="1"/>
  <c r="BM8" i="2" s="1"/>
  <c r="BM9" i="2" s="1"/>
  <c r="BM10" i="2" s="1"/>
  <c r="BM11" i="2" s="1"/>
  <c r="BM12" i="2" s="1"/>
  <c r="BM13" i="2" s="1"/>
  <c r="BM14" i="2" s="1"/>
  <c r="BM15" i="2" s="1"/>
  <c r="BM16" i="2" s="1"/>
  <c r="BM17" i="2" s="1"/>
  <c r="BM18" i="2" s="1"/>
  <c r="BM19" i="2" s="1"/>
  <c r="BM20" i="2" s="1"/>
  <c r="BM21" i="2" s="1"/>
  <c r="BM22" i="2" s="1"/>
  <c r="BM23" i="2" s="1"/>
  <c r="BM24" i="2" s="1"/>
  <c r="BM25" i="2" s="1"/>
  <c r="BM26" i="2" s="1"/>
  <c r="BM27" i="2" s="1"/>
  <c r="BM28" i="2" s="1"/>
  <c r="BM29" i="2" s="1"/>
  <c r="BM30" i="2" s="1"/>
  <c r="BM31" i="2" s="1"/>
  <c r="BM32" i="2" s="1"/>
  <c r="BM33" i="2" s="1"/>
  <c r="BM34" i="2" s="1"/>
  <c r="BM35" i="2" s="1"/>
  <c r="BM36" i="2" s="1"/>
  <c r="BM37" i="2" s="1"/>
  <c r="BS4" i="2"/>
  <c r="BS5" i="2" s="1"/>
  <c r="BS6" i="2" s="1"/>
  <c r="BS7" i="2" s="1"/>
  <c r="BS8" i="2" s="1"/>
  <c r="BS9" i="2" s="1"/>
  <c r="BS10" i="2" s="1"/>
  <c r="BS11" i="2" s="1"/>
  <c r="BS12" i="2" s="1"/>
  <c r="BS13" i="2" s="1"/>
  <c r="BS14" i="2" s="1"/>
  <c r="BS15" i="2" s="1"/>
  <c r="BS16" i="2" s="1"/>
  <c r="BS17" i="2" s="1"/>
  <c r="BS18" i="2" s="1"/>
  <c r="BS19" i="2" s="1"/>
  <c r="BS20" i="2" s="1"/>
  <c r="BS21" i="2" s="1"/>
  <c r="BS22" i="2" s="1"/>
  <c r="BS23" i="2" s="1"/>
  <c r="BS24" i="2" s="1"/>
  <c r="BS25" i="2" s="1"/>
  <c r="BS26" i="2" s="1"/>
  <c r="BS27" i="2" s="1"/>
  <c r="BS28" i="2" s="1"/>
  <c r="BS29" i="2" s="1"/>
  <c r="BS30" i="2" s="1"/>
  <c r="BS31" i="2" s="1"/>
  <c r="BS32" i="2" s="1"/>
  <c r="BS33" i="2" s="1"/>
  <c r="BS34" i="2" s="1"/>
  <c r="BV4" i="2"/>
  <c r="BV5" i="2" s="1"/>
  <c r="BV6" i="2" s="1"/>
  <c r="BV7" i="2" s="1"/>
  <c r="BV8" i="2" s="1"/>
  <c r="BV9" i="2" s="1"/>
  <c r="BV10" i="2" s="1"/>
  <c r="BV11" i="2" s="1"/>
  <c r="BV12" i="2" s="1"/>
  <c r="BV13" i="2" s="1"/>
  <c r="BV14" i="2" s="1"/>
  <c r="BV15" i="2" s="1"/>
  <c r="BV16" i="2" s="1"/>
  <c r="BV17" i="2" s="1"/>
  <c r="BV18" i="2" s="1"/>
  <c r="BV19" i="2" s="1"/>
  <c r="BV20" i="2" s="1"/>
  <c r="BV21" i="2" s="1"/>
  <c r="BV22" i="2" s="1"/>
  <c r="BV23" i="2" s="1"/>
  <c r="BV24" i="2" s="1"/>
  <c r="BV25" i="2" s="1"/>
  <c r="BV26" i="2" s="1"/>
  <c r="BV27" i="2" s="1"/>
  <c r="BV28" i="2" s="1"/>
  <c r="BV29" i="2" s="1"/>
  <c r="BV30" i="2" s="1"/>
  <c r="BV31" i="2" s="1"/>
  <c r="BV32" i="2" s="1"/>
  <c r="BV33" i="2" s="1"/>
  <c r="BV34" i="2" s="1"/>
  <c r="CG60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J61" i="2"/>
  <c r="CK61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4" i="2"/>
  <c r="CS11" i="2" l="1"/>
  <c r="CU11" i="2" s="1"/>
  <c r="CW11" i="2" s="1"/>
  <c r="CS12" i="2"/>
  <c r="CU12" i="2" s="1"/>
  <c r="CW12" i="2" s="1"/>
  <c r="CS19" i="2"/>
  <c r="CU19" i="2" s="1"/>
  <c r="CW19" i="2" s="1"/>
  <c r="CS20" i="2"/>
  <c r="CU20" i="2" s="1"/>
  <c r="CW20" i="2" s="1"/>
  <c r="CS27" i="2"/>
  <c r="CU27" i="2" s="1"/>
  <c r="CW27" i="2" s="1"/>
  <c r="CS28" i="2"/>
  <c r="CU28" i="2" s="1"/>
  <c r="CW28" i="2" s="1"/>
  <c r="CS35" i="2"/>
  <c r="CU35" i="2" s="1"/>
  <c r="CW35" i="2" s="1"/>
  <c r="CS36" i="2"/>
  <c r="CU36" i="2" s="1"/>
  <c r="CW36" i="2" s="1"/>
  <c r="CR4" i="2"/>
  <c r="CS5" i="2"/>
  <c r="CU5" i="2" s="1"/>
  <c r="CW5" i="2" s="1"/>
  <c r="CS6" i="2"/>
  <c r="CU6" i="2" s="1"/>
  <c r="CW6" i="2" s="1"/>
  <c r="CS7" i="2"/>
  <c r="CU7" i="2" s="1"/>
  <c r="CW7" i="2" s="1"/>
  <c r="CS8" i="2"/>
  <c r="CU8" i="2" s="1"/>
  <c r="CW8" i="2" s="1"/>
  <c r="CS9" i="2"/>
  <c r="CU9" i="2" s="1"/>
  <c r="CW9" i="2" s="1"/>
  <c r="CS10" i="2"/>
  <c r="CU10" i="2" s="1"/>
  <c r="CW10" i="2" s="1"/>
  <c r="CS13" i="2"/>
  <c r="CU13" i="2" s="1"/>
  <c r="CW13" i="2" s="1"/>
  <c r="CS14" i="2"/>
  <c r="CU14" i="2" s="1"/>
  <c r="CW14" i="2" s="1"/>
  <c r="CS15" i="2"/>
  <c r="CU15" i="2" s="1"/>
  <c r="CW15" i="2" s="1"/>
  <c r="CS16" i="2"/>
  <c r="CU16" i="2" s="1"/>
  <c r="CW16" i="2" s="1"/>
  <c r="CS17" i="2"/>
  <c r="CU17" i="2" s="1"/>
  <c r="CW17" i="2" s="1"/>
  <c r="CS18" i="2"/>
  <c r="CU18" i="2" s="1"/>
  <c r="CW18" i="2" s="1"/>
  <c r="CS21" i="2"/>
  <c r="CU21" i="2" s="1"/>
  <c r="CW21" i="2" s="1"/>
  <c r="CS22" i="2"/>
  <c r="CU22" i="2" s="1"/>
  <c r="CW22" i="2" s="1"/>
  <c r="CS23" i="2"/>
  <c r="CU23" i="2" s="1"/>
  <c r="CW23" i="2" s="1"/>
  <c r="CS24" i="2"/>
  <c r="CU24" i="2" s="1"/>
  <c r="CW24" i="2" s="1"/>
  <c r="CS25" i="2"/>
  <c r="CU25" i="2" s="1"/>
  <c r="CW25" i="2" s="1"/>
  <c r="CS26" i="2"/>
  <c r="CU26" i="2" s="1"/>
  <c r="CW26" i="2" s="1"/>
  <c r="CS29" i="2"/>
  <c r="CU29" i="2" s="1"/>
  <c r="CW29" i="2" s="1"/>
  <c r="CS30" i="2"/>
  <c r="CU30" i="2" s="1"/>
  <c r="CW30" i="2" s="1"/>
  <c r="CS31" i="2"/>
  <c r="CU31" i="2" s="1"/>
  <c r="CW31" i="2" s="1"/>
  <c r="CS32" i="2"/>
  <c r="CU32" i="2" s="1"/>
  <c r="CW32" i="2" s="1"/>
  <c r="CS33" i="2"/>
  <c r="CU33" i="2" s="1"/>
  <c r="CW33" i="2" s="1"/>
  <c r="CS34" i="2"/>
  <c r="CU34" i="2" s="1"/>
  <c r="CW34" i="2" s="1"/>
  <c r="CS4" i="2" l="1"/>
  <c r="BR35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4" i="2"/>
  <c r="CU4" i="2" l="1"/>
  <c r="CT4" i="2"/>
  <c r="CT5" i="2" s="1"/>
  <c r="CT6" i="2" s="1"/>
  <c r="CT7" i="2" s="1"/>
  <c r="CT8" i="2" s="1"/>
  <c r="CT9" i="2" s="1"/>
  <c r="CT10" i="2" s="1"/>
  <c r="CT11" i="2" s="1"/>
  <c r="CT12" i="2" s="1"/>
  <c r="CT13" i="2" s="1"/>
  <c r="CT14" i="2" s="1"/>
  <c r="CT15" i="2" s="1"/>
  <c r="CT16" i="2" s="1"/>
  <c r="CT17" i="2" s="1"/>
  <c r="CT18" i="2" s="1"/>
  <c r="CT19" i="2" s="1"/>
  <c r="CT20" i="2" s="1"/>
  <c r="CT21" i="2" s="1"/>
  <c r="CT22" i="2" s="1"/>
  <c r="CT23" i="2" s="1"/>
  <c r="CT24" i="2" s="1"/>
  <c r="CT25" i="2" s="1"/>
  <c r="CT26" i="2" s="1"/>
  <c r="CT27" i="2" s="1"/>
  <c r="CT28" i="2" s="1"/>
  <c r="CT29" i="2" s="1"/>
  <c r="CT30" i="2" s="1"/>
  <c r="CT31" i="2" s="1"/>
  <c r="CT32" i="2" s="1"/>
  <c r="CT33" i="2" s="1"/>
  <c r="CT34" i="2" s="1"/>
  <c r="CT35" i="2" s="1"/>
  <c r="CT36" i="2" s="1"/>
  <c r="CT37" i="2" s="1"/>
  <c r="CT38" i="2" s="1"/>
  <c r="CT39" i="2" s="1"/>
  <c r="CT40" i="2" s="1"/>
  <c r="CG59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CK60" i="2" s="1"/>
  <c r="M4" i="2"/>
  <c r="CV4" i="2" l="1"/>
  <c r="CV5" i="2" s="1"/>
  <c r="CV6" i="2" s="1"/>
  <c r="CV7" i="2" s="1"/>
  <c r="CV8" i="2" s="1"/>
  <c r="CV9" i="2" s="1"/>
  <c r="CV10" i="2" s="1"/>
  <c r="CV11" i="2" s="1"/>
  <c r="CV12" i="2" s="1"/>
  <c r="CV13" i="2" s="1"/>
  <c r="CV14" i="2" s="1"/>
  <c r="CV15" i="2" s="1"/>
  <c r="CV16" i="2" s="1"/>
  <c r="CV17" i="2" s="1"/>
  <c r="CV18" i="2" s="1"/>
  <c r="CV19" i="2" s="1"/>
  <c r="CV20" i="2" s="1"/>
  <c r="CV21" i="2" s="1"/>
  <c r="CV22" i="2" s="1"/>
  <c r="CV23" i="2" s="1"/>
  <c r="CV24" i="2" s="1"/>
  <c r="CV25" i="2" s="1"/>
  <c r="CV26" i="2" s="1"/>
  <c r="CV27" i="2" s="1"/>
  <c r="CV28" i="2" s="1"/>
  <c r="CV29" i="2" s="1"/>
  <c r="CV30" i="2" s="1"/>
  <c r="CV31" i="2" s="1"/>
  <c r="CV32" i="2" s="1"/>
  <c r="CV33" i="2" s="1"/>
  <c r="CV34" i="2" s="1"/>
  <c r="CV35" i="2" s="1"/>
  <c r="CV36" i="2" s="1"/>
  <c r="CV37" i="2" s="1"/>
  <c r="CV38" i="2" s="1"/>
  <c r="CV39" i="2" s="1"/>
  <c r="CV40" i="2" s="1"/>
  <c r="CW4" i="2"/>
  <c r="CX4" i="2" s="1"/>
  <c r="CX5" i="2" s="1"/>
  <c r="CX6" i="2" s="1"/>
  <c r="CX7" i="2" s="1"/>
  <c r="CX8" i="2" s="1"/>
  <c r="CX9" i="2" s="1"/>
  <c r="CX10" i="2" s="1"/>
  <c r="CX11" i="2" s="1"/>
  <c r="CX12" i="2" s="1"/>
  <c r="CX13" i="2" s="1"/>
  <c r="CX14" i="2" s="1"/>
  <c r="CX15" i="2" s="1"/>
  <c r="CX16" i="2" s="1"/>
  <c r="CX17" i="2" s="1"/>
  <c r="CX18" i="2" s="1"/>
  <c r="CX19" i="2" s="1"/>
  <c r="CX20" i="2" s="1"/>
  <c r="CX21" i="2" s="1"/>
  <c r="CX22" i="2" s="1"/>
  <c r="CX23" i="2" s="1"/>
  <c r="CX24" i="2" s="1"/>
  <c r="CX25" i="2" s="1"/>
  <c r="CX26" i="2" s="1"/>
  <c r="CX27" i="2" s="1"/>
  <c r="CX28" i="2" s="1"/>
  <c r="CX29" i="2" s="1"/>
  <c r="CX30" i="2" s="1"/>
  <c r="CX31" i="2" s="1"/>
  <c r="CX32" i="2" s="1"/>
  <c r="CX33" i="2" s="1"/>
  <c r="CX34" i="2" s="1"/>
  <c r="CX35" i="2" s="1"/>
  <c r="CX36" i="2" s="1"/>
  <c r="CX37" i="2" s="1"/>
  <c r="CX38" i="2" s="1"/>
  <c r="CX39" i="2" s="1"/>
  <c r="CX40" i="2" s="1"/>
  <c r="CP55" i="2"/>
  <c r="CP54" i="2"/>
  <c r="CP46" i="2"/>
  <c r="CP41" i="2"/>
  <c r="CP48" i="2"/>
  <c r="CP57" i="2"/>
  <c r="CP61" i="2"/>
  <c r="CP59" i="2"/>
  <c r="CP49" i="2"/>
  <c r="CP56" i="2"/>
  <c r="CP47" i="2"/>
  <c r="CP53" i="2"/>
  <c r="CP45" i="2"/>
  <c r="CP60" i="2"/>
  <c r="CP52" i="2"/>
  <c r="CP44" i="2"/>
  <c r="CP51" i="2"/>
  <c r="CP43" i="2"/>
  <c r="CP58" i="2"/>
  <c r="CP50" i="2"/>
  <c r="CP42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DA4" i="2"/>
  <c r="DC4" i="2" s="1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P5" i="2"/>
  <c r="CK5" i="2" s="1"/>
  <c r="P6" i="2"/>
  <c r="CK6" i="2" s="1"/>
  <c r="P7" i="2"/>
  <c r="CK7" i="2" s="1"/>
  <c r="P8" i="2"/>
  <c r="CK8" i="2" s="1"/>
  <c r="P9" i="2"/>
  <c r="CK9" i="2" s="1"/>
  <c r="P10" i="2"/>
  <c r="CK10" i="2" s="1"/>
  <c r="P11" i="2"/>
  <c r="CK11" i="2" s="1"/>
  <c r="P12" i="2"/>
  <c r="CK12" i="2" s="1"/>
  <c r="P13" i="2"/>
  <c r="CK13" i="2" s="1"/>
  <c r="P14" i="2"/>
  <c r="CK14" i="2" s="1"/>
  <c r="P15" i="2"/>
  <c r="CK15" i="2" s="1"/>
  <c r="P16" i="2"/>
  <c r="CK16" i="2" s="1"/>
  <c r="P17" i="2"/>
  <c r="CK17" i="2" s="1"/>
  <c r="P18" i="2"/>
  <c r="CK18" i="2" s="1"/>
  <c r="P19" i="2"/>
  <c r="CK19" i="2" s="1"/>
  <c r="P20" i="2"/>
  <c r="CK20" i="2" s="1"/>
  <c r="P21" i="2"/>
  <c r="CK21" i="2" s="1"/>
  <c r="P22" i="2"/>
  <c r="CK22" i="2" s="1"/>
  <c r="P23" i="2"/>
  <c r="CK23" i="2" s="1"/>
  <c r="P24" i="2"/>
  <c r="CK24" i="2" s="1"/>
  <c r="P25" i="2"/>
  <c r="CK25" i="2" s="1"/>
  <c r="P26" i="2"/>
  <c r="CK26" i="2" s="1"/>
  <c r="P27" i="2"/>
  <c r="CK27" i="2" s="1"/>
  <c r="P28" i="2"/>
  <c r="CK28" i="2" s="1"/>
  <c r="P29" i="2"/>
  <c r="CK29" i="2" s="1"/>
  <c r="P30" i="2"/>
  <c r="CK30" i="2" s="1"/>
  <c r="P31" i="2"/>
  <c r="CK31" i="2" s="1"/>
  <c r="P32" i="2"/>
  <c r="CK32" i="2" s="1"/>
  <c r="P33" i="2"/>
  <c r="CK33" i="2" s="1"/>
  <c r="P34" i="2"/>
  <c r="CK34" i="2" s="1"/>
  <c r="P35" i="2"/>
  <c r="CK35" i="2" s="1"/>
  <c r="P36" i="2"/>
  <c r="CK36" i="2" s="1"/>
  <c r="P37" i="2"/>
  <c r="CK37" i="2" s="1"/>
  <c r="P38" i="2"/>
  <c r="P39" i="2"/>
  <c r="CK39" i="2" s="1"/>
  <c r="P40" i="2"/>
  <c r="P41" i="2"/>
  <c r="P42" i="2"/>
  <c r="P43" i="2"/>
  <c r="P44" i="2"/>
  <c r="CK44" i="2" s="1"/>
  <c r="P45" i="2"/>
  <c r="CK45" i="2" s="1"/>
  <c r="P46" i="2"/>
  <c r="P47" i="2"/>
  <c r="P48" i="2"/>
  <c r="P49" i="2"/>
  <c r="CK49" i="2" s="1"/>
  <c r="P50" i="2"/>
  <c r="CK50" i="2" s="1"/>
  <c r="P51" i="2"/>
  <c r="P52" i="2"/>
  <c r="CK52" i="2" s="1"/>
  <c r="P53" i="2"/>
  <c r="P54" i="2"/>
  <c r="CK54" i="2" s="1"/>
  <c r="P55" i="2"/>
  <c r="CK55" i="2" s="1"/>
  <c r="P56" i="2"/>
  <c r="P57" i="2"/>
  <c r="P58" i="2"/>
  <c r="CK58" i="2" s="1"/>
  <c r="P59" i="2"/>
  <c r="CK59" i="2" s="1"/>
  <c r="P4" i="2"/>
  <c r="CK4" i="2" s="1"/>
  <c r="Q4" i="2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CI59" i="2" l="1"/>
  <c r="CI60" i="2"/>
  <c r="CI56" i="2"/>
  <c r="CI61" i="2"/>
  <c r="CK48" i="2"/>
  <c r="CK56" i="2"/>
  <c r="CK38" i="2"/>
  <c r="CK46" i="2"/>
  <c r="CW45" i="2"/>
  <c r="CW53" i="2"/>
  <c r="CW61" i="2"/>
  <c r="CW55" i="2"/>
  <c r="CW51" i="2"/>
  <c r="CW44" i="2"/>
  <c r="CW46" i="2"/>
  <c r="CW54" i="2"/>
  <c r="CW41" i="2"/>
  <c r="CX41" i="2" s="1"/>
  <c r="CW43" i="2"/>
  <c r="CW52" i="2"/>
  <c r="CW47" i="2"/>
  <c r="CW48" i="2"/>
  <c r="CW56" i="2"/>
  <c r="CW49" i="2"/>
  <c r="CW57" i="2"/>
  <c r="CW59" i="2"/>
  <c r="CW42" i="2"/>
  <c r="CW50" i="2"/>
  <c r="CW58" i="2"/>
  <c r="CW60" i="2"/>
  <c r="CK41" i="2"/>
  <c r="CK53" i="2"/>
  <c r="CK42" i="2"/>
  <c r="CK51" i="2"/>
  <c r="CK47" i="2"/>
  <c r="CK40" i="2"/>
  <c r="CK57" i="2"/>
  <c r="CK43" i="2"/>
  <c r="CI42" i="2"/>
  <c r="CI52" i="2"/>
  <c r="CI44" i="2"/>
  <c r="CI54" i="2"/>
  <c r="CI50" i="2"/>
  <c r="CI51" i="2"/>
  <c r="CI58" i="2"/>
  <c r="CI46" i="2"/>
  <c r="CI57" i="2"/>
  <c r="CI49" i="2"/>
  <c r="CI55" i="2"/>
  <c r="CI48" i="2"/>
  <c r="CI45" i="2"/>
  <c r="CI47" i="2"/>
  <c r="CI53" i="2"/>
  <c r="CX42" i="2" l="1"/>
  <c r="CX43" i="2" s="1"/>
  <c r="CX44" i="2" s="1"/>
  <c r="CX45" i="2" s="1"/>
  <c r="CX46" i="2" s="1"/>
  <c r="CX47" i="2" s="1"/>
  <c r="CX48" i="2" s="1"/>
  <c r="CX49" i="2" s="1"/>
  <c r="CX50" i="2" s="1"/>
  <c r="CX51" i="2" s="1"/>
  <c r="CX52" i="2" s="1"/>
  <c r="CX53" i="2" s="1"/>
  <c r="CX54" i="2" s="1"/>
  <c r="CX55" i="2" s="1"/>
  <c r="CX56" i="2" s="1"/>
  <c r="CX57" i="2" s="1"/>
  <c r="CX58" i="2" s="1"/>
  <c r="CX59" i="2" s="1"/>
  <c r="CX60" i="2" s="1"/>
  <c r="CX61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3" i="1"/>
  <c r="D2" i="1"/>
  <c r="B84" i="1"/>
  <c r="B85" i="1"/>
  <c r="B86" i="1"/>
  <c r="B87" i="1" s="1"/>
  <c r="B88" i="1" s="1"/>
  <c r="B89" i="1" s="1"/>
  <c r="CR5" i="2"/>
  <c r="CR6" i="2" s="1"/>
  <c r="CR7" i="2" s="1"/>
  <c r="CR8" i="2" s="1"/>
  <c r="CR9" i="2" s="1"/>
  <c r="CR10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CO41" i="2" s="1"/>
  <c r="V35" i="2"/>
  <c r="V36" i="2"/>
  <c r="CO43" i="2" s="1"/>
  <c r="V37" i="2"/>
  <c r="CO44" i="2" s="1"/>
  <c r="V38" i="2"/>
  <c r="V39" i="2"/>
  <c r="CO46" i="2" s="1"/>
  <c r="V40" i="2"/>
  <c r="CO47" i="2" s="1"/>
  <c r="V41" i="2"/>
  <c r="V42" i="2"/>
  <c r="CO49" i="2" s="1"/>
  <c r="V43" i="2"/>
  <c r="V44" i="2"/>
  <c r="CO51" i="2" s="1"/>
  <c r="V45" i="2"/>
  <c r="CO52" i="2" s="1"/>
  <c r="V46" i="2"/>
  <c r="V47" i="2"/>
  <c r="CO54" i="2" s="1"/>
  <c r="V48" i="2"/>
  <c r="CO55" i="2" s="1"/>
  <c r="V49" i="2"/>
  <c r="V50" i="2"/>
  <c r="CO57" i="2" s="1"/>
  <c r="V51" i="2"/>
  <c r="V52" i="2"/>
  <c r="CO59" i="2" s="1"/>
  <c r="V53" i="2"/>
  <c r="V54" i="2"/>
  <c r="CO61" i="2" s="1"/>
  <c r="V4" i="2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4" i="2"/>
  <c r="Z4" i="2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4" i="2"/>
  <c r="CO53" i="2" l="1"/>
  <c r="CO50" i="2"/>
  <c r="CO48" i="2"/>
  <c r="CO56" i="2"/>
  <c r="CO42" i="2"/>
  <c r="CU43" i="2" s="1"/>
  <c r="CO58" i="2"/>
  <c r="CO60" i="2"/>
  <c r="CU42" i="2"/>
  <c r="CU41" i="2"/>
  <c r="CV41" i="2" s="1"/>
  <c r="CO45" i="2"/>
  <c r="CR11" i="2"/>
  <c r="CR12" i="2" s="1"/>
  <c r="CR13" i="2" s="1"/>
  <c r="CR14" i="2" s="1"/>
  <c r="CR15" i="2" s="1"/>
  <c r="CR16" i="2" s="1"/>
  <c r="CR17" i="2" s="1"/>
  <c r="CR18" i="2" s="1"/>
  <c r="CR19" i="2" s="1"/>
  <c r="CR20" i="2" s="1"/>
  <c r="CR21" i="2" s="1"/>
  <c r="CR22" i="2" s="1"/>
  <c r="CR23" i="2" s="1"/>
  <c r="CR24" i="2" s="1"/>
  <c r="CR25" i="2" s="1"/>
  <c r="CR26" i="2" s="1"/>
  <c r="CR27" i="2" s="1"/>
  <c r="CR28" i="2" s="1"/>
  <c r="CR29" i="2" s="1"/>
  <c r="CR30" i="2" s="1"/>
  <c r="CR31" i="2" s="1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4" i="2"/>
  <c r="CU45" i="2" l="1"/>
  <c r="CU49" i="2"/>
  <c r="CV42" i="2"/>
  <c r="CV43" i="2" s="1"/>
  <c r="CU55" i="2"/>
  <c r="CU47" i="2"/>
  <c r="CU52" i="2"/>
  <c r="CU58" i="2"/>
  <c r="CU51" i="2"/>
  <c r="CU48" i="2"/>
  <c r="CU44" i="2"/>
  <c r="CU60" i="2"/>
  <c r="CU50" i="2"/>
  <c r="CU59" i="2"/>
  <c r="CU54" i="2"/>
  <c r="CU46" i="2"/>
  <c r="CU56" i="2"/>
  <c r="CU61" i="2"/>
  <c r="CU57" i="2"/>
  <c r="CU53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4" i="2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AI4" i="2"/>
  <c r="AI5" i="2" s="1"/>
  <c r="AI6" i="2" s="1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I17" i="2" s="1"/>
  <c r="AI18" i="2" s="1"/>
  <c r="AI19" i="2" s="1"/>
  <c r="AI20" i="2" s="1"/>
  <c r="AI21" i="2" s="1"/>
  <c r="AI22" i="2" s="1"/>
  <c r="AI23" i="2" s="1"/>
  <c r="AI24" i="2" s="1"/>
  <c r="AI25" i="2" s="1"/>
  <c r="AI26" i="2" s="1"/>
  <c r="AI27" i="2" s="1"/>
  <c r="AI28" i="2" s="1"/>
  <c r="AI29" i="2" s="1"/>
  <c r="AI30" i="2" s="1"/>
  <c r="AI31" i="2" s="1"/>
  <c r="AI32" i="2" s="1"/>
  <c r="AI33" i="2" s="1"/>
  <c r="AI34" i="2" s="1"/>
  <c r="AI35" i="2" s="1"/>
  <c r="AI36" i="2" s="1"/>
  <c r="AI37" i="2" s="1"/>
  <c r="AI38" i="2" s="1"/>
  <c r="AI39" i="2" s="1"/>
  <c r="AI40" i="2" s="1"/>
  <c r="AI41" i="2" s="1"/>
  <c r="AI42" i="2" s="1"/>
  <c r="AI43" i="2" s="1"/>
  <c r="AI44" i="2" s="1"/>
  <c r="AI45" i="2" s="1"/>
  <c r="AI46" i="2" s="1"/>
  <c r="AI47" i="2" s="1"/>
  <c r="AI48" i="2" s="1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" i="2"/>
  <c r="AL4" i="2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CV44" i="2" l="1"/>
  <c r="CV45" i="2" s="1"/>
  <c r="CV46" i="2" s="1"/>
  <c r="CV47" i="2" s="1"/>
  <c r="CV48" i="2" s="1"/>
  <c r="CV49" i="2" s="1"/>
  <c r="CV50" i="2" s="1"/>
  <c r="CV51" i="2" s="1"/>
  <c r="CV52" i="2" s="1"/>
  <c r="CV53" i="2" s="1"/>
  <c r="CV54" i="2" s="1"/>
  <c r="CV55" i="2" s="1"/>
  <c r="CV56" i="2" s="1"/>
  <c r="CV57" i="2" s="1"/>
  <c r="CV58" i="2" s="1"/>
  <c r="CV59" i="2" s="1"/>
  <c r="CV60" i="2" s="1"/>
  <c r="CV61" i="2" s="1"/>
  <c r="DA5" i="2"/>
  <c r="AL47" i="2" l="1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" i="2"/>
  <c r="CB66" i="2" l="1"/>
  <c r="AR66" i="2"/>
  <c r="AU66" i="2"/>
  <c r="AX66" i="2"/>
  <c r="BA66" i="2"/>
  <c r="BD66" i="2"/>
  <c r="BG66" i="2"/>
  <c r="BL66" i="2"/>
  <c r="BP66" i="2"/>
  <c r="BQ66" i="2"/>
  <c r="BU66" i="2"/>
  <c r="BX66" i="2"/>
  <c r="AO66" i="2"/>
  <c r="AO4" i="2"/>
  <c r="AO5" i="2" s="1"/>
  <c r="AO6" i="2" s="1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Q46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CN41" i="2" s="1"/>
  <c r="AQ26" i="2"/>
  <c r="CN42" i="2" s="1"/>
  <c r="AQ27" i="2"/>
  <c r="CN43" i="2" s="1"/>
  <c r="AQ28" i="2"/>
  <c r="AQ29" i="2"/>
  <c r="CN45" i="2" s="1"/>
  <c r="AQ30" i="2"/>
  <c r="CN46" i="2" s="1"/>
  <c r="AQ31" i="2"/>
  <c r="CN47" i="2" s="1"/>
  <c r="AQ32" i="2"/>
  <c r="CN48" i="2" s="1"/>
  <c r="AQ33" i="2"/>
  <c r="CN49" i="2" s="1"/>
  <c r="AQ34" i="2"/>
  <c r="CN50" i="2" s="1"/>
  <c r="AQ35" i="2"/>
  <c r="CN51" i="2" s="1"/>
  <c r="AQ36" i="2"/>
  <c r="CN52" i="2" s="1"/>
  <c r="AQ37" i="2"/>
  <c r="CN53" i="2" s="1"/>
  <c r="AQ38" i="2"/>
  <c r="CN54" i="2" s="1"/>
  <c r="AQ39" i="2"/>
  <c r="CN55" i="2" s="1"/>
  <c r="AQ40" i="2"/>
  <c r="CN56" i="2" s="1"/>
  <c r="AQ41" i="2"/>
  <c r="CN57" i="2" s="1"/>
  <c r="AQ42" i="2"/>
  <c r="CN58" i="2" s="1"/>
  <c r="AQ43" i="2"/>
  <c r="AQ44" i="2"/>
  <c r="CN60" i="2" s="1"/>
  <c r="AQ45" i="2"/>
  <c r="CN61" i="2" s="1"/>
  <c r="AQ4" i="2"/>
  <c r="CS41" i="2" l="1"/>
  <c r="CT41" i="2" s="1"/>
  <c r="CS43" i="2"/>
  <c r="CS42" i="2"/>
  <c r="CN59" i="2"/>
  <c r="CN44" i="2"/>
  <c r="CS54" i="2" s="1"/>
  <c r="CB4" i="2"/>
  <c r="CB5" i="2" s="1"/>
  <c r="CB6" i="2" s="1"/>
  <c r="CB7" i="2" s="1"/>
  <c r="CB8" i="2" s="1"/>
  <c r="CB9" i="2" s="1"/>
  <c r="CB10" i="2" s="1"/>
  <c r="CB11" i="2" s="1"/>
  <c r="CB12" i="2" s="1"/>
  <c r="CB13" i="2" s="1"/>
  <c r="CB14" i="2" s="1"/>
  <c r="CB15" i="2" s="1"/>
  <c r="CB16" i="2" s="1"/>
  <c r="CB17" i="2" s="1"/>
  <c r="CB18" i="2" s="1"/>
  <c r="CB19" i="2" s="1"/>
  <c r="CB20" i="2" s="1"/>
  <c r="CB21" i="2" s="1"/>
  <c r="CB22" i="2" s="1"/>
  <c r="CB23" i="2" s="1"/>
  <c r="CB24" i="2" s="1"/>
  <c r="CB25" i="2" s="1"/>
  <c r="CB26" i="2" s="1"/>
  <c r="CB27" i="2" s="1"/>
  <c r="CB28" i="2" s="1"/>
  <c r="CB29" i="2" s="1"/>
  <c r="CB30" i="2" s="1"/>
  <c r="CB31" i="2" s="1"/>
  <c r="CB32" i="2" s="1"/>
  <c r="BP4" i="2"/>
  <c r="BP5" i="2" s="1"/>
  <c r="BP6" i="2" s="1"/>
  <c r="BP7" i="2" s="1"/>
  <c r="BP8" i="2" s="1"/>
  <c r="BP9" i="2" s="1"/>
  <c r="BP10" i="2" s="1"/>
  <c r="BP11" i="2" s="1"/>
  <c r="BP12" i="2" s="1"/>
  <c r="BP13" i="2" s="1"/>
  <c r="BP14" i="2" s="1"/>
  <c r="BP15" i="2" s="1"/>
  <c r="BP16" i="2" s="1"/>
  <c r="BP17" i="2" s="1"/>
  <c r="BP18" i="2" s="1"/>
  <c r="BP19" i="2" s="1"/>
  <c r="BP20" i="2" s="1"/>
  <c r="BP21" i="2" s="1"/>
  <c r="BP22" i="2" s="1"/>
  <c r="BP23" i="2" s="1"/>
  <c r="BP24" i="2" s="1"/>
  <c r="BP25" i="2" s="1"/>
  <c r="BP26" i="2" s="1"/>
  <c r="BP27" i="2" s="1"/>
  <c r="BP28" i="2" s="1"/>
  <c r="BP29" i="2" s="1"/>
  <c r="BP30" i="2" s="1"/>
  <c r="BP31" i="2" s="1"/>
  <c r="BP32" i="2" s="1"/>
  <c r="BP33" i="2" s="1"/>
  <c r="BP34" i="2" s="1"/>
  <c r="BP35" i="2" s="1"/>
  <c r="BP36" i="2" s="1"/>
  <c r="BG4" i="2"/>
  <c r="BG5" i="2" s="1"/>
  <c r="BG6" i="2" s="1"/>
  <c r="BG7" i="2" s="1"/>
  <c r="BG8" i="2" s="1"/>
  <c r="BG9" i="2" s="1"/>
  <c r="BG10" i="2" s="1"/>
  <c r="BG11" i="2" s="1"/>
  <c r="BG12" i="2" s="1"/>
  <c r="BG13" i="2" s="1"/>
  <c r="BG14" i="2" s="1"/>
  <c r="BG15" i="2" s="1"/>
  <c r="BG16" i="2" s="1"/>
  <c r="BG17" i="2" s="1"/>
  <c r="BG18" i="2" s="1"/>
  <c r="BG19" i="2" s="1"/>
  <c r="BG20" i="2" s="1"/>
  <c r="BG21" i="2" s="1"/>
  <c r="BG22" i="2" s="1"/>
  <c r="BG23" i="2" s="1"/>
  <c r="BG24" i="2" s="1"/>
  <c r="BG25" i="2" s="1"/>
  <c r="BG26" i="2" s="1"/>
  <c r="BG27" i="2" s="1"/>
  <c r="BG28" i="2" s="1"/>
  <c r="BG29" i="2" s="1"/>
  <c r="BG30" i="2" s="1"/>
  <c r="BG31" i="2" s="1"/>
  <c r="BG32" i="2" s="1"/>
  <c r="BG33" i="2" s="1"/>
  <c r="BG34" i="2" s="1"/>
  <c r="BG35" i="2" s="1"/>
  <c r="BG36" i="2" s="1"/>
  <c r="BG37" i="2" s="1"/>
  <c r="BG38" i="2" s="1"/>
  <c r="BG39" i="2" s="1"/>
  <c r="CS47" i="2" l="1"/>
  <c r="CS51" i="2"/>
  <c r="CS57" i="2"/>
  <c r="CT42" i="2"/>
  <c r="CT43" i="2" s="1"/>
  <c r="CS60" i="2"/>
  <c r="CS56" i="2"/>
  <c r="CS46" i="2"/>
  <c r="CS52" i="2"/>
  <c r="CS48" i="2"/>
  <c r="CS61" i="2"/>
  <c r="CS44" i="2"/>
  <c r="CS59" i="2"/>
  <c r="CS53" i="2"/>
  <c r="CS55" i="2"/>
  <c r="CS45" i="2"/>
  <c r="CS50" i="2"/>
  <c r="CS49" i="2"/>
  <c r="CS58" i="2"/>
  <c r="AR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" i="2"/>
  <c r="CT44" i="2" l="1"/>
  <c r="CT45" i="2" s="1"/>
  <c r="CT46" i="2" s="1"/>
  <c r="CT47" i="2" s="1"/>
  <c r="CT48" i="2" s="1"/>
  <c r="CT49" i="2" s="1"/>
  <c r="CT50" i="2" s="1"/>
  <c r="CT51" i="2" s="1"/>
  <c r="CT52" i="2" s="1"/>
  <c r="CT53" i="2" s="1"/>
  <c r="CT54" i="2" s="1"/>
  <c r="CT55" i="2" s="1"/>
  <c r="CT56" i="2" s="1"/>
  <c r="CT57" i="2" s="1"/>
  <c r="CT58" i="2" s="1"/>
  <c r="CT59" i="2" s="1"/>
  <c r="CT60" i="2" s="1"/>
  <c r="CT61" i="2" s="1"/>
  <c r="AR5" i="2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68" i="2"/>
  <c r="AU4" i="2"/>
  <c r="AU5" i="2" s="1"/>
  <c r="AU6" i="2" s="1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U17" i="2" s="1"/>
  <c r="AU18" i="2" s="1"/>
  <c r="AU19" i="2" s="1"/>
  <c r="AU20" i="2" s="1"/>
  <c r="AU21" i="2" s="1"/>
  <c r="AU22" i="2" s="1"/>
  <c r="AU23" i="2" s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AR41" i="2" l="1"/>
  <c r="AR42" i="2" l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38" i="1"/>
  <c r="AX4" i="2"/>
  <c r="AX5" i="2" s="1"/>
  <c r="AX6" i="2" s="1"/>
  <c r="AX7" i="2" s="1"/>
  <c r="AX8" i="2" s="1"/>
  <c r="AX9" i="2" s="1"/>
  <c r="AX10" i="2" s="1"/>
  <c r="AX11" i="2" s="1"/>
  <c r="AX12" i="2" s="1"/>
  <c r="AX13" i="2" s="1"/>
  <c r="AX14" i="2" s="1"/>
  <c r="AX15" i="2" s="1"/>
  <c r="AX16" i="2" s="1"/>
  <c r="AX17" i="2" s="1"/>
  <c r="AX18" i="2" s="1"/>
  <c r="AX19" i="2" s="1"/>
  <c r="AX20" i="2" s="1"/>
  <c r="AX21" i="2" s="1"/>
  <c r="AX22" i="2" s="1"/>
  <c r="AX23" i="2" s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" i="2"/>
  <c r="AR43" i="2" l="1"/>
  <c r="BA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" i="2"/>
  <c r="CI43" i="2"/>
  <c r="BD4" i="2"/>
  <c r="DD20" i="2"/>
  <c r="DE20" i="2"/>
  <c r="DE19" i="2"/>
  <c r="DF20" i="2" s="1"/>
  <c r="DG20" i="2"/>
  <c r="BD5" i="2" l="1"/>
  <c r="BD6" i="2" s="1"/>
  <c r="BD7" i="2" s="1"/>
  <c r="BD8" i="2" s="1"/>
  <c r="BD9" i="2" s="1"/>
  <c r="BD10" i="2" s="1"/>
  <c r="BD11" i="2" s="1"/>
  <c r="BD12" i="2" s="1"/>
  <c r="BD13" i="2" s="1"/>
  <c r="BD14" i="2" s="1"/>
  <c r="BD15" i="2" s="1"/>
  <c r="BD16" i="2" s="1"/>
  <c r="BD17" i="2" s="1"/>
  <c r="BD18" i="2" s="1"/>
  <c r="BD19" i="2" s="1"/>
  <c r="BD20" i="2" s="1"/>
  <c r="BD21" i="2" s="1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A5" i="2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s="1"/>
  <c r="BA37" i="2" s="1"/>
  <c r="BA38" i="2" s="1"/>
  <c r="BA39" i="2" s="1"/>
  <c r="BA40" i="2" s="1"/>
  <c r="BA41" i="2" s="1"/>
  <c r="AR4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" i="2"/>
  <c r="AR45" i="2" l="1"/>
  <c r="AA148" i="2"/>
  <c r="AA147" i="2"/>
  <c r="AA146" i="2"/>
  <c r="AA145" i="2"/>
  <c r="AA144" i="2"/>
  <c r="AA143" i="2"/>
  <c r="AA142" i="2"/>
  <c r="AA141" i="2"/>
  <c r="AA140" i="2"/>
  <c r="Z147" i="2"/>
  <c r="Z146" i="2"/>
  <c r="Z145" i="2"/>
  <c r="Z144" i="2"/>
  <c r="Z143" i="2"/>
  <c r="Z142" i="2"/>
  <c r="Z141" i="2"/>
  <c r="Z140" i="2"/>
  <c r="Z13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0" i="2"/>
  <c r="AB109" i="2"/>
  <c r="AB111" i="2"/>
  <c r="CI41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K38" i="2"/>
  <c r="BJ38" i="2" s="1"/>
  <c r="BL4" i="2"/>
  <c r="E15" i="6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4" i="2"/>
  <c r="BU34" i="2"/>
  <c r="CI39" i="2" l="1"/>
  <c r="CI40" i="2"/>
  <c r="CI38" i="2"/>
  <c r="BI38" i="2"/>
  <c r="CI37" i="2"/>
  <c r="AO104" i="2"/>
  <c r="AL104" i="2"/>
  <c r="AI104" i="2"/>
  <c r="AF104" i="2"/>
  <c r="Z103" i="2"/>
  <c r="AA104" i="2"/>
  <c r="AB104" i="2"/>
  <c r="B104" i="2"/>
  <c r="CG5" i="2"/>
  <c r="BX5" i="2"/>
  <c r="BU5" i="2" s="1"/>
  <c r="BX6" i="2"/>
  <c r="BU6" i="2" s="1"/>
  <c r="BX7" i="2"/>
  <c r="BU7" i="2" s="1"/>
  <c r="BX8" i="2"/>
  <c r="BU8" i="2" s="1"/>
  <c r="BX9" i="2"/>
  <c r="BU9" i="2" s="1"/>
  <c r="BX10" i="2"/>
  <c r="BU10" i="2" s="1"/>
  <c r="BX11" i="2"/>
  <c r="BU11" i="2" s="1"/>
  <c r="BX12" i="2"/>
  <c r="BU12" i="2" s="1"/>
  <c r="BX13" i="2"/>
  <c r="BU13" i="2" s="1"/>
  <c r="BX14" i="2"/>
  <c r="BU14" i="2" s="1"/>
  <c r="BX15" i="2"/>
  <c r="BU15" i="2" s="1"/>
  <c r="BX16" i="2"/>
  <c r="BU16" i="2" s="1"/>
  <c r="BX17" i="2"/>
  <c r="BU17" i="2" s="1"/>
  <c r="BX18" i="2"/>
  <c r="BU18" i="2" s="1"/>
  <c r="BX19" i="2"/>
  <c r="BU19" i="2" s="1"/>
  <c r="BX20" i="2"/>
  <c r="BU20" i="2" s="1"/>
  <c r="BX21" i="2"/>
  <c r="BU21" i="2" s="1"/>
  <c r="BX22" i="2"/>
  <c r="BU22" i="2" s="1"/>
  <c r="BX23" i="2"/>
  <c r="BU23" i="2" s="1"/>
  <c r="BX24" i="2"/>
  <c r="BU24" i="2" s="1"/>
  <c r="BX25" i="2"/>
  <c r="BU25" i="2" s="1"/>
  <c r="BX26" i="2"/>
  <c r="BU26" i="2" s="1"/>
  <c r="BX27" i="2"/>
  <c r="BU27" i="2" s="1"/>
  <c r="BX28" i="2"/>
  <c r="BU28" i="2" s="1"/>
  <c r="BX29" i="2"/>
  <c r="BU29" i="2" s="1"/>
  <c r="BX30" i="2"/>
  <c r="BU30" i="2" s="1"/>
  <c r="BX31" i="2"/>
  <c r="BU31" i="2" s="1"/>
  <c r="BX32" i="2"/>
  <c r="BU32" i="2" s="1"/>
  <c r="BX33" i="2"/>
  <c r="BU33" i="2" s="1"/>
  <c r="BX4" i="2"/>
  <c r="BU4" i="2" s="1"/>
  <c r="CM42" i="2" l="1"/>
  <c r="CM43" i="2"/>
  <c r="CM41" i="2"/>
  <c r="CR32" i="2"/>
  <c r="CR33" i="2" s="1"/>
  <c r="CR34" i="2" s="1"/>
  <c r="CR35" i="2" s="1"/>
  <c r="CR36" i="2" s="1"/>
  <c r="CR37" i="2" s="1"/>
  <c r="CR38" i="2" s="1"/>
  <c r="CI36" i="2"/>
  <c r="CI33" i="2"/>
  <c r="CI14" i="2"/>
  <c r="CI22" i="2"/>
  <c r="CI30" i="2"/>
  <c r="CI15" i="2"/>
  <c r="CI23" i="2"/>
  <c r="CI31" i="2"/>
  <c r="CI9" i="2"/>
  <c r="CI20" i="2"/>
  <c r="CI28" i="2"/>
  <c r="CI13" i="2"/>
  <c r="CI21" i="2"/>
  <c r="CI29" i="2"/>
  <c r="CI6" i="2"/>
  <c r="CI5" i="2"/>
  <c r="CI7" i="2"/>
  <c r="CI8" i="2"/>
  <c r="CI16" i="2"/>
  <c r="CI24" i="2"/>
  <c r="CI32" i="2"/>
  <c r="CI12" i="2"/>
  <c r="CI17" i="2"/>
  <c r="CI25" i="2"/>
  <c r="CI11" i="2"/>
  <c r="CI18" i="2"/>
  <c r="CI26" i="2"/>
  <c r="CI34" i="2"/>
  <c r="CI10" i="2"/>
  <c r="CI19" i="2"/>
  <c r="CI27" i="2"/>
  <c r="CI35" i="2"/>
  <c r="AX105" i="2"/>
  <c r="BD105" i="2"/>
  <c r="CA18" i="2"/>
  <c r="CM47" i="2" s="1"/>
  <c r="CA19" i="2"/>
  <c r="CM48" i="2" s="1"/>
  <c r="CA20" i="2"/>
  <c r="CM49" i="2" s="1"/>
  <c r="CA21" i="2"/>
  <c r="CM50" i="2" s="1"/>
  <c r="CA22" i="2"/>
  <c r="CM51" i="2" s="1"/>
  <c r="CA23" i="2"/>
  <c r="CM52" i="2" s="1"/>
  <c r="CA24" i="2"/>
  <c r="CM53" i="2" s="1"/>
  <c r="CA25" i="2"/>
  <c r="CM54" i="2" s="1"/>
  <c r="CA26" i="2"/>
  <c r="CM55" i="2" s="1"/>
  <c r="CA27" i="2"/>
  <c r="CM56" i="2" s="1"/>
  <c r="CA28" i="2"/>
  <c r="CM57" i="2" s="1"/>
  <c r="CA29" i="2"/>
  <c r="CM58" i="2" s="1"/>
  <c r="CA30" i="2"/>
  <c r="CM59" i="2" s="1"/>
  <c r="CA31" i="2"/>
  <c r="CM60" i="2" s="1"/>
  <c r="CA32" i="2"/>
  <c r="CM61" i="2" s="1"/>
  <c r="CA33" i="2"/>
  <c r="CA16" i="2"/>
  <c r="CM45" i="2" s="1"/>
  <c r="CA17" i="2"/>
  <c r="CM46" i="2" s="1"/>
  <c r="CA15" i="2"/>
  <c r="CM44" i="2" s="1"/>
  <c r="CQ45" i="2" l="1"/>
  <c r="CQ53" i="2"/>
  <c r="CQ61" i="2"/>
  <c r="CQ47" i="2"/>
  <c r="CQ59" i="2"/>
  <c r="CQ46" i="2"/>
  <c r="CQ54" i="2"/>
  <c r="CQ41" i="2"/>
  <c r="CR41" i="2" s="1"/>
  <c r="CQ55" i="2"/>
  <c r="CQ60" i="2"/>
  <c r="CQ48" i="2"/>
  <c r="CQ56" i="2"/>
  <c r="CQ51" i="2"/>
  <c r="CQ49" i="2"/>
  <c r="CQ57" i="2"/>
  <c r="CQ52" i="2"/>
  <c r="CQ42" i="2"/>
  <c r="CQ50" i="2"/>
  <c r="CQ58" i="2"/>
  <c r="CQ43" i="2"/>
  <c r="CQ44" i="2"/>
  <c r="CR39" i="2"/>
  <c r="CR40" i="2" s="1"/>
  <c r="CR42" i="2" l="1"/>
  <c r="CR43" i="2" s="1"/>
  <c r="CR44" i="2" s="1"/>
  <c r="CR45" i="2" s="1"/>
  <c r="CR46" i="2" s="1"/>
  <c r="CR47" i="2" s="1"/>
  <c r="CR48" i="2" s="1"/>
  <c r="CR49" i="2" s="1"/>
  <c r="CR50" i="2" s="1"/>
  <c r="CR51" i="2" s="1"/>
  <c r="CR52" i="2" s="1"/>
  <c r="CR53" i="2" s="1"/>
  <c r="CR54" i="2" s="1"/>
  <c r="CR55" i="2" s="1"/>
  <c r="CR56" i="2" s="1"/>
  <c r="CR57" i="2" s="1"/>
  <c r="CR58" i="2" s="1"/>
  <c r="CR59" i="2" s="1"/>
  <c r="CR60" i="2" s="1"/>
  <c r="CR61" i="2" s="1"/>
  <c r="Z104" i="2"/>
</calcChain>
</file>

<file path=xl/sharedStrings.xml><?xml version="1.0" encoding="utf-8"?>
<sst xmlns="http://schemas.openxmlformats.org/spreadsheetml/2006/main" count="184" uniqueCount="147">
  <si>
    <t>Statistikdatum</t>
  </si>
  <si>
    <t>Totalt_antal_fall</t>
  </si>
  <si>
    <t>Blekinge</t>
  </si>
  <si>
    <t>Dalarna</t>
  </si>
  <si>
    <t>Gotland</t>
  </si>
  <si>
    <t>Gävleborg</t>
  </si>
  <si>
    <t>Halland</t>
  </si>
  <si>
    <t>Jämtland_Härjedalen</t>
  </si>
  <si>
    <t>Jönköping</t>
  </si>
  <si>
    <t>Kalmar</t>
  </si>
  <si>
    <t>Kronoberg</t>
  </si>
  <si>
    <t>Norrbotten</t>
  </si>
  <si>
    <t>Skåne</t>
  </si>
  <si>
    <t>Stockholm</t>
  </si>
  <si>
    <t>Sörmland</t>
  </si>
  <si>
    <t>Uppsala</t>
  </si>
  <si>
    <t>Värmland</t>
  </si>
  <si>
    <t>Västerbotten</t>
  </si>
  <si>
    <t>Västernorrland</t>
  </si>
  <si>
    <t>Västmanland</t>
  </si>
  <si>
    <t>Västra_Götaland</t>
  </si>
  <si>
    <t>Örebro</t>
  </si>
  <si>
    <t>Östergötland</t>
  </si>
  <si>
    <t>Datum_vårdstart</t>
  </si>
  <si>
    <t>Antal_intensivvårdade</t>
  </si>
  <si>
    <t>Region</t>
  </si>
  <si>
    <t>Jämtland Härjedalen</t>
  </si>
  <si>
    <t>Västra Götaland</t>
  </si>
  <si>
    <t>Fall_per_100000_inv</t>
  </si>
  <si>
    <t>Totalt_antal_intensivvårdade</t>
  </si>
  <si>
    <t>Totalt_antal_avlidna</t>
  </si>
  <si>
    <t>Kön</t>
  </si>
  <si>
    <t>Man</t>
  </si>
  <si>
    <t>Kvinna</t>
  </si>
  <si>
    <t>Uppgift saknas</t>
  </si>
  <si>
    <t>Åldersgrupp</t>
  </si>
  <si>
    <t>Ålder_0_9</t>
  </si>
  <si>
    <t>Ålder_10_19</t>
  </si>
  <si>
    <t>Ålder_20_29</t>
  </si>
  <si>
    <t>Ålder_30_39</t>
  </si>
  <si>
    <t>Ålder_40_49</t>
  </si>
  <si>
    <t>Ålder_50_59</t>
  </si>
  <si>
    <t>Ålder_60_69</t>
  </si>
  <si>
    <t>Ålder_70_79</t>
  </si>
  <si>
    <t>Ålder_80_90</t>
  </si>
  <si>
    <t>Ålder_90_plus</t>
  </si>
  <si>
    <t>Information</t>
  </si>
  <si>
    <t>Data uppdateras dagligen kl 11.30 och finns tillgägliga dagligen kl 14.00. Läs mer på https://www.folkhalsomyndigheten.se/smittskydd-beredskap/utbrott/aktuella-utbrott/covid-19/aktuellt-epidemiologiskt-lage/</t>
  </si>
  <si>
    <t>Sum</t>
  </si>
  <si>
    <t>Data version</t>
  </si>
  <si>
    <t>Uknown date</t>
  </si>
  <si>
    <t>Date of death</t>
  </si>
  <si>
    <t xml:space="preserve"> </t>
  </si>
  <si>
    <t>Men</t>
  </si>
  <si>
    <t>Women</t>
  </si>
  <si>
    <t>0-65</t>
  </si>
  <si>
    <t xml:space="preserve">Men </t>
  </si>
  <si>
    <t>65+</t>
  </si>
  <si>
    <t>John Hopkins</t>
  </si>
  <si>
    <t>13/4/2020</t>
  </si>
  <si>
    <t>14/4/2020</t>
  </si>
  <si>
    <t>15/4/2020</t>
  </si>
  <si>
    <t>16/4/2020</t>
  </si>
  <si>
    <t>R0start</t>
  </si>
  <si>
    <t>R0end</t>
  </si>
  <si>
    <t>k</t>
  </si>
  <si>
    <t>t0</t>
  </si>
  <si>
    <t>gamma</t>
  </si>
  <si>
    <t>delta</t>
  </si>
  <si>
    <t>alpha</t>
  </si>
  <si>
    <t>rho</t>
  </si>
  <si>
    <t>17/4/2020</t>
  </si>
  <si>
    <t>18/4/2020</t>
  </si>
  <si>
    <t>20/4/2020</t>
  </si>
  <si>
    <t>21/4/2020</t>
  </si>
  <si>
    <t>Rolling 7 day averge</t>
  </si>
  <si>
    <t>Days</t>
  </si>
  <si>
    <t>Newest + backlog projected</t>
  </si>
  <si>
    <t>22/4/2020</t>
  </si>
  <si>
    <t>Projected infected</t>
  </si>
  <si>
    <t>Deaths</t>
  </si>
  <si>
    <t>Mortality</t>
  </si>
  <si>
    <t>FHM</t>
  </si>
  <si>
    <t>2-3 weeks back</t>
  </si>
  <si>
    <t>now</t>
  </si>
  <si>
    <t>24/4/2020</t>
  </si>
  <si>
    <t>23/4/2020</t>
  </si>
  <si>
    <t>Tot acc</t>
  </si>
  <si>
    <t>Added last 4 updates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</si>
  <si>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</si>
  <si>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</si>
  <si>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</si>
  <si>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</si>
  <si>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</si>
  <si>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</si>
  <si>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</si>
  <si>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</si>
  <si>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</si>
  <si>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</si>
  <si>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</si>
  <si>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</si>
  <si>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</si>
  <si>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</si>
  <si>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</si>
  <si>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</si>
  <si>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</si>
  <si>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</si>
  <si>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</si>
  <si>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</si>
  <si>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</si>
  <si>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</si>
  <si>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</si>
  <si>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</si>
  <si>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</si>
  <si>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</si>
  <si>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</si>
  <si>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</si>
  <si>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</si>
  <si>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</si>
  <si>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</si>
  <si>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</si>
  <si>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</si>
  <si>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</si>
  <si>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</si>
  <si>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</si>
  <si>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</si>
  <si>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</si>
  <si>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</si>
  <si>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</si>
  <si>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</si>
  <si>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</si>
  <si>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</si>
  <si>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</si>
  <si>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</si>
  <si>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</si>
  <si>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</si>
  <si>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</si>
  <si>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</si>
  <si>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</si>
  <si>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</si>
  <si>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</si>
  <si>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</si>
  <si>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&lt;21 days&gt;</t>
  </si>
  <si>
    <t>&lt;7 days&gt;</t>
  </si>
  <si>
    <t>&lt;14 days&gt;</t>
  </si>
  <si>
    <t>SCB</t>
  </si>
  <si>
    <t>&lt;3 days&gt;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</si>
</sst>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_ ;\-#,##0.00\ "/>
    <numFmt numFmtId="165" formatCode="#,##0_ ;\-#,##0\ "/>
    <numFmt numFmtId="166" formatCode="_-* #,##0\ &quot;kr&quot;_-;\-* #,##0\ &quot;kr&quot;_-;_-* &quot;-&quot;\ &quot;kr&quot;_-;_-@_-"/>
    <numFmt numFmtId="167" formatCode="_-* #,##0\ _k_r_-;\-* #,##0\ _k_r_-;_-* &quot;-&quot;\ _k_r_-;_-@_-"/>
  </numFmts>
  <fonts count="37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  <font>
      <sz val="10"/>
      <color theme="1"/>
      <name val="Calibri"/>
      <scheme val="minor"/>
    </font>
    <font>
      <b/>
      <sz val="8"/>
      <color theme="1"/>
      <name val="Calibri"/>
      <scheme val="minor"/>
    </font>
    <font>
      <b/>
      <sz val="8"/>
      <name val="Calibri"/>
      <scheme val="minor"/>
    </font>
    <font>
      <b/>
      <sz val="8"/>
      <color theme="3"/>
      <name val="Calibri"/>
      <scheme val="minor"/>
    </font>
    <font>
      <sz val="8"/>
      <color theme="3"/>
      <name val="Calibri"/>
      <scheme val="minor"/>
    </font>
    <font>
      <sz val="8"/>
      <color theme="1"/>
      <name val="Calibri"/>
      <scheme val="minor"/>
    </font>
    <font>
      <sz val="8"/>
      <name val="Calibri"/>
      <scheme val="minor"/>
    </font>
    <font>
      <b/>
      <sz val="10"/>
      <color theme="1"/>
      <name val="Calibri Light"/>
      <family val="2"/>
      <scheme val="maj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Geneva"/>
      <family val="2"/>
    </font>
    <font>
      <sz val="11"/>
      <color rgb="FF000000"/>
      <name val="Calibri"/>
      <family val="2"/>
    </font>
    <font>
      <b/>
      <sz val="18"/>
      <color theme="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8"/>
      </bottom>
      <diagonal/>
    </border>
    <border>
      <left/>
      <right/>
      <top style="medium">
        <color theme="8"/>
      </top>
      <bottom style="thin">
        <color theme="8"/>
      </bottom>
      <diagonal/>
    </border>
    <border>
      <left/>
      <right/>
      <top/>
      <bottom style="thin">
        <color indexed="64"/>
      </bottom>
      <diagonal/>
    </border>
  </borders>
  <cellStyleXfs count="102">
    <xf numFmtId="0" fontId="0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3" fillId="0" borderId="2"/>
    <xf numFmtId="0" fontId="4" fillId="0" borderId="2"/>
    <xf numFmtId="0" fontId="5" fillId="0" borderId="2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2" applyNumberFormat="0" applyFill="0" applyAlignment="0" applyProtection="0"/>
    <xf numFmtId="0" fontId="8" fillId="0" borderId="2" applyNumberFormat="0" applyFill="0" applyAlignment="0" applyProtection="0"/>
    <xf numFmtId="0" fontId="9" fillId="0" borderId="2" applyNumberFormat="0" applyFill="0" applyBorder="0" applyAlignment="0" applyProtection="0"/>
    <xf numFmtId="0" fontId="10" fillId="0" borderId="3" applyNumberFormat="0" applyFill="0" applyAlignment="0"/>
    <xf numFmtId="0" fontId="15" fillId="2" borderId="2" applyNumberFormat="0" applyFont="0" applyBorder="0" applyAlignment="0" applyProtection="0"/>
    <xf numFmtId="0" fontId="11" fillId="0" borderId="2" applyNumberFormat="0" applyFill="0" applyBorder="0" applyAlignment="0" applyProtection="0"/>
    <xf numFmtId="0" fontId="15" fillId="0" borderId="2" applyNumberFormat="0" applyFill="0" applyBorder="0" applyAlignment="0" applyProtection="0"/>
    <xf numFmtId="0" fontId="12" fillId="0" borderId="2" applyNumberFormat="0" applyFill="0" applyBorder="0" applyAlignment="0" applyProtection="0"/>
    <xf numFmtId="0" fontId="16" fillId="0" borderId="2" applyNumberFormat="0" applyFill="0" applyBorder="0" applyAlignment="0" applyProtection="0"/>
    <xf numFmtId="0" fontId="14" fillId="0" borderId="2" applyNumberFormat="0" applyFill="0" applyBorder="0" applyAlignment="0" applyProtection="0"/>
    <xf numFmtId="0" fontId="13" fillId="0" borderId="2" applyNumberForma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0" fillId="0" borderId="2"/>
    <xf numFmtId="0" fontId="20" fillId="0" borderId="2"/>
    <xf numFmtId="0" fontId="20" fillId="0" borderId="2"/>
    <xf numFmtId="0" fontId="20" fillId="0" borderId="2"/>
    <xf numFmtId="0" fontId="21" fillId="0" borderId="2"/>
    <xf numFmtId="0" fontId="21" fillId="0" borderId="2"/>
    <xf numFmtId="0" fontId="22" fillId="0" borderId="2"/>
    <xf numFmtId="0" fontId="22" fillId="0" borderId="2"/>
    <xf numFmtId="0" fontId="22" fillId="0" borderId="2"/>
    <xf numFmtId="0" fontId="22" fillId="0" borderId="2"/>
    <xf numFmtId="0" fontId="22" fillId="0" borderId="2"/>
    <xf numFmtId="0" fontId="22" fillId="0" borderId="2"/>
    <xf numFmtId="0" fontId="22" fillId="0" borderId="2"/>
    <xf numFmtId="0" fontId="22" fillId="0" borderId="2"/>
    <xf numFmtId="0" fontId="22" fillId="0" borderId="2"/>
    <xf numFmtId="0" fontId="22" fillId="0" borderId="2"/>
    <xf numFmtId="0" fontId="22" fillId="0" borderId="2"/>
    <xf numFmtId="0" fontId="22" fillId="0" borderId="2"/>
    <xf numFmtId="0" fontId="22" fillId="0" borderId="2"/>
    <xf numFmtId="0" fontId="22" fillId="0" borderId="2"/>
    <xf numFmtId="0" fontId="23" fillId="0" borderId="2"/>
    <xf numFmtId="0" fontId="28" fillId="2" borderId="2" applyNumberFormat="0" applyFont="0" applyBorder="0" applyAlignment="0" applyProtection="0"/>
    <xf numFmtId="0" fontId="24" fillId="0" borderId="2" applyNumberFormat="0" applyFill="0" applyBorder="0" applyAlignment="0" applyProtection="0"/>
    <xf numFmtId="0" fontId="28" fillId="0" borderId="2" applyNumberFormat="0" applyFill="0" applyBorder="0" applyAlignment="0" applyProtection="0"/>
    <xf numFmtId="0" fontId="25" fillId="0" borderId="2" applyNumberFormat="0" applyFill="0" applyBorder="0" applyAlignment="0" applyProtection="0"/>
    <xf numFmtId="0" fontId="29" fillId="0" borderId="2" applyNumberFormat="0" applyFill="0" applyBorder="0" applyAlignment="0" applyProtection="0"/>
    <xf numFmtId="0" fontId="27" fillId="0" borderId="2" applyNumberFormat="0" applyFill="0" applyBorder="0" applyAlignment="0" applyProtection="0"/>
    <xf numFmtId="0" fontId="26" fillId="0" borderId="2" applyNumberFormat="0" applyFill="0" applyBorder="0" applyAlignment="0" applyProtection="0"/>
    <xf numFmtId="0" fontId="15" fillId="0" borderId="2"/>
    <xf numFmtId="164" fontId="15" fillId="0" borderId="2" applyFont="0" applyFill="0" applyBorder="0" applyAlignment="0" applyProtection="0"/>
    <xf numFmtId="165" fontId="15" fillId="0" borderId="2" applyFont="0" applyFill="0" applyBorder="0" applyAlignment="0" applyProtection="0"/>
    <xf numFmtId="0" fontId="30" fillId="0" borderId="2" applyNumberFormat="0" applyFill="0" applyBorder="0" applyAlignment="0" applyProtection="0"/>
    <xf numFmtId="0" fontId="15" fillId="0" borderId="2" applyNumberFormat="0" applyFill="0" applyBorder="0" applyAlignment="0" applyProtection="0"/>
    <xf numFmtId="3" fontId="10" fillId="0" borderId="2" applyFill="0" applyBorder="0" applyProtection="0">
      <alignment vertical="center"/>
    </xf>
    <xf numFmtId="0" fontId="31" fillId="0" borderId="2" applyNumberFormat="0" applyFill="0" applyBorder="0" applyAlignment="0" applyProtection="0"/>
    <xf numFmtId="3" fontId="15" fillId="0" borderId="4" applyNumberFormat="0" applyFont="0" applyFill="0" applyAlignment="0" applyProtection="0">
      <alignment horizontal="right"/>
    </xf>
    <xf numFmtId="0" fontId="10" fillId="4" borderId="2" applyNumberFormat="0" applyFill="0" applyBorder="0" applyProtection="0">
      <alignment vertical="center"/>
    </xf>
    <xf numFmtId="0" fontId="10" fillId="0" borderId="5" applyNumberFormat="0" applyFill="0" applyProtection="0">
      <alignment vertical="center"/>
    </xf>
    <xf numFmtId="0" fontId="10" fillId="4" borderId="6" applyNumberFormat="0" applyProtection="0">
      <alignment vertical="center"/>
    </xf>
    <xf numFmtId="0" fontId="32" fillId="0" borderId="2" applyNumberFormat="0" applyFill="0" applyBorder="0" applyAlignment="0" applyProtection="0"/>
    <xf numFmtId="0" fontId="15" fillId="0" borderId="2" applyNumberFormat="0" applyFill="0" applyBorder="0" applyAlignment="0" applyProtection="0"/>
    <xf numFmtId="0" fontId="15" fillId="0" borderId="2" applyNumberFormat="0" applyFill="0" applyBorder="0" applyAlignment="0" applyProtection="0"/>
    <xf numFmtId="3" fontId="15" fillId="0" borderId="2" applyFill="0" applyBorder="0" applyAlignment="0" applyProtection="0">
      <alignment horizontal="right"/>
    </xf>
    <xf numFmtId="0" fontId="22" fillId="0" borderId="2"/>
    <xf numFmtId="164" fontId="15" fillId="0" borderId="2" applyFont="0" applyFill="0" applyBorder="0" applyAlignment="0" applyProtection="0"/>
    <xf numFmtId="0" fontId="1" fillId="0" borderId="2"/>
    <xf numFmtId="0" fontId="10" fillId="0" borderId="7">
      <alignment horizontal="center" vertical="center"/>
    </xf>
    <xf numFmtId="0" fontId="34" fillId="0" borderId="2"/>
    <xf numFmtId="0" fontId="33" fillId="0" borderId="2"/>
    <xf numFmtId="0" fontId="34" fillId="0" borderId="2"/>
    <xf numFmtId="0" fontId="35" fillId="0" borderId="2" applyNumberFormat="0" applyBorder="0" applyAlignment="0"/>
    <xf numFmtId="0" fontId="33" fillId="0" borderId="2"/>
    <xf numFmtId="0" fontId="34" fillId="0" borderId="2"/>
    <xf numFmtId="0" fontId="33" fillId="0" borderId="2"/>
    <xf numFmtId="0" fontId="34" fillId="0" borderId="2"/>
    <xf numFmtId="0" fontId="33" fillId="0" borderId="2"/>
    <xf numFmtId="0" fontId="33" fillId="0" borderId="2"/>
    <xf numFmtId="0" fontId="1" fillId="0" borderId="2"/>
    <xf numFmtId="9" fontId="1" fillId="0" borderId="2" applyFont="0" applyFill="0" applyBorder="0" applyAlignment="0" applyProtection="0"/>
    <xf numFmtId="0" fontId="36" fillId="0" borderId="2" applyNumberFormat="0" applyFill="0" applyBorder="0" applyAlignment="0" applyProtection="0"/>
    <xf numFmtId="0" fontId="36" fillId="0" borderId="2" applyNumberFormat="0" applyFill="0" applyBorder="0" applyAlignment="0" applyProtection="0"/>
    <xf numFmtId="167" fontId="33" fillId="0" borderId="2" applyFont="0" applyFill="0" applyBorder="0" applyAlignment="0" applyProtection="0"/>
    <xf numFmtId="166" fontId="33" fillId="0" borderId="2" applyFont="0" applyFill="0" applyBorder="0" applyAlignment="0" applyProtection="0"/>
    <xf numFmtId="0" fontId="22" fillId="0" borderId="2"/>
  </cellStyleXfs>
  <cellXfs count="124">
    <xf numFmtId="0" fontId="0" fillId="0" borderId="0" xfId="0"/>
    <xf numFmtId="14" fontId="0" fillId="0" borderId="1" xfId="0" applyNumberFormat="1" applyBorder="1"/>
    <xf numFmtId="1" fontId="0" fillId="0" borderId="2" xfId="0" applyNumberFormat="1" applyBorder="1"/>
    <xf numFmtId="1" fontId="0" fillId="0" borderId="0" xfId="0" applyNumberFormat="1"/>
    <xf numFmtId="1" fontId="2" fillId="0" borderId="2" xfId="2" applyNumberFormat="1" applyBorder="1"/>
    <xf numFmtId="1" fontId="2" fillId="0" borderId="2" xfId="3" applyNumberFormat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0" borderId="2" xfId="0" applyNumberFormat="1" applyFill="1" applyBorder="1" applyAlignment="1">
      <alignment horizontal="left"/>
    </xf>
    <xf numFmtId="14" fontId="0" fillId="0" borderId="0" xfId="0" applyNumberFormat="1" applyAlignment="1">
      <alignment horizontal="center"/>
    </xf>
    <xf numFmtId="0" fontId="3" fillId="0" borderId="0" xfId="0" applyFont="1"/>
    <xf numFmtId="14" fontId="0" fillId="0" borderId="2" xfId="0" applyNumberFormat="1" applyBorder="1" applyAlignment="1">
      <alignment horizontal="center"/>
    </xf>
    <xf numFmtId="1" fontId="2" fillId="0" borderId="2" xfId="4" applyNumberFormat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" fontId="2" fillId="0" borderId="2" xfId="4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0" xfId="0" applyNumberFormat="1" applyAlignment="1">
      <alignment horizontal="right"/>
    </xf>
    <xf numFmtId="1" fontId="0" fillId="0" borderId="2" xfId="0" applyNumberFormat="1" applyFill="1" applyBorder="1" applyAlignment="1">
      <alignment horizontal="right"/>
    </xf>
    <xf numFmtId="14" fontId="0" fillId="0" borderId="2" xfId="0" applyNumberFormat="1" applyBorder="1"/>
    <xf numFmtId="1" fontId="3" fillId="0" borderId="2" xfId="5" applyNumberFormat="1" applyBorder="1"/>
    <xf numFmtId="1" fontId="3" fillId="0" borderId="2" xfId="5" applyNumberFormat="1" applyBorder="1"/>
    <xf numFmtId="1" fontId="3" fillId="0" borderId="2" xfId="5" applyNumberFormat="1" applyBorder="1"/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right"/>
    </xf>
    <xf numFmtId="49" fontId="17" fillId="0" borderId="0" xfId="0" applyNumberFormat="1" applyFont="1"/>
    <xf numFmtId="1" fontId="3" fillId="0" borderId="2" xfId="5" applyNumberFormat="1" applyBorder="1"/>
    <xf numFmtId="1" fontId="2" fillId="0" borderId="2" xfId="20" applyNumberFormat="1" applyBorder="1"/>
    <xf numFmtId="3" fontId="0" fillId="0" borderId="0" xfId="0" applyNumberFormat="1" applyAlignment="1">
      <alignment horizontal="center"/>
    </xf>
    <xf numFmtId="0" fontId="18" fillId="0" borderId="0" xfId="0" applyFont="1"/>
    <xf numFmtId="3" fontId="4" fillId="0" borderId="2" xfId="6" applyNumberFormat="1"/>
    <xf numFmtId="3" fontId="4" fillId="0" borderId="2" xfId="6" applyNumberFormat="1"/>
    <xf numFmtId="3" fontId="4" fillId="0" borderId="2" xfId="6" applyNumberFormat="1"/>
    <xf numFmtId="3" fontId="4" fillId="0" borderId="2" xfId="6" applyNumberFormat="1"/>
    <xf numFmtId="0" fontId="0" fillId="0" borderId="2" xfId="0" applyNumberFormat="1" applyBorder="1" applyAlignment="1">
      <alignment horizontal="right"/>
    </xf>
    <xf numFmtId="3" fontId="0" fillId="0" borderId="0" xfId="0" applyNumberFormat="1"/>
    <xf numFmtId="3" fontId="4" fillId="0" borderId="2" xfId="6" applyNumberFormat="1"/>
    <xf numFmtId="3" fontId="4" fillId="0" borderId="2" xfId="6" applyNumberFormat="1"/>
    <xf numFmtId="3" fontId="4" fillId="0" borderId="2" xfId="6" applyNumberFormat="1"/>
    <xf numFmtId="3" fontId="4" fillId="0" borderId="2" xfId="6" applyNumberFormat="1"/>
    <xf numFmtId="16" fontId="18" fillId="0" borderId="0" xfId="0" applyNumberFormat="1" applyFont="1"/>
    <xf numFmtId="0" fontId="2" fillId="0" borderId="2" xfId="22"/>
    <xf numFmtId="1" fontId="2" fillId="0" borderId="2" xfId="22" applyNumberFormat="1" applyBorder="1"/>
    <xf numFmtId="1" fontId="2" fillId="0" borderId="2" xfId="24" applyNumberFormat="1" applyBorder="1"/>
    <xf numFmtId="1" fontId="2" fillId="0" borderId="2" xfId="26" applyNumberFormat="1" applyBorder="1"/>
    <xf numFmtId="0" fontId="2" fillId="0" borderId="2" xfId="27"/>
    <xf numFmtId="1" fontId="2" fillId="0" borderId="2" xfId="27" applyNumberFormat="1" applyBorder="1"/>
    <xf numFmtId="1" fontId="0" fillId="0" borderId="2" xfId="0" applyNumberFormat="1" applyBorder="1" applyAlignment="1">
      <alignment horizontal="right"/>
    </xf>
    <xf numFmtId="1" fontId="2" fillId="0" borderId="2" xfId="28" applyNumberFormat="1" applyBorder="1"/>
    <xf numFmtId="1" fontId="2" fillId="0" borderId="2" xfId="30" applyNumberFormat="1" applyBorder="1"/>
    <xf numFmtId="1" fontId="2" fillId="0" borderId="2" xfId="32" applyNumberFormat="1" applyBorder="1"/>
    <xf numFmtId="1" fontId="2" fillId="0" borderId="2" xfId="34" applyNumberFormat="1" applyBorder="1"/>
    <xf numFmtId="1" fontId="2" fillId="0" borderId="2" xfId="36" applyNumberFormat="1" applyBorder="1"/>
    <xf numFmtId="3" fontId="18" fillId="0" borderId="0" xfId="0" applyNumberFormat="1" applyFont="1"/>
    <xf numFmtId="3" fontId="4" fillId="3" borderId="2" xfId="6" applyNumberFormat="1" applyFill="1" applyAlignment="1">
      <alignment horizontal="right"/>
    </xf>
    <xf numFmtId="3" fontId="4" fillId="0" borderId="2" xfId="6" applyNumberFormat="1" applyAlignment="1">
      <alignment horizontal="right"/>
    </xf>
    <xf numFmtId="1" fontId="2" fillId="0" borderId="2" xfId="37" applyNumberFormat="1" applyBorder="1"/>
    <xf numFmtId="0" fontId="0" fillId="0" borderId="0" xfId="0" applyNumberFormat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NumberFormat="1" applyBorder="1" applyAlignment="1">
      <alignment horizontal="left"/>
    </xf>
    <xf numFmtId="0" fontId="2" fillId="0" borderId="0" xfId="0" applyFont="1"/>
    <xf numFmtId="10" fontId="0" fillId="0" borderId="0" xfId="0" applyNumberFormat="1"/>
    <xf numFmtId="14" fontId="0" fillId="0" borderId="2" xfId="0" applyNumberForma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2" xfId="22" applyNumberFormat="1" applyBorder="1"/>
    <xf numFmtId="1" fontId="2" fillId="0" borderId="2" xfId="22" applyNumberFormat="1" applyBorder="1"/>
    <xf numFmtId="1" fontId="2" fillId="0" borderId="2" xfId="22" applyNumberFormat="1" applyBorder="1"/>
    <xf numFmtId="1" fontId="20" fillId="0" borderId="2" xfId="38" applyNumberFormat="1" applyBorder="1"/>
    <xf numFmtId="1" fontId="20" fillId="0" borderId="2" xfId="40" applyNumberFormat="1" applyBorder="1"/>
    <xf numFmtId="0" fontId="0" fillId="0" borderId="0" xfId="0" applyNumberFormat="1" applyAlignment="1">
      <alignment horizontal="left"/>
    </xf>
    <xf numFmtId="0" fontId="0" fillId="0" borderId="2" xfId="0" applyNumberFormat="1" applyFill="1" applyBorder="1" applyAlignment="1">
      <alignment horizontal="left"/>
    </xf>
    <xf numFmtId="1" fontId="20" fillId="0" borderId="2" xfId="41" applyNumberFormat="1" applyBorder="1"/>
    <xf numFmtId="2" fontId="0" fillId="0" borderId="0" xfId="0" applyNumberFormat="1" applyAlignment="1">
      <alignment horizontal="left"/>
    </xf>
    <xf numFmtId="1" fontId="2" fillId="0" borderId="2" xfId="22" applyNumberFormat="1" applyBorder="1"/>
    <xf numFmtId="1" fontId="22" fillId="0" borderId="2" xfId="44" applyNumberFormat="1" applyBorder="1"/>
    <xf numFmtId="0" fontId="4" fillId="0" borderId="2" xfId="6" applyNumberFormat="1"/>
    <xf numFmtId="0" fontId="18" fillId="0" borderId="0" xfId="0" applyNumberFormat="1" applyFont="1"/>
    <xf numFmtId="0" fontId="2" fillId="0" borderId="0" xfId="0" applyFont="1" applyAlignment="1">
      <alignment horizontal="left"/>
    </xf>
    <xf numFmtId="1" fontId="22" fillId="0" borderId="2" xfId="45" applyNumberFormat="1" applyBorder="1"/>
    <xf numFmtId="0" fontId="2" fillId="0" borderId="0" xfId="0" applyNumberFormat="1" applyFont="1" applyAlignment="1">
      <alignment horizontal="left"/>
    </xf>
    <xf numFmtId="14" fontId="22" fillId="0" borderId="2" xfId="47" applyNumberFormat="1" applyBorder="1"/>
    <xf numFmtId="1" fontId="22" fillId="0" borderId="2" xfId="47" applyNumberFormat="1" applyBorder="1"/>
    <xf numFmtId="0" fontId="2" fillId="0" borderId="2" xfId="27" applyNumberFormat="1"/>
    <xf numFmtId="0" fontId="0" fillId="0" borderId="0" xfId="0" applyNumberFormat="1"/>
    <xf numFmtId="1" fontId="2" fillId="0" borderId="2" xfId="22" applyNumberFormat="1" applyBorder="1"/>
    <xf numFmtId="1" fontId="22" fillId="0" borderId="2" xfId="48" applyNumberFormat="1" applyBorder="1"/>
    <xf numFmtId="14" fontId="2" fillId="0" borderId="0" xfId="0" applyNumberFormat="1" applyFont="1" applyAlignment="1">
      <alignment horizontal="center"/>
    </xf>
    <xf numFmtId="1" fontId="2" fillId="0" borderId="2" xfId="22" applyNumberFormat="1" applyBorder="1"/>
    <xf numFmtId="1" fontId="22" fillId="0" borderId="2" xfId="49" applyNumberFormat="1" applyBorder="1"/>
    <xf numFmtId="1" fontId="22" fillId="0" borderId="2" xfId="50" applyNumberFormat="1" applyBorder="1"/>
    <xf numFmtId="1" fontId="22" fillId="0" borderId="2" xfId="52" applyNumberFormat="1" applyBorder="1"/>
    <xf numFmtId="1" fontId="22" fillId="0" borderId="2" xfId="53" applyNumberFormat="1" applyBorder="1"/>
    <xf numFmtId="0" fontId="2" fillId="0" borderId="2" xfId="22"/>
    <xf numFmtId="1" fontId="2" fillId="0" borderId="2" xfId="22" applyNumberFormat="1" applyBorder="1"/>
    <xf numFmtId="0" fontId="2" fillId="0" borderId="2" xfId="22"/>
    <xf numFmtId="1" fontId="2" fillId="0" borderId="2" xfId="22" applyNumberFormat="1" applyBorder="1"/>
    <xf numFmtId="0" fontId="2" fillId="0" borderId="2" xfId="22"/>
    <xf numFmtId="1" fontId="2" fillId="0" borderId="2" xfId="22" applyNumberFormat="1" applyBorder="1"/>
    <xf numFmtId="0" fontId="22" fillId="0" borderId="2" xfId="56" applyNumberFormat="1" applyBorder="1"/>
    <xf numFmtId="0" fontId="22" fillId="0" borderId="2" xfId="57" applyNumberFormat="1" applyBorder="1"/>
    <xf numFmtId="1" fontId="2" fillId="0" borderId="2" xfId="22" applyNumberFormat="1" applyBorder="1"/>
    <xf numFmtId="0" fontId="23" fillId="0" borderId="2" xfId="58"/>
    <xf numFmtId="49" fontId="23" fillId="0" borderId="2" xfId="58" applyNumberFormat="1"/>
    <xf numFmtId="1" fontId="15" fillId="0" borderId="2" xfId="66" applyNumberFormat="1"/>
    <xf numFmtId="0" fontId="2" fillId="0" borderId="2" xfId="36" applyNumberFormat="1" applyBorder="1"/>
    <xf numFmtId="1" fontId="2" fillId="0" borderId="2" xfId="22" applyNumberFormat="1" applyBorder="1"/>
    <xf numFmtId="1" fontId="2" fillId="0" borderId="2" xfId="22" applyNumberFormat="1" applyBorder="1"/>
    <xf numFmtId="0" fontId="2" fillId="0" borderId="2" xfId="30" applyNumberFormat="1" applyBorder="1"/>
    <xf numFmtId="0" fontId="2" fillId="0" borderId="2" xfId="28" applyNumberFormat="1" applyBorder="1"/>
    <xf numFmtId="0" fontId="2" fillId="0" borderId="2" xfId="20" applyNumberFormat="1" applyBorder="1"/>
    <xf numFmtId="0" fontId="2" fillId="0" borderId="2" xfId="4" applyNumberFormat="1" applyBorder="1"/>
    <xf numFmtId="0" fontId="2" fillId="0" borderId="2" xfId="4" applyNumberFormat="1" applyBorder="1" applyAlignment="1">
      <alignment horizontal="right"/>
    </xf>
    <xf numFmtId="0" fontId="0" fillId="0" borderId="2" xfId="0" applyNumberFormat="1" applyBorder="1"/>
    <xf numFmtId="0" fontId="2" fillId="0" borderId="2" xfId="2" applyNumberFormat="1" applyBorder="1"/>
    <xf numFmtId="0" fontId="2" fillId="0" borderId="2" xfId="2" applyNumberFormat="1" applyFill="1" applyBorder="1"/>
    <xf numFmtId="0" fontId="22" fillId="0" borderId="2" xfId="81" applyNumberFormat="1" applyBorder="1"/>
    <xf numFmtId="1" fontId="2" fillId="0" borderId="2" xfId="22" applyNumberFormat="1" applyBorder="1"/>
    <xf numFmtId="0" fontId="15" fillId="0" borderId="2" xfId="66"/>
    <xf numFmtId="0" fontId="15" fillId="0" borderId="2" xfId="75" applyFont="1" applyBorder="1">
      <alignment vertical="center"/>
    </xf>
    <xf numFmtId="0" fontId="15" fillId="0" borderId="2" xfId="66" applyBorder="1"/>
  </cellXfs>
  <cellStyles count="102">
    <cellStyle name="Comma [0] 2" xfId="68" xr:uid="{90FCE0C3-8C94-448C-8A0A-87575293BFA8}"/>
    <cellStyle name="Comma 2" xfId="67" xr:uid="{83302107-196C-4625-BFF2-A985920CF651}"/>
    <cellStyle name="Comma 3" xfId="82" xr:uid="{EC27E164-2313-4866-9E92-854FD3DA28D5}"/>
    <cellStyle name="Diagramrubrik" xfId="84" xr:uid="{9FD183CF-7017-429F-A92D-0C9B47049B7E}"/>
    <cellStyle name="Diagramrubrik 1" xfId="14" xr:uid="{22729590-FAAF-42A4-AD55-E5FA43DB64EE}"/>
    <cellStyle name="Diagramrubrik 1 2" xfId="60" xr:uid="{2FA68B73-8B4C-4D95-A8F8-8BDF44484ED7}"/>
    <cellStyle name="Diagramrubrik 2" xfId="15" xr:uid="{78BC2282-AF9F-4A63-9089-E682239E4FA8}"/>
    <cellStyle name="Diagramrubrik 2 2" xfId="61" xr:uid="{60C58FF8-4CFA-4414-907E-19D6DC02328B}"/>
    <cellStyle name="Heading 1 2" xfId="8" xr:uid="{6934506C-7DE1-477A-8ADB-07D6DE4E3AAF}"/>
    <cellStyle name="Heading 1 3" xfId="70" xr:uid="{573E800F-4811-45B0-98F5-28921E548FEC}"/>
    <cellStyle name="Heading 2 2" xfId="9" xr:uid="{75447518-F08C-4CC9-A42E-852A95958558}"/>
    <cellStyle name="Heading 3 2" xfId="10" xr:uid="{549284A9-6E7C-4348-9BBA-6323338CED7A}"/>
    <cellStyle name="Heading 4 2" xfId="11" xr:uid="{631032D1-37B9-4BC4-86A7-F6F56C6B9FB6}"/>
    <cellStyle name="Normal" xfId="0" builtinId="0"/>
    <cellStyle name="Normal 10" xfId="22" xr:uid="{5890D590-6A19-48D5-9ECD-3F9090B61014}"/>
    <cellStyle name="Normal 11" xfId="23" xr:uid="{5352E738-C319-44ED-915D-E0EA4D298AB4}"/>
    <cellStyle name="Normal 12" xfId="24" xr:uid="{363E929C-408D-433C-9B21-48333346BD2B}"/>
    <cellStyle name="Normal 13" xfId="25" xr:uid="{D1A3BF83-C09E-472D-A967-5FC61A172D4A}"/>
    <cellStyle name="Normal 14" xfId="26" xr:uid="{A8E91BA2-8559-47C5-810E-612C8533B7CB}"/>
    <cellStyle name="Normal 15" xfId="27" xr:uid="{4DDF0FF0-2693-4AFC-8CED-1AB6DF546080}"/>
    <cellStyle name="Normal 16" xfId="28" xr:uid="{6B6D78EA-2036-4D6E-9C13-D107F828A90F}"/>
    <cellStyle name="Normal 17" xfId="29" xr:uid="{64FC1F95-E171-43C1-95EC-655FE63FE908}"/>
    <cellStyle name="Normal 18" xfId="30" xr:uid="{E49E3AFA-D08E-4D67-80BC-F15EBE21BC44}"/>
    <cellStyle name="Normal 19" xfId="31" xr:uid="{B588584A-B094-4690-91A6-000BAED27C74}"/>
    <cellStyle name="Normal 2" xfId="1" xr:uid="{36934730-5102-4661-BBEB-4DB2E4D23E05}"/>
    <cellStyle name="Normal 2 2" xfId="86" xr:uid="{95D5C0CB-100E-410F-B010-132D61A28BDF}"/>
    <cellStyle name="Normal 2 3" xfId="87" xr:uid="{D8BE4FFB-9B9C-44D0-80D6-D6EE35F3D3AF}"/>
    <cellStyle name="Normal 2 4" xfId="88" xr:uid="{1FEE92B2-646A-40E2-9C67-828B1F9A87D1}"/>
    <cellStyle name="Normal 2 5" xfId="85" xr:uid="{1FD55F05-C4C1-426B-BC2C-3611157CE52F}"/>
    <cellStyle name="Normal 2_Tab 8 _alt i större format_9p" xfId="89" xr:uid="{1D096D2D-80EB-4ED9-BB02-E0EC1E1F73F3}"/>
    <cellStyle name="Normal 20" xfId="32" xr:uid="{D2E111ED-F556-40E2-8989-BBF70C08B85D}"/>
    <cellStyle name="Normal 21" xfId="33" xr:uid="{4667D395-7128-4656-B0CF-86959C53554D}"/>
    <cellStyle name="Normal 22" xfId="34" xr:uid="{096CD760-E033-475A-AA27-B8A110E454DC}"/>
    <cellStyle name="Normal 23" xfId="35" xr:uid="{7EC72190-CE19-4BB4-BEB6-A2581BBC7B6F}"/>
    <cellStyle name="Normal 24" xfId="36" xr:uid="{C5FF554B-0544-477D-A16C-F48BA350D5C7}"/>
    <cellStyle name="Normal 25" xfId="37" xr:uid="{502B93AC-2C69-46BD-9FAA-BE6F5C4B2648}"/>
    <cellStyle name="Normal 26" xfId="38" xr:uid="{56770B52-6A05-4FF2-9963-A87FC4F0A0DA}"/>
    <cellStyle name="Normal 27" xfId="39" xr:uid="{E965FF49-6ACE-4F48-BE72-0DA75B3031FF}"/>
    <cellStyle name="Normal 28" xfId="40" xr:uid="{0D7BC7EF-112B-4F90-A429-9699D1DF5451}"/>
    <cellStyle name="Normal 29" xfId="41" xr:uid="{1BA66637-85F8-473D-886A-879162208962}"/>
    <cellStyle name="Normal 3" xfId="2" xr:uid="{B8C3C57B-9B78-40E2-9E2C-A68500A3274B}"/>
    <cellStyle name="Normal 3 2" xfId="91" xr:uid="{8E6231D5-A74A-4ED7-8BCA-48DA04682951}"/>
    <cellStyle name="Normal 3 3" xfId="92" xr:uid="{EC615C58-867A-4B2A-9210-E0EEE723295E}"/>
    <cellStyle name="Normal 3 4" xfId="90" xr:uid="{5F02CF16-6CF7-4CC5-9BEA-97FAAECF6AFC}"/>
    <cellStyle name="Normal 30" xfId="42" xr:uid="{4D6CD920-15DC-4D6E-B85F-F6E3AA5525CD}"/>
    <cellStyle name="Normal 31" xfId="43" xr:uid="{6EE5C4DA-1505-4419-8944-C866EABC152A}"/>
    <cellStyle name="Normal 32" xfId="44" xr:uid="{A7D74117-202B-4D09-9411-45A421FE4EB8}"/>
    <cellStyle name="Normal 33" xfId="45" xr:uid="{405E8E5D-EE94-4A25-ABCC-CED602F7A5E9}"/>
    <cellStyle name="Normal 34" xfId="46" xr:uid="{3310752A-5073-4007-A740-5B31E9D7CB7E}"/>
    <cellStyle name="Normal 35" xfId="47" xr:uid="{1A4178F2-9A61-4E9B-A36C-E5701F41D58B}"/>
    <cellStyle name="Normal 36" xfId="48" xr:uid="{4888A23F-399F-4790-8592-18D35D1531D2}"/>
    <cellStyle name="Normal 37" xfId="49" xr:uid="{ECC0A0F9-6747-45E9-AC47-464177211DF9}"/>
    <cellStyle name="Normal 38" xfId="50" xr:uid="{CFBBBA29-29BD-4ABF-BF2C-2F413E835707}"/>
    <cellStyle name="Normal 39" xfId="51" xr:uid="{6249627B-F111-4B33-953A-7F00F5F80B84}"/>
    <cellStyle name="Normal 4" xfId="3" xr:uid="{7A424277-AC11-4686-A8AE-3172BDF7EECE}"/>
    <cellStyle name="Normal 4 2" xfId="94" xr:uid="{7EBAB5DF-AC11-4F96-B40F-B0C5EA04B011}"/>
    <cellStyle name="Normal 4 3" xfId="93" xr:uid="{726F526E-5FA2-45D6-9676-448CC47ED219}"/>
    <cellStyle name="Normal 40" xfId="52" xr:uid="{71047A39-7CCD-404B-9036-1DA3F96C08F6}"/>
    <cellStyle name="Normal 41" xfId="53" xr:uid="{143A971D-2942-4B5A-81B0-1A78C8C482D7}"/>
    <cellStyle name="Normal 42" xfId="54" xr:uid="{39F216C2-D64B-488C-B9CD-3BF96758D171}"/>
    <cellStyle name="Normal 43" xfId="55" xr:uid="{73C343BA-93B2-4491-AA8C-4CD7F85C92E8}"/>
    <cellStyle name="Normal 44" xfId="56" xr:uid="{CD8F771D-F0B6-4425-85BA-B06D5657B0B1}"/>
    <cellStyle name="Normal 45" xfId="57" xr:uid="{A82B1FCF-92A9-435D-A0B9-BFCD27C03CAC}"/>
    <cellStyle name="Normal 46" xfId="58" xr:uid="{FA1B6F42-2BBE-406A-BF76-50B68D560F5C}"/>
    <cellStyle name="Normal 47" xfId="66" xr:uid="{77E61E87-47C6-4F7F-BC1E-3613D716211D}"/>
    <cellStyle name="Normal 48" xfId="81" xr:uid="{F95157B3-5AF4-4197-8AF1-75C8A63A9E8F}"/>
    <cellStyle name="Normal 49" xfId="101" xr:uid="{CE6BEFFE-6F67-471E-B428-4E12451E87E4}"/>
    <cellStyle name="Normal 5" xfId="4" xr:uid="{14B68E19-68E6-4157-8461-7BABE11EA6D1}"/>
    <cellStyle name="Normal 5 2" xfId="95" xr:uid="{7E5C196B-E8B4-43B3-B4E0-56D45F3EAFF0}"/>
    <cellStyle name="Normal 6" xfId="5" xr:uid="{8752E04F-214E-4AB7-B91E-796F3B1792DE}"/>
    <cellStyle name="Normal 6 2" xfId="83" xr:uid="{447C039D-2B5B-4966-AB92-02C0594D5474}"/>
    <cellStyle name="Normal 7" xfId="6" xr:uid="{F488A0E5-3B9A-4346-AEAC-C0EF1C01241E}"/>
    <cellStyle name="Normal 8" xfId="20" xr:uid="{F9A4C886-65D7-424B-AB30-9FCB44E09E83}"/>
    <cellStyle name="Normal 9" xfId="21" xr:uid="{9C0B4C74-2B3E-448F-A518-B229F79EC38E}"/>
    <cellStyle name="Procent 2" xfId="96" xr:uid="{F5D40787-3C3C-48C7-A212-00FD2524242F}"/>
    <cellStyle name="Rubrik 5" xfId="97" xr:uid="{C17B3456-F943-4A2A-B372-4ABB3A352446}"/>
    <cellStyle name="Rubrik 6" xfId="98" xr:uid="{3442B02F-6D42-4036-8502-8646A59DDC52}"/>
    <cellStyle name="Rubrik i tabell" xfId="19" xr:uid="{FA6C7764-3E3C-431B-B8A9-C71858B4FC8D}"/>
    <cellStyle name="Rubrik i tabell 2" xfId="65" xr:uid="{07AF6BE0-1745-4ACA-B3A3-EE9339F4CD5B}"/>
    <cellStyle name="Rubrik över tabell 1" xfId="16" xr:uid="{438A2F90-DCF9-419F-90F3-100B8D158051}"/>
    <cellStyle name="Rubrik över tabell 1 2" xfId="62" xr:uid="{087BA17F-AD7A-4EC3-A358-923E52C756EF}"/>
    <cellStyle name="Rubrik över tabell 2" xfId="17" xr:uid="{5E2B8910-0264-499E-8099-09F2D8CE035B}"/>
    <cellStyle name="Rubrik över tabell 2 2" xfId="63" xr:uid="{B8FFF0EE-859D-4F84-B80D-08662942E893}"/>
    <cellStyle name="Skuggning i tabell" xfId="13" xr:uid="{609D390C-9B1B-43A0-AEFA-8F3E4E46F2D5}"/>
    <cellStyle name="Skuggning i tabell 2" xfId="59" xr:uid="{4790F64C-BAD1-42EB-A32F-75EDB031C98D}"/>
    <cellStyle name="SoS Förklaringstext" xfId="72" xr:uid="{2F57D0A6-699A-40A2-A980-0ADBE457E78C}"/>
    <cellStyle name="SoS Kantlinjer Tabell" xfId="73" xr:uid="{08D4E4C5-B929-4001-B011-F8F8C81B30FC}"/>
    <cellStyle name="SoS Summarad" xfId="74" xr:uid="{AB073DDE-7650-44A6-B722-60FAF29F5669}"/>
    <cellStyle name="SoS Tabell Sistarad" xfId="75" xr:uid="{D513917C-7593-4284-A32C-A1429BF25B21}"/>
    <cellStyle name="SoS Tabellhuvud" xfId="76" xr:uid="{78148386-C566-4F51-A721-01D1CAF68B32}"/>
    <cellStyle name="SoS Tabellrubrik 1" xfId="77" xr:uid="{50BA583D-5954-4022-ABF8-CC5EC8B55E23}"/>
    <cellStyle name="SoS Tabellrubrik 2" xfId="78" xr:uid="{575E58A4-C88C-45CA-A66B-78AD33153A5D}"/>
    <cellStyle name="SoS Tabelltext" xfId="79" xr:uid="{E929D4CC-66FD-4432-8942-CB1EB9FD356A}"/>
    <cellStyle name="SoS Tal" xfId="80" xr:uid="{EAB7140A-545A-432F-8420-1CBD573E50F7}"/>
    <cellStyle name="TabellText" xfId="18" xr:uid="{B69A0DC6-911A-4FAC-8707-602AFF816333}"/>
    <cellStyle name="TabellText 2" xfId="64" xr:uid="{3F3C5A3B-5455-4CED-A1BD-D23628486B11}"/>
    <cellStyle name="Title 2" xfId="7" xr:uid="{FD929BB2-EE37-46F5-AE87-BFBFDE5272EA}"/>
    <cellStyle name="Title 3" xfId="69" xr:uid="{F69F5019-922F-4E36-B013-0F98BA15FC9A}"/>
    <cellStyle name="Total 2" xfId="12" xr:uid="{0A5452BA-69B8-4CA3-A029-DAA523B6467A}"/>
    <cellStyle name="Total 3" xfId="71" xr:uid="{01CA6FDE-AC4C-4708-82D3-D238479FC049}"/>
    <cellStyle name="Tusental (0)_Blad1" xfId="99" xr:uid="{0D5102E8-9D3C-4B0E-85F4-04CC4891A795}"/>
    <cellStyle name="Valuta (0)_Blad1" xfId="100" xr:uid="{0AADEDB1-EB61-49DA-B7CC-4F02A93AAE49}"/>
  </cellStyles>
  <dxfs count="7"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A0A85EB7-5955-4B06-A04F-965C4EF0C903}">
      <tableStyleElement type="wholeTable" dxfId="6"/>
      <tableStyleElement type="headerRow" dxfId="5"/>
      <tableStyleElement type="totalRow" dxfId="4"/>
      <tableStyleElement type="firstRowStripe" dxfId="3"/>
      <tableStyleElement type="secondRowStripe" dxfId="2"/>
    </tableStyle>
  </tableStyles>
  <colors>
    <mruColors>
      <color rgb="FF00FA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Deaths per day from daily reports vs FHM data</a:t>
            </a:r>
            <a:endParaRPr lang="sv-SE"/>
          </a:p>
        </c:rich>
      </c:tx>
      <c:layout>
        <c:manualLayout>
          <c:xMode val="edge"/>
          <c:yMode val="edge"/>
          <c:x val="0.22139551117392392"/>
          <c:y val="2.6507503371488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3"/>
          <c:order val="0"/>
          <c:spPr>
            <a:ln w="349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70C0"/>
                </a:solidFill>
                <a:prstDash val="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dag'!$CG$4:$CG$61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11</c:v>
                </c:pt>
                <c:pt idx="14">
                  <c:v>26</c:v>
                </c:pt>
                <c:pt idx="15">
                  <c:v>15</c:v>
                </c:pt>
                <c:pt idx="16">
                  <c:v>28</c:v>
                </c:pt>
                <c:pt idx="17">
                  <c:v>0</c:v>
                </c:pt>
                <c:pt idx="18">
                  <c:v>5</c:v>
                </c:pt>
                <c:pt idx="19">
                  <c:v>36</c:v>
                </c:pt>
                <c:pt idx="20">
                  <c:v>34</c:v>
                </c:pt>
                <c:pt idx="21">
                  <c:v>59</c:v>
                </c:pt>
                <c:pt idx="22">
                  <c:v>69</c:v>
                </c:pt>
                <c:pt idx="23">
                  <c:v>50</c:v>
                </c:pt>
                <c:pt idx="24">
                  <c:v>15</c:v>
                </c:pt>
                <c:pt idx="25">
                  <c:v>28</c:v>
                </c:pt>
                <c:pt idx="26">
                  <c:v>76</c:v>
                </c:pt>
                <c:pt idx="27">
                  <c:v>114</c:v>
                </c:pt>
                <c:pt idx="28">
                  <c:v>96</c:v>
                </c:pt>
                <c:pt idx="29">
                  <c:v>106</c:v>
                </c:pt>
                <c:pt idx="30">
                  <c:v>77</c:v>
                </c:pt>
                <c:pt idx="31">
                  <c:v>17</c:v>
                </c:pt>
                <c:pt idx="32">
                  <c:v>12</c:v>
                </c:pt>
                <c:pt idx="33">
                  <c:v>20</c:v>
                </c:pt>
                <c:pt idx="34">
                  <c:v>114</c:v>
                </c:pt>
                <c:pt idx="35">
                  <c:v>170</c:v>
                </c:pt>
                <c:pt idx="36">
                  <c:v>130</c:v>
                </c:pt>
                <c:pt idx="37">
                  <c:v>67</c:v>
                </c:pt>
                <c:pt idx="38">
                  <c:v>111</c:v>
                </c:pt>
                <c:pt idx="39">
                  <c:v>29</c:v>
                </c:pt>
                <c:pt idx="40">
                  <c:v>40</c:v>
                </c:pt>
                <c:pt idx="41">
                  <c:v>185</c:v>
                </c:pt>
                <c:pt idx="42">
                  <c:v>172</c:v>
                </c:pt>
                <c:pt idx="43">
                  <c:v>84</c:v>
                </c:pt>
                <c:pt idx="44">
                  <c:v>131</c:v>
                </c:pt>
                <c:pt idx="45">
                  <c:v>40</c:v>
                </c:pt>
                <c:pt idx="46">
                  <c:v>2</c:v>
                </c:pt>
                <c:pt idx="47">
                  <c:v>80</c:v>
                </c:pt>
                <c:pt idx="48">
                  <c:v>81</c:v>
                </c:pt>
                <c:pt idx="49">
                  <c:v>107</c:v>
                </c:pt>
                <c:pt idx="50">
                  <c:v>124</c:v>
                </c:pt>
                <c:pt idx="51">
                  <c:v>67</c:v>
                </c:pt>
                <c:pt idx="52">
                  <c:v>16</c:v>
                </c:pt>
                <c:pt idx="53">
                  <c:v>10</c:v>
                </c:pt>
                <c:pt idx="54">
                  <c:v>90</c:v>
                </c:pt>
                <c:pt idx="55">
                  <c:v>85</c:v>
                </c:pt>
                <c:pt idx="56">
                  <c:v>87</c:v>
                </c:pt>
                <c:pt idx="5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A-462A-A7F3-F0A0D953A2FF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dag'!$I$4:$I$61</c:f>
              <c:numCache>
                <c:formatCode>0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96</c:v>
                </c:pt>
                <c:pt idx="33">
                  <c:v>86</c:v>
                </c:pt>
                <c:pt idx="34">
                  <c:v>91</c:v>
                </c:pt>
                <c:pt idx="35">
                  <c:v>113</c:v>
                </c:pt>
                <c:pt idx="36">
                  <c:v>109</c:v>
                </c:pt>
                <c:pt idx="37">
                  <c:v>81</c:v>
                </c:pt>
                <c:pt idx="38">
                  <c:v>90</c:v>
                </c:pt>
                <c:pt idx="39">
                  <c:v>88</c:v>
                </c:pt>
                <c:pt idx="40">
                  <c:v>84</c:v>
                </c:pt>
                <c:pt idx="41">
                  <c:v>63</c:v>
                </c:pt>
                <c:pt idx="42">
                  <c:v>74</c:v>
                </c:pt>
                <c:pt idx="43">
                  <c:v>82</c:v>
                </c:pt>
                <c:pt idx="44">
                  <c:v>85</c:v>
                </c:pt>
                <c:pt idx="45">
                  <c:v>69</c:v>
                </c:pt>
                <c:pt idx="46">
                  <c:v>69</c:v>
                </c:pt>
                <c:pt idx="47">
                  <c:v>72</c:v>
                </c:pt>
                <c:pt idx="48">
                  <c:v>66</c:v>
                </c:pt>
                <c:pt idx="49">
                  <c:v>66</c:v>
                </c:pt>
                <c:pt idx="50">
                  <c:v>58</c:v>
                </c:pt>
                <c:pt idx="51">
                  <c:v>47</c:v>
                </c:pt>
                <c:pt idx="52">
                  <c:v>47</c:v>
                </c:pt>
                <c:pt idx="53">
                  <c:v>44</c:v>
                </c:pt>
                <c:pt idx="54">
                  <c:v>36</c:v>
                </c:pt>
                <c:pt idx="55">
                  <c:v>32</c:v>
                </c:pt>
                <c:pt idx="56">
                  <c:v>21</c:v>
                </c:pt>
                <c:pt idx="5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7-414D-9F55-684A19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date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Offset val="100"/>
        <c:baseTimeUnit val="days"/>
        <c:majorUnit val="2"/>
        <c:minorUnit val="2"/>
      </c:date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9674584943955"/>
          <c:y val="0.16790203727785002"/>
          <c:w val="0.870966799946994"/>
          <c:h val="0.6626957652513145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dag'!$L$4:$L$59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96</c:v>
                </c:pt>
                <c:pt idx="33">
                  <c:v>86</c:v>
                </c:pt>
                <c:pt idx="34">
                  <c:v>91</c:v>
                </c:pt>
                <c:pt idx="35">
                  <c:v>113</c:v>
                </c:pt>
                <c:pt idx="36">
                  <c:v>109</c:v>
                </c:pt>
                <c:pt idx="37">
                  <c:v>81</c:v>
                </c:pt>
                <c:pt idx="38">
                  <c:v>89</c:v>
                </c:pt>
                <c:pt idx="39">
                  <c:v>88</c:v>
                </c:pt>
                <c:pt idx="40">
                  <c:v>85</c:v>
                </c:pt>
                <c:pt idx="41">
                  <c:v>63</c:v>
                </c:pt>
                <c:pt idx="42">
                  <c:v>72</c:v>
                </c:pt>
                <c:pt idx="43">
                  <c:v>82</c:v>
                </c:pt>
                <c:pt idx="44">
                  <c:v>85</c:v>
                </c:pt>
                <c:pt idx="45">
                  <c:v>69</c:v>
                </c:pt>
                <c:pt idx="46">
                  <c:v>68</c:v>
                </c:pt>
                <c:pt idx="47">
                  <c:v>71</c:v>
                </c:pt>
                <c:pt idx="48">
                  <c:v>63</c:v>
                </c:pt>
                <c:pt idx="49">
                  <c:v>62</c:v>
                </c:pt>
                <c:pt idx="50">
                  <c:v>48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28</c:v>
                </c:pt>
                <c:pt idx="5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6-40D1-9339-FCD50CBE955E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dag'!$O$4:$O$59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113</c:v>
                </c:pt>
                <c:pt idx="36">
                  <c:v>108</c:v>
                </c:pt>
                <c:pt idx="37">
                  <c:v>79</c:v>
                </c:pt>
                <c:pt idx="38">
                  <c:v>89</c:v>
                </c:pt>
                <c:pt idx="39">
                  <c:v>88</c:v>
                </c:pt>
                <c:pt idx="40">
                  <c:v>86</c:v>
                </c:pt>
                <c:pt idx="41">
                  <c:v>62</c:v>
                </c:pt>
                <c:pt idx="42">
                  <c:v>73</c:v>
                </c:pt>
                <c:pt idx="43">
                  <c:v>81</c:v>
                </c:pt>
                <c:pt idx="44">
                  <c:v>82</c:v>
                </c:pt>
                <c:pt idx="45">
                  <c:v>62</c:v>
                </c:pt>
                <c:pt idx="46">
                  <c:v>66</c:v>
                </c:pt>
                <c:pt idx="47">
                  <c:v>66</c:v>
                </c:pt>
                <c:pt idx="48">
                  <c:v>51</c:v>
                </c:pt>
                <c:pt idx="49">
                  <c:v>55</c:v>
                </c:pt>
                <c:pt idx="50">
                  <c:v>40</c:v>
                </c:pt>
                <c:pt idx="51">
                  <c:v>32</c:v>
                </c:pt>
                <c:pt idx="52">
                  <c:v>27</c:v>
                </c:pt>
                <c:pt idx="53">
                  <c:v>31</c:v>
                </c:pt>
                <c:pt idx="54">
                  <c:v>19</c:v>
                </c:pt>
                <c:pt idx="5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6-40D1-9339-FCD50CBE955E}"/>
            </c:ext>
          </c:extLst>
        </c:ser>
        <c:ser>
          <c:idx val="7"/>
          <c:order val="2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dag'!$R$4:$R$59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87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113</c:v>
                </c:pt>
                <c:pt idx="36">
                  <c:v>108</c:v>
                </c:pt>
                <c:pt idx="37">
                  <c:v>79</c:v>
                </c:pt>
                <c:pt idx="38">
                  <c:v>88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73</c:v>
                </c:pt>
                <c:pt idx="43">
                  <c:v>80</c:v>
                </c:pt>
                <c:pt idx="44">
                  <c:v>82</c:v>
                </c:pt>
                <c:pt idx="45">
                  <c:v>59</c:v>
                </c:pt>
                <c:pt idx="46">
                  <c:v>63</c:v>
                </c:pt>
                <c:pt idx="47">
                  <c:v>62</c:v>
                </c:pt>
                <c:pt idx="48">
                  <c:v>45</c:v>
                </c:pt>
                <c:pt idx="49">
                  <c:v>45</c:v>
                </c:pt>
                <c:pt idx="50">
                  <c:v>33</c:v>
                </c:pt>
                <c:pt idx="51">
                  <c:v>22</c:v>
                </c:pt>
                <c:pt idx="52">
                  <c:v>19</c:v>
                </c:pt>
                <c:pt idx="53">
                  <c:v>20</c:v>
                </c:pt>
                <c:pt idx="5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F6-40D1-9339-FCD50CBE955E}"/>
            </c:ext>
          </c:extLst>
        </c:ser>
        <c:ser>
          <c:idx val="10"/>
          <c:order val="3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3F6-40D1-9339-FCD50CBE955E}"/>
            </c:ext>
          </c:extLst>
        </c:ser>
        <c:ser>
          <c:idx val="13"/>
          <c:order val="4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dag'!$U$4:$U$59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73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101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112</c:v>
                </c:pt>
                <c:pt idx="36">
                  <c:v>108</c:v>
                </c:pt>
                <c:pt idx="37">
                  <c:v>79</c:v>
                </c:pt>
                <c:pt idx="38">
                  <c:v>87</c:v>
                </c:pt>
                <c:pt idx="39">
                  <c:v>87</c:v>
                </c:pt>
                <c:pt idx="40">
                  <c:v>82</c:v>
                </c:pt>
                <c:pt idx="41">
                  <c:v>63</c:v>
                </c:pt>
                <c:pt idx="42">
                  <c:v>71</c:v>
                </c:pt>
                <c:pt idx="43">
                  <c:v>76</c:v>
                </c:pt>
                <c:pt idx="44">
                  <c:v>76</c:v>
                </c:pt>
                <c:pt idx="45">
                  <c:v>56</c:v>
                </c:pt>
                <c:pt idx="46">
                  <c:v>60</c:v>
                </c:pt>
                <c:pt idx="47">
                  <c:v>54</c:v>
                </c:pt>
                <c:pt idx="48">
                  <c:v>41</c:v>
                </c:pt>
                <c:pt idx="49">
                  <c:v>41</c:v>
                </c:pt>
                <c:pt idx="5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F6-40D1-9339-FCD50CBE955E}"/>
            </c:ext>
          </c:extLst>
        </c:ser>
        <c:ser>
          <c:idx val="16"/>
          <c:order val="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dag'!$X$4:$X$59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73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91</c:v>
                </c:pt>
                <c:pt idx="31">
                  <c:v>100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112</c:v>
                </c:pt>
                <c:pt idx="36">
                  <c:v>108</c:v>
                </c:pt>
                <c:pt idx="37">
                  <c:v>80</c:v>
                </c:pt>
                <c:pt idx="38">
                  <c:v>85</c:v>
                </c:pt>
                <c:pt idx="39">
                  <c:v>86</c:v>
                </c:pt>
                <c:pt idx="40">
                  <c:v>81</c:v>
                </c:pt>
                <c:pt idx="41">
                  <c:v>60</c:v>
                </c:pt>
                <c:pt idx="42">
                  <c:v>70</c:v>
                </c:pt>
                <c:pt idx="43">
                  <c:v>73</c:v>
                </c:pt>
                <c:pt idx="44">
                  <c:v>71</c:v>
                </c:pt>
                <c:pt idx="45">
                  <c:v>48</c:v>
                </c:pt>
                <c:pt idx="46">
                  <c:v>52</c:v>
                </c:pt>
                <c:pt idx="47">
                  <c:v>49</c:v>
                </c:pt>
                <c:pt idx="48">
                  <c:v>34</c:v>
                </c:pt>
                <c:pt idx="49">
                  <c:v>26</c:v>
                </c:pt>
                <c:pt idx="5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F6-40D1-9339-FCD50CBE955E}"/>
            </c:ext>
          </c:extLst>
        </c:ser>
        <c:ser>
          <c:idx val="19"/>
          <c:order val="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dag'!$AA$4:$AA$59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113</c:v>
                </c:pt>
                <c:pt idx="29">
                  <c:v>86</c:v>
                </c:pt>
                <c:pt idx="30">
                  <c:v>91</c:v>
                </c:pt>
                <c:pt idx="31">
                  <c:v>99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110</c:v>
                </c:pt>
                <c:pt idx="36">
                  <c:v>107</c:v>
                </c:pt>
                <c:pt idx="37">
                  <c:v>80</c:v>
                </c:pt>
                <c:pt idx="38">
                  <c:v>81</c:v>
                </c:pt>
                <c:pt idx="39">
                  <c:v>86</c:v>
                </c:pt>
                <c:pt idx="40">
                  <c:v>75</c:v>
                </c:pt>
                <c:pt idx="41">
                  <c:v>59</c:v>
                </c:pt>
                <c:pt idx="42">
                  <c:v>68</c:v>
                </c:pt>
                <c:pt idx="43">
                  <c:v>65</c:v>
                </c:pt>
                <c:pt idx="44">
                  <c:v>50</c:v>
                </c:pt>
                <c:pt idx="45">
                  <c:v>39</c:v>
                </c:pt>
                <c:pt idx="46">
                  <c:v>45</c:v>
                </c:pt>
                <c:pt idx="47">
                  <c:v>35</c:v>
                </c:pt>
                <c:pt idx="48">
                  <c:v>17</c:v>
                </c:pt>
                <c:pt idx="4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3F6-40D1-9339-FCD50CBE955E}"/>
            </c:ext>
          </c:extLst>
        </c:ser>
        <c:ser>
          <c:idx val="22"/>
          <c:order val="7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dag'!$AD$4:$AD$59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47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91</c:v>
                </c:pt>
                <c:pt idx="27">
                  <c:v>83</c:v>
                </c:pt>
                <c:pt idx="28">
                  <c:v>111</c:v>
                </c:pt>
                <c:pt idx="29">
                  <c:v>85</c:v>
                </c:pt>
                <c:pt idx="30">
                  <c:v>89</c:v>
                </c:pt>
                <c:pt idx="31">
                  <c:v>99</c:v>
                </c:pt>
                <c:pt idx="32">
                  <c:v>97</c:v>
                </c:pt>
                <c:pt idx="33">
                  <c:v>84</c:v>
                </c:pt>
                <c:pt idx="34">
                  <c:v>90</c:v>
                </c:pt>
                <c:pt idx="35">
                  <c:v>109</c:v>
                </c:pt>
                <c:pt idx="36">
                  <c:v>108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73</c:v>
                </c:pt>
                <c:pt idx="41">
                  <c:v>50</c:v>
                </c:pt>
                <c:pt idx="42">
                  <c:v>60</c:v>
                </c:pt>
                <c:pt idx="43">
                  <c:v>54</c:v>
                </c:pt>
                <c:pt idx="44">
                  <c:v>44</c:v>
                </c:pt>
                <c:pt idx="45">
                  <c:v>29</c:v>
                </c:pt>
                <c:pt idx="46">
                  <c:v>40</c:v>
                </c:pt>
                <c:pt idx="47">
                  <c:v>21</c:v>
                </c:pt>
                <c:pt idx="4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3F6-40D1-9339-FCD50CBE955E}"/>
            </c:ext>
          </c:extLst>
        </c:ser>
        <c:ser>
          <c:idx val="28"/>
          <c:order val="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dag'!$AJ$4:$AJ$59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47</c:v>
                </c:pt>
                <c:pt idx="21">
                  <c:v>53</c:v>
                </c:pt>
                <c:pt idx="22">
                  <c:v>69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91</c:v>
                </c:pt>
                <c:pt idx="27">
                  <c:v>83</c:v>
                </c:pt>
                <c:pt idx="28">
                  <c:v>110</c:v>
                </c:pt>
                <c:pt idx="29">
                  <c:v>84</c:v>
                </c:pt>
                <c:pt idx="30">
                  <c:v>89</c:v>
                </c:pt>
                <c:pt idx="31">
                  <c:v>98</c:v>
                </c:pt>
                <c:pt idx="32">
                  <c:v>97</c:v>
                </c:pt>
                <c:pt idx="33">
                  <c:v>84</c:v>
                </c:pt>
                <c:pt idx="34">
                  <c:v>90</c:v>
                </c:pt>
                <c:pt idx="35">
                  <c:v>109</c:v>
                </c:pt>
                <c:pt idx="36">
                  <c:v>107</c:v>
                </c:pt>
                <c:pt idx="37">
                  <c:v>74</c:v>
                </c:pt>
                <c:pt idx="38">
                  <c:v>73</c:v>
                </c:pt>
                <c:pt idx="39">
                  <c:v>76</c:v>
                </c:pt>
                <c:pt idx="40">
                  <c:v>70</c:v>
                </c:pt>
                <c:pt idx="41">
                  <c:v>46</c:v>
                </c:pt>
                <c:pt idx="42">
                  <c:v>43</c:v>
                </c:pt>
                <c:pt idx="43">
                  <c:v>41</c:v>
                </c:pt>
                <c:pt idx="4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3F6-40D1-9339-FCD50CBE955E}"/>
            </c:ext>
          </c:extLst>
        </c:ser>
        <c:ser>
          <c:idx val="31"/>
          <c:order val="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dag'!$AM$4:$AM$59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47</c:v>
                </c:pt>
                <c:pt idx="21">
                  <c:v>52</c:v>
                </c:pt>
                <c:pt idx="22">
                  <c:v>69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91</c:v>
                </c:pt>
                <c:pt idx="27">
                  <c:v>83</c:v>
                </c:pt>
                <c:pt idx="28">
                  <c:v>111</c:v>
                </c:pt>
                <c:pt idx="29">
                  <c:v>84</c:v>
                </c:pt>
                <c:pt idx="30">
                  <c:v>89</c:v>
                </c:pt>
                <c:pt idx="31">
                  <c:v>96</c:v>
                </c:pt>
                <c:pt idx="32">
                  <c:v>95</c:v>
                </c:pt>
                <c:pt idx="33">
                  <c:v>84</c:v>
                </c:pt>
                <c:pt idx="34">
                  <c:v>89</c:v>
                </c:pt>
                <c:pt idx="35">
                  <c:v>102</c:v>
                </c:pt>
                <c:pt idx="36">
                  <c:v>99</c:v>
                </c:pt>
                <c:pt idx="37">
                  <c:v>64</c:v>
                </c:pt>
                <c:pt idx="38">
                  <c:v>63</c:v>
                </c:pt>
                <c:pt idx="39">
                  <c:v>60</c:v>
                </c:pt>
                <c:pt idx="40">
                  <c:v>54</c:v>
                </c:pt>
                <c:pt idx="41">
                  <c:v>26</c:v>
                </c:pt>
                <c:pt idx="42">
                  <c:v>26</c:v>
                </c:pt>
                <c:pt idx="4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3F6-40D1-9339-FCD50CBE955E}"/>
            </c:ext>
          </c:extLst>
        </c:ser>
        <c:ser>
          <c:idx val="34"/>
          <c:order val="1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dag'!$AP$4:$AP$59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24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44</c:v>
                </c:pt>
                <c:pt idx="20">
                  <c:v>46</c:v>
                </c:pt>
                <c:pt idx="21">
                  <c:v>51</c:v>
                </c:pt>
                <c:pt idx="22">
                  <c:v>69</c:v>
                </c:pt>
                <c:pt idx="23">
                  <c:v>81</c:v>
                </c:pt>
                <c:pt idx="24">
                  <c:v>71</c:v>
                </c:pt>
                <c:pt idx="25">
                  <c:v>84</c:v>
                </c:pt>
                <c:pt idx="26">
                  <c:v>89</c:v>
                </c:pt>
                <c:pt idx="27">
                  <c:v>82</c:v>
                </c:pt>
                <c:pt idx="28">
                  <c:v>110</c:v>
                </c:pt>
                <c:pt idx="29">
                  <c:v>85</c:v>
                </c:pt>
                <c:pt idx="30">
                  <c:v>84</c:v>
                </c:pt>
                <c:pt idx="31">
                  <c:v>93</c:v>
                </c:pt>
                <c:pt idx="32">
                  <c:v>94</c:v>
                </c:pt>
                <c:pt idx="33">
                  <c:v>84</c:v>
                </c:pt>
                <c:pt idx="34">
                  <c:v>81</c:v>
                </c:pt>
                <c:pt idx="35">
                  <c:v>96</c:v>
                </c:pt>
                <c:pt idx="36">
                  <c:v>96</c:v>
                </c:pt>
                <c:pt idx="37">
                  <c:v>57</c:v>
                </c:pt>
                <c:pt idx="38">
                  <c:v>59</c:v>
                </c:pt>
                <c:pt idx="39">
                  <c:v>53</c:v>
                </c:pt>
                <c:pt idx="40">
                  <c:v>46</c:v>
                </c:pt>
                <c:pt idx="41">
                  <c:v>18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3F6-40D1-9339-FCD50CBE955E}"/>
            </c:ext>
          </c:extLst>
        </c:ser>
        <c:ser>
          <c:idx val="40"/>
          <c:order val="11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dag'!$AV$4:$AV$59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51</c:v>
                </c:pt>
                <c:pt idx="22">
                  <c:v>67</c:v>
                </c:pt>
                <c:pt idx="23">
                  <c:v>79</c:v>
                </c:pt>
                <c:pt idx="24">
                  <c:v>68</c:v>
                </c:pt>
                <c:pt idx="25">
                  <c:v>81</c:v>
                </c:pt>
                <c:pt idx="26">
                  <c:v>90</c:v>
                </c:pt>
                <c:pt idx="27">
                  <c:v>78</c:v>
                </c:pt>
                <c:pt idx="28">
                  <c:v>102</c:v>
                </c:pt>
                <c:pt idx="29">
                  <c:v>76</c:v>
                </c:pt>
                <c:pt idx="30">
                  <c:v>75</c:v>
                </c:pt>
                <c:pt idx="31">
                  <c:v>74</c:v>
                </c:pt>
                <c:pt idx="32">
                  <c:v>79</c:v>
                </c:pt>
                <c:pt idx="33">
                  <c:v>63</c:v>
                </c:pt>
                <c:pt idx="34">
                  <c:v>60</c:v>
                </c:pt>
                <c:pt idx="35">
                  <c:v>57</c:v>
                </c:pt>
                <c:pt idx="36">
                  <c:v>63</c:v>
                </c:pt>
                <c:pt idx="37">
                  <c:v>30</c:v>
                </c:pt>
                <c:pt idx="38">
                  <c:v>19</c:v>
                </c:pt>
                <c:pt idx="39">
                  <c:v>17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3F6-40D1-9339-FCD50CBE955E}"/>
            </c:ext>
          </c:extLst>
        </c:ser>
        <c:ser>
          <c:idx val="43"/>
          <c:order val="12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3F6-40D1-9339-FCD50CBE955E}"/>
            </c:ext>
          </c:extLst>
        </c:ser>
        <c:ser>
          <c:idx val="46"/>
          <c:order val="13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dag'!$AY$4:$AY$59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50</c:v>
                </c:pt>
                <c:pt idx="22">
                  <c:v>67</c:v>
                </c:pt>
                <c:pt idx="23">
                  <c:v>78</c:v>
                </c:pt>
                <c:pt idx="24">
                  <c:v>68</c:v>
                </c:pt>
                <c:pt idx="25">
                  <c:v>81</c:v>
                </c:pt>
                <c:pt idx="26">
                  <c:v>88</c:v>
                </c:pt>
                <c:pt idx="27">
                  <c:v>77</c:v>
                </c:pt>
                <c:pt idx="28">
                  <c:v>101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76</c:v>
                </c:pt>
                <c:pt idx="33">
                  <c:v>62</c:v>
                </c:pt>
                <c:pt idx="34">
                  <c:v>60</c:v>
                </c:pt>
                <c:pt idx="35">
                  <c:v>55</c:v>
                </c:pt>
                <c:pt idx="36">
                  <c:v>59</c:v>
                </c:pt>
                <c:pt idx="37">
                  <c:v>20</c:v>
                </c:pt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D3F6-40D1-9339-FCD50CBE955E}"/>
            </c:ext>
          </c:extLst>
        </c:ser>
        <c:ser>
          <c:idx val="49"/>
          <c:order val="14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dag'!$BB$4:$BB$59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43</c:v>
                </c:pt>
                <c:pt idx="20">
                  <c:v>44</c:v>
                </c:pt>
                <c:pt idx="21">
                  <c:v>50</c:v>
                </c:pt>
                <c:pt idx="22">
                  <c:v>67</c:v>
                </c:pt>
                <c:pt idx="23">
                  <c:v>75</c:v>
                </c:pt>
                <c:pt idx="24">
                  <c:v>66</c:v>
                </c:pt>
                <c:pt idx="25">
                  <c:v>79</c:v>
                </c:pt>
                <c:pt idx="26">
                  <c:v>87</c:v>
                </c:pt>
                <c:pt idx="27">
                  <c:v>76</c:v>
                </c:pt>
                <c:pt idx="28">
                  <c:v>99</c:v>
                </c:pt>
                <c:pt idx="29">
                  <c:v>66</c:v>
                </c:pt>
                <c:pt idx="30">
                  <c:v>62</c:v>
                </c:pt>
                <c:pt idx="31">
                  <c:v>63</c:v>
                </c:pt>
                <c:pt idx="32">
                  <c:v>67</c:v>
                </c:pt>
                <c:pt idx="33">
                  <c:v>56</c:v>
                </c:pt>
                <c:pt idx="34">
                  <c:v>56</c:v>
                </c:pt>
                <c:pt idx="35">
                  <c:v>45</c:v>
                </c:pt>
                <c:pt idx="36">
                  <c:v>38</c:v>
                </c:pt>
                <c:pt idx="3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D3F6-40D1-9339-FCD50CBE955E}"/>
            </c:ext>
          </c:extLst>
        </c:ser>
        <c:ser>
          <c:idx val="52"/>
          <c:order val="15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dag'!$BE$4:$BE$59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50</c:v>
                </c:pt>
                <c:pt idx="22">
                  <c:v>68</c:v>
                </c:pt>
                <c:pt idx="23">
                  <c:v>71</c:v>
                </c:pt>
                <c:pt idx="24">
                  <c:v>61</c:v>
                </c:pt>
                <c:pt idx="25">
                  <c:v>79</c:v>
                </c:pt>
                <c:pt idx="26">
                  <c:v>85</c:v>
                </c:pt>
                <c:pt idx="27">
                  <c:v>75</c:v>
                </c:pt>
                <c:pt idx="28">
                  <c:v>97</c:v>
                </c:pt>
                <c:pt idx="29">
                  <c:v>63</c:v>
                </c:pt>
                <c:pt idx="30">
                  <c:v>62</c:v>
                </c:pt>
                <c:pt idx="31">
                  <c:v>61</c:v>
                </c:pt>
                <c:pt idx="32">
                  <c:v>62</c:v>
                </c:pt>
                <c:pt idx="33">
                  <c:v>55</c:v>
                </c:pt>
                <c:pt idx="34">
                  <c:v>49</c:v>
                </c:pt>
                <c:pt idx="35">
                  <c:v>41</c:v>
                </c:pt>
                <c:pt idx="3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D3F6-40D1-9339-FCD50CBE955E}"/>
            </c:ext>
          </c:extLst>
        </c:ser>
        <c:ser>
          <c:idx val="55"/>
          <c:order val="1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dag'!$BH$4:$BH$59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49</c:v>
                </c:pt>
                <c:pt idx="22">
                  <c:v>68</c:v>
                </c:pt>
                <c:pt idx="23">
                  <c:v>69</c:v>
                </c:pt>
                <c:pt idx="24">
                  <c:v>60</c:v>
                </c:pt>
                <c:pt idx="25">
                  <c:v>78</c:v>
                </c:pt>
                <c:pt idx="26">
                  <c:v>82</c:v>
                </c:pt>
                <c:pt idx="27">
                  <c:v>70</c:v>
                </c:pt>
                <c:pt idx="28">
                  <c:v>90</c:v>
                </c:pt>
                <c:pt idx="29">
                  <c:v>55</c:v>
                </c:pt>
                <c:pt idx="30">
                  <c:v>52</c:v>
                </c:pt>
                <c:pt idx="31">
                  <c:v>50</c:v>
                </c:pt>
                <c:pt idx="32">
                  <c:v>54</c:v>
                </c:pt>
                <c:pt idx="33">
                  <c:v>45</c:v>
                </c:pt>
                <c:pt idx="34">
                  <c:v>31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D3F6-40D1-9339-FCD50CBE955E}"/>
            </c:ext>
          </c:extLst>
        </c:ser>
        <c:ser>
          <c:idx val="58"/>
          <c:order val="17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dag'!$BK$4:$BK$59</c:f>
              <c:numCache>
                <c:formatCode>0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48</c:v>
                </c:pt>
                <c:pt idx="22">
                  <c:v>69</c:v>
                </c:pt>
                <c:pt idx="23">
                  <c:v>68</c:v>
                </c:pt>
                <c:pt idx="24">
                  <c:v>59</c:v>
                </c:pt>
                <c:pt idx="25">
                  <c:v>76</c:v>
                </c:pt>
                <c:pt idx="26">
                  <c:v>71</c:v>
                </c:pt>
                <c:pt idx="27">
                  <c:v>65</c:v>
                </c:pt>
                <c:pt idx="28">
                  <c:v>77</c:v>
                </c:pt>
                <c:pt idx="29">
                  <c:v>43</c:v>
                </c:pt>
                <c:pt idx="30">
                  <c:v>31</c:v>
                </c:pt>
                <c:pt idx="31">
                  <c:v>26</c:v>
                </c:pt>
                <c:pt idx="32">
                  <c:v>33</c:v>
                </c:pt>
                <c:pt idx="33">
                  <c:v>21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D3F6-40D1-9339-FCD50CBE955E}"/>
            </c:ext>
          </c:extLst>
        </c:ser>
        <c:ser>
          <c:idx val="60"/>
          <c:order val="1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dag'!$BN$4:$BN$59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41</c:v>
                </c:pt>
                <c:pt idx="20">
                  <c:v>42</c:v>
                </c:pt>
                <c:pt idx="21">
                  <c:v>47</c:v>
                </c:pt>
                <c:pt idx="22">
                  <c:v>67</c:v>
                </c:pt>
                <c:pt idx="23">
                  <c:v>65</c:v>
                </c:pt>
                <c:pt idx="24">
                  <c:v>57</c:v>
                </c:pt>
                <c:pt idx="25">
                  <c:v>75</c:v>
                </c:pt>
                <c:pt idx="26">
                  <c:v>74</c:v>
                </c:pt>
                <c:pt idx="27">
                  <c:v>60</c:v>
                </c:pt>
                <c:pt idx="28">
                  <c:v>70</c:v>
                </c:pt>
                <c:pt idx="29">
                  <c:v>26</c:v>
                </c:pt>
                <c:pt idx="30">
                  <c:v>17</c:v>
                </c:pt>
                <c:pt idx="31">
                  <c:v>14</c:v>
                </c:pt>
                <c:pt idx="32">
                  <c:v>9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D3F6-40D1-9339-FCD50CBE955E}"/>
            </c:ext>
          </c:extLst>
        </c:ser>
        <c:ser>
          <c:idx val="63"/>
          <c:order val="1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dag'!$BQ$4:$BQ$59</c:f>
              <c:numCache>
                <c:formatCode>General</c:formatCode>
                <c:ptCount val="56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41</c:v>
                </c:pt>
                <c:pt idx="20">
                  <c:v>42</c:v>
                </c:pt>
                <c:pt idx="21">
                  <c:v>47</c:v>
                </c:pt>
                <c:pt idx="22">
                  <c:v>67</c:v>
                </c:pt>
                <c:pt idx="23">
                  <c:v>65</c:v>
                </c:pt>
                <c:pt idx="24">
                  <c:v>57</c:v>
                </c:pt>
                <c:pt idx="25">
                  <c:v>75</c:v>
                </c:pt>
                <c:pt idx="26">
                  <c:v>74</c:v>
                </c:pt>
                <c:pt idx="27">
                  <c:v>60</c:v>
                </c:pt>
                <c:pt idx="28">
                  <c:v>70</c:v>
                </c:pt>
                <c:pt idx="29">
                  <c:v>24</c:v>
                </c:pt>
                <c:pt idx="30">
                  <c:v>14</c:v>
                </c:pt>
                <c:pt idx="31">
                  <c:v>8</c:v>
                </c:pt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D3F6-40D1-9339-FCD50CBE955E}"/>
            </c:ext>
          </c:extLst>
        </c:ser>
        <c:ser>
          <c:idx val="65"/>
          <c:order val="20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dag'!$BT$4:$BT$59</c:f>
              <c:numCache>
                <c:formatCode>General</c:formatCode>
                <c:ptCount val="56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41</c:v>
                </c:pt>
                <c:pt idx="20">
                  <c:v>42</c:v>
                </c:pt>
                <c:pt idx="21">
                  <c:v>47</c:v>
                </c:pt>
                <c:pt idx="22">
                  <c:v>67</c:v>
                </c:pt>
                <c:pt idx="23">
                  <c:v>65</c:v>
                </c:pt>
                <c:pt idx="24">
                  <c:v>57</c:v>
                </c:pt>
                <c:pt idx="25">
                  <c:v>75</c:v>
                </c:pt>
                <c:pt idx="26">
                  <c:v>74</c:v>
                </c:pt>
                <c:pt idx="27">
                  <c:v>60</c:v>
                </c:pt>
                <c:pt idx="28">
                  <c:v>70</c:v>
                </c:pt>
                <c:pt idx="29">
                  <c:v>23</c:v>
                </c:pt>
                <c:pt idx="30">
                  <c:v>13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3F6-40D1-9339-FCD50CBE955E}"/>
            </c:ext>
          </c:extLst>
        </c:ser>
        <c:ser>
          <c:idx val="67"/>
          <c:order val="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dag'!$BW$4:$BW$59</c:f>
              <c:numCache>
                <c:formatCode>General</c:formatCode>
                <c:ptCount val="56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41</c:v>
                </c:pt>
                <c:pt idx="20">
                  <c:v>42</c:v>
                </c:pt>
                <c:pt idx="21">
                  <c:v>47</c:v>
                </c:pt>
                <c:pt idx="22">
                  <c:v>67</c:v>
                </c:pt>
                <c:pt idx="23">
                  <c:v>64</c:v>
                </c:pt>
                <c:pt idx="24">
                  <c:v>57</c:v>
                </c:pt>
                <c:pt idx="25">
                  <c:v>75</c:v>
                </c:pt>
                <c:pt idx="26">
                  <c:v>74</c:v>
                </c:pt>
                <c:pt idx="27">
                  <c:v>60</c:v>
                </c:pt>
                <c:pt idx="28">
                  <c:v>67</c:v>
                </c:pt>
                <c:pt idx="29">
                  <c:v>20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3F6-40D1-9339-FCD50CBE955E}"/>
            </c:ext>
          </c:extLst>
        </c:ser>
        <c:ser>
          <c:idx val="69"/>
          <c:order val="2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dag'!$BZ$4:$BZ$59</c:f>
              <c:numCache>
                <c:formatCode>General</c:formatCode>
                <c:ptCount val="56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41</c:v>
                </c:pt>
                <c:pt idx="20">
                  <c:v>42</c:v>
                </c:pt>
                <c:pt idx="21">
                  <c:v>45</c:v>
                </c:pt>
                <c:pt idx="22">
                  <c:v>65</c:v>
                </c:pt>
                <c:pt idx="23">
                  <c:v>58</c:v>
                </c:pt>
                <c:pt idx="24">
                  <c:v>54</c:v>
                </c:pt>
                <c:pt idx="25">
                  <c:v>67</c:v>
                </c:pt>
                <c:pt idx="26">
                  <c:v>66</c:v>
                </c:pt>
                <c:pt idx="27">
                  <c:v>53</c:v>
                </c:pt>
                <c:pt idx="28">
                  <c:v>47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3F6-40D1-9339-FCD50CBE955E}"/>
            </c:ext>
          </c:extLst>
        </c:ser>
        <c:ser>
          <c:idx val="72"/>
          <c:order val="23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dag'!$B$4:$B$59</c:f>
              <c:numCache>
                <c:formatCode>m/d/yyyy</c:formatCode>
                <c:ptCount val="56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</c:numCache>
            </c:numRef>
          </c:cat>
          <c:val>
            <c:numRef>
              <c:f>'Antal avlidna per dag'!$CC$4:$CC$59</c:f>
              <c:numCache>
                <c:formatCode>General</c:formatCode>
                <c:ptCount val="56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18</c:v>
                </c:pt>
                <c:pt idx="14">
                  <c:v>25</c:v>
                </c:pt>
                <c:pt idx="15">
                  <c:v>29</c:v>
                </c:pt>
                <c:pt idx="16">
                  <c:v>33</c:v>
                </c:pt>
                <c:pt idx="17">
                  <c:v>31</c:v>
                </c:pt>
                <c:pt idx="18">
                  <c:v>34</c:v>
                </c:pt>
                <c:pt idx="19">
                  <c:v>38</c:v>
                </c:pt>
                <c:pt idx="20">
                  <c:v>36</c:v>
                </c:pt>
                <c:pt idx="21">
                  <c:v>42</c:v>
                </c:pt>
                <c:pt idx="22">
                  <c:v>59</c:v>
                </c:pt>
                <c:pt idx="23">
                  <c:v>54</c:v>
                </c:pt>
                <c:pt idx="24">
                  <c:v>48</c:v>
                </c:pt>
                <c:pt idx="25">
                  <c:v>58</c:v>
                </c:pt>
                <c:pt idx="26">
                  <c:v>55</c:v>
                </c:pt>
                <c:pt idx="27">
                  <c:v>36</c:v>
                </c:pt>
                <c:pt idx="2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D3F6-40D1-9339-FCD50CBE955E}"/>
            </c:ext>
          </c:extLst>
        </c:ser>
        <c:ser>
          <c:idx val="0"/>
          <c:order val="2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dag'!$F$4:$F$62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83</c:v>
                </c:pt>
                <c:pt idx="41">
                  <c:v>62</c:v>
                </c:pt>
                <c:pt idx="42">
                  <c:v>76</c:v>
                </c:pt>
                <c:pt idx="43">
                  <c:v>83</c:v>
                </c:pt>
                <c:pt idx="44">
                  <c:v>85</c:v>
                </c:pt>
                <c:pt idx="45">
                  <c:v>73</c:v>
                </c:pt>
                <c:pt idx="46">
                  <c:v>70</c:v>
                </c:pt>
                <c:pt idx="47">
                  <c:v>71</c:v>
                </c:pt>
                <c:pt idx="48">
                  <c:v>69</c:v>
                </c:pt>
                <c:pt idx="49">
                  <c:v>71</c:v>
                </c:pt>
                <c:pt idx="50">
                  <c:v>64</c:v>
                </c:pt>
                <c:pt idx="51">
                  <c:v>67</c:v>
                </c:pt>
                <c:pt idx="52">
                  <c:v>61</c:v>
                </c:pt>
                <c:pt idx="53">
                  <c:v>60</c:v>
                </c:pt>
                <c:pt idx="54">
                  <c:v>57</c:v>
                </c:pt>
                <c:pt idx="55">
                  <c:v>37</c:v>
                </c:pt>
                <c:pt idx="56">
                  <c:v>32</c:v>
                </c:pt>
                <c:pt idx="57">
                  <c:v>21</c:v>
                </c:pt>
                <c:pt idx="5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F52-A97E-8D100F12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855247"/>
        <c:axId val="1355760175"/>
      </c:lineChart>
      <c:dateAx>
        <c:axId val="12628552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60175"/>
        <c:crosses val="autoZero"/>
        <c:auto val="1"/>
        <c:lblOffset val="100"/>
        <c:baseTimeUnit val="days"/>
      </c:dateAx>
      <c:valAx>
        <c:axId val="13557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5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'Totalt antal per åldersgrupp'!$B$2:$B$11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90</c:v>
                </c:pt>
                <c:pt idx="9">
                  <c:v>120</c:v>
                </c:pt>
              </c:numCache>
            </c:numRef>
          </c:cat>
          <c:val>
            <c:numRef>
              <c:f>'Totalt antal per åldersgrupp'!$C$2:$C$11</c:f>
              <c:numCache>
                <c:formatCode>0</c:formatCode>
                <c:ptCount val="10"/>
                <c:pt idx="0">
                  <c:v>59</c:v>
                </c:pt>
                <c:pt idx="1">
                  <c:v>156</c:v>
                </c:pt>
                <c:pt idx="2">
                  <c:v>754</c:v>
                </c:pt>
                <c:pt idx="3">
                  <c:v>951</c:v>
                </c:pt>
                <c:pt idx="4">
                  <c:v>1310</c:v>
                </c:pt>
                <c:pt idx="5">
                  <c:v>1759</c:v>
                </c:pt>
                <c:pt idx="6">
                  <c:v>1407</c:v>
                </c:pt>
                <c:pt idx="7">
                  <c:v>1419</c:v>
                </c:pt>
                <c:pt idx="8">
                  <c:v>1536</c:v>
                </c:pt>
                <c:pt idx="9">
                  <c:v>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E-4569-95D1-AF24A05CD9FD}"/>
            </c:ext>
          </c:extLst>
        </c:ser>
        <c:ser>
          <c:idx val="1"/>
          <c:order val="1"/>
          <c:tx>
            <c:v>Intensive care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'Totalt antal per åldersgrupp'!$B$2:$B$11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90</c:v>
                </c:pt>
                <c:pt idx="9">
                  <c:v>120</c:v>
                </c:pt>
              </c:numCache>
            </c:numRef>
          </c:cat>
          <c:val>
            <c:numRef>
              <c:f>'Totalt antal per åldersgrupp'!$D$2:$D$11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35</c:v>
                </c:pt>
                <c:pt idx="3">
                  <c:v>36</c:v>
                </c:pt>
                <c:pt idx="4">
                  <c:v>90</c:v>
                </c:pt>
                <c:pt idx="5">
                  <c:v>198</c:v>
                </c:pt>
                <c:pt idx="6">
                  <c:v>236</c:v>
                </c:pt>
                <c:pt idx="7">
                  <c:v>165</c:v>
                </c:pt>
                <c:pt idx="8">
                  <c:v>27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E-4569-95D1-AF24A05CD9FD}"/>
            </c:ext>
          </c:extLst>
        </c:ser>
        <c:ser>
          <c:idx val="2"/>
          <c:order val="2"/>
          <c:tx>
            <c:v>Deaths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'Totalt antal per åldersgrupp'!$B$2:$B$11</c:f>
              <c:numCache>
                <c:formatCode>General</c:formatCode>
                <c:ptCount val="10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90</c:v>
                </c:pt>
                <c:pt idx="9">
                  <c:v>120</c:v>
                </c:pt>
              </c:numCache>
            </c:numRef>
          </c:cat>
          <c:val>
            <c:numRef>
              <c:f>'Totalt antal per åldersgrupp'!$E$2:$E$11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34</c:v>
                </c:pt>
                <c:pt idx="6">
                  <c:v>64</c:v>
                </c:pt>
                <c:pt idx="7">
                  <c:v>228</c:v>
                </c:pt>
                <c:pt idx="8">
                  <c:v>362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E-4569-95D1-AF24A05C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596591"/>
        <c:axId val="1467912959"/>
      </c:barChart>
      <c:catAx>
        <c:axId val="105959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912959"/>
        <c:crosses val="autoZero"/>
        <c:auto val="1"/>
        <c:lblAlgn val="ctr"/>
        <c:lblOffset val="100"/>
        <c:noMultiLvlLbl val="0"/>
      </c:catAx>
      <c:valAx>
        <c:axId val="146791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9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Deaths/day</a:t>
            </a:r>
            <a:r>
              <a:rPr lang="en-US" baseline="0"/>
              <a:t> Stockholm vs 2018/2019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dag'!$B$109:$B$148</c:f>
              <c:numCache>
                <c:formatCode>d\-mmm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'Antal avlidna per dag'!$Z$108:$Z$147</c:f>
              <c:numCache>
                <c:formatCode>#,##0</c:formatCode>
                <c:ptCount val="40"/>
                <c:pt idx="0">
                  <c:v>70</c:v>
                </c:pt>
                <c:pt idx="1">
                  <c:v>51</c:v>
                </c:pt>
                <c:pt idx="2">
                  <c:v>54</c:v>
                </c:pt>
                <c:pt idx="3">
                  <c:v>48</c:v>
                </c:pt>
                <c:pt idx="4">
                  <c:v>50</c:v>
                </c:pt>
                <c:pt idx="5">
                  <c:v>49</c:v>
                </c:pt>
                <c:pt idx="6">
                  <c:v>41</c:v>
                </c:pt>
                <c:pt idx="7">
                  <c:v>63</c:v>
                </c:pt>
                <c:pt idx="8">
                  <c:v>51</c:v>
                </c:pt>
                <c:pt idx="9">
                  <c:v>59</c:v>
                </c:pt>
                <c:pt idx="10">
                  <c:v>53</c:v>
                </c:pt>
                <c:pt idx="11">
                  <c:v>51</c:v>
                </c:pt>
                <c:pt idx="12">
                  <c:v>49</c:v>
                </c:pt>
                <c:pt idx="13">
                  <c:v>42</c:v>
                </c:pt>
                <c:pt idx="14">
                  <c:v>49</c:v>
                </c:pt>
                <c:pt idx="15">
                  <c:v>50</c:v>
                </c:pt>
                <c:pt idx="16">
                  <c:v>42</c:v>
                </c:pt>
                <c:pt idx="17">
                  <c:v>45</c:v>
                </c:pt>
                <c:pt idx="18">
                  <c:v>41</c:v>
                </c:pt>
                <c:pt idx="19">
                  <c:v>48</c:v>
                </c:pt>
                <c:pt idx="20">
                  <c:v>49</c:v>
                </c:pt>
                <c:pt idx="21">
                  <c:v>41</c:v>
                </c:pt>
                <c:pt idx="22">
                  <c:v>53</c:v>
                </c:pt>
                <c:pt idx="23">
                  <c:v>64</c:v>
                </c:pt>
                <c:pt idx="24">
                  <c:v>37</c:v>
                </c:pt>
                <c:pt idx="25">
                  <c:v>46</c:v>
                </c:pt>
                <c:pt idx="26">
                  <c:v>44</c:v>
                </c:pt>
                <c:pt idx="27">
                  <c:v>58</c:v>
                </c:pt>
                <c:pt idx="28">
                  <c:v>59</c:v>
                </c:pt>
                <c:pt idx="29">
                  <c:v>38</c:v>
                </c:pt>
                <c:pt idx="30">
                  <c:v>42</c:v>
                </c:pt>
                <c:pt idx="31">
                  <c:v>52</c:v>
                </c:pt>
                <c:pt idx="32">
                  <c:v>72</c:v>
                </c:pt>
                <c:pt idx="33">
                  <c:v>59</c:v>
                </c:pt>
                <c:pt idx="34">
                  <c:v>39</c:v>
                </c:pt>
                <c:pt idx="35">
                  <c:v>56</c:v>
                </c:pt>
                <c:pt idx="36">
                  <c:v>58</c:v>
                </c:pt>
                <c:pt idx="37">
                  <c:v>54</c:v>
                </c:pt>
                <c:pt idx="38">
                  <c:v>54</c:v>
                </c:pt>
                <c:pt idx="3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3-4027-B17F-0AF8D73792A4}"/>
            </c:ext>
          </c:extLst>
        </c:ser>
        <c:ser>
          <c:idx val="1"/>
          <c:order val="1"/>
          <c:tx>
            <c:v>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dag'!$B$109:$B$148</c:f>
              <c:numCache>
                <c:formatCode>d\-mmm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'Antal avlidna per dag'!$AA$109:$AA$148</c:f>
              <c:numCache>
                <c:formatCode>General</c:formatCode>
                <c:ptCount val="40"/>
                <c:pt idx="0">
                  <c:v>54</c:v>
                </c:pt>
                <c:pt idx="1">
                  <c:v>39</c:v>
                </c:pt>
                <c:pt idx="2">
                  <c:v>31</c:v>
                </c:pt>
                <c:pt idx="3">
                  <c:v>40</c:v>
                </c:pt>
                <c:pt idx="4">
                  <c:v>48</c:v>
                </c:pt>
                <c:pt idx="5">
                  <c:v>44</c:v>
                </c:pt>
                <c:pt idx="6">
                  <c:v>34</c:v>
                </c:pt>
                <c:pt idx="7">
                  <c:v>50</c:v>
                </c:pt>
                <c:pt idx="8">
                  <c:v>49</c:v>
                </c:pt>
                <c:pt idx="9">
                  <c:v>45</c:v>
                </c:pt>
                <c:pt idx="10">
                  <c:v>43</c:v>
                </c:pt>
                <c:pt idx="11">
                  <c:v>51</c:v>
                </c:pt>
                <c:pt idx="12">
                  <c:v>36</c:v>
                </c:pt>
                <c:pt idx="13">
                  <c:v>47</c:v>
                </c:pt>
                <c:pt idx="14">
                  <c:v>52</c:v>
                </c:pt>
                <c:pt idx="15">
                  <c:v>41</c:v>
                </c:pt>
                <c:pt idx="16">
                  <c:v>52</c:v>
                </c:pt>
                <c:pt idx="17">
                  <c:v>37</c:v>
                </c:pt>
                <c:pt idx="18">
                  <c:v>45</c:v>
                </c:pt>
                <c:pt idx="19">
                  <c:v>34</c:v>
                </c:pt>
                <c:pt idx="20">
                  <c:v>34</c:v>
                </c:pt>
                <c:pt idx="21">
                  <c:v>37</c:v>
                </c:pt>
                <c:pt idx="22">
                  <c:v>37</c:v>
                </c:pt>
                <c:pt idx="23">
                  <c:v>45</c:v>
                </c:pt>
                <c:pt idx="24">
                  <c:v>46</c:v>
                </c:pt>
                <c:pt idx="25">
                  <c:v>42</c:v>
                </c:pt>
                <c:pt idx="26">
                  <c:v>40</c:v>
                </c:pt>
                <c:pt idx="27">
                  <c:v>44</c:v>
                </c:pt>
                <c:pt idx="28">
                  <c:v>48</c:v>
                </c:pt>
                <c:pt idx="29">
                  <c:v>45</c:v>
                </c:pt>
                <c:pt idx="30">
                  <c:v>39</c:v>
                </c:pt>
                <c:pt idx="31" formatCode="#,##0">
                  <c:v>40</c:v>
                </c:pt>
                <c:pt idx="32" formatCode="#,##0">
                  <c:v>42</c:v>
                </c:pt>
                <c:pt idx="33" formatCode="#,##0">
                  <c:v>41</c:v>
                </c:pt>
                <c:pt idx="34" formatCode="#,##0">
                  <c:v>42</c:v>
                </c:pt>
                <c:pt idx="35" formatCode="#,##0">
                  <c:v>56</c:v>
                </c:pt>
                <c:pt idx="36" formatCode="#,##0">
                  <c:v>35</c:v>
                </c:pt>
                <c:pt idx="37" formatCode="#,##0">
                  <c:v>41</c:v>
                </c:pt>
                <c:pt idx="38" formatCode="#,##0">
                  <c:v>50</c:v>
                </c:pt>
                <c:pt idx="39" formatCode="#,##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3-4027-B17F-0AF8D73792A4}"/>
            </c:ext>
          </c:extLst>
        </c:ser>
        <c:ser>
          <c:idx val="2"/>
          <c:order val="2"/>
          <c:tx>
            <c:v>2020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dag'!$B$109:$B$148</c:f>
              <c:numCache>
                <c:formatCode>d\-mmm</c:formatCode>
                <c:ptCount val="4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</c:numCache>
            </c:numRef>
          </c:cat>
          <c:val>
            <c:numRef>
              <c:f>'Antal avlidna per dag'!$AB$109:$AB$148</c:f>
              <c:numCache>
                <c:formatCode>#,##0</c:formatCode>
                <c:ptCount val="40"/>
                <c:pt idx="0">
                  <c:v>54</c:v>
                </c:pt>
                <c:pt idx="1">
                  <c:v>43</c:v>
                </c:pt>
                <c:pt idx="2">
                  <c:v>41</c:v>
                </c:pt>
                <c:pt idx="3">
                  <c:v>39</c:v>
                </c:pt>
                <c:pt idx="4">
                  <c:v>51</c:v>
                </c:pt>
                <c:pt idx="5">
                  <c:v>45</c:v>
                </c:pt>
                <c:pt idx="6">
                  <c:v>48</c:v>
                </c:pt>
                <c:pt idx="7">
                  <c:v>44</c:v>
                </c:pt>
                <c:pt idx="8">
                  <c:v>44</c:v>
                </c:pt>
                <c:pt idx="9">
                  <c:v>37</c:v>
                </c:pt>
                <c:pt idx="10">
                  <c:v>43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42</c:v>
                </c:pt>
                <c:pt idx="15">
                  <c:v>50</c:v>
                </c:pt>
                <c:pt idx="16">
                  <c:v>43</c:v>
                </c:pt>
                <c:pt idx="17">
                  <c:v>41</c:v>
                </c:pt>
                <c:pt idx="18">
                  <c:v>47</c:v>
                </c:pt>
                <c:pt idx="19">
                  <c:v>53</c:v>
                </c:pt>
                <c:pt idx="20">
                  <c:v>46</c:v>
                </c:pt>
                <c:pt idx="21">
                  <c:v>56</c:v>
                </c:pt>
                <c:pt idx="22">
                  <c:v>61</c:v>
                </c:pt>
                <c:pt idx="23">
                  <c:v>66</c:v>
                </c:pt>
                <c:pt idx="24">
                  <c:v>51</c:v>
                </c:pt>
                <c:pt idx="25">
                  <c:v>67</c:v>
                </c:pt>
                <c:pt idx="26">
                  <c:v>74</c:v>
                </c:pt>
                <c:pt idx="27">
                  <c:v>76</c:v>
                </c:pt>
                <c:pt idx="28">
                  <c:v>77</c:v>
                </c:pt>
                <c:pt idx="29">
                  <c:v>82</c:v>
                </c:pt>
                <c:pt idx="30">
                  <c:v>72</c:v>
                </c:pt>
                <c:pt idx="31">
                  <c:v>69</c:v>
                </c:pt>
                <c:pt idx="32">
                  <c:v>97</c:v>
                </c:pt>
                <c:pt idx="33">
                  <c:v>88</c:v>
                </c:pt>
                <c:pt idx="34">
                  <c:v>73</c:v>
                </c:pt>
                <c:pt idx="35">
                  <c:v>103</c:v>
                </c:pt>
                <c:pt idx="36">
                  <c:v>95</c:v>
                </c:pt>
                <c:pt idx="37">
                  <c:v>64</c:v>
                </c:pt>
                <c:pt idx="38">
                  <c:v>60</c:v>
                </c:pt>
                <c:pt idx="3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3-4027-B17F-0AF8D737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41792"/>
        <c:axId val="1359389311"/>
      </c:lineChart>
      <c:dateAx>
        <c:axId val="85941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89311"/>
        <c:crosses val="autoZero"/>
        <c:auto val="1"/>
        <c:lblOffset val="100"/>
        <c:baseTimeUnit val="days"/>
      </c:dateAx>
      <c:valAx>
        <c:axId val="13593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FHM</a:t>
            </a:r>
            <a:r>
              <a:rPr lang="en-US" baseline="0"/>
              <a:t> reports, April 4/22 vs 5/6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dag'!$AP$4:$AP$46</c:f>
              <c:numCache>
                <c:formatCode>0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24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44</c:v>
                </c:pt>
                <c:pt idx="20">
                  <c:v>46</c:v>
                </c:pt>
                <c:pt idx="21">
                  <c:v>51</c:v>
                </c:pt>
                <c:pt idx="22">
                  <c:v>69</c:v>
                </c:pt>
                <c:pt idx="23">
                  <c:v>81</c:v>
                </c:pt>
                <c:pt idx="24">
                  <c:v>71</c:v>
                </c:pt>
                <c:pt idx="25">
                  <c:v>84</c:v>
                </c:pt>
                <c:pt idx="26">
                  <c:v>89</c:v>
                </c:pt>
                <c:pt idx="27">
                  <c:v>82</c:v>
                </c:pt>
                <c:pt idx="28">
                  <c:v>110</c:v>
                </c:pt>
                <c:pt idx="29">
                  <c:v>85</c:v>
                </c:pt>
                <c:pt idx="30">
                  <c:v>84</c:v>
                </c:pt>
                <c:pt idx="31">
                  <c:v>93</c:v>
                </c:pt>
                <c:pt idx="32">
                  <c:v>94</c:v>
                </c:pt>
                <c:pt idx="33">
                  <c:v>84</c:v>
                </c:pt>
                <c:pt idx="34">
                  <c:v>81</c:v>
                </c:pt>
                <c:pt idx="35">
                  <c:v>96</c:v>
                </c:pt>
                <c:pt idx="36">
                  <c:v>96</c:v>
                </c:pt>
                <c:pt idx="37">
                  <c:v>57</c:v>
                </c:pt>
                <c:pt idx="38">
                  <c:v>59</c:v>
                </c:pt>
                <c:pt idx="39">
                  <c:v>53</c:v>
                </c:pt>
                <c:pt idx="40">
                  <c:v>46</c:v>
                </c:pt>
                <c:pt idx="41">
                  <c:v>18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8-417A-9550-2C58B79FD84F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dag'!$F$4:$F$62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83</c:v>
                </c:pt>
                <c:pt idx="41">
                  <c:v>62</c:v>
                </c:pt>
                <c:pt idx="42">
                  <c:v>76</c:v>
                </c:pt>
                <c:pt idx="43">
                  <c:v>83</c:v>
                </c:pt>
                <c:pt idx="44">
                  <c:v>85</c:v>
                </c:pt>
                <c:pt idx="45">
                  <c:v>73</c:v>
                </c:pt>
                <c:pt idx="46">
                  <c:v>70</c:v>
                </c:pt>
                <c:pt idx="47">
                  <c:v>71</c:v>
                </c:pt>
                <c:pt idx="48">
                  <c:v>69</c:v>
                </c:pt>
                <c:pt idx="49">
                  <c:v>71</c:v>
                </c:pt>
                <c:pt idx="50">
                  <c:v>64</c:v>
                </c:pt>
                <c:pt idx="51">
                  <c:v>67</c:v>
                </c:pt>
                <c:pt idx="52">
                  <c:v>61</c:v>
                </c:pt>
                <c:pt idx="53">
                  <c:v>60</c:v>
                </c:pt>
                <c:pt idx="54">
                  <c:v>57</c:v>
                </c:pt>
                <c:pt idx="55">
                  <c:v>37</c:v>
                </c:pt>
                <c:pt idx="56">
                  <c:v>32</c:v>
                </c:pt>
                <c:pt idx="57">
                  <c:v>21</c:v>
                </c:pt>
                <c:pt idx="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E-4CE0-83C0-CE35DFB0C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716556112"/>
        <c:axId val="1048759872"/>
      </c:barChart>
      <c:dateAx>
        <c:axId val="1716556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759872"/>
        <c:crosses val="autoZero"/>
        <c:auto val="1"/>
        <c:lblOffset val="100"/>
        <c:baseTimeUnit val="days"/>
      </c:dateAx>
      <c:valAx>
        <c:axId val="10487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Reliable data vs reported deaths </a:t>
            </a:r>
          </a:p>
        </c:rich>
      </c:tx>
      <c:layout>
        <c:manualLayout>
          <c:xMode val="edge"/>
          <c:yMode val="edge"/>
          <c:x val="0.26499582286179674"/>
          <c:y val="5.425580332892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rgbClr val="0070C0"/>
                </a:solidFill>
                <a:prstDash val="dash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dag'!$F$4:$F$46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83</c:v>
                </c:pt>
                <c:pt idx="41">
                  <c:v>62</c:v>
                </c:pt>
                <c:pt idx="4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2-44C3-B44C-017839091F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dash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dag'!$CG$4:$CG$61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11</c:v>
                </c:pt>
                <c:pt idx="14">
                  <c:v>26</c:v>
                </c:pt>
                <c:pt idx="15">
                  <c:v>15</c:v>
                </c:pt>
                <c:pt idx="16">
                  <c:v>28</c:v>
                </c:pt>
                <c:pt idx="17">
                  <c:v>0</c:v>
                </c:pt>
                <c:pt idx="18">
                  <c:v>5</c:v>
                </c:pt>
                <c:pt idx="19">
                  <c:v>36</c:v>
                </c:pt>
                <c:pt idx="20">
                  <c:v>34</c:v>
                </c:pt>
                <c:pt idx="21">
                  <c:v>59</c:v>
                </c:pt>
                <c:pt idx="22">
                  <c:v>69</c:v>
                </c:pt>
                <c:pt idx="23">
                  <c:v>50</c:v>
                </c:pt>
                <c:pt idx="24">
                  <c:v>15</c:v>
                </c:pt>
                <c:pt idx="25">
                  <c:v>28</c:v>
                </c:pt>
                <c:pt idx="26">
                  <c:v>76</c:v>
                </c:pt>
                <c:pt idx="27">
                  <c:v>114</c:v>
                </c:pt>
                <c:pt idx="28">
                  <c:v>96</c:v>
                </c:pt>
                <c:pt idx="29">
                  <c:v>106</c:v>
                </c:pt>
                <c:pt idx="30">
                  <c:v>77</c:v>
                </c:pt>
                <c:pt idx="31">
                  <c:v>17</c:v>
                </c:pt>
                <c:pt idx="32">
                  <c:v>12</c:v>
                </c:pt>
                <c:pt idx="33">
                  <c:v>20</c:v>
                </c:pt>
                <c:pt idx="34">
                  <c:v>114</c:v>
                </c:pt>
                <c:pt idx="35">
                  <c:v>170</c:v>
                </c:pt>
                <c:pt idx="36">
                  <c:v>130</c:v>
                </c:pt>
                <c:pt idx="37">
                  <c:v>67</c:v>
                </c:pt>
                <c:pt idx="38">
                  <c:v>111</c:v>
                </c:pt>
                <c:pt idx="39">
                  <c:v>29</c:v>
                </c:pt>
                <c:pt idx="40">
                  <c:v>40</c:v>
                </c:pt>
                <c:pt idx="41">
                  <c:v>185</c:v>
                </c:pt>
                <c:pt idx="42">
                  <c:v>172</c:v>
                </c:pt>
                <c:pt idx="43">
                  <c:v>84</c:v>
                </c:pt>
                <c:pt idx="44">
                  <c:v>131</c:v>
                </c:pt>
                <c:pt idx="45">
                  <c:v>40</c:v>
                </c:pt>
                <c:pt idx="46">
                  <c:v>2</c:v>
                </c:pt>
                <c:pt idx="47">
                  <c:v>80</c:v>
                </c:pt>
                <c:pt idx="48">
                  <c:v>81</c:v>
                </c:pt>
                <c:pt idx="49">
                  <c:v>107</c:v>
                </c:pt>
                <c:pt idx="50">
                  <c:v>124</c:v>
                </c:pt>
                <c:pt idx="51">
                  <c:v>67</c:v>
                </c:pt>
                <c:pt idx="52">
                  <c:v>16</c:v>
                </c:pt>
                <c:pt idx="53">
                  <c:v>10</c:v>
                </c:pt>
                <c:pt idx="54">
                  <c:v>90</c:v>
                </c:pt>
                <c:pt idx="55">
                  <c:v>85</c:v>
                </c:pt>
                <c:pt idx="56">
                  <c:v>87</c:v>
                </c:pt>
                <c:pt idx="5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F2-44C3-B44C-017839091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721232"/>
        <c:axId val="1704508240"/>
      </c:barChart>
      <c:dateAx>
        <c:axId val="1059721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08240"/>
        <c:crosses val="autoZero"/>
        <c:auto val="1"/>
        <c:lblOffset val="100"/>
        <c:baseTimeUnit val="days"/>
      </c:dateAx>
      <c:valAx>
        <c:axId val="17045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Deaths/Day,</a:t>
            </a:r>
            <a:r>
              <a:rPr lang="en-US" baseline="0"/>
              <a:t> All reports vs projections</a:t>
            </a:r>
            <a:endParaRPr lang="en-US"/>
          </a:p>
        </c:rich>
      </c:tx>
      <c:layout>
        <c:manualLayout>
          <c:xMode val="edge"/>
          <c:yMode val="edge"/>
          <c:x val="0.27684888158943372"/>
          <c:y val="1.7502402784001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855945904656714E-2"/>
          <c:y val="0.13449630104130272"/>
          <c:w val="0.86513195479170213"/>
          <c:h val="0.64695568452102514"/>
        </c:manualLayout>
      </c:layout>
      <c:barChart>
        <c:barDir val="col"/>
        <c:grouping val="clustered"/>
        <c:varyColors val="0"/>
        <c:ser>
          <c:idx val="0"/>
          <c:order val="0"/>
          <c:tx>
            <c:v>8-Apr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dag'!$CC$4:$CC$42</c:f>
              <c:numCache>
                <c:formatCode>General</c:formatCode>
                <c:ptCount val="39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18</c:v>
                </c:pt>
                <c:pt idx="14">
                  <c:v>25</c:v>
                </c:pt>
                <c:pt idx="15">
                  <c:v>29</c:v>
                </c:pt>
                <c:pt idx="16">
                  <c:v>33</c:v>
                </c:pt>
                <c:pt idx="17">
                  <c:v>31</c:v>
                </c:pt>
                <c:pt idx="18">
                  <c:v>34</c:v>
                </c:pt>
                <c:pt idx="19">
                  <c:v>38</c:v>
                </c:pt>
                <c:pt idx="20">
                  <c:v>36</c:v>
                </c:pt>
                <c:pt idx="21">
                  <c:v>42</c:v>
                </c:pt>
                <c:pt idx="22">
                  <c:v>59</c:v>
                </c:pt>
                <c:pt idx="23">
                  <c:v>54</c:v>
                </c:pt>
                <c:pt idx="24">
                  <c:v>48</c:v>
                </c:pt>
                <c:pt idx="25">
                  <c:v>58</c:v>
                </c:pt>
                <c:pt idx="26">
                  <c:v>55</c:v>
                </c:pt>
                <c:pt idx="27">
                  <c:v>36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3-42F9-A8BD-BFCA749901B6}"/>
            </c:ext>
          </c:extLst>
        </c:ser>
        <c:ser>
          <c:idx val="1"/>
          <c:order val="1"/>
          <c:tx>
            <c:v>10-Apr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dag'!$BW$4:$BW$34</c:f>
              <c:numCache>
                <c:formatCode>General</c:formatCode>
                <c:ptCount val="31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41</c:v>
                </c:pt>
                <c:pt idx="20">
                  <c:v>42</c:v>
                </c:pt>
                <c:pt idx="21">
                  <c:v>47</c:v>
                </c:pt>
                <c:pt idx="22">
                  <c:v>67</c:v>
                </c:pt>
                <c:pt idx="23">
                  <c:v>64</c:v>
                </c:pt>
                <c:pt idx="24">
                  <c:v>57</c:v>
                </c:pt>
                <c:pt idx="25">
                  <c:v>75</c:v>
                </c:pt>
                <c:pt idx="26">
                  <c:v>74</c:v>
                </c:pt>
                <c:pt idx="27">
                  <c:v>60</c:v>
                </c:pt>
                <c:pt idx="28">
                  <c:v>67</c:v>
                </c:pt>
                <c:pt idx="29">
                  <c:v>20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3-42F9-A8BD-BFCA749901B6}"/>
            </c:ext>
          </c:extLst>
        </c:ser>
        <c:ser>
          <c:idx val="2"/>
          <c:order val="2"/>
          <c:tx>
            <c:v>12-Apr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dag'!$BQ$4:$BQ$36</c:f>
              <c:numCache>
                <c:formatCode>General</c:formatCode>
                <c:ptCount val="33"/>
                <c:pt idx="0" formatCode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41</c:v>
                </c:pt>
                <c:pt idx="20">
                  <c:v>42</c:v>
                </c:pt>
                <c:pt idx="21">
                  <c:v>47</c:v>
                </c:pt>
                <c:pt idx="22">
                  <c:v>67</c:v>
                </c:pt>
                <c:pt idx="23">
                  <c:v>65</c:v>
                </c:pt>
                <c:pt idx="24">
                  <c:v>57</c:v>
                </c:pt>
                <c:pt idx="25">
                  <c:v>75</c:v>
                </c:pt>
                <c:pt idx="26">
                  <c:v>74</c:v>
                </c:pt>
                <c:pt idx="27">
                  <c:v>60</c:v>
                </c:pt>
                <c:pt idx="28">
                  <c:v>70</c:v>
                </c:pt>
                <c:pt idx="29">
                  <c:v>24</c:v>
                </c:pt>
                <c:pt idx="30">
                  <c:v>14</c:v>
                </c:pt>
                <c:pt idx="31">
                  <c:v>8</c:v>
                </c:pt>
                <c:pt idx="3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3-42F9-A8BD-BFCA749901B6}"/>
            </c:ext>
          </c:extLst>
        </c:ser>
        <c:ser>
          <c:idx val="3"/>
          <c:order val="3"/>
          <c:tx>
            <c:v>14-Apr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dag'!$BK$4:$BK$39</c:f>
              <c:numCache>
                <c:formatCode>0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48</c:v>
                </c:pt>
                <c:pt idx="22">
                  <c:v>69</c:v>
                </c:pt>
                <c:pt idx="23">
                  <c:v>68</c:v>
                </c:pt>
                <c:pt idx="24">
                  <c:v>59</c:v>
                </c:pt>
                <c:pt idx="25">
                  <c:v>76</c:v>
                </c:pt>
                <c:pt idx="26">
                  <c:v>71</c:v>
                </c:pt>
                <c:pt idx="27">
                  <c:v>65</c:v>
                </c:pt>
                <c:pt idx="28">
                  <c:v>77</c:v>
                </c:pt>
                <c:pt idx="29">
                  <c:v>43</c:v>
                </c:pt>
                <c:pt idx="30">
                  <c:v>31</c:v>
                </c:pt>
                <c:pt idx="31">
                  <c:v>26</c:v>
                </c:pt>
                <c:pt idx="32">
                  <c:v>33</c:v>
                </c:pt>
                <c:pt idx="33">
                  <c:v>21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3-42F9-A8BD-BFCA749901B6}"/>
            </c:ext>
          </c:extLst>
        </c:ser>
        <c:ser>
          <c:idx val="4"/>
          <c:order val="4"/>
          <c:tx>
            <c:v>16-Apr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dag'!$BE$4:$BE$40</c:f>
              <c:numCache>
                <c:formatCode>0</c:formatCode>
                <c:ptCount val="3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50</c:v>
                </c:pt>
                <c:pt idx="22">
                  <c:v>68</c:v>
                </c:pt>
                <c:pt idx="23">
                  <c:v>71</c:v>
                </c:pt>
                <c:pt idx="24">
                  <c:v>61</c:v>
                </c:pt>
                <c:pt idx="25">
                  <c:v>79</c:v>
                </c:pt>
                <c:pt idx="26">
                  <c:v>85</c:v>
                </c:pt>
                <c:pt idx="27">
                  <c:v>75</c:v>
                </c:pt>
                <c:pt idx="28">
                  <c:v>97</c:v>
                </c:pt>
                <c:pt idx="29">
                  <c:v>63</c:v>
                </c:pt>
                <c:pt idx="30">
                  <c:v>62</c:v>
                </c:pt>
                <c:pt idx="31">
                  <c:v>61</c:v>
                </c:pt>
                <c:pt idx="32">
                  <c:v>62</c:v>
                </c:pt>
                <c:pt idx="33">
                  <c:v>55</c:v>
                </c:pt>
                <c:pt idx="34">
                  <c:v>49</c:v>
                </c:pt>
                <c:pt idx="35">
                  <c:v>41</c:v>
                </c:pt>
                <c:pt idx="3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3-42F9-A8BD-BFCA749901B6}"/>
            </c:ext>
          </c:extLst>
        </c:ser>
        <c:ser>
          <c:idx val="6"/>
          <c:order val="5"/>
          <c:tx>
            <c:v>17-Apr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dag'!$BB$4:$BB$41</c:f>
              <c:numCache>
                <c:formatCode>0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43</c:v>
                </c:pt>
                <c:pt idx="20">
                  <c:v>44</c:v>
                </c:pt>
                <c:pt idx="21">
                  <c:v>50</c:v>
                </c:pt>
                <c:pt idx="22">
                  <c:v>67</c:v>
                </c:pt>
                <c:pt idx="23">
                  <c:v>75</c:v>
                </c:pt>
                <c:pt idx="24">
                  <c:v>66</c:v>
                </c:pt>
                <c:pt idx="25">
                  <c:v>79</c:v>
                </c:pt>
                <c:pt idx="26">
                  <c:v>87</c:v>
                </c:pt>
                <c:pt idx="27">
                  <c:v>76</c:v>
                </c:pt>
                <c:pt idx="28">
                  <c:v>99</c:v>
                </c:pt>
                <c:pt idx="29">
                  <c:v>66</c:v>
                </c:pt>
                <c:pt idx="30">
                  <c:v>62</c:v>
                </c:pt>
                <c:pt idx="31">
                  <c:v>63</c:v>
                </c:pt>
                <c:pt idx="32">
                  <c:v>67</c:v>
                </c:pt>
                <c:pt idx="33">
                  <c:v>56</c:v>
                </c:pt>
                <c:pt idx="34">
                  <c:v>56</c:v>
                </c:pt>
                <c:pt idx="35">
                  <c:v>45</c:v>
                </c:pt>
                <c:pt idx="36">
                  <c:v>38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53-42F9-A8BD-BFCA749901B6}"/>
            </c:ext>
          </c:extLst>
        </c:ser>
        <c:ser>
          <c:idx val="5"/>
          <c:order val="6"/>
          <c:tx>
            <c:v>20-Apr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dag'!$AV$4:$AV$44</c:f>
              <c:numCache>
                <c:formatCode>0</c:formatCode>
                <c:ptCount val="4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45</c:v>
                </c:pt>
                <c:pt idx="21">
                  <c:v>51</c:v>
                </c:pt>
                <c:pt idx="22">
                  <c:v>67</c:v>
                </c:pt>
                <c:pt idx="23">
                  <c:v>79</c:v>
                </c:pt>
                <c:pt idx="24">
                  <c:v>68</c:v>
                </c:pt>
                <c:pt idx="25">
                  <c:v>81</c:v>
                </c:pt>
                <c:pt idx="26">
                  <c:v>90</c:v>
                </c:pt>
                <c:pt idx="27">
                  <c:v>78</c:v>
                </c:pt>
                <c:pt idx="28">
                  <c:v>102</c:v>
                </c:pt>
                <c:pt idx="29">
                  <c:v>76</c:v>
                </c:pt>
                <c:pt idx="30">
                  <c:v>75</c:v>
                </c:pt>
                <c:pt idx="31">
                  <c:v>74</c:v>
                </c:pt>
                <c:pt idx="32">
                  <c:v>79</c:v>
                </c:pt>
                <c:pt idx="33">
                  <c:v>63</c:v>
                </c:pt>
                <c:pt idx="34">
                  <c:v>60</c:v>
                </c:pt>
                <c:pt idx="35">
                  <c:v>57</c:v>
                </c:pt>
                <c:pt idx="36">
                  <c:v>63</c:v>
                </c:pt>
                <c:pt idx="37">
                  <c:v>30</c:v>
                </c:pt>
                <c:pt idx="38">
                  <c:v>19</c:v>
                </c:pt>
                <c:pt idx="39">
                  <c:v>17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3-43B4-AEDD-C9EE309BE381}"/>
            </c:ext>
          </c:extLst>
        </c:ser>
        <c:ser>
          <c:idx val="7"/>
          <c:order val="7"/>
          <c:tx>
            <c:v>21-Apr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dag'!$AS$4:$AS$45</c:f>
              <c:numCache>
                <c:formatCode>0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25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44</c:v>
                </c:pt>
                <c:pt idx="20">
                  <c:v>45</c:v>
                </c:pt>
                <c:pt idx="21">
                  <c:v>52</c:v>
                </c:pt>
                <c:pt idx="22">
                  <c:v>67</c:v>
                </c:pt>
                <c:pt idx="23">
                  <c:v>81</c:v>
                </c:pt>
                <c:pt idx="24">
                  <c:v>69</c:v>
                </c:pt>
                <c:pt idx="25">
                  <c:v>82</c:v>
                </c:pt>
                <c:pt idx="26">
                  <c:v>90</c:v>
                </c:pt>
                <c:pt idx="27">
                  <c:v>81</c:v>
                </c:pt>
                <c:pt idx="28">
                  <c:v>106</c:v>
                </c:pt>
                <c:pt idx="29">
                  <c:v>79</c:v>
                </c:pt>
                <c:pt idx="30">
                  <c:v>78</c:v>
                </c:pt>
                <c:pt idx="31">
                  <c:v>84</c:v>
                </c:pt>
                <c:pt idx="32">
                  <c:v>86</c:v>
                </c:pt>
                <c:pt idx="33">
                  <c:v>72</c:v>
                </c:pt>
                <c:pt idx="34">
                  <c:v>67</c:v>
                </c:pt>
                <c:pt idx="35">
                  <c:v>77</c:v>
                </c:pt>
                <c:pt idx="36">
                  <c:v>78</c:v>
                </c:pt>
                <c:pt idx="37">
                  <c:v>49</c:v>
                </c:pt>
                <c:pt idx="38">
                  <c:v>51</c:v>
                </c:pt>
                <c:pt idx="39">
                  <c:v>43</c:v>
                </c:pt>
                <c:pt idx="40">
                  <c:v>21</c:v>
                </c:pt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0-4B75-BFCA-E1334775E1CF}"/>
            </c:ext>
          </c:extLst>
        </c:ser>
        <c:ser>
          <c:idx val="10"/>
          <c:order val="9"/>
          <c:tx>
            <c:v>22-Apr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dag'!$AP$4:$AP$46</c:f>
              <c:numCache>
                <c:formatCode>0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24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44</c:v>
                </c:pt>
                <c:pt idx="20">
                  <c:v>46</c:v>
                </c:pt>
                <c:pt idx="21">
                  <c:v>51</c:v>
                </c:pt>
                <c:pt idx="22">
                  <c:v>69</c:v>
                </c:pt>
                <c:pt idx="23">
                  <c:v>81</c:v>
                </c:pt>
                <c:pt idx="24">
                  <c:v>71</c:v>
                </c:pt>
                <c:pt idx="25">
                  <c:v>84</c:v>
                </c:pt>
                <c:pt idx="26">
                  <c:v>89</c:v>
                </c:pt>
                <c:pt idx="27">
                  <c:v>82</c:v>
                </c:pt>
                <c:pt idx="28">
                  <c:v>110</c:v>
                </c:pt>
                <c:pt idx="29">
                  <c:v>85</c:v>
                </c:pt>
                <c:pt idx="30">
                  <c:v>84</c:v>
                </c:pt>
                <c:pt idx="31">
                  <c:v>93</c:v>
                </c:pt>
                <c:pt idx="32">
                  <c:v>94</c:v>
                </c:pt>
                <c:pt idx="33">
                  <c:v>84</c:v>
                </c:pt>
                <c:pt idx="34">
                  <c:v>81</c:v>
                </c:pt>
                <c:pt idx="35">
                  <c:v>96</c:v>
                </c:pt>
                <c:pt idx="36">
                  <c:v>96</c:v>
                </c:pt>
                <c:pt idx="37">
                  <c:v>57</c:v>
                </c:pt>
                <c:pt idx="38">
                  <c:v>59</c:v>
                </c:pt>
                <c:pt idx="39">
                  <c:v>53</c:v>
                </c:pt>
                <c:pt idx="40">
                  <c:v>46</c:v>
                </c:pt>
                <c:pt idx="41">
                  <c:v>18</c:v>
                </c:pt>
                <c:pt idx="4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D-4F2A-B24A-A8AF1A283B87}"/>
            </c:ext>
          </c:extLst>
        </c:ser>
        <c:ser>
          <c:idx val="12"/>
          <c:order val="10"/>
          <c:tx>
            <c:v>23-Apr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dag'!$AM$4:$AM$47</c:f>
              <c:numCache>
                <c:formatCode>0</c:formatCode>
                <c:ptCount val="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47</c:v>
                </c:pt>
                <c:pt idx="21">
                  <c:v>52</c:v>
                </c:pt>
                <c:pt idx="22">
                  <c:v>69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91</c:v>
                </c:pt>
                <c:pt idx="27">
                  <c:v>83</c:v>
                </c:pt>
                <c:pt idx="28">
                  <c:v>111</c:v>
                </c:pt>
                <c:pt idx="29">
                  <c:v>84</c:v>
                </c:pt>
                <c:pt idx="30">
                  <c:v>89</c:v>
                </c:pt>
                <c:pt idx="31">
                  <c:v>96</c:v>
                </c:pt>
                <c:pt idx="32">
                  <c:v>95</c:v>
                </c:pt>
                <c:pt idx="33">
                  <c:v>84</c:v>
                </c:pt>
                <c:pt idx="34">
                  <c:v>89</c:v>
                </c:pt>
                <c:pt idx="35">
                  <c:v>102</c:v>
                </c:pt>
                <c:pt idx="36">
                  <c:v>99</c:v>
                </c:pt>
                <c:pt idx="37">
                  <c:v>64</c:v>
                </c:pt>
                <c:pt idx="38">
                  <c:v>63</c:v>
                </c:pt>
                <c:pt idx="39">
                  <c:v>60</c:v>
                </c:pt>
                <c:pt idx="40">
                  <c:v>54</c:v>
                </c:pt>
                <c:pt idx="41">
                  <c:v>26</c:v>
                </c:pt>
                <c:pt idx="42">
                  <c:v>26</c:v>
                </c:pt>
                <c:pt idx="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9-4271-90A3-8145AE51A265}"/>
            </c:ext>
          </c:extLst>
        </c:ser>
        <c:ser>
          <c:idx val="13"/>
          <c:order val="11"/>
          <c:tx>
            <c:v>24-Apr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dag'!$AJ$4:$AJ$48</c:f>
              <c:numCache>
                <c:formatCode>0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47</c:v>
                </c:pt>
                <c:pt idx="21">
                  <c:v>53</c:v>
                </c:pt>
                <c:pt idx="22">
                  <c:v>69</c:v>
                </c:pt>
                <c:pt idx="23">
                  <c:v>78</c:v>
                </c:pt>
                <c:pt idx="24">
                  <c:v>71</c:v>
                </c:pt>
                <c:pt idx="25">
                  <c:v>86</c:v>
                </c:pt>
                <c:pt idx="26">
                  <c:v>91</c:v>
                </c:pt>
                <c:pt idx="27">
                  <c:v>83</c:v>
                </c:pt>
                <c:pt idx="28">
                  <c:v>110</c:v>
                </c:pt>
                <c:pt idx="29">
                  <c:v>84</c:v>
                </c:pt>
                <c:pt idx="30">
                  <c:v>89</c:v>
                </c:pt>
                <c:pt idx="31">
                  <c:v>98</c:v>
                </c:pt>
                <c:pt idx="32">
                  <c:v>97</c:v>
                </c:pt>
                <c:pt idx="33">
                  <c:v>84</c:v>
                </c:pt>
                <c:pt idx="34">
                  <c:v>90</c:v>
                </c:pt>
                <c:pt idx="35">
                  <c:v>109</c:v>
                </c:pt>
                <c:pt idx="36">
                  <c:v>107</c:v>
                </c:pt>
                <c:pt idx="37">
                  <c:v>74</c:v>
                </c:pt>
                <c:pt idx="38">
                  <c:v>73</c:v>
                </c:pt>
                <c:pt idx="39">
                  <c:v>76</c:v>
                </c:pt>
                <c:pt idx="40">
                  <c:v>70</c:v>
                </c:pt>
                <c:pt idx="41">
                  <c:v>46</c:v>
                </c:pt>
                <c:pt idx="42">
                  <c:v>43</c:v>
                </c:pt>
                <c:pt idx="43">
                  <c:v>41</c:v>
                </c:pt>
                <c:pt idx="4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7-4C1A-BF51-CEDDDC93AE87}"/>
            </c:ext>
          </c:extLst>
        </c:ser>
        <c:ser>
          <c:idx val="14"/>
          <c:order val="12"/>
          <c:tx>
            <c:v>27-Apr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dag'!$AG$4:$AG$51</c:f>
              <c:numCache>
                <c:formatCode>0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47</c:v>
                </c:pt>
                <c:pt idx="21">
                  <c:v>53</c:v>
                </c:pt>
                <c:pt idx="22">
                  <c:v>69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91</c:v>
                </c:pt>
                <c:pt idx="27">
                  <c:v>83</c:v>
                </c:pt>
                <c:pt idx="28">
                  <c:v>110</c:v>
                </c:pt>
                <c:pt idx="29">
                  <c:v>84</c:v>
                </c:pt>
                <c:pt idx="30">
                  <c:v>89</c:v>
                </c:pt>
                <c:pt idx="31">
                  <c:v>100</c:v>
                </c:pt>
                <c:pt idx="32">
                  <c:v>97</c:v>
                </c:pt>
                <c:pt idx="33">
                  <c:v>84</c:v>
                </c:pt>
                <c:pt idx="34">
                  <c:v>90</c:v>
                </c:pt>
                <c:pt idx="35">
                  <c:v>109</c:v>
                </c:pt>
                <c:pt idx="36">
                  <c:v>108</c:v>
                </c:pt>
                <c:pt idx="37">
                  <c:v>74</c:v>
                </c:pt>
                <c:pt idx="38">
                  <c:v>74</c:v>
                </c:pt>
                <c:pt idx="39">
                  <c:v>77</c:v>
                </c:pt>
                <c:pt idx="40">
                  <c:v>72</c:v>
                </c:pt>
                <c:pt idx="41">
                  <c:v>48</c:v>
                </c:pt>
                <c:pt idx="42">
                  <c:v>51</c:v>
                </c:pt>
                <c:pt idx="43">
                  <c:v>47</c:v>
                </c:pt>
                <c:pt idx="44">
                  <c:v>30</c:v>
                </c:pt>
                <c:pt idx="45">
                  <c:v>21</c:v>
                </c:pt>
                <c:pt idx="46">
                  <c:v>23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0-41A1-B720-23A6F45DE584}"/>
            </c:ext>
          </c:extLst>
        </c:ser>
        <c:ser>
          <c:idx val="15"/>
          <c:order val="13"/>
          <c:tx>
            <c:v>28-Apr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dag'!$AD$4:$AD$52</c:f>
              <c:numCache>
                <c:formatCode>0</c:formatCode>
                <c:ptCount val="4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20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47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91</c:v>
                </c:pt>
                <c:pt idx="27">
                  <c:v>83</c:v>
                </c:pt>
                <c:pt idx="28">
                  <c:v>111</c:v>
                </c:pt>
                <c:pt idx="29">
                  <c:v>85</c:v>
                </c:pt>
                <c:pt idx="30">
                  <c:v>89</c:v>
                </c:pt>
                <c:pt idx="31">
                  <c:v>99</c:v>
                </c:pt>
                <c:pt idx="32">
                  <c:v>97</c:v>
                </c:pt>
                <c:pt idx="33">
                  <c:v>84</c:v>
                </c:pt>
                <c:pt idx="34">
                  <c:v>90</c:v>
                </c:pt>
                <c:pt idx="35">
                  <c:v>109</c:v>
                </c:pt>
                <c:pt idx="36">
                  <c:v>108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73</c:v>
                </c:pt>
                <c:pt idx="41">
                  <c:v>50</c:v>
                </c:pt>
                <c:pt idx="42">
                  <c:v>60</c:v>
                </c:pt>
                <c:pt idx="43">
                  <c:v>54</c:v>
                </c:pt>
                <c:pt idx="44">
                  <c:v>44</c:v>
                </c:pt>
                <c:pt idx="45">
                  <c:v>29</c:v>
                </c:pt>
                <c:pt idx="46">
                  <c:v>40</c:v>
                </c:pt>
                <c:pt idx="47">
                  <c:v>21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0-41A1-B720-23A6F45DE584}"/>
            </c:ext>
          </c:extLst>
        </c:ser>
        <c:ser>
          <c:idx val="16"/>
          <c:order val="14"/>
          <c:tx>
            <c:v>29-Apr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dag'!$AA$4:$AA$53</c:f>
              <c:numCache>
                <c:formatCode>0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48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113</c:v>
                </c:pt>
                <c:pt idx="29">
                  <c:v>86</c:v>
                </c:pt>
                <c:pt idx="30">
                  <c:v>91</c:v>
                </c:pt>
                <c:pt idx="31">
                  <c:v>99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110</c:v>
                </c:pt>
                <c:pt idx="36">
                  <c:v>107</c:v>
                </c:pt>
                <c:pt idx="37">
                  <c:v>80</c:v>
                </c:pt>
                <c:pt idx="38">
                  <c:v>81</c:v>
                </c:pt>
                <c:pt idx="39">
                  <c:v>86</c:v>
                </c:pt>
                <c:pt idx="40">
                  <c:v>75</c:v>
                </c:pt>
                <c:pt idx="41">
                  <c:v>59</c:v>
                </c:pt>
                <c:pt idx="42">
                  <c:v>68</c:v>
                </c:pt>
                <c:pt idx="43">
                  <c:v>65</c:v>
                </c:pt>
                <c:pt idx="44">
                  <c:v>50</c:v>
                </c:pt>
                <c:pt idx="45">
                  <c:v>39</c:v>
                </c:pt>
                <c:pt idx="46">
                  <c:v>45</c:v>
                </c:pt>
                <c:pt idx="47">
                  <c:v>35</c:v>
                </c:pt>
                <c:pt idx="48">
                  <c:v>17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40-41A1-B720-23A6F45DE584}"/>
            </c:ext>
          </c:extLst>
        </c:ser>
        <c:ser>
          <c:idx val="11"/>
          <c:order val="16"/>
          <c:tx>
            <c:v>30-Apr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dag'!$X$4:$X$54</c:f>
              <c:numCache>
                <c:formatCode>0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39</c:v>
                </c:pt>
                <c:pt idx="19">
                  <c:v>43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73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91</c:v>
                </c:pt>
                <c:pt idx="31">
                  <c:v>100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112</c:v>
                </c:pt>
                <c:pt idx="36">
                  <c:v>108</c:v>
                </c:pt>
                <c:pt idx="37">
                  <c:v>80</c:v>
                </c:pt>
                <c:pt idx="38">
                  <c:v>85</c:v>
                </c:pt>
                <c:pt idx="39">
                  <c:v>86</c:v>
                </c:pt>
                <c:pt idx="40">
                  <c:v>81</c:v>
                </c:pt>
                <c:pt idx="41">
                  <c:v>60</c:v>
                </c:pt>
                <c:pt idx="42">
                  <c:v>70</c:v>
                </c:pt>
                <c:pt idx="43">
                  <c:v>73</c:v>
                </c:pt>
                <c:pt idx="44">
                  <c:v>71</c:v>
                </c:pt>
                <c:pt idx="45">
                  <c:v>48</c:v>
                </c:pt>
                <c:pt idx="46">
                  <c:v>52</c:v>
                </c:pt>
                <c:pt idx="47">
                  <c:v>49</c:v>
                </c:pt>
                <c:pt idx="48">
                  <c:v>34</c:v>
                </c:pt>
                <c:pt idx="49">
                  <c:v>26</c:v>
                </c:pt>
                <c:pt idx="5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40-41A1-B720-23A6F45DE584}"/>
            </c:ext>
          </c:extLst>
        </c:ser>
        <c:ser>
          <c:idx val="17"/>
          <c:order val="17"/>
          <c:tx>
            <c:v>1-May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dag'!$U$4:$U$65</c:f>
              <c:numCache>
                <c:formatCode>0</c:formatCode>
                <c:ptCount val="6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73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101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112</c:v>
                </c:pt>
                <c:pt idx="36">
                  <c:v>108</c:v>
                </c:pt>
                <c:pt idx="37">
                  <c:v>79</c:v>
                </c:pt>
                <c:pt idx="38">
                  <c:v>87</c:v>
                </c:pt>
                <c:pt idx="39">
                  <c:v>87</c:v>
                </c:pt>
                <c:pt idx="40">
                  <c:v>82</c:v>
                </c:pt>
                <c:pt idx="41">
                  <c:v>63</c:v>
                </c:pt>
                <c:pt idx="42">
                  <c:v>71</c:v>
                </c:pt>
                <c:pt idx="43">
                  <c:v>76</c:v>
                </c:pt>
                <c:pt idx="44">
                  <c:v>76</c:v>
                </c:pt>
                <c:pt idx="45">
                  <c:v>56</c:v>
                </c:pt>
                <c:pt idx="46">
                  <c:v>60</c:v>
                </c:pt>
                <c:pt idx="47">
                  <c:v>54</c:v>
                </c:pt>
                <c:pt idx="48">
                  <c:v>41</c:v>
                </c:pt>
                <c:pt idx="49">
                  <c:v>41</c:v>
                </c:pt>
                <c:pt idx="50">
                  <c:v>18</c:v>
                </c:pt>
                <c:pt idx="6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40-41A1-B720-23A6F45DE584}"/>
            </c:ext>
          </c:extLst>
        </c:ser>
        <c:ser>
          <c:idx val="18"/>
          <c:order val="18"/>
          <c:tx>
            <c:v>2-May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F-4ECA-A008-7088BD493C4E}"/>
            </c:ext>
          </c:extLst>
        </c:ser>
        <c:ser>
          <c:idx val="19"/>
          <c:order val="19"/>
          <c:tx>
            <c:v>4-May</c:v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dag'!$R$4:$R$58</c:f>
              <c:numCache>
                <c:formatCode>General</c:formatCode>
                <c:ptCount val="5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87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113</c:v>
                </c:pt>
                <c:pt idx="36">
                  <c:v>108</c:v>
                </c:pt>
                <c:pt idx="37">
                  <c:v>79</c:v>
                </c:pt>
                <c:pt idx="38">
                  <c:v>88</c:v>
                </c:pt>
                <c:pt idx="39">
                  <c:v>88</c:v>
                </c:pt>
                <c:pt idx="40">
                  <c:v>84</c:v>
                </c:pt>
                <c:pt idx="41">
                  <c:v>62</c:v>
                </c:pt>
                <c:pt idx="42">
                  <c:v>73</c:v>
                </c:pt>
                <c:pt idx="43">
                  <c:v>80</c:v>
                </c:pt>
                <c:pt idx="44">
                  <c:v>82</c:v>
                </c:pt>
                <c:pt idx="45">
                  <c:v>59</c:v>
                </c:pt>
                <c:pt idx="46">
                  <c:v>63</c:v>
                </c:pt>
                <c:pt idx="47">
                  <c:v>62</c:v>
                </c:pt>
                <c:pt idx="48">
                  <c:v>45</c:v>
                </c:pt>
                <c:pt idx="49">
                  <c:v>45</c:v>
                </c:pt>
                <c:pt idx="50">
                  <c:v>33</c:v>
                </c:pt>
                <c:pt idx="51">
                  <c:v>22</c:v>
                </c:pt>
                <c:pt idx="52">
                  <c:v>19</c:v>
                </c:pt>
                <c:pt idx="53">
                  <c:v>20</c:v>
                </c:pt>
                <c:pt idx="5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F-4ECA-A008-7088BD493C4E}"/>
            </c:ext>
          </c:extLst>
        </c:ser>
        <c:ser>
          <c:idx val="20"/>
          <c:order val="20"/>
          <c:tx>
            <c:v>5-May</c:v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dag'!$O$4:$O$59</c:f>
              <c:numCache>
                <c:formatCode>General</c:formatCode>
                <c:ptCount val="5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98</c:v>
                </c:pt>
                <c:pt idx="33">
                  <c:v>85</c:v>
                </c:pt>
                <c:pt idx="34">
                  <c:v>91</c:v>
                </c:pt>
                <c:pt idx="35">
                  <c:v>113</c:v>
                </c:pt>
                <c:pt idx="36">
                  <c:v>108</c:v>
                </c:pt>
                <c:pt idx="37">
                  <c:v>79</c:v>
                </c:pt>
                <c:pt idx="38">
                  <c:v>89</c:v>
                </c:pt>
                <c:pt idx="39">
                  <c:v>88</c:v>
                </c:pt>
                <c:pt idx="40">
                  <c:v>86</c:v>
                </c:pt>
                <c:pt idx="41">
                  <c:v>62</c:v>
                </c:pt>
                <c:pt idx="42">
                  <c:v>73</c:v>
                </c:pt>
                <c:pt idx="43">
                  <c:v>81</c:v>
                </c:pt>
                <c:pt idx="44">
                  <c:v>82</c:v>
                </c:pt>
                <c:pt idx="45">
                  <c:v>62</c:v>
                </c:pt>
                <c:pt idx="46">
                  <c:v>66</c:v>
                </c:pt>
                <c:pt idx="47">
                  <c:v>66</c:v>
                </c:pt>
                <c:pt idx="48">
                  <c:v>51</c:v>
                </c:pt>
                <c:pt idx="49">
                  <c:v>55</c:v>
                </c:pt>
                <c:pt idx="50">
                  <c:v>40</c:v>
                </c:pt>
                <c:pt idx="51">
                  <c:v>32</c:v>
                </c:pt>
                <c:pt idx="52">
                  <c:v>27</c:v>
                </c:pt>
                <c:pt idx="53">
                  <c:v>31</c:v>
                </c:pt>
                <c:pt idx="54">
                  <c:v>19</c:v>
                </c:pt>
                <c:pt idx="5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F-4ECA-A008-7088BD493C4E}"/>
            </c:ext>
          </c:extLst>
        </c:ser>
        <c:ser>
          <c:idx val="21"/>
          <c:order val="21"/>
          <c:tx>
            <c:v>6-May</c:v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dag'!$L$4:$L$60</c:f>
              <c:numCache>
                <c:formatCode>0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114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96</c:v>
                </c:pt>
                <c:pt idx="33">
                  <c:v>86</c:v>
                </c:pt>
                <c:pt idx="34">
                  <c:v>91</c:v>
                </c:pt>
                <c:pt idx="35">
                  <c:v>113</c:v>
                </c:pt>
                <c:pt idx="36">
                  <c:v>109</c:v>
                </c:pt>
                <c:pt idx="37">
                  <c:v>81</c:v>
                </c:pt>
                <c:pt idx="38">
                  <c:v>89</c:v>
                </c:pt>
                <c:pt idx="39">
                  <c:v>88</c:v>
                </c:pt>
                <c:pt idx="40">
                  <c:v>85</c:v>
                </c:pt>
                <c:pt idx="41">
                  <c:v>63</c:v>
                </c:pt>
                <c:pt idx="42">
                  <c:v>72</c:v>
                </c:pt>
                <c:pt idx="43">
                  <c:v>82</c:v>
                </c:pt>
                <c:pt idx="44">
                  <c:v>85</c:v>
                </c:pt>
                <c:pt idx="45">
                  <c:v>69</c:v>
                </c:pt>
                <c:pt idx="46">
                  <c:v>68</c:v>
                </c:pt>
                <c:pt idx="47">
                  <c:v>71</c:v>
                </c:pt>
                <c:pt idx="48">
                  <c:v>63</c:v>
                </c:pt>
                <c:pt idx="49">
                  <c:v>62</c:v>
                </c:pt>
                <c:pt idx="50">
                  <c:v>48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28</c:v>
                </c:pt>
                <c:pt idx="55">
                  <c:v>18</c:v>
                </c:pt>
                <c:pt idx="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D-4783-BC92-11FB64B7054F}"/>
            </c:ext>
          </c:extLst>
        </c:ser>
        <c:ser>
          <c:idx val="24"/>
          <c:order val="24"/>
          <c:tx>
            <c:v>7-May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dag'!$I$4:$I$61</c:f>
              <c:numCache>
                <c:formatCode>0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71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85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102</c:v>
                </c:pt>
                <c:pt idx="32">
                  <c:v>96</c:v>
                </c:pt>
                <c:pt idx="33">
                  <c:v>86</c:v>
                </c:pt>
                <c:pt idx="34">
                  <c:v>91</c:v>
                </c:pt>
                <c:pt idx="35">
                  <c:v>113</c:v>
                </c:pt>
                <c:pt idx="36">
                  <c:v>109</c:v>
                </c:pt>
                <c:pt idx="37">
                  <c:v>81</c:v>
                </c:pt>
                <c:pt idx="38">
                  <c:v>90</c:v>
                </c:pt>
                <c:pt idx="39">
                  <c:v>88</c:v>
                </c:pt>
                <c:pt idx="40">
                  <c:v>84</c:v>
                </c:pt>
                <c:pt idx="41">
                  <c:v>63</c:v>
                </c:pt>
                <c:pt idx="42">
                  <c:v>74</c:v>
                </c:pt>
                <c:pt idx="43">
                  <c:v>82</c:v>
                </c:pt>
                <c:pt idx="44">
                  <c:v>85</c:v>
                </c:pt>
                <c:pt idx="45">
                  <c:v>69</c:v>
                </c:pt>
                <c:pt idx="46">
                  <c:v>69</c:v>
                </c:pt>
                <c:pt idx="47">
                  <c:v>72</c:v>
                </c:pt>
                <c:pt idx="48">
                  <c:v>66</c:v>
                </c:pt>
                <c:pt idx="49">
                  <c:v>66</c:v>
                </c:pt>
                <c:pt idx="50">
                  <c:v>58</c:v>
                </c:pt>
                <c:pt idx="51">
                  <c:v>47</c:v>
                </c:pt>
                <c:pt idx="52">
                  <c:v>47</c:v>
                </c:pt>
                <c:pt idx="53">
                  <c:v>44</c:v>
                </c:pt>
                <c:pt idx="54">
                  <c:v>36</c:v>
                </c:pt>
                <c:pt idx="55">
                  <c:v>32</c:v>
                </c:pt>
                <c:pt idx="56">
                  <c:v>21</c:v>
                </c:pt>
                <c:pt idx="5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0-4146-9F14-A72D59FE0E74}"/>
            </c:ext>
          </c:extLst>
        </c:ser>
        <c:ser>
          <c:idx val="25"/>
          <c:order val="25"/>
          <c:tx>
            <c:v>8-May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dag'!$F$4:$F$62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82</c:v>
                </c:pt>
                <c:pt idx="38">
                  <c:v>89</c:v>
                </c:pt>
                <c:pt idx="39">
                  <c:v>89</c:v>
                </c:pt>
                <c:pt idx="40">
                  <c:v>83</c:v>
                </c:pt>
                <c:pt idx="41">
                  <c:v>62</c:v>
                </c:pt>
                <c:pt idx="42">
                  <c:v>76</c:v>
                </c:pt>
                <c:pt idx="43">
                  <c:v>83</c:v>
                </c:pt>
                <c:pt idx="44">
                  <c:v>85</c:v>
                </c:pt>
                <c:pt idx="45">
                  <c:v>73</c:v>
                </c:pt>
                <c:pt idx="46">
                  <c:v>70</c:v>
                </c:pt>
                <c:pt idx="47">
                  <c:v>71</c:v>
                </c:pt>
                <c:pt idx="48">
                  <c:v>69</c:v>
                </c:pt>
                <c:pt idx="49">
                  <c:v>71</c:v>
                </c:pt>
                <c:pt idx="50">
                  <c:v>64</c:v>
                </c:pt>
                <c:pt idx="51">
                  <c:v>67</c:v>
                </c:pt>
                <c:pt idx="52">
                  <c:v>61</c:v>
                </c:pt>
                <c:pt idx="53">
                  <c:v>60</c:v>
                </c:pt>
                <c:pt idx="54">
                  <c:v>57</c:v>
                </c:pt>
                <c:pt idx="55">
                  <c:v>37</c:v>
                </c:pt>
                <c:pt idx="56">
                  <c:v>32</c:v>
                </c:pt>
                <c:pt idx="57">
                  <c:v>21</c:v>
                </c:pt>
                <c:pt idx="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3-41A6-8B7B-EF40775B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9720783"/>
        <c:axId val="990689887"/>
      </c:barChart>
      <c:lineChart>
        <c:grouping val="standard"/>
        <c:varyColors val="0"/>
        <c:ser>
          <c:idx val="8"/>
          <c:order val="8"/>
          <c:tx>
            <c:v>25 Reports Average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dag'!$CQ$4:$CQ$61</c:f>
              <c:numCache>
                <c:formatCode>0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D-4344-9526-14086AE13487}"/>
            </c:ext>
          </c:extLst>
        </c:ser>
        <c:ser>
          <c:idx val="9"/>
          <c:order val="15"/>
          <c:spPr>
            <a:ln w="12700" cap="rnd" cmpd="sng">
              <a:solidFill>
                <a:schemeClr val="accent4">
                  <a:alpha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dag'!$CG$4:$CG$61</c:f>
              <c:numCache>
                <c:formatCode>General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11</c:v>
                </c:pt>
                <c:pt idx="14">
                  <c:v>26</c:v>
                </c:pt>
                <c:pt idx="15">
                  <c:v>15</c:v>
                </c:pt>
                <c:pt idx="16">
                  <c:v>28</c:v>
                </c:pt>
                <c:pt idx="17">
                  <c:v>0</c:v>
                </c:pt>
                <c:pt idx="18">
                  <c:v>5</c:v>
                </c:pt>
                <c:pt idx="19">
                  <c:v>36</c:v>
                </c:pt>
                <c:pt idx="20">
                  <c:v>34</c:v>
                </c:pt>
                <c:pt idx="21">
                  <c:v>59</c:v>
                </c:pt>
                <c:pt idx="22">
                  <c:v>69</c:v>
                </c:pt>
                <c:pt idx="23">
                  <c:v>50</c:v>
                </c:pt>
                <c:pt idx="24">
                  <c:v>15</c:v>
                </c:pt>
                <c:pt idx="25">
                  <c:v>28</c:v>
                </c:pt>
                <c:pt idx="26">
                  <c:v>76</c:v>
                </c:pt>
                <c:pt idx="27">
                  <c:v>114</c:v>
                </c:pt>
                <c:pt idx="28">
                  <c:v>96</c:v>
                </c:pt>
                <c:pt idx="29">
                  <c:v>106</c:v>
                </c:pt>
                <c:pt idx="30">
                  <c:v>77</c:v>
                </c:pt>
                <c:pt idx="31">
                  <c:v>17</c:v>
                </c:pt>
                <c:pt idx="32">
                  <c:v>12</c:v>
                </c:pt>
                <c:pt idx="33">
                  <c:v>20</c:v>
                </c:pt>
                <c:pt idx="34">
                  <c:v>114</c:v>
                </c:pt>
                <c:pt idx="35">
                  <c:v>170</c:v>
                </c:pt>
                <c:pt idx="36">
                  <c:v>130</c:v>
                </c:pt>
                <c:pt idx="37">
                  <c:v>67</c:v>
                </c:pt>
                <c:pt idx="38">
                  <c:v>111</c:v>
                </c:pt>
                <c:pt idx="39">
                  <c:v>29</c:v>
                </c:pt>
                <c:pt idx="40">
                  <c:v>40</c:v>
                </c:pt>
                <c:pt idx="41">
                  <c:v>185</c:v>
                </c:pt>
                <c:pt idx="42">
                  <c:v>172</c:v>
                </c:pt>
                <c:pt idx="43">
                  <c:v>84</c:v>
                </c:pt>
                <c:pt idx="44">
                  <c:v>131</c:v>
                </c:pt>
                <c:pt idx="45">
                  <c:v>40</c:v>
                </c:pt>
                <c:pt idx="46">
                  <c:v>2</c:v>
                </c:pt>
                <c:pt idx="47">
                  <c:v>80</c:v>
                </c:pt>
                <c:pt idx="48">
                  <c:v>81</c:v>
                </c:pt>
                <c:pt idx="49">
                  <c:v>107</c:v>
                </c:pt>
                <c:pt idx="50">
                  <c:v>124</c:v>
                </c:pt>
                <c:pt idx="51">
                  <c:v>67</c:v>
                </c:pt>
                <c:pt idx="52">
                  <c:v>16</c:v>
                </c:pt>
                <c:pt idx="53">
                  <c:v>10</c:v>
                </c:pt>
                <c:pt idx="54">
                  <c:v>90</c:v>
                </c:pt>
                <c:pt idx="55">
                  <c:v>85</c:v>
                </c:pt>
                <c:pt idx="56">
                  <c:v>87</c:v>
                </c:pt>
                <c:pt idx="5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40-41A1-B720-23A6F45DE584}"/>
            </c:ext>
          </c:extLst>
        </c:ser>
        <c:ser>
          <c:idx val="22"/>
          <c:order val="22"/>
          <c:tx>
            <c:v>14 Reports average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dag'!$CS$4:$CS$61</c:f>
              <c:numCache>
                <c:formatCode>0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F-4474-9973-81C4E118D825}"/>
            </c:ext>
          </c:extLst>
        </c:ser>
        <c:ser>
          <c:idx val="23"/>
          <c:order val="23"/>
          <c:tx>
            <c:v>7 Reports average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dag'!$CU$4:$CU$61</c:f>
              <c:numCache>
                <c:formatCode>0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6F-4474-9973-81C4E118D825}"/>
            </c:ext>
          </c:extLst>
        </c:ser>
        <c:ser>
          <c:idx val="26"/>
          <c:order val="26"/>
          <c:tx>
            <c:v>3 Reports average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dag'!$CW$4:$CW$61</c:f>
              <c:numCache>
                <c:formatCode>0</c:formatCode>
                <c:ptCount val="5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11</c:v>
                </c:pt>
                <c:pt idx="12">
                  <c:v>11</c:v>
                </c:pt>
                <c:pt idx="13">
                  <c:v>21</c:v>
                </c:pt>
                <c:pt idx="14">
                  <c:v>22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44</c:v>
                </c:pt>
                <c:pt idx="20">
                  <c:v>49</c:v>
                </c:pt>
                <c:pt idx="21">
                  <c:v>53</c:v>
                </c:pt>
                <c:pt idx="22">
                  <c:v>70</c:v>
                </c:pt>
                <c:pt idx="23">
                  <c:v>78</c:v>
                </c:pt>
                <c:pt idx="24">
                  <c:v>72</c:v>
                </c:pt>
                <c:pt idx="25">
                  <c:v>86</c:v>
                </c:pt>
                <c:pt idx="26">
                  <c:v>90</c:v>
                </c:pt>
                <c:pt idx="27">
                  <c:v>84</c:v>
                </c:pt>
                <c:pt idx="28">
                  <c:v>115</c:v>
                </c:pt>
                <c:pt idx="29">
                  <c:v>86</c:v>
                </c:pt>
                <c:pt idx="30">
                  <c:v>90</c:v>
                </c:pt>
                <c:pt idx="31">
                  <c:v>103</c:v>
                </c:pt>
                <c:pt idx="32">
                  <c:v>97</c:v>
                </c:pt>
                <c:pt idx="33">
                  <c:v>85</c:v>
                </c:pt>
                <c:pt idx="34">
                  <c:v>91</c:v>
                </c:pt>
                <c:pt idx="35">
                  <c:v>114</c:v>
                </c:pt>
                <c:pt idx="36">
                  <c:v>110</c:v>
                </c:pt>
                <c:pt idx="37">
                  <c:v>82.333333333333329</c:v>
                </c:pt>
                <c:pt idx="38">
                  <c:v>89.333333333333329</c:v>
                </c:pt>
                <c:pt idx="39">
                  <c:v>90.666666666666671</c:v>
                </c:pt>
                <c:pt idx="40">
                  <c:v>84.333333333333329</c:v>
                </c:pt>
                <c:pt idx="41">
                  <c:v>62.666666666666664</c:v>
                </c:pt>
                <c:pt idx="42">
                  <c:v>77</c:v>
                </c:pt>
                <c:pt idx="43">
                  <c:v>85.333333333333329</c:v>
                </c:pt>
                <c:pt idx="44">
                  <c:v>87</c:v>
                </c:pt>
                <c:pt idx="45">
                  <c:v>76.666666666666671</c:v>
                </c:pt>
                <c:pt idx="46">
                  <c:v>75</c:v>
                </c:pt>
                <c:pt idx="47">
                  <c:v>78.333333333333329</c:v>
                </c:pt>
                <c:pt idx="48">
                  <c:v>78.333333333333329</c:v>
                </c:pt>
                <c:pt idx="49">
                  <c:v>84.666666666666671</c:v>
                </c:pt>
                <c:pt idx="50">
                  <c:v>85</c:v>
                </c:pt>
                <c:pt idx="51">
                  <c:v>100.33333333333334</c:v>
                </c:pt>
                <c:pt idx="52">
                  <c:v>105</c:v>
                </c:pt>
                <c:pt idx="53">
                  <c:v>114.33333333333334</c:v>
                </c:pt>
                <c:pt idx="54">
                  <c:v>124.33333333333334</c:v>
                </c:pt>
                <c:pt idx="55">
                  <c:v>110.33333333333334</c:v>
                </c:pt>
                <c:pt idx="56">
                  <c:v>116.66666666666667</c:v>
                </c:pt>
                <c:pt idx="5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3-41A6-8B7B-EF40775B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20783"/>
        <c:axId val="990689887"/>
      </c:lineChart>
      <c:dateAx>
        <c:axId val="1019720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689887"/>
        <c:crosses val="autoZero"/>
        <c:auto val="1"/>
        <c:lblOffset val="100"/>
        <c:baseTimeUnit val="days"/>
      </c:dateAx>
      <c:valAx>
        <c:axId val="99068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2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3"/>
        <c:delete val="1"/>
      </c:legendEntry>
      <c:legendEntry>
        <c:idx val="27"/>
        <c:delete val="1"/>
      </c:legendEntry>
      <c:layout>
        <c:manualLayout>
          <c:xMode val="edge"/>
          <c:yMode val="edge"/>
          <c:x val="6.7923519438954846E-2"/>
          <c:y val="0.11451846122485525"/>
          <c:w val="0.89999994866931177"/>
          <c:h val="6.7552642229526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Accumulated Deaths vs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dag'!$AR$4:$AR$45</c:f>
              <c:numCache>
                <c:formatCode>0</c:formatCode>
                <c:ptCount val="42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31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106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285</c:v>
                </c:pt>
                <c:pt idx="20">
                  <c:v>330</c:v>
                </c:pt>
                <c:pt idx="21">
                  <c:v>382</c:v>
                </c:pt>
                <c:pt idx="22">
                  <c:v>449</c:v>
                </c:pt>
                <c:pt idx="23">
                  <c:v>530</c:v>
                </c:pt>
                <c:pt idx="24">
                  <c:v>599</c:v>
                </c:pt>
                <c:pt idx="25">
                  <c:v>681</c:v>
                </c:pt>
                <c:pt idx="26">
                  <c:v>771</c:v>
                </c:pt>
                <c:pt idx="27">
                  <c:v>852</c:v>
                </c:pt>
                <c:pt idx="28">
                  <c:v>958</c:v>
                </c:pt>
                <c:pt idx="29">
                  <c:v>1037</c:v>
                </c:pt>
                <c:pt idx="30">
                  <c:v>1115</c:v>
                </c:pt>
                <c:pt idx="31">
                  <c:v>1199</c:v>
                </c:pt>
                <c:pt idx="32">
                  <c:v>1285</c:v>
                </c:pt>
                <c:pt idx="33">
                  <c:v>1357</c:v>
                </c:pt>
                <c:pt idx="34">
                  <c:v>1424</c:v>
                </c:pt>
                <c:pt idx="35">
                  <c:v>1501</c:v>
                </c:pt>
                <c:pt idx="36">
                  <c:v>1579</c:v>
                </c:pt>
                <c:pt idx="37">
                  <c:v>1628</c:v>
                </c:pt>
                <c:pt idx="38">
                  <c:v>1679</c:v>
                </c:pt>
                <c:pt idx="39">
                  <c:v>1722</c:v>
                </c:pt>
                <c:pt idx="40">
                  <c:v>1743</c:v>
                </c:pt>
                <c:pt idx="41">
                  <c:v>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2-48FB-89D5-7CB947D358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dag'!$AX$4:$AX$42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31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106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240</c:v>
                </c:pt>
                <c:pt idx="19">
                  <c:v>284</c:v>
                </c:pt>
                <c:pt idx="20">
                  <c:v>329</c:v>
                </c:pt>
                <c:pt idx="21">
                  <c:v>379</c:v>
                </c:pt>
                <c:pt idx="22">
                  <c:v>446</c:v>
                </c:pt>
                <c:pt idx="23">
                  <c:v>524</c:v>
                </c:pt>
                <c:pt idx="24">
                  <c:v>592</c:v>
                </c:pt>
                <c:pt idx="25">
                  <c:v>673</c:v>
                </c:pt>
                <c:pt idx="26">
                  <c:v>761</c:v>
                </c:pt>
                <c:pt idx="27">
                  <c:v>838</c:v>
                </c:pt>
                <c:pt idx="28">
                  <c:v>939</c:v>
                </c:pt>
                <c:pt idx="29">
                  <c:v>1012</c:v>
                </c:pt>
                <c:pt idx="30">
                  <c:v>1085</c:v>
                </c:pt>
                <c:pt idx="31">
                  <c:v>1158</c:v>
                </c:pt>
                <c:pt idx="32">
                  <c:v>1234</c:v>
                </c:pt>
                <c:pt idx="33">
                  <c:v>1296</c:v>
                </c:pt>
                <c:pt idx="34">
                  <c:v>1356</c:v>
                </c:pt>
                <c:pt idx="35">
                  <c:v>1411</c:v>
                </c:pt>
                <c:pt idx="36">
                  <c:v>1470</c:v>
                </c:pt>
                <c:pt idx="37">
                  <c:v>1490</c:v>
                </c:pt>
                <c:pt idx="38">
                  <c:v>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4-4485-AE31-1C712DC7FC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dag'!$BG$4:$BG$39</c:f>
              <c:numCache>
                <c:formatCode>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31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106</c:v>
                </c:pt>
                <c:pt idx="15">
                  <c:v>136</c:v>
                </c:pt>
                <c:pt idx="16">
                  <c:v>168</c:v>
                </c:pt>
                <c:pt idx="17">
                  <c:v>203</c:v>
                </c:pt>
                <c:pt idx="18">
                  <c:v>241</c:v>
                </c:pt>
                <c:pt idx="19">
                  <c:v>283</c:v>
                </c:pt>
                <c:pt idx="20">
                  <c:v>326</c:v>
                </c:pt>
                <c:pt idx="21">
                  <c:v>375</c:v>
                </c:pt>
                <c:pt idx="22">
                  <c:v>443</c:v>
                </c:pt>
                <c:pt idx="23">
                  <c:v>512</c:v>
                </c:pt>
                <c:pt idx="24">
                  <c:v>572</c:v>
                </c:pt>
                <c:pt idx="25">
                  <c:v>650</c:v>
                </c:pt>
                <c:pt idx="26">
                  <c:v>732</c:v>
                </c:pt>
                <c:pt idx="27">
                  <c:v>802</c:v>
                </c:pt>
                <c:pt idx="28">
                  <c:v>892</c:v>
                </c:pt>
                <c:pt idx="29">
                  <c:v>947</c:v>
                </c:pt>
                <c:pt idx="30">
                  <c:v>999</c:v>
                </c:pt>
                <c:pt idx="31">
                  <c:v>1049</c:v>
                </c:pt>
                <c:pt idx="32">
                  <c:v>1103</c:v>
                </c:pt>
                <c:pt idx="33">
                  <c:v>1148</c:v>
                </c:pt>
                <c:pt idx="34">
                  <c:v>1179</c:v>
                </c:pt>
                <c:pt idx="35">
                  <c:v>1185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54-4485-AE31-1C712DC7FC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dag'!$BP$4:$BP$36</c:f>
              <c:numCache>
                <c:formatCode>General</c:formatCode>
                <c:ptCount val="33"/>
                <c:pt idx="0" formatCode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22</c:v>
                </c:pt>
                <c:pt idx="9">
                  <c:v>32</c:v>
                </c:pt>
                <c:pt idx="10">
                  <c:v>39</c:v>
                </c:pt>
                <c:pt idx="11">
                  <c:v>51</c:v>
                </c:pt>
                <c:pt idx="12">
                  <c:v>62</c:v>
                </c:pt>
                <c:pt idx="13">
                  <c:v>82</c:v>
                </c:pt>
                <c:pt idx="14">
                  <c:v>107</c:v>
                </c:pt>
                <c:pt idx="15">
                  <c:v>137</c:v>
                </c:pt>
                <c:pt idx="16">
                  <c:v>169</c:v>
                </c:pt>
                <c:pt idx="17">
                  <c:v>203</c:v>
                </c:pt>
                <c:pt idx="18">
                  <c:v>240</c:v>
                </c:pt>
                <c:pt idx="19">
                  <c:v>281</c:v>
                </c:pt>
                <c:pt idx="20">
                  <c:v>323</c:v>
                </c:pt>
                <c:pt idx="21">
                  <c:v>370</c:v>
                </c:pt>
                <c:pt idx="22">
                  <c:v>437</c:v>
                </c:pt>
                <c:pt idx="23">
                  <c:v>502</c:v>
                </c:pt>
                <c:pt idx="24">
                  <c:v>559</c:v>
                </c:pt>
                <c:pt idx="25">
                  <c:v>634</c:v>
                </c:pt>
                <c:pt idx="26">
                  <c:v>708</c:v>
                </c:pt>
                <c:pt idx="27">
                  <c:v>768</c:v>
                </c:pt>
                <c:pt idx="28">
                  <c:v>838</c:v>
                </c:pt>
                <c:pt idx="29">
                  <c:v>862</c:v>
                </c:pt>
                <c:pt idx="30">
                  <c:v>876</c:v>
                </c:pt>
                <c:pt idx="31">
                  <c:v>884</c:v>
                </c:pt>
                <c:pt idx="32">
                  <c:v>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54-4485-AE31-1C712DC7FC8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dag'!$CB$4:$CB$32</c:f>
              <c:numCache>
                <c:formatCode>General</c:formatCode>
                <c:ptCount val="29"/>
                <c:pt idx="0" formatCode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15</c:v>
                </c:pt>
                <c:pt idx="8">
                  <c:v>22</c:v>
                </c:pt>
                <c:pt idx="9">
                  <c:v>32</c:v>
                </c:pt>
                <c:pt idx="10">
                  <c:v>39</c:v>
                </c:pt>
                <c:pt idx="11">
                  <c:v>50</c:v>
                </c:pt>
                <c:pt idx="12">
                  <c:v>61</c:v>
                </c:pt>
                <c:pt idx="13">
                  <c:v>79</c:v>
                </c:pt>
                <c:pt idx="14">
                  <c:v>104</c:v>
                </c:pt>
                <c:pt idx="15">
                  <c:v>133</c:v>
                </c:pt>
                <c:pt idx="16">
                  <c:v>166</c:v>
                </c:pt>
                <c:pt idx="17">
                  <c:v>197</c:v>
                </c:pt>
                <c:pt idx="18">
                  <c:v>231</c:v>
                </c:pt>
                <c:pt idx="19">
                  <c:v>269</c:v>
                </c:pt>
                <c:pt idx="20">
                  <c:v>305</c:v>
                </c:pt>
                <c:pt idx="21">
                  <c:v>347</c:v>
                </c:pt>
                <c:pt idx="22">
                  <c:v>406</c:v>
                </c:pt>
                <c:pt idx="23">
                  <c:v>460</c:v>
                </c:pt>
                <c:pt idx="24">
                  <c:v>508</c:v>
                </c:pt>
                <c:pt idx="25">
                  <c:v>566</c:v>
                </c:pt>
                <c:pt idx="26">
                  <c:v>621</c:v>
                </c:pt>
                <c:pt idx="27">
                  <c:v>657</c:v>
                </c:pt>
                <c:pt idx="28">
                  <c:v>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54-4485-AE31-1C712DC7FC8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dag'!$AO$4:$AO$46</c:f>
              <c:numCache>
                <c:formatCode>0</c:formatCode>
                <c:ptCount val="43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31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106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285</c:v>
                </c:pt>
                <c:pt idx="20">
                  <c:v>331</c:v>
                </c:pt>
                <c:pt idx="21">
                  <c:v>382</c:v>
                </c:pt>
                <c:pt idx="22">
                  <c:v>451</c:v>
                </c:pt>
                <c:pt idx="23">
                  <c:v>532</c:v>
                </c:pt>
                <c:pt idx="24">
                  <c:v>603</c:v>
                </c:pt>
                <c:pt idx="25">
                  <c:v>687</c:v>
                </c:pt>
                <c:pt idx="26">
                  <c:v>776</c:v>
                </c:pt>
                <c:pt idx="27">
                  <c:v>858</c:v>
                </c:pt>
                <c:pt idx="28">
                  <c:v>968</c:v>
                </c:pt>
                <c:pt idx="29">
                  <c:v>1053</c:v>
                </c:pt>
                <c:pt idx="30">
                  <c:v>1137</c:v>
                </c:pt>
                <c:pt idx="31">
                  <c:v>1230</c:v>
                </c:pt>
                <c:pt idx="32">
                  <c:v>1324</c:v>
                </c:pt>
                <c:pt idx="33">
                  <c:v>1408</c:v>
                </c:pt>
                <c:pt idx="34">
                  <c:v>1489</c:v>
                </c:pt>
                <c:pt idx="35">
                  <c:v>1585</c:v>
                </c:pt>
                <c:pt idx="36">
                  <c:v>1681</c:v>
                </c:pt>
                <c:pt idx="37">
                  <c:v>1738</c:v>
                </c:pt>
                <c:pt idx="38">
                  <c:v>1797</c:v>
                </c:pt>
                <c:pt idx="39">
                  <c:v>1850</c:v>
                </c:pt>
                <c:pt idx="40">
                  <c:v>1896</c:v>
                </c:pt>
                <c:pt idx="41">
                  <c:v>1914</c:v>
                </c:pt>
                <c:pt idx="42">
                  <c:v>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2-401E-AA8F-9A0CBE4753A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dag'!$AL$4:$AL$47</c:f>
              <c:numCache>
                <c:formatCode>0</c:formatCode>
                <c:ptCount val="44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284</c:v>
                </c:pt>
                <c:pt idx="20">
                  <c:v>331</c:v>
                </c:pt>
                <c:pt idx="21">
                  <c:v>383</c:v>
                </c:pt>
                <c:pt idx="22">
                  <c:v>452</c:v>
                </c:pt>
                <c:pt idx="23">
                  <c:v>530</c:v>
                </c:pt>
                <c:pt idx="24">
                  <c:v>601</c:v>
                </c:pt>
                <c:pt idx="25">
                  <c:v>687</c:v>
                </c:pt>
                <c:pt idx="26">
                  <c:v>778</c:v>
                </c:pt>
                <c:pt idx="27">
                  <c:v>861</c:v>
                </c:pt>
                <c:pt idx="28">
                  <c:v>972</c:v>
                </c:pt>
                <c:pt idx="29">
                  <c:v>1056</c:v>
                </c:pt>
                <c:pt idx="30">
                  <c:v>1145</c:v>
                </c:pt>
                <c:pt idx="31">
                  <c:v>1241</c:v>
                </c:pt>
                <c:pt idx="32">
                  <c:v>1336</c:v>
                </c:pt>
                <c:pt idx="33">
                  <c:v>1420</c:v>
                </c:pt>
                <c:pt idx="34">
                  <c:v>1509</c:v>
                </c:pt>
                <c:pt idx="35">
                  <c:v>1611</c:v>
                </c:pt>
                <c:pt idx="36">
                  <c:v>1710</c:v>
                </c:pt>
                <c:pt idx="37">
                  <c:v>1774</c:v>
                </c:pt>
                <c:pt idx="38">
                  <c:v>1837</c:v>
                </c:pt>
                <c:pt idx="39">
                  <c:v>1897</c:v>
                </c:pt>
                <c:pt idx="40">
                  <c:v>1951</c:v>
                </c:pt>
                <c:pt idx="41">
                  <c:v>1977</c:v>
                </c:pt>
                <c:pt idx="42">
                  <c:v>2003</c:v>
                </c:pt>
                <c:pt idx="43">
                  <c:v>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B-431B-B651-BAFE9D407B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dag'!$AI$4:$AI$48</c:f>
              <c:numCache>
                <c:formatCode>0</c:formatCode>
                <c:ptCount val="45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284</c:v>
                </c:pt>
                <c:pt idx="20">
                  <c:v>331</c:v>
                </c:pt>
                <c:pt idx="21">
                  <c:v>384</c:v>
                </c:pt>
                <c:pt idx="22">
                  <c:v>453</c:v>
                </c:pt>
                <c:pt idx="23">
                  <c:v>531</c:v>
                </c:pt>
                <c:pt idx="24">
                  <c:v>602</c:v>
                </c:pt>
                <c:pt idx="25">
                  <c:v>688</c:v>
                </c:pt>
                <c:pt idx="26">
                  <c:v>779</c:v>
                </c:pt>
                <c:pt idx="27">
                  <c:v>862</c:v>
                </c:pt>
                <c:pt idx="28">
                  <c:v>972</c:v>
                </c:pt>
                <c:pt idx="29">
                  <c:v>1056</c:v>
                </c:pt>
                <c:pt idx="30">
                  <c:v>1145</c:v>
                </c:pt>
                <c:pt idx="31">
                  <c:v>1243</c:v>
                </c:pt>
                <c:pt idx="32">
                  <c:v>1340</c:v>
                </c:pt>
                <c:pt idx="33">
                  <c:v>1424</c:v>
                </c:pt>
                <c:pt idx="34">
                  <c:v>1514</c:v>
                </c:pt>
                <c:pt idx="35">
                  <c:v>1623</c:v>
                </c:pt>
                <c:pt idx="36">
                  <c:v>1730</c:v>
                </c:pt>
                <c:pt idx="37">
                  <c:v>1804</c:v>
                </c:pt>
                <c:pt idx="38">
                  <c:v>1877</c:v>
                </c:pt>
                <c:pt idx="39">
                  <c:v>1953</c:v>
                </c:pt>
                <c:pt idx="40">
                  <c:v>2023</c:v>
                </c:pt>
                <c:pt idx="41">
                  <c:v>2069</c:v>
                </c:pt>
                <c:pt idx="42">
                  <c:v>2112</c:v>
                </c:pt>
                <c:pt idx="43">
                  <c:v>2153</c:v>
                </c:pt>
                <c:pt idx="44">
                  <c:v>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7-4139-8D59-7CA19181951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dag'!$AF$4:$AF$51</c:f>
              <c:numCache>
                <c:formatCode>0</c:formatCode>
                <c:ptCount val="48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81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284</c:v>
                </c:pt>
                <c:pt idx="20">
                  <c:v>331</c:v>
                </c:pt>
                <c:pt idx="21">
                  <c:v>384</c:v>
                </c:pt>
                <c:pt idx="22">
                  <c:v>453</c:v>
                </c:pt>
                <c:pt idx="23">
                  <c:v>531</c:v>
                </c:pt>
                <c:pt idx="24">
                  <c:v>603</c:v>
                </c:pt>
                <c:pt idx="25">
                  <c:v>689</c:v>
                </c:pt>
                <c:pt idx="26">
                  <c:v>780</c:v>
                </c:pt>
                <c:pt idx="27">
                  <c:v>863</c:v>
                </c:pt>
                <c:pt idx="28">
                  <c:v>973</c:v>
                </c:pt>
                <c:pt idx="29">
                  <c:v>1057</c:v>
                </c:pt>
                <c:pt idx="30">
                  <c:v>1146</c:v>
                </c:pt>
                <c:pt idx="31">
                  <c:v>1246</c:v>
                </c:pt>
                <c:pt idx="32">
                  <c:v>1343</c:v>
                </c:pt>
                <c:pt idx="33">
                  <c:v>1427</c:v>
                </c:pt>
                <c:pt idx="34">
                  <c:v>1517</c:v>
                </c:pt>
                <c:pt idx="35">
                  <c:v>1626</c:v>
                </c:pt>
                <c:pt idx="36">
                  <c:v>1734</c:v>
                </c:pt>
                <c:pt idx="37">
                  <c:v>1808</c:v>
                </c:pt>
                <c:pt idx="38">
                  <c:v>1882</c:v>
                </c:pt>
                <c:pt idx="39">
                  <c:v>1959</c:v>
                </c:pt>
                <c:pt idx="40">
                  <c:v>2031</c:v>
                </c:pt>
                <c:pt idx="41">
                  <c:v>2079</c:v>
                </c:pt>
                <c:pt idx="42">
                  <c:v>2130</c:v>
                </c:pt>
                <c:pt idx="43">
                  <c:v>2177</c:v>
                </c:pt>
                <c:pt idx="44">
                  <c:v>2207</c:v>
                </c:pt>
                <c:pt idx="45">
                  <c:v>2228</c:v>
                </c:pt>
                <c:pt idx="46">
                  <c:v>2251</c:v>
                </c:pt>
                <c:pt idx="47">
                  <c:v>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7-4139-8D59-7CA19181951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dag'!$Z$4:$Z$53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284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605</c:v>
                </c:pt>
                <c:pt idx="25">
                  <c:v>691</c:v>
                </c:pt>
                <c:pt idx="26">
                  <c:v>781</c:v>
                </c:pt>
                <c:pt idx="27">
                  <c:v>865</c:v>
                </c:pt>
                <c:pt idx="28">
                  <c:v>978</c:v>
                </c:pt>
                <c:pt idx="29">
                  <c:v>1064</c:v>
                </c:pt>
                <c:pt idx="30">
                  <c:v>1155</c:v>
                </c:pt>
                <c:pt idx="31">
                  <c:v>1254</c:v>
                </c:pt>
                <c:pt idx="32">
                  <c:v>1352</c:v>
                </c:pt>
                <c:pt idx="33">
                  <c:v>1437</c:v>
                </c:pt>
                <c:pt idx="34">
                  <c:v>1528</c:v>
                </c:pt>
                <c:pt idx="35">
                  <c:v>1638</c:v>
                </c:pt>
                <c:pt idx="36">
                  <c:v>1745</c:v>
                </c:pt>
                <c:pt idx="37">
                  <c:v>1825</c:v>
                </c:pt>
                <c:pt idx="38">
                  <c:v>1906</c:v>
                </c:pt>
                <c:pt idx="39">
                  <c:v>1992</c:v>
                </c:pt>
                <c:pt idx="40">
                  <c:v>2067</c:v>
                </c:pt>
                <c:pt idx="41">
                  <c:v>2126</c:v>
                </c:pt>
                <c:pt idx="42">
                  <c:v>2194</c:v>
                </c:pt>
                <c:pt idx="43">
                  <c:v>2259</c:v>
                </c:pt>
                <c:pt idx="44">
                  <c:v>2309</c:v>
                </c:pt>
                <c:pt idx="45">
                  <c:v>2348</c:v>
                </c:pt>
                <c:pt idx="46">
                  <c:v>2393</c:v>
                </c:pt>
                <c:pt idx="47">
                  <c:v>2428</c:v>
                </c:pt>
                <c:pt idx="48">
                  <c:v>2445</c:v>
                </c:pt>
                <c:pt idx="49">
                  <c:v>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4-4C30-9AAA-F3C8037CF665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dag'!$W$4:$W$54</c:f>
              <c:numCache>
                <c:formatCode>0</c:formatCode>
                <c:ptCount val="51"/>
                <c:pt idx="0" formatCode="General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241</c:v>
                </c:pt>
                <c:pt idx="19">
                  <c:v>284</c:v>
                </c:pt>
                <c:pt idx="20">
                  <c:v>333</c:v>
                </c:pt>
                <c:pt idx="21">
                  <c:v>386</c:v>
                </c:pt>
                <c:pt idx="22">
                  <c:v>456</c:v>
                </c:pt>
                <c:pt idx="23">
                  <c:v>534</c:v>
                </c:pt>
                <c:pt idx="24">
                  <c:v>607</c:v>
                </c:pt>
                <c:pt idx="25">
                  <c:v>693</c:v>
                </c:pt>
                <c:pt idx="26">
                  <c:v>783</c:v>
                </c:pt>
                <c:pt idx="27">
                  <c:v>867</c:v>
                </c:pt>
                <c:pt idx="28">
                  <c:v>981</c:v>
                </c:pt>
                <c:pt idx="29">
                  <c:v>1067</c:v>
                </c:pt>
                <c:pt idx="30">
                  <c:v>1158</c:v>
                </c:pt>
                <c:pt idx="31">
                  <c:v>1258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1644</c:v>
                </c:pt>
                <c:pt idx="36">
                  <c:v>1752</c:v>
                </c:pt>
                <c:pt idx="37">
                  <c:v>1832</c:v>
                </c:pt>
                <c:pt idx="38">
                  <c:v>1917</c:v>
                </c:pt>
                <c:pt idx="39">
                  <c:v>2003</c:v>
                </c:pt>
                <c:pt idx="40">
                  <c:v>2084</c:v>
                </c:pt>
                <c:pt idx="41">
                  <c:v>2144</c:v>
                </c:pt>
                <c:pt idx="42">
                  <c:v>2214</c:v>
                </c:pt>
                <c:pt idx="43">
                  <c:v>2287</c:v>
                </c:pt>
                <c:pt idx="44">
                  <c:v>2358</c:v>
                </c:pt>
                <c:pt idx="45">
                  <c:v>2406</c:v>
                </c:pt>
                <c:pt idx="46">
                  <c:v>2458</c:v>
                </c:pt>
                <c:pt idx="47">
                  <c:v>2507</c:v>
                </c:pt>
                <c:pt idx="48">
                  <c:v>2541</c:v>
                </c:pt>
                <c:pt idx="49">
                  <c:v>2567</c:v>
                </c:pt>
                <c:pt idx="50">
                  <c:v>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4-4C30-9AAA-F3C8037CF665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dag'!$T$4:$T$58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240</c:v>
                </c:pt>
                <c:pt idx="19">
                  <c:v>284</c:v>
                </c:pt>
                <c:pt idx="20">
                  <c:v>333</c:v>
                </c:pt>
                <c:pt idx="21">
                  <c:v>386</c:v>
                </c:pt>
                <c:pt idx="22">
                  <c:v>456</c:v>
                </c:pt>
                <c:pt idx="23">
                  <c:v>534</c:v>
                </c:pt>
                <c:pt idx="24">
                  <c:v>607</c:v>
                </c:pt>
                <c:pt idx="25">
                  <c:v>693</c:v>
                </c:pt>
                <c:pt idx="26">
                  <c:v>783</c:v>
                </c:pt>
                <c:pt idx="27">
                  <c:v>867</c:v>
                </c:pt>
                <c:pt idx="28">
                  <c:v>981</c:v>
                </c:pt>
                <c:pt idx="29">
                  <c:v>1067</c:v>
                </c:pt>
                <c:pt idx="30">
                  <c:v>1157</c:v>
                </c:pt>
                <c:pt idx="31">
                  <c:v>1258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1644</c:v>
                </c:pt>
                <c:pt idx="36">
                  <c:v>1752</c:v>
                </c:pt>
                <c:pt idx="37">
                  <c:v>1831</c:v>
                </c:pt>
                <c:pt idx="38">
                  <c:v>1918</c:v>
                </c:pt>
                <c:pt idx="39">
                  <c:v>2005</c:v>
                </c:pt>
                <c:pt idx="40">
                  <c:v>2087</c:v>
                </c:pt>
                <c:pt idx="41">
                  <c:v>2150</c:v>
                </c:pt>
                <c:pt idx="42">
                  <c:v>2221</c:v>
                </c:pt>
                <c:pt idx="43">
                  <c:v>2297</c:v>
                </c:pt>
                <c:pt idx="44">
                  <c:v>2373</c:v>
                </c:pt>
                <c:pt idx="45">
                  <c:v>2429</c:v>
                </c:pt>
                <c:pt idx="46">
                  <c:v>2489</c:v>
                </c:pt>
                <c:pt idx="47">
                  <c:v>2543</c:v>
                </c:pt>
                <c:pt idx="48">
                  <c:v>2584</c:v>
                </c:pt>
                <c:pt idx="49">
                  <c:v>2625</c:v>
                </c:pt>
                <c:pt idx="50">
                  <c:v>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4-4C30-9AAA-F3C8037CF665}"/>
            </c:ext>
          </c:extLst>
        </c:ser>
        <c:ser>
          <c:idx val="12"/>
          <c:order val="12"/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dPt>
            <c:idx val="4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55B4-4C30-9AAA-F3C8037CF665}"/>
              </c:ext>
            </c:extLst>
          </c:dPt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dag'!$CV$4:$CV$61</c:f>
              <c:numCache>
                <c:formatCode>0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605</c:v>
                </c:pt>
                <c:pt idx="25">
                  <c:v>691</c:v>
                </c:pt>
                <c:pt idx="26">
                  <c:v>781</c:v>
                </c:pt>
                <c:pt idx="27">
                  <c:v>865</c:v>
                </c:pt>
                <c:pt idx="28">
                  <c:v>980</c:v>
                </c:pt>
                <c:pt idx="29">
                  <c:v>1066</c:v>
                </c:pt>
                <c:pt idx="30">
                  <c:v>1156</c:v>
                </c:pt>
                <c:pt idx="31">
                  <c:v>1259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1646</c:v>
                </c:pt>
                <c:pt idx="36">
                  <c:v>1756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4-4C30-9AAA-F3C8037C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552863"/>
        <c:axId val="426036063"/>
      </c:lineChart>
      <c:lineChart>
        <c:grouping val="standard"/>
        <c:varyColors val="0"/>
        <c:ser>
          <c:idx val="14"/>
          <c:order val="13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dag'!$N$4:$N$59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456</c:v>
                </c:pt>
                <c:pt idx="23">
                  <c:v>534</c:v>
                </c:pt>
                <c:pt idx="24">
                  <c:v>606</c:v>
                </c:pt>
                <c:pt idx="25">
                  <c:v>692</c:v>
                </c:pt>
                <c:pt idx="26">
                  <c:v>782</c:v>
                </c:pt>
                <c:pt idx="27">
                  <c:v>866</c:v>
                </c:pt>
                <c:pt idx="28">
                  <c:v>980</c:v>
                </c:pt>
                <c:pt idx="29">
                  <c:v>1066</c:v>
                </c:pt>
                <c:pt idx="30">
                  <c:v>1156</c:v>
                </c:pt>
                <c:pt idx="31">
                  <c:v>1258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1645</c:v>
                </c:pt>
                <c:pt idx="36">
                  <c:v>1753</c:v>
                </c:pt>
                <c:pt idx="37">
                  <c:v>1832</c:v>
                </c:pt>
                <c:pt idx="38">
                  <c:v>1921</c:v>
                </c:pt>
                <c:pt idx="39">
                  <c:v>2009</c:v>
                </c:pt>
                <c:pt idx="40">
                  <c:v>2095</c:v>
                </c:pt>
                <c:pt idx="41">
                  <c:v>2157</c:v>
                </c:pt>
                <c:pt idx="42">
                  <c:v>2230</c:v>
                </c:pt>
                <c:pt idx="43">
                  <c:v>2311</c:v>
                </c:pt>
                <c:pt idx="44">
                  <c:v>2393</c:v>
                </c:pt>
                <c:pt idx="45">
                  <c:v>2455</c:v>
                </c:pt>
                <c:pt idx="46">
                  <c:v>2521</c:v>
                </c:pt>
                <c:pt idx="47">
                  <c:v>2587</c:v>
                </c:pt>
                <c:pt idx="48">
                  <c:v>2638</c:v>
                </c:pt>
                <c:pt idx="49">
                  <c:v>2693</c:v>
                </c:pt>
                <c:pt idx="50">
                  <c:v>2733</c:v>
                </c:pt>
                <c:pt idx="51">
                  <c:v>2765</c:v>
                </c:pt>
                <c:pt idx="52">
                  <c:v>2792</c:v>
                </c:pt>
                <c:pt idx="53">
                  <c:v>2823</c:v>
                </c:pt>
                <c:pt idx="54">
                  <c:v>2842</c:v>
                </c:pt>
                <c:pt idx="55">
                  <c:v>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43F1-84EA-1D572FD072D7}"/>
            </c:ext>
          </c:extLst>
        </c:ser>
        <c:ser>
          <c:idx val="13"/>
          <c:order val="14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dag'!$Q$4:$Q$58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240</c:v>
                </c:pt>
                <c:pt idx="19">
                  <c:v>284</c:v>
                </c:pt>
                <c:pt idx="20">
                  <c:v>333</c:v>
                </c:pt>
                <c:pt idx="21">
                  <c:v>386</c:v>
                </c:pt>
                <c:pt idx="22">
                  <c:v>457</c:v>
                </c:pt>
                <c:pt idx="23">
                  <c:v>535</c:v>
                </c:pt>
                <c:pt idx="24">
                  <c:v>607</c:v>
                </c:pt>
                <c:pt idx="25">
                  <c:v>694</c:v>
                </c:pt>
                <c:pt idx="26">
                  <c:v>784</c:v>
                </c:pt>
                <c:pt idx="27">
                  <c:v>868</c:v>
                </c:pt>
                <c:pt idx="28">
                  <c:v>982</c:v>
                </c:pt>
                <c:pt idx="29">
                  <c:v>1068</c:v>
                </c:pt>
                <c:pt idx="30">
                  <c:v>1158</c:v>
                </c:pt>
                <c:pt idx="31">
                  <c:v>1260</c:v>
                </c:pt>
                <c:pt idx="32">
                  <c:v>1357</c:v>
                </c:pt>
                <c:pt idx="33">
                  <c:v>1442</c:v>
                </c:pt>
                <c:pt idx="34">
                  <c:v>1533</c:v>
                </c:pt>
                <c:pt idx="35">
                  <c:v>1646</c:v>
                </c:pt>
                <c:pt idx="36">
                  <c:v>1754</c:v>
                </c:pt>
                <c:pt idx="37">
                  <c:v>1833</c:v>
                </c:pt>
                <c:pt idx="38">
                  <c:v>1921</c:v>
                </c:pt>
                <c:pt idx="39">
                  <c:v>2009</c:v>
                </c:pt>
                <c:pt idx="40">
                  <c:v>2093</c:v>
                </c:pt>
                <c:pt idx="41">
                  <c:v>2155</c:v>
                </c:pt>
                <c:pt idx="42">
                  <c:v>2228</c:v>
                </c:pt>
                <c:pt idx="43">
                  <c:v>2308</c:v>
                </c:pt>
                <c:pt idx="44">
                  <c:v>2390</c:v>
                </c:pt>
                <c:pt idx="45">
                  <c:v>2449</c:v>
                </c:pt>
                <c:pt idx="46">
                  <c:v>2512</c:v>
                </c:pt>
                <c:pt idx="47">
                  <c:v>2574</c:v>
                </c:pt>
                <c:pt idx="48">
                  <c:v>2619</c:v>
                </c:pt>
                <c:pt idx="49">
                  <c:v>2664</c:v>
                </c:pt>
                <c:pt idx="50">
                  <c:v>2697</c:v>
                </c:pt>
                <c:pt idx="51">
                  <c:v>2719</c:v>
                </c:pt>
                <c:pt idx="52">
                  <c:v>2738</c:v>
                </c:pt>
                <c:pt idx="53">
                  <c:v>2758</c:v>
                </c:pt>
                <c:pt idx="54">
                  <c:v>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43F1-84EA-1D572FD072D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5-43F1-84EA-1D572FD072D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dag'!$Q$4:$Q$58</c:f>
              <c:numCache>
                <c:formatCode>General</c:formatCode>
                <c:ptCount val="5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50</c:v>
                </c:pt>
                <c:pt idx="12">
                  <c:v>61</c:v>
                </c:pt>
                <c:pt idx="13">
                  <c:v>82</c:v>
                </c:pt>
                <c:pt idx="14">
                  <c:v>104</c:v>
                </c:pt>
                <c:pt idx="15">
                  <c:v>135</c:v>
                </c:pt>
                <c:pt idx="16">
                  <c:v>167</c:v>
                </c:pt>
                <c:pt idx="17">
                  <c:v>202</c:v>
                </c:pt>
                <c:pt idx="18">
                  <c:v>240</c:v>
                </c:pt>
                <c:pt idx="19">
                  <c:v>284</c:v>
                </c:pt>
                <c:pt idx="20">
                  <c:v>333</c:v>
                </c:pt>
                <c:pt idx="21">
                  <c:v>386</c:v>
                </c:pt>
                <c:pt idx="22">
                  <c:v>457</c:v>
                </c:pt>
                <c:pt idx="23">
                  <c:v>535</c:v>
                </c:pt>
                <c:pt idx="24">
                  <c:v>607</c:v>
                </c:pt>
                <c:pt idx="25">
                  <c:v>694</c:v>
                </c:pt>
                <c:pt idx="26">
                  <c:v>784</c:v>
                </c:pt>
                <c:pt idx="27">
                  <c:v>868</c:v>
                </c:pt>
                <c:pt idx="28">
                  <c:v>982</c:v>
                </c:pt>
                <c:pt idx="29">
                  <c:v>1068</c:v>
                </c:pt>
                <c:pt idx="30">
                  <c:v>1158</c:v>
                </c:pt>
                <c:pt idx="31">
                  <c:v>1260</c:v>
                </c:pt>
                <c:pt idx="32">
                  <c:v>1357</c:v>
                </c:pt>
                <c:pt idx="33">
                  <c:v>1442</c:v>
                </c:pt>
                <c:pt idx="34">
                  <c:v>1533</c:v>
                </c:pt>
                <c:pt idx="35">
                  <c:v>1646</c:v>
                </c:pt>
                <c:pt idx="36">
                  <c:v>1754</c:v>
                </c:pt>
                <c:pt idx="37">
                  <c:v>1833</c:v>
                </c:pt>
                <c:pt idx="38">
                  <c:v>1921</c:v>
                </c:pt>
                <c:pt idx="39">
                  <c:v>2009</c:v>
                </c:pt>
                <c:pt idx="40">
                  <c:v>2093</c:v>
                </c:pt>
                <c:pt idx="41">
                  <c:v>2155</c:v>
                </c:pt>
                <c:pt idx="42">
                  <c:v>2228</c:v>
                </c:pt>
                <c:pt idx="43">
                  <c:v>2308</c:v>
                </c:pt>
                <c:pt idx="44">
                  <c:v>2390</c:v>
                </c:pt>
                <c:pt idx="45">
                  <c:v>2449</c:v>
                </c:pt>
                <c:pt idx="46">
                  <c:v>2512</c:v>
                </c:pt>
                <c:pt idx="47">
                  <c:v>2574</c:v>
                </c:pt>
                <c:pt idx="48">
                  <c:v>2619</c:v>
                </c:pt>
                <c:pt idx="49">
                  <c:v>2664</c:v>
                </c:pt>
                <c:pt idx="50">
                  <c:v>2697</c:v>
                </c:pt>
                <c:pt idx="51">
                  <c:v>2719</c:v>
                </c:pt>
                <c:pt idx="52">
                  <c:v>2738</c:v>
                </c:pt>
                <c:pt idx="53">
                  <c:v>2758</c:v>
                </c:pt>
                <c:pt idx="54">
                  <c:v>2761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D-43E9-9D49-CDB2DB8E711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dag'!$N$4:$N$59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456</c:v>
                </c:pt>
                <c:pt idx="23">
                  <c:v>534</c:v>
                </c:pt>
                <c:pt idx="24">
                  <c:v>606</c:v>
                </c:pt>
                <c:pt idx="25">
                  <c:v>692</c:v>
                </c:pt>
                <c:pt idx="26">
                  <c:v>782</c:v>
                </c:pt>
                <c:pt idx="27">
                  <c:v>866</c:v>
                </c:pt>
                <c:pt idx="28">
                  <c:v>980</c:v>
                </c:pt>
                <c:pt idx="29">
                  <c:v>1066</c:v>
                </c:pt>
                <c:pt idx="30">
                  <c:v>1156</c:v>
                </c:pt>
                <c:pt idx="31">
                  <c:v>1258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1645</c:v>
                </c:pt>
                <c:pt idx="36">
                  <c:v>1753</c:v>
                </c:pt>
                <c:pt idx="37">
                  <c:v>1832</c:v>
                </c:pt>
                <c:pt idx="38">
                  <c:v>1921</c:v>
                </c:pt>
                <c:pt idx="39">
                  <c:v>2009</c:v>
                </c:pt>
                <c:pt idx="40">
                  <c:v>2095</c:v>
                </c:pt>
                <c:pt idx="41">
                  <c:v>2157</c:v>
                </c:pt>
                <c:pt idx="42">
                  <c:v>2230</c:v>
                </c:pt>
                <c:pt idx="43">
                  <c:v>2311</c:v>
                </c:pt>
                <c:pt idx="44">
                  <c:v>2393</c:v>
                </c:pt>
                <c:pt idx="45">
                  <c:v>2455</c:v>
                </c:pt>
                <c:pt idx="46">
                  <c:v>2521</c:v>
                </c:pt>
                <c:pt idx="47">
                  <c:v>2587</c:v>
                </c:pt>
                <c:pt idx="48">
                  <c:v>2638</c:v>
                </c:pt>
                <c:pt idx="49">
                  <c:v>2693</c:v>
                </c:pt>
                <c:pt idx="50">
                  <c:v>2733</c:v>
                </c:pt>
                <c:pt idx="51">
                  <c:v>2765</c:v>
                </c:pt>
                <c:pt idx="52">
                  <c:v>2792</c:v>
                </c:pt>
                <c:pt idx="53">
                  <c:v>2823</c:v>
                </c:pt>
                <c:pt idx="54">
                  <c:v>2842</c:v>
                </c:pt>
                <c:pt idx="55">
                  <c:v>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D-43E9-9D49-CDB2DB8E711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dag'!$K$4:$K$60</c:f>
              <c:numCache>
                <c:formatCode>0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456</c:v>
                </c:pt>
                <c:pt idx="23">
                  <c:v>534</c:v>
                </c:pt>
                <c:pt idx="24">
                  <c:v>606</c:v>
                </c:pt>
                <c:pt idx="25">
                  <c:v>692</c:v>
                </c:pt>
                <c:pt idx="26">
                  <c:v>782</c:v>
                </c:pt>
                <c:pt idx="27">
                  <c:v>866</c:v>
                </c:pt>
                <c:pt idx="28">
                  <c:v>980</c:v>
                </c:pt>
                <c:pt idx="29">
                  <c:v>1066</c:v>
                </c:pt>
                <c:pt idx="30">
                  <c:v>1156</c:v>
                </c:pt>
                <c:pt idx="31">
                  <c:v>1258</c:v>
                </c:pt>
                <c:pt idx="32">
                  <c:v>1354</c:v>
                </c:pt>
                <c:pt idx="33">
                  <c:v>1440</c:v>
                </c:pt>
                <c:pt idx="34">
                  <c:v>1531</c:v>
                </c:pt>
                <c:pt idx="35">
                  <c:v>1644</c:v>
                </c:pt>
                <c:pt idx="36">
                  <c:v>1753</c:v>
                </c:pt>
                <c:pt idx="37">
                  <c:v>1834</c:v>
                </c:pt>
                <c:pt idx="38">
                  <c:v>1923</c:v>
                </c:pt>
                <c:pt idx="39">
                  <c:v>2011</c:v>
                </c:pt>
                <c:pt idx="40">
                  <c:v>2096</c:v>
                </c:pt>
                <c:pt idx="41">
                  <c:v>2159</c:v>
                </c:pt>
                <c:pt idx="42">
                  <c:v>2231</c:v>
                </c:pt>
                <c:pt idx="43">
                  <c:v>2313</c:v>
                </c:pt>
                <c:pt idx="44">
                  <c:v>2398</c:v>
                </c:pt>
                <c:pt idx="45">
                  <c:v>2467</c:v>
                </c:pt>
                <c:pt idx="46">
                  <c:v>2535</c:v>
                </c:pt>
                <c:pt idx="47">
                  <c:v>2606</c:v>
                </c:pt>
                <c:pt idx="48">
                  <c:v>2669</c:v>
                </c:pt>
                <c:pt idx="49">
                  <c:v>2731</c:v>
                </c:pt>
                <c:pt idx="50">
                  <c:v>2779</c:v>
                </c:pt>
                <c:pt idx="51">
                  <c:v>2816</c:v>
                </c:pt>
                <c:pt idx="52">
                  <c:v>2853</c:v>
                </c:pt>
                <c:pt idx="53">
                  <c:v>2889</c:v>
                </c:pt>
                <c:pt idx="54">
                  <c:v>2917</c:v>
                </c:pt>
                <c:pt idx="55">
                  <c:v>2935</c:v>
                </c:pt>
                <c:pt idx="56">
                  <c:v>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D-43E9-9D49-CDB2DB8E711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dag'!$H$4:$H$61</c:f>
              <c:numCache>
                <c:formatCode>0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456</c:v>
                </c:pt>
                <c:pt idx="23">
                  <c:v>534</c:v>
                </c:pt>
                <c:pt idx="24">
                  <c:v>606</c:v>
                </c:pt>
                <c:pt idx="25">
                  <c:v>692</c:v>
                </c:pt>
                <c:pt idx="26">
                  <c:v>782</c:v>
                </c:pt>
                <c:pt idx="27">
                  <c:v>867</c:v>
                </c:pt>
                <c:pt idx="28">
                  <c:v>982</c:v>
                </c:pt>
                <c:pt idx="29">
                  <c:v>1068</c:v>
                </c:pt>
                <c:pt idx="30">
                  <c:v>1158</c:v>
                </c:pt>
                <c:pt idx="31">
                  <c:v>1260</c:v>
                </c:pt>
                <c:pt idx="32">
                  <c:v>1356</c:v>
                </c:pt>
                <c:pt idx="33">
                  <c:v>1442</c:v>
                </c:pt>
                <c:pt idx="34">
                  <c:v>1533</c:v>
                </c:pt>
                <c:pt idx="35">
                  <c:v>1646</c:v>
                </c:pt>
                <c:pt idx="36">
                  <c:v>1755</c:v>
                </c:pt>
                <c:pt idx="37">
                  <c:v>1836</c:v>
                </c:pt>
                <c:pt idx="38">
                  <c:v>1926</c:v>
                </c:pt>
                <c:pt idx="39">
                  <c:v>2014</c:v>
                </c:pt>
                <c:pt idx="40">
                  <c:v>2098</c:v>
                </c:pt>
                <c:pt idx="41">
                  <c:v>2161</c:v>
                </c:pt>
                <c:pt idx="42">
                  <c:v>2235</c:v>
                </c:pt>
                <c:pt idx="43">
                  <c:v>2317</c:v>
                </c:pt>
                <c:pt idx="44">
                  <c:v>2402</c:v>
                </c:pt>
                <c:pt idx="45">
                  <c:v>2471</c:v>
                </c:pt>
                <c:pt idx="46">
                  <c:v>2540</c:v>
                </c:pt>
                <c:pt idx="47">
                  <c:v>2612</c:v>
                </c:pt>
                <c:pt idx="48">
                  <c:v>2678</c:v>
                </c:pt>
                <c:pt idx="49">
                  <c:v>2744</c:v>
                </c:pt>
                <c:pt idx="50">
                  <c:v>2802</c:v>
                </c:pt>
                <c:pt idx="51">
                  <c:v>2849</c:v>
                </c:pt>
                <c:pt idx="52">
                  <c:v>2896</c:v>
                </c:pt>
                <c:pt idx="53">
                  <c:v>2940</c:v>
                </c:pt>
                <c:pt idx="54">
                  <c:v>2976</c:v>
                </c:pt>
                <c:pt idx="55">
                  <c:v>3008</c:v>
                </c:pt>
                <c:pt idx="56">
                  <c:v>3029</c:v>
                </c:pt>
                <c:pt idx="57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6-4D92-9B93-172B867374D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dag'!$E$4:$E$65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21</c:v>
                </c:pt>
                <c:pt idx="9">
                  <c:v>30</c:v>
                </c:pt>
                <c:pt idx="10">
                  <c:v>38</c:v>
                </c:pt>
                <c:pt idx="11">
                  <c:v>49</c:v>
                </c:pt>
                <c:pt idx="12">
                  <c:v>60</c:v>
                </c:pt>
                <c:pt idx="13">
                  <c:v>81</c:v>
                </c:pt>
                <c:pt idx="14">
                  <c:v>103</c:v>
                </c:pt>
                <c:pt idx="15">
                  <c:v>134</c:v>
                </c:pt>
                <c:pt idx="16">
                  <c:v>166</c:v>
                </c:pt>
                <c:pt idx="17">
                  <c:v>201</c:v>
                </c:pt>
                <c:pt idx="18">
                  <c:v>239</c:v>
                </c:pt>
                <c:pt idx="19">
                  <c:v>283</c:v>
                </c:pt>
                <c:pt idx="20">
                  <c:v>332</c:v>
                </c:pt>
                <c:pt idx="21">
                  <c:v>385</c:v>
                </c:pt>
                <c:pt idx="22">
                  <c:v>455</c:v>
                </c:pt>
                <c:pt idx="23">
                  <c:v>533</c:v>
                </c:pt>
                <c:pt idx="24">
                  <c:v>605</c:v>
                </c:pt>
                <c:pt idx="25">
                  <c:v>691</c:v>
                </c:pt>
                <c:pt idx="26">
                  <c:v>781</c:v>
                </c:pt>
                <c:pt idx="27">
                  <c:v>865</c:v>
                </c:pt>
                <c:pt idx="28">
                  <c:v>980</c:v>
                </c:pt>
                <c:pt idx="29">
                  <c:v>1066</c:v>
                </c:pt>
                <c:pt idx="30">
                  <c:v>1156</c:v>
                </c:pt>
                <c:pt idx="31">
                  <c:v>1259</c:v>
                </c:pt>
                <c:pt idx="32">
                  <c:v>1356</c:v>
                </c:pt>
                <c:pt idx="33">
                  <c:v>1441</c:v>
                </c:pt>
                <c:pt idx="34">
                  <c:v>1532</c:v>
                </c:pt>
                <c:pt idx="35">
                  <c:v>1646</c:v>
                </c:pt>
                <c:pt idx="36">
                  <c:v>1756</c:v>
                </c:pt>
                <c:pt idx="37">
                  <c:v>1838</c:v>
                </c:pt>
                <c:pt idx="38">
                  <c:v>1927</c:v>
                </c:pt>
                <c:pt idx="39">
                  <c:v>2016</c:v>
                </c:pt>
                <c:pt idx="40">
                  <c:v>2099</c:v>
                </c:pt>
                <c:pt idx="41">
                  <c:v>2161</c:v>
                </c:pt>
                <c:pt idx="42">
                  <c:v>2237</c:v>
                </c:pt>
                <c:pt idx="43">
                  <c:v>2320</c:v>
                </c:pt>
                <c:pt idx="44">
                  <c:v>2405</c:v>
                </c:pt>
                <c:pt idx="45">
                  <c:v>2478</c:v>
                </c:pt>
                <c:pt idx="46">
                  <c:v>2548</c:v>
                </c:pt>
                <c:pt idx="47">
                  <c:v>2619</c:v>
                </c:pt>
                <c:pt idx="48">
                  <c:v>2688</c:v>
                </c:pt>
                <c:pt idx="49">
                  <c:v>2759</c:v>
                </c:pt>
                <c:pt idx="50">
                  <c:v>2823</c:v>
                </c:pt>
                <c:pt idx="51">
                  <c:v>2890</c:v>
                </c:pt>
                <c:pt idx="52">
                  <c:v>2951</c:v>
                </c:pt>
                <c:pt idx="53">
                  <c:v>3011</c:v>
                </c:pt>
                <c:pt idx="54">
                  <c:v>3068</c:v>
                </c:pt>
                <c:pt idx="55">
                  <c:v>3105</c:v>
                </c:pt>
                <c:pt idx="56">
                  <c:v>3137</c:v>
                </c:pt>
                <c:pt idx="57">
                  <c:v>3158</c:v>
                </c:pt>
                <c:pt idx="58">
                  <c:v>3162</c:v>
                </c:pt>
                <c:pt idx="61">
                  <c:v>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D-45B2-9FB1-80726F2E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356495"/>
        <c:axId val="1015568447"/>
      </c:lineChart>
      <c:dateAx>
        <c:axId val="430552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036063"/>
        <c:crosses val="autoZero"/>
        <c:auto val="1"/>
        <c:lblOffset val="100"/>
        <c:baseTimeUnit val="days"/>
      </c:dateAx>
      <c:valAx>
        <c:axId val="42603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52863"/>
        <c:crosses val="autoZero"/>
        <c:crossBetween val="between"/>
      </c:valAx>
      <c:valAx>
        <c:axId val="1015568447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44356495"/>
        <c:crosses val="max"/>
        <c:crossBetween val="between"/>
      </c:valAx>
      <c:catAx>
        <c:axId val="944356495"/>
        <c:scaling>
          <c:orientation val="minMax"/>
        </c:scaling>
        <c:delete val="1"/>
        <c:axPos val="b"/>
        <c:majorTickMark val="out"/>
        <c:minorTickMark val="none"/>
        <c:tickLblPos val="nextTo"/>
        <c:crossAx val="1015568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, deaths/day added 1-21 days after present</a:t>
            </a:r>
          </a:p>
        </c:rich>
      </c:tx>
      <c:layout>
        <c:manualLayout>
          <c:xMode val="edge"/>
          <c:yMode val="edge"/>
          <c:x val="0.16768778014622729"/>
          <c:y val="3.4812332063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dag'!$AT$24:$AT$44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10</c:v>
                </c:pt>
                <c:pt idx="12">
                  <c:v>7</c:v>
                </c:pt>
                <c:pt idx="13">
                  <c:v>9</c:v>
                </c:pt>
                <c:pt idx="14">
                  <c:v>7</c:v>
                </c:pt>
                <c:pt idx="15">
                  <c:v>20</c:v>
                </c:pt>
                <c:pt idx="16">
                  <c:v>15</c:v>
                </c:pt>
                <c:pt idx="17">
                  <c:v>19</c:v>
                </c:pt>
                <c:pt idx="18">
                  <c:v>32</c:v>
                </c:pt>
                <c:pt idx="19">
                  <c:v>26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4-4430-8AFE-D429419B4FF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dag'!$AW$23:$AW$43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10</c:v>
                </c:pt>
                <c:pt idx="19">
                  <c:v>17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4-4430-8AFE-D429419B4FF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dag'!$AZ$21:$AZ$41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10</c:v>
                </c:pt>
                <c:pt idx="19">
                  <c:v>21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B4-4430-8AFE-D429419B4FF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dag'!$BF$19:$BF$39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8</c:v>
                </c:pt>
                <c:pt idx="18">
                  <c:v>10</c:v>
                </c:pt>
                <c:pt idx="19">
                  <c:v>18</c:v>
                </c:pt>
                <c:pt idx="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B4-4430-8AFE-D429419B4FF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dag'!$BL$17:$BL$37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-3</c:v>
                </c:pt>
                <c:pt idx="14">
                  <c:v>5</c:v>
                </c:pt>
                <c:pt idx="15">
                  <c:v>7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24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B4-4430-8AFE-D429419B4FF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dag'!$AQ$25:$AQ$45</c:f>
              <c:numCache>
                <c:formatCode>0</c:formatCode>
                <c:ptCount val="21"/>
                <c:pt idx="0">
                  <c:v>-1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-1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12</c:v>
                </c:pt>
                <c:pt idx="13">
                  <c:v>14</c:v>
                </c:pt>
                <c:pt idx="14">
                  <c:v>19</c:v>
                </c:pt>
                <c:pt idx="15">
                  <c:v>18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25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D-41BC-A277-FB811CA01DD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dag'!$AK$27:$AK$47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16</c:v>
                </c:pt>
                <c:pt idx="17">
                  <c:v>16</c:v>
                </c:pt>
                <c:pt idx="18">
                  <c:v>20</c:v>
                </c:pt>
                <c:pt idx="19">
                  <c:v>17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4-40AE-B727-F63EF0E127A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dag'!$AH$30:$AH$50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8</c:v>
                </c:pt>
                <c:pt idx="17">
                  <c:v>6</c:v>
                </c:pt>
                <c:pt idx="18">
                  <c:v>11</c:v>
                </c:pt>
                <c:pt idx="19">
                  <c:v>21</c:v>
                </c:pt>
                <c:pt idx="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4-40AE-B727-F63EF0E127A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dag'!$AE$31:$AE$51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9</c:v>
                </c:pt>
                <c:pt idx="16">
                  <c:v>7</c:v>
                </c:pt>
                <c:pt idx="17">
                  <c:v>14</c:v>
                </c:pt>
                <c:pt idx="18">
                  <c:v>8</c:v>
                </c:pt>
                <c:pt idx="19">
                  <c:v>17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A-40E9-8E83-AA66C1A0F15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dag'!$AB$32:$AB$52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-1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2</c:v>
                </c:pt>
                <c:pt idx="13">
                  <c:v>9</c:v>
                </c:pt>
                <c:pt idx="14">
                  <c:v>8</c:v>
                </c:pt>
                <c:pt idx="15">
                  <c:v>11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14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A-40E9-8E83-AA66C1A0F15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dag'!$Y$33:$Y$53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21</c:v>
                </c:pt>
                <c:pt idx="16">
                  <c:v>9</c:v>
                </c:pt>
                <c:pt idx="17">
                  <c:v>7</c:v>
                </c:pt>
                <c:pt idx="18">
                  <c:v>14</c:v>
                </c:pt>
                <c:pt idx="19">
                  <c:v>17</c:v>
                </c:pt>
                <c:pt idx="2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A-40E9-8E83-AA66C1A0F15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dag'!$V$34:$V$54</c:f>
              <c:numCache>
                <c:formatCode>0</c:formatCode>
                <c:ptCount val="21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7</c:v>
                </c:pt>
                <c:pt idx="19">
                  <c:v>15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A-40E9-8E83-AA66C1A0F15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A-4B77-AF41-CA751F3EA75C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dag'!$S$37:$S$57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-1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15</c:v>
                </c:pt>
                <c:pt idx="18">
                  <c:v>22</c:v>
                </c:pt>
                <c:pt idx="19">
                  <c:v>19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A-4B77-AF41-CA751F3EA75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'Antal avlidna per dag'!$CL$41:$CL$61</c:f>
              <c:numCache>
                <c:formatCode>General</c:formatCode>
                <c:ptCount val="21"/>
                <c:pt idx="0">
                  <c:v>21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</c:numCache>
            </c:numRef>
          </c:cat>
          <c:val>
            <c:numRef>
              <c:f>'Antal avlidna per dag'!$P$38:$P$58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7</c:v>
                </c:pt>
                <c:pt idx="17">
                  <c:v>10</c:v>
                </c:pt>
                <c:pt idx="18">
                  <c:v>8</c:v>
                </c:pt>
                <c:pt idx="19">
                  <c:v>11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A-4B77-AF41-CA751F3EA75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dag'!$M$39:$M$59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  <c:pt idx="13">
                  <c:v>12</c:v>
                </c:pt>
                <c:pt idx="14">
                  <c:v>7</c:v>
                </c:pt>
                <c:pt idx="15">
                  <c:v>8</c:v>
                </c:pt>
                <c:pt idx="16">
                  <c:v>5</c:v>
                </c:pt>
                <c:pt idx="17">
                  <c:v>10</c:v>
                </c:pt>
                <c:pt idx="18">
                  <c:v>5</c:v>
                </c:pt>
                <c:pt idx="19">
                  <c:v>9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4-4A47-88B2-B2846618C8C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dag'!$AW$23:$AW$43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10</c:v>
                </c:pt>
                <c:pt idx="19">
                  <c:v>17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1B5-88CA-286F5102F08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dag'!$AZ$21:$AZ$41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10</c:v>
                </c:pt>
                <c:pt idx="19">
                  <c:v>21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1B5-88CA-286F5102F08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1B5-88CA-286F5102F08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dag'!$BC$20:$BC$40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-1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5</c:v>
                </c:pt>
                <c:pt idx="17">
                  <c:v>1</c:v>
                </c:pt>
                <c:pt idx="18">
                  <c:v>7</c:v>
                </c:pt>
                <c:pt idx="19">
                  <c:v>4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74-41B5-88CA-286F5102F08D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dag'!$BF$19:$BF$39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8</c:v>
                </c:pt>
                <c:pt idx="18">
                  <c:v>10</c:v>
                </c:pt>
                <c:pt idx="19">
                  <c:v>18</c:v>
                </c:pt>
                <c:pt idx="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74-41B5-88CA-286F5102F08D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dag'!$BI$18:$BI$38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11</c:v>
                </c:pt>
                <c:pt idx="13">
                  <c:v>5</c:v>
                </c:pt>
                <c:pt idx="14">
                  <c:v>13</c:v>
                </c:pt>
                <c:pt idx="15">
                  <c:v>12</c:v>
                </c:pt>
                <c:pt idx="16">
                  <c:v>21</c:v>
                </c:pt>
                <c:pt idx="17">
                  <c:v>24</c:v>
                </c:pt>
                <c:pt idx="18">
                  <c:v>21</c:v>
                </c:pt>
                <c:pt idx="19">
                  <c:v>24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74-41B5-88CA-286F5102F08D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dag'!$BL$17:$BL$37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-3</c:v>
                </c:pt>
                <c:pt idx="14">
                  <c:v>5</c:v>
                </c:pt>
                <c:pt idx="15">
                  <c:v>7</c:v>
                </c:pt>
                <c:pt idx="16">
                  <c:v>17</c:v>
                </c:pt>
                <c:pt idx="17">
                  <c:v>14</c:v>
                </c:pt>
                <c:pt idx="18">
                  <c:v>12</c:v>
                </c:pt>
                <c:pt idx="19">
                  <c:v>24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74-41B5-88CA-286F5102F08D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dag'!$BO$16:$BO$36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74-41B5-88CA-286F5102F08D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dag'!$BR$15:$BR$35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74-41B5-88CA-286F5102F08D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dag'!$BU$13:$BU$33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3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23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74-41B5-88CA-286F5102F08D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dag'!$BX$13:$BX$33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20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74-41B5-88CA-286F5102F08D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dag'!$CA$12:$CA$32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-1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9</c:v>
                </c:pt>
                <c:pt idx="18">
                  <c:v>11</c:v>
                </c:pt>
                <c:pt idx="19">
                  <c:v>17</c:v>
                </c:pt>
                <c:pt idx="2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374-41B5-88CA-286F5102F08D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dag'!$J$40:$J$60</c:f>
              <c:numCache>
                <c:formatCode>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14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1-48F8-8956-79CC40EE6136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'Antal avlidna per dag'!$G$41:$G$61</c:f>
              <c:numCache>
                <c:formatCode>General</c:formatCode>
                <c:ptCount val="21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-1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-1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20</c:v>
                </c:pt>
                <c:pt idx="15">
                  <c:v>14</c:v>
                </c:pt>
                <c:pt idx="16">
                  <c:v>16</c:v>
                </c:pt>
                <c:pt idx="17">
                  <c:v>21</c:v>
                </c:pt>
                <c:pt idx="18">
                  <c:v>5</c:v>
                </c:pt>
                <c:pt idx="19">
                  <c:v>11</c:v>
                </c:pt>
                <c:pt idx="2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B-441A-86E0-DB1BDEA3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055999"/>
        <c:axId val="500181327"/>
      </c:barChart>
      <c:lineChart>
        <c:grouping val="standard"/>
        <c:varyColors val="0"/>
        <c:ser>
          <c:idx val="5"/>
          <c:order val="5"/>
          <c:tx>
            <c:v>24 recent reports average</c:v>
          </c:tx>
          <c:spPr>
            <a:ln w="28575" cap="rnd">
              <a:solidFill>
                <a:schemeClr val="accent1">
                  <a:alpha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dag'!$CM$41:$CM$61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B4-4430-8AFE-D429419B4FF4}"/>
            </c:ext>
          </c:extLst>
        </c:ser>
        <c:ser>
          <c:idx val="29"/>
          <c:order val="29"/>
          <c:tx>
            <c:v>14 recent reports average</c:v>
          </c:tx>
          <c:spPr>
            <a:ln w="28575" cap="rnd">
              <a:solidFill>
                <a:srgbClr val="FFFF00">
                  <a:alpha val="72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dag'!$CN$41:$CN$61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374-41B5-88CA-286F5102F08D}"/>
            </c:ext>
          </c:extLst>
        </c:ser>
        <c:ser>
          <c:idx val="30"/>
          <c:order val="30"/>
          <c:tx>
            <c:v>7 recent report average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dag'!$CO$41:$CO$61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374-41B5-88CA-286F5102F08D}"/>
            </c:ext>
          </c:extLst>
        </c:ser>
        <c:ser>
          <c:idx val="33"/>
          <c:order val="33"/>
          <c:tx>
            <c:v>3 Reporst Average</c:v>
          </c:tx>
          <c:spPr>
            <a:ln w="28575" cap="rnd">
              <a:solidFill>
                <a:srgbClr val="00FA71"/>
              </a:solidFill>
              <a:round/>
            </a:ln>
            <a:effectLst/>
          </c:spPr>
          <c:marker>
            <c:symbol val="none"/>
          </c:marker>
          <c:val>
            <c:numRef>
              <c:f>'Antal avlidna per dag'!$CP$41:$CP$61</c:f>
              <c:numCache>
                <c:formatCode>General</c:formatCode>
                <c:ptCount val="21"/>
                <c:pt idx="0">
                  <c:v>0.33333333333333331</c:v>
                </c:pt>
                <c:pt idx="1">
                  <c:v>0</c:v>
                </c:pt>
                <c:pt idx="2">
                  <c:v>1.3333333333333333</c:v>
                </c:pt>
                <c:pt idx="3">
                  <c:v>-0.33333333333333331</c:v>
                </c:pt>
                <c:pt idx="4">
                  <c:v>-0.66666666666666663</c:v>
                </c:pt>
                <c:pt idx="5">
                  <c:v>0.33333333333333331</c:v>
                </c:pt>
                <c:pt idx="6">
                  <c:v>1.3333333333333333</c:v>
                </c:pt>
                <c:pt idx="7">
                  <c:v>-0.33333333333333331</c:v>
                </c:pt>
                <c:pt idx="8">
                  <c:v>1.6666666666666667</c:v>
                </c:pt>
                <c:pt idx="9">
                  <c:v>1.3333333333333333</c:v>
                </c:pt>
                <c:pt idx="10">
                  <c:v>2.3333333333333335</c:v>
                </c:pt>
                <c:pt idx="11">
                  <c:v>2</c:v>
                </c:pt>
                <c:pt idx="12">
                  <c:v>4.333333333333333</c:v>
                </c:pt>
                <c:pt idx="13">
                  <c:v>7.333333333333333</c:v>
                </c:pt>
                <c:pt idx="14">
                  <c:v>12.333333333333334</c:v>
                </c:pt>
                <c:pt idx="15">
                  <c:v>10.666666666666666</c:v>
                </c:pt>
                <c:pt idx="16">
                  <c:v>10.333333333333334</c:v>
                </c:pt>
                <c:pt idx="17">
                  <c:v>13</c:v>
                </c:pt>
                <c:pt idx="18">
                  <c:v>6</c:v>
                </c:pt>
                <c:pt idx="19">
                  <c:v>11.333333333333334</c:v>
                </c:pt>
                <c:pt idx="20">
                  <c:v>16.333333333333332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5B-441A-86E0-DB1BDEA3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55999"/>
        <c:axId val="500181327"/>
      </c:lineChart>
      <c:catAx>
        <c:axId val="18490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81327"/>
        <c:crosses val="autoZero"/>
        <c:auto val="1"/>
        <c:lblAlgn val="ctr"/>
        <c:lblOffset val="100"/>
        <c:noMultiLvlLbl val="0"/>
      </c:catAx>
      <c:valAx>
        <c:axId val="50018132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5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Added deaths last 4 updates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'Antal avlidna per dag'!$B$4:$B$62</c:f>
              <c:numCache>
                <c:formatCode>m/d/yyyy</c:formatCode>
                <c:ptCount val="5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</c:numCache>
            </c:numRef>
          </c:cat>
          <c:val>
            <c:numRef>
              <c:f>'Antal avlidna per dag'!$CK$4:$CK$61</c:f>
              <c:numCache>
                <c:formatCode>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-1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14</c:v>
                </c:pt>
                <c:pt idx="46">
                  <c:v>7</c:v>
                </c:pt>
                <c:pt idx="47">
                  <c:v>9</c:v>
                </c:pt>
                <c:pt idx="48">
                  <c:v>24</c:v>
                </c:pt>
                <c:pt idx="49">
                  <c:v>26</c:v>
                </c:pt>
                <c:pt idx="50">
                  <c:v>31</c:v>
                </c:pt>
                <c:pt idx="51">
                  <c:v>45</c:v>
                </c:pt>
                <c:pt idx="52">
                  <c:v>42</c:v>
                </c:pt>
                <c:pt idx="53">
                  <c:v>40</c:v>
                </c:pt>
                <c:pt idx="54">
                  <c:v>54</c:v>
                </c:pt>
                <c:pt idx="55">
                  <c:v>37</c:v>
                </c:pt>
                <c:pt idx="56">
                  <c:v>32</c:v>
                </c:pt>
                <c:pt idx="5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E-4730-9E51-EC8A8E3E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601695"/>
        <c:axId val="251436927"/>
      </c:barChart>
      <c:dateAx>
        <c:axId val="1188601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6927"/>
        <c:crosses val="autoZero"/>
        <c:auto val="1"/>
        <c:lblOffset val="100"/>
        <c:baseTimeUnit val="days"/>
      </c:dateAx>
      <c:valAx>
        <c:axId val="2514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60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per day, 2020 vs 2015-2019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2020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dag'!$B$4:$B$46</c:f>
              <c:numCache>
                <c:formatCode>m/d/yyyy</c:formatCode>
                <c:ptCount val="4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</c:numCache>
            </c:numRef>
          </c:cat>
          <c:val>
            <c:numRef>
              <c:f>'Antal avlidna per dag'!#REF!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A-4F4C-B6EE-17784695ECAE}"/>
            </c:ext>
          </c:extLst>
        </c:ser>
        <c:ser>
          <c:idx val="2"/>
          <c:order val="1"/>
          <c:tx>
            <c:v>2015-2019 Average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'Antal avlidna per dag'!$B$4:$B$46</c:f>
              <c:numCache>
                <c:formatCode>m/d/yyyy</c:formatCode>
                <c:ptCount val="4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</c:numCache>
            </c:numRef>
          </c:cat>
          <c:val>
            <c:numRef>
              <c:f>'Antal avlidna per dag'!#REF!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A-4F4C-B6EE-17784695E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99615"/>
        <c:axId val="1978493263"/>
      </c:lineChart>
      <c:dateAx>
        <c:axId val="45759961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493263"/>
        <c:crosses val="autoZero"/>
        <c:auto val="1"/>
        <c:lblOffset val="100"/>
        <c:baseTimeUnit val="days"/>
      </c:dateAx>
      <c:valAx>
        <c:axId val="19784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9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92364</xdr:rowOff>
    </xdr:from>
    <xdr:to>
      <xdr:col>1</xdr:col>
      <xdr:colOff>7146</xdr:colOff>
      <xdr:row>81</xdr:row>
      <xdr:rowOff>127000</xdr:rowOff>
    </xdr:to>
    <xdr:graphicFrame macro="">
      <xdr:nvGraphicFramePr>
        <xdr:cNvPr id="13" name="Diagram 2">
          <a:extLst>
            <a:ext uri="{FF2B5EF4-FFF2-40B4-BE49-F238E27FC236}">
              <a16:creationId xmlns:a16="http://schemas.microsoft.com/office/drawing/2014/main" id="{6998BD06-53A5-4984-B233-E9BD9ADCF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23543</xdr:colOff>
      <xdr:row>82</xdr:row>
      <xdr:rowOff>87007</xdr:rowOff>
    </xdr:from>
    <xdr:to>
      <xdr:col>1</xdr:col>
      <xdr:colOff>11545</xdr:colOff>
      <xdr:row>99</xdr:row>
      <xdr:rowOff>11546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B9E67A4-4ADD-4FCC-9778-A1F524AFA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21</xdr:row>
      <xdr:rowOff>34635</xdr:rowOff>
    </xdr:from>
    <xdr:to>
      <xdr:col>0</xdr:col>
      <xdr:colOff>5772727</xdr:colOff>
      <xdr:row>38</xdr:row>
      <xdr:rowOff>92364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8CC28-F765-425C-919A-23EE142BF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1249</xdr:colOff>
      <xdr:row>38</xdr:row>
      <xdr:rowOff>150091</xdr:rowOff>
    </xdr:from>
    <xdr:to>
      <xdr:col>1</xdr:col>
      <xdr:colOff>0</xdr:colOff>
      <xdr:row>56</xdr:row>
      <xdr:rowOff>161636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8BBE6-3149-4B8F-9FD4-F027F348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98</xdr:row>
      <xdr:rowOff>136472</xdr:rowOff>
    </xdr:from>
    <xdr:to>
      <xdr:col>1</xdr:col>
      <xdr:colOff>30238</xdr:colOff>
      <xdr:row>115</xdr:row>
      <xdr:rowOff>104254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BE0D77-6CBF-4234-AE65-F21261086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23090</xdr:rowOff>
    </xdr:from>
    <xdr:to>
      <xdr:col>0</xdr:col>
      <xdr:colOff>5772729</xdr:colOff>
      <xdr:row>20</xdr:row>
      <xdr:rowOff>103909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65439-45EA-4B96-BC00-1F23A5F66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115</xdr:row>
      <xdr:rowOff>43442</xdr:rowOff>
    </xdr:from>
    <xdr:to>
      <xdr:col>0</xdr:col>
      <xdr:colOff>5795634</xdr:colOff>
      <xdr:row>131</xdr:row>
      <xdr:rowOff>39208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376E6E-60C9-451C-878D-5FFDAE945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131</xdr:row>
      <xdr:rowOff>28522</xdr:rowOff>
    </xdr:from>
    <xdr:to>
      <xdr:col>1</xdr:col>
      <xdr:colOff>-1</xdr:colOff>
      <xdr:row>149</xdr:row>
      <xdr:rowOff>20818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FA56CE-871A-4676-85CA-0E23850B1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149</xdr:row>
      <xdr:rowOff>63029</xdr:rowOff>
    </xdr:from>
    <xdr:to>
      <xdr:col>1</xdr:col>
      <xdr:colOff>47036</xdr:colOff>
      <xdr:row>166</xdr:row>
      <xdr:rowOff>164629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4B4C6-27BB-4EC6-B2B0-E598E6650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8687</xdr:colOff>
      <xdr:row>167</xdr:row>
      <xdr:rowOff>37387</xdr:rowOff>
    </xdr:from>
    <xdr:to>
      <xdr:col>1</xdr:col>
      <xdr:colOff>23519</xdr:colOff>
      <xdr:row>184</xdr:row>
      <xdr:rowOff>129352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7EAD12-69A7-43FE-B8C8-E14AD90E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0</xdr:row>
      <xdr:rowOff>41275</xdr:rowOff>
    </xdr:from>
    <xdr:to>
      <xdr:col>14</xdr:col>
      <xdr:colOff>60325</xdr:colOff>
      <xdr:row>15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6C43C-34AB-4D0B-ABE4-044BA5FE2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4"/>
  <sheetViews>
    <sheetView topLeftCell="G52" zoomScale="63" zoomScaleNormal="30" workbookViewId="0">
      <selection activeCell="D89" sqref="D89"/>
    </sheetView>
  </sheetViews>
  <sheetFormatPr defaultRowHeight="14.5"/>
  <cols>
    <col min="1" max="1" width="11.26953125" customWidth="1"/>
    <col min="2" max="2" width="11.26953125" style="87" customWidth="1"/>
    <col min="4" max="4" width="10.08984375" customWidth="1"/>
    <col min="16" max="16" width="11" customWidth="1"/>
  </cols>
  <sheetData>
    <row r="1" spans="1:29">
      <c r="A1" s="48" t="s">
        <v>0</v>
      </c>
      <c r="B1" s="86"/>
      <c r="C1" s="100" t="s">
        <v>1</v>
      </c>
      <c r="D1" s="100" t="s">
        <v>87</v>
      </c>
      <c r="E1" s="48" t="s">
        <v>2</v>
      </c>
      <c r="F1" s="98" t="s">
        <v>3</v>
      </c>
      <c r="G1" s="48" t="s">
        <v>4</v>
      </c>
      <c r="H1" s="48" t="s">
        <v>5</v>
      </c>
      <c r="I1" s="48" t="s">
        <v>6</v>
      </c>
      <c r="J1" s="48" t="s">
        <v>7</v>
      </c>
      <c r="K1" s="48" t="s">
        <v>8</v>
      </c>
      <c r="L1" s="48" t="s">
        <v>9</v>
      </c>
      <c r="M1" s="48" t="s">
        <v>10</v>
      </c>
      <c r="N1" s="48" t="s">
        <v>11</v>
      </c>
      <c r="O1" s="48" t="s">
        <v>12</v>
      </c>
      <c r="P1" s="96" t="s">
        <v>13</v>
      </c>
      <c r="Q1" s="48" t="s">
        <v>14</v>
      </c>
      <c r="R1" s="48" t="s">
        <v>15</v>
      </c>
      <c r="S1" s="48" t="s">
        <v>16</v>
      </c>
      <c r="T1" s="48" t="s">
        <v>17</v>
      </c>
      <c r="U1" s="48" t="s">
        <v>18</v>
      </c>
      <c r="V1" s="48" t="s">
        <v>19</v>
      </c>
      <c r="W1" s="48" t="s">
        <v>20</v>
      </c>
      <c r="X1" s="48" t="s">
        <v>21</v>
      </c>
      <c r="Y1" s="48" t="s">
        <v>22</v>
      </c>
    </row>
    <row r="2" spans="1:29">
      <c r="A2" s="84">
        <v>43865</v>
      </c>
      <c r="B2" s="85">
        <f>P2</f>
        <v>0</v>
      </c>
      <c r="C2" s="101">
        <v>1</v>
      </c>
      <c r="D2" s="101">
        <f>C2</f>
        <v>1</v>
      </c>
      <c r="E2" s="54">
        <v>0</v>
      </c>
      <c r="F2" s="99">
        <v>0</v>
      </c>
      <c r="G2" s="54">
        <v>0</v>
      </c>
      <c r="H2" s="54">
        <v>0</v>
      </c>
      <c r="I2" s="54">
        <v>0</v>
      </c>
      <c r="J2" s="54">
        <v>0</v>
      </c>
      <c r="K2" s="54">
        <v>1</v>
      </c>
      <c r="L2" s="54">
        <v>0</v>
      </c>
      <c r="M2" s="54">
        <v>0</v>
      </c>
      <c r="N2" s="54">
        <v>0</v>
      </c>
      <c r="O2" s="54">
        <v>0</v>
      </c>
      <c r="P2" s="97">
        <v>0</v>
      </c>
      <c r="Q2" s="54">
        <v>0</v>
      </c>
      <c r="R2" s="54">
        <v>0</v>
      </c>
      <c r="S2" s="54">
        <v>0</v>
      </c>
      <c r="T2" s="54">
        <v>0</v>
      </c>
      <c r="U2" s="54">
        <v>0</v>
      </c>
      <c r="V2" s="54">
        <v>0</v>
      </c>
      <c r="W2" s="54">
        <v>0</v>
      </c>
      <c r="X2" s="54">
        <v>0</v>
      </c>
      <c r="Y2" s="54">
        <v>0</v>
      </c>
      <c r="AC2" s="3">
        <f t="shared" ref="AC2:AC37" si="0">SUM(C2:Y2)</f>
        <v>3</v>
      </c>
    </row>
    <row r="3" spans="1:29">
      <c r="A3" s="84">
        <v>43866</v>
      </c>
      <c r="B3" s="85">
        <f>B2+P3</f>
        <v>0</v>
      </c>
      <c r="C3" s="101">
        <v>0</v>
      </c>
      <c r="D3" s="101">
        <f>D2+C2</f>
        <v>2</v>
      </c>
      <c r="E3" s="54">
        <v>0</v>
      </c>
      <c r="F3" s="99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97">
        <v>0</v>
      </c>
      <c r="Q3" s="54">
        <v>0</v>
      </c>
      <c r="R3" s="54">
        <v>0</v>
      </c>
      <c r="S3" s="54">
        <v>0</v>
      </c>
      <c r="T3" s="54">
        <v>0</v>
      </c>
      <c r="U3" s="54">
        <v>0</v>
      </c>
      <c r="V3" s="54">
        <v>0</v>
      </c>
      <c r="W3" s="54">
        <v>0</v>
      </c>
      <c r="X3" s="54">
        <v>0</v>
      </c>
      <c r="Y3" s="54">
        <v>0</v>
      </c>
      <c r="AC3" s="3">
        <f t="shared" si="0"/>
        <v>2</v>
      </c>
    </row>
    <row r="4" spans="1:29">
      <c r="A4" s="84">
        <v>43867</v>
      </c>
      <c r="B4" s="85">
        <f t="shared" ref="B4:B67" si="1">B3+P4</f>
        <v>0</v>
      </c>
      <c r="C4" s="101">
        <v>0</v>
      </c>
      <c r="D4" s="101">
        <f t="shared" ref="D4:D67" si="2">D3+C3</f>
        <v>2</v>
      </c>
      <c r="E4" s="54">
        <v>0</v>
      </c>
      <c r="F4" s="99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97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AC4" s="3">
        <f t="shared" si="0"/>
        <v>2</v>
      </c>
    </row>
    <row r="5" spans="1:29">
      <c r="A5" s="84">
        <v>43868</v>
      </c>
      <c r="B5" s="85">
        <f t="shared" si="1"/>
        <v>0</v>
      </c>
      <c r="C5" s="101">
        <v>0</v>
      </c>
      <c r="D5" s="101">
        <f t="shared" si="2"/>
        <v>2</v>
      </c>
      <c r="E5" s="54">
        <v>0</v>
      </c>
      <c r="F5" s="99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97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0</v>
      </c>
      <c r="W5" s="54">
        <v>0</v>
      </c>
      <c r="X5" s="54">
        <v>0</v>
      </c>
      <c r="Y5" s="54">
        <v>0</v>
      </c>
      <c r="AC5" s="3">
        <f t="shared" si="0"/>
        <v>2</v>
      </c>
    </row>
    <row r="6" spans="1:29">
      <c r="A6" s="84">
        <v>43869</v>
      </c>
      <c r="B6" s="85">
        <f t="shared" si="1"/>
        <v>0</v>
      </c>
      <c r="C6" s="101">
        <v>0</v>
      </c>
      <c r="D6" s="101">
        <f t="shared" si="2"/>
        <v>2</v>
      </c>
      <c r="E6" s="54">
        <v>0</v>
      </c>
      <c r="F6" s="99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97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AC6" s="3">
        <f t="shared" si="0"/>
        <v>2</v>
      </c>
    </row>
    <row r="7" spans="1:29">
      <c r="A7" s="84">
        <v>43870</v>
      </c>
      <c r="B7" s="85">
        <f t="shared" si="1"/>
        <v>0</v>
      </c>
      <c r="C7" s="101">
        <v>0</v>
      </c>
      <c r="D7" s="101">
        <f t="shared" si="2"/>
        <v>2</v>
      </c>
      <c r="E7" s="54">
        <v>0</v>
      </c>
      <c r="F7" s="99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97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AC7" s="3">
        <f t="shared" si="0"/>
        <v>2</v>
      </c>
    </row>
    <row r="8" spans="1:29">
      <c r="A8" s="84">
        <v>43871</v>
      </c>
      <c r="B8" s="85">
        <f t="shared" si="1"/>
        <v>0</v>
      </c>
      <c r="C8" s="101">
        <v>0</v>
      </c>
      <c r="D8" s="101">
        <f t="shared" si="2"/>
        <v>2</v>
      </c>
      <c r="E8" s="54">
        <v>0</v>
      </c>
      <c r="F8" s="99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97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AC8" s="3">
        <f t="shared" si="0"/>
        <v>2</v>
      </c>
    </row>
    <row r="9" spans="1:29">
      <c r="A9" s="84">
        <v>43872</v>
      </c>
      <c r="B9" s="85">
        <f t="shared" si="1"/>
        <v>0</v>
      </c>
      <c r="C9" s="101">
        <v>0</v>
      </c>
      <c r="D9" s="101">
        <f t="shared" si="2"/>
        <v>2</v>
      </c>
      <c r="E9" s="54">
        <v>0</v>
      </c>
      <c r="F9" s="99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97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AC9" s="3">
        <f t="shared" si="0"/>
        <v>2</v>
      </c>
    </row>
    <row r="10" spans="1:29">
      <c r="A10" s="84">
        <v>43873</v>
      </c>
      <c r="B10" s="85">
        <f t="shared" si="1"/>
        <v>0</v>
      </c>
      <c r="C10" s="101">
        <v>0</v>
      </c>
      <c r="D10" s="101">
        <f t="shared" si="2"/>
        <v>2</v>
      </c>
      <c r="E10" s="54">
        <v>0</v>
      </c>
      <c r="F10" s="99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v>0</v>
      </c>
      <c r="P10" s="97">
        <v>0</v>
      </c>
      <c r="Q10" s="54">
        <v>0</v>
      </c>
      <c r="R10" s="54">
        <v>0</v>
      </c>
      <c r="S10" s="54">
        <v>0</v>
      </c>
      <c r="T10" s="54">
        <v>0</v>
      </c>
      <c r="U10" s="54">
        <v>0</v>
      </c>
      <c r="V10" s="54">
        <v>0</v>
      </c>
      <c r="W10" s="54">
        <v>0</v>
      </c>
      <c r="X10" s="54">
        <v>0</v>
      </c>
      <c r="Y10" s="54">
        <v>0</v>
      </c>
      <c r="AC10" s="3">
        <f t="shared" si="0"/>
        <v>2</v>
      </c>
    </row>
    <row r="11" spans="1:29">
      <c r="A11" s="84">
        <v>43874</v>
      </c>
      <c r="B11" s="85">
        <f t="shared" si="1"/>
        <v>0</v>
      </c>
      <c r="C11" s="101">
        <v>0</v>
      </c>
      <c r="D11" s="101">
        <f t="shared" si="2"/>
        <v>2</v>
      </c>
      <c r="E11" s="54">
        <v>0</v>
      </c>
      <c r="F11" s="99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97">
        <v>0</v>
      </c>
      <c r="Q11" s="54">
        <v>0</v>
      </c>
      <c r="R11" s="54">
        <v>0</v>
      </c>
      <c r="S11" s="54">
        <v>0</v>
      </c>
      <c r="T11" s="54">
        <v>0</v>
      </c>
      <c r="U11" s="54">
        <v>0</v>
      </c>
      <c r="V11" s="54">
        <v>0</v>
      </c>
      <c r="W11" s="54">
        <v>0</v>
      </c>
      <c r="X11" s="54">
        <v>0</v>
      </c>
      <c r="Y11" s="54">
        <v>0</v>
      </c>
      <c r="AC11" s="3">
        <f t="shared" si="0"/>
        <v>2</v>
      </c>
    </row>
    <row r="12" spans="1:29">
      <c r="A12" s="84">
        <v>43875</v>
      </c>
      <c r="B12" s="85">
        <f t="shared" si="1"/>
        <v>0</v>
      </c>
      <c r="C12" s="101">
        <v>0</v>
      </c>
      <c r="D12" s="101">
        <f t="shared" si="2"/>
        <v>2</v>
      </c>
      <c r="E12" s="54">
        <v>0</v>
      </c>
      <c r="F12" s="99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v>0</v>
      </c>
      <c r="P12" s="97">
        <v>0</v>
      </c>
      <c r="Q12" s="54">
        <v>0</v>
      </c>
      <c r="R12" s="54">
        <v>0</v>
      </c>
      <c r="S12" s="54">
        <v>0</v>
      </c>
      <c r="T12" s="54">
        <v>0</v>
      </c>
      <c r="U12" s="54">
        <v>0</v>
      </c>
      <c r="V12" s="54">
        <v>0</v>
      </c>
      <c r="W12" s="54">
        <v>0</v>
      </c>
      <c r="X12" s="54">
        <v>0</v>
      </c>
      <c r="Y12" s="54">
        <v>0</v>
      </c>
      <c r="AC12" s="3">
        <f t="shared" si="0"/>
        <v>2</v>
      </c>
    </row>
    <row r="13" spans="1:29">
      <c r="A13" s="84">
        <v>43876</v>
      </c>
      <c r="B13" s="85">
        <f t="shared" si="1"/>
        <v>0</v>
      </c>
      <c r="C13" s="101">
        <v>0</v>
      </c>
      <c r="D13" s="101">
        <f t="shared" si="2"/>
        <v>2</v>
      </c>
      <c r="E13" s="54">
        <v>0</v>
      </c>
      <c r="F13" s="99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97">
        <v>0</v>
      </c>
      <c r="Q13" s="54">
        <v>0</v>
      </c>
      <c r="R13" s="54">
        <v>0</v>
      </c>
      <c r="S13" s="54">
        <v>0</v>
      </c>
      <c r="T13" s="54">
        <v>0</v>
      </c>
      <c r="U13" s="54">
        <v>0</v>
      </c>
      <c r="V13" s="54">
        <v>0</v>
      </c>
      <c r="W13" s="54">
        <v>0</v>
      </c>
      <c r="X13" s="54">
        <v>0</v>
      </c>
      <c r="Y13" s="54">
        <v>0</v>
      </c>
      <c r="AC13" s="3">
        <f t="shared" si="0"/>
        <v>2</v>
      </c>
    </row>
    <row r="14" spans="1:29">
      <c r="A14" s="84">
        <v>43877</v>
      </c>
      <c r="B14" s="85">
        <f t="shared" si="1"/>
        <v>0</v>
      </c>
      <c r="C14" s="101">
        <v>0</v>
      </c>
      <c r="D14" s="101">
        <f t="shared" si="2"/>
        <v>2</v>
      </c>
      <c r="E14" s="54">
        <v>0</v>
      </c>
      <c r="F14" s="99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v>0</v>
      </c>
      <c r="P14" s="97">
        <v>0</v>
      </c>
      <c r="Q14" s="54">
        <v>0</v>
      </c>
      <c r="R14" s="54">
        <v>0</v>
      </c>
      <c r="S14" s="54">
        <v>0</v>
      </c>
      <c r="T14" s="54">
        <v>0</v>
      </c>
      <c r="U14" s="54">
        <v>0</v>
      </c>
      <c r="V14" s="54">
        <v>0</v>
      </c>
      <c r="W14" s="54">
        <v>0</v>
      </c>
      <c r="X14" s="54">
        <v>0</v>
      </c>
      <c r="Y14" s="54">
        <v>0</v>
      </c>
      <c r="AC14" s="3">
        <f t="shared" si="0"/>
        <v>2</v>
      </c>
    </row>
    <row r="15" spans="1:29">
      <c r="A15" s="84">
        <v>43878</v>
      </c>
      <c r="B15" s="85">
        <f t="shared" si="1"/>
        <v>0</v>
      </c>
      <c r="C15" s="101">
        <v>0</v>
      </c>
      <c r="D15" s="101">
        <f t="shared" si="2"/>
        <v>2</v>
      </c>
      <c r="E15" s="54">
        <v>0</v>
      </c>
      <c r="F15" s="99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  <c r="P15" s="97">
        <v>0</v>
      </c>
      <c r="Q15" s="54">
        <v>0</v>
      </c>
      <c r="R15" s="54">
        <v>0</v>
      </c>
      <c r="S15" s="54">
        <v>0</v>
      </c>
      <c r="T15" s="54">
        <v>0</v>
      </c>
      <c r="U15" s="54">
        <v>0</v>
      </c>
      <c r="V15" s="54">
        <v>0</v>
      </c>
      <c r="W15" s="54">
        <v>0</v>
      </c>
      <c r="X15" s="54">
        <v>0</v>
      </c>
      <c r="Y15" s="54">
        <v>0</v>
      </c>
      <c r="AC15" s="3">
        <f t="shared" si="0"/>
        <v>2</v>
      </c>
    </row>
    <row r="16" spans="1:29">
      <c r="A16" s="84">
        <v>43879</v>
      </c>
      <c r="B16" s="85">
        <f t="shared" si="1"/>
        <v>0</v>
      </c>
      <c r="C16" s="101">
        <v>0</v>
      </c>
      <c r="D16" s="101">
        <f t="shared" si="2"/>
        <v>2</v>
      </c>
      <c r="E16" s="54">
        <v>0</v>
      </c>
      <c r="F16" s="99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v>0</v>
      </c>
      <c r="P16" s="97">
        <v>0</v>
      </c>
      <c r="Q16" s="54">
        <v>0</v>
      </c>
      <c r="R16" s="54">
        <v>0</v>
      </c>
      <c r="S16" s="54">
        <v>0</v>
      </c>
      <c r="T16" s="54">
        <v>0</v>
      </c>
      <c r="U16" s="54">
        <v>0</v>
      </c>
      <c r="V16" s="54">
        <v>0</v>
      </c>
      <c r="W16" s="54">
        <v>0</v>
      </c>
      <c r="X16" s="54">
        <v>0</v>
      </c>
      <c r="Y16" s="54">
        <v>0</v>
      </c>
      <c r="AC16" s="3">
        <f t="shared" si="0"/>
        <v>2</v>
      </c>
    </row>
    <row r="17" spans="1:29">
      <c r="A17" s="84">
        <v>43880</v>
      </c>
      <c r="B17" s="85">
        <f t="shared" si="1"/>
        <v>0</v>
      </c>
      <c r="C17" s="101">
        <v>0</v>
      </c>
      <c r="D17" s="101">
        <f t="shared" si="2"/>
        <v>2</v>
      </c>
      <c r="E17" s="54">
        <v>0</v>
      </c>
      <c r="F17" s="99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  <c r="P17" s="97">
        <v>0</v>
      </c>
      <c r="Q17" s="54">
        <v>0</v>
      </c>
      <c r="R17" s="54">
        <v>0</v>
      </c>
      <c r="S17" s="54">
        <v>0</v>
      </c>
      <c r="T17" s="54">
        <v>0</v>
      </c>
      <c r="U17" s="54">
        <v>0</v>
      </c>
      <c r="V17" s="54">
        <v>0</v>
      </c>
      <c r="W17" s="54">
        <v>0</v>
      </c>
      <c r="X17" s="54">
        <v>0</v>
      </c>
      <c r="Y17" s="54">
        <v>0</v>
      </c>
      <c r="AC17" s="3">
        <f t="shared" si="0"/>
        <v>2</v>
      </c>
    </row>
    <row r="18" spans="1:29">
      <c r="A18" s="84">
        <v>43881</v>
      </c>
      <c r="B18" s="85">
        <f t="shared" si="1"/>
        <v>0</v>
      </c>
      <c r="C18" s="101">
        <v>0</v>
      </c>
      <c r="D18" s="101">
        <f t="shared" si="2"/>
        <v>2</v>
      </c>
      <c r="E18" s="54">
        <v>0</v>
      </c>
      <c r="F18" s="99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97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AC18" s="3">
        <f t="shared" si="0"/>
        <v>2</v>
      </c>
    </row>
    <row r="19" spans="1:29">
      <c r="A19" s="84">
        <v>43882</v>
      </c>
      <c r="B19" s="85">
        <f t="shared" si="1"/>
        <v>0</v>
      </c>
      <c r="C19" s="101">
        <v>0</v>
      </c>
      <c r="D19" s="101">
        <f t="shared" si="2"/>
        <v>2</v>
      </c>
      <c r="E19" s="54">
        <v>0</v>
      </c>
      <c r="F19" s="99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97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AC19" s="3">
        <f t="shared" si="0"/>
        <v>2</v>
      </c>
    </row>
    <row r="20" spans="1:29">
      <c r="A20" s="84">
        <v>43883</v>
      </c>
      <c r="B20" s="85">
        <f t="shared" si="1"/>
        <v>0</v>
      </c>
      <c r="C20" s="101">
        <v>0</v>
      </c>
      <c r="D20" s="101">
        <f t="shared" si="2"/>
        <v>2</v>
      </c>
      <c r="E20" s="54">
        <v>0</v>
      </c>
      <c r="F20" s="99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97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AC20" s="3">
        <f t="shared" si="0"/>
        <v>2</v>
      </c>
    </row>
    <row r="21" spans="1:29">
      <c r="A21" s="84">
        <v>43884</v>
      </c>
      <c r="B21" s="85">
        <f t="shared" si="1"/>
        <v>0</v>
      </c>
      <c r="C21" s="101">
        <v>0</v>
      </c>
      <c r="D21" s="101">
        <f t="shared" si="2"/>
        <v>2</v>
      </c>
      <c r="E21" s="54">
        <v>0</v>
      </c>
      <c r="F21" s="99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  <c r="P21" s="97">
        <v>0</v>
      </c>
      <c r="Q21" s="54">
        <v>0</v>
      </c>
      <c r="R21" s="54">
        <v>0</v>
      </c>
      <c r="S21" s="54">
        <v>0</v>
      </c>
      <c r="T21" s="54">
        <v>0</v>
      </c>
      <c r="U21" s="54">
        <v>0</v>
      </c>
      <c r="V21" s="54">
        <v>0</v>
      </c>
      <c r="W21" s="54">
        <v>0</v>
      </c>
      <c r="X21" s="54">
        <v>0</v>
      </c>
      <c r="Y21" s="54">
        <v>0</v>
      </c>
      <c r="AC21" s="3">
        <f t="shared" si="0"/>
        <v>2</v>
      </c>
    </row>
    <row r="22" spans="1:29">
      <c r="A22" s="84">
        <v>43885</v>
      </c>
      <c r="B22" s="85">
        <f t="shared" si="1"/>
        <v>0</v>
      </c>
      <c r="C22" s="101">
        <v>0</v>
      </c>
      <c r="D22" s="101">
        <f t="shared" si="2"/>
        <v>2</v>
      </c>
      <c r="E22" s="54">
        <v>0</v>
      </c>
      <c r="F22" s="99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97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AC22" s="3">
        <f t="shared" si="0"/>
        <v>2</v>
      </c>
    </row>
    <row r="23" spans="1:29">
      <c r="A23" s="84">
        <v>43886</v>
      </c>
      <c r="B23" s="85">
        <f t="shared" si="1"/>
        <v>0</v>
      </c>
      <c r="C23" s="101">
        <v>0</v>
      </c>
      <c r="D23" s="101">
        <f t="shared" si="2"/>
        <v>2</v>
      </c>
      <c r="E23" s="54">
        <v>0</v>
      </c>
      <c r="F23" s="99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97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AC23" s="3">
        <f t="shared" si="0"/>
        <v>2</v>
      </c>
    </row>
    <row r="24" spans="1:29">
      <c r="A24" s="84">
        <v>43887</v>
      </c>
      <c r="B24" s="85">
        <f t="shared" si="1"/>
        <v>0</v>
      </c>
      <c r="C24" s="101">
        <v>1</v>
      </c>
      <c r="D24" s="101">
        <f t="shared" si="2"/>
        <v>2</v>
      </c>
      <c r="E24" s="54">
        <v>0</v>
      </c>
      <c r="F24" s="99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>
        <v>0</v>
      </c>
      <c r="P24" s="97">
        <v>0</v>
      </c>
      <c r="Q24" s="54">
        <v>0</v>
      </c>
      <c r="R24" s="54">
        <v>0</v>
      </c>
      <c r="S24" s="54">
        <v>0</v>
      </c>
      <c r="T24" s="54">
        <v>0</v>
      </c>
      <c r="U24" s="54">
        <v>0</v>
      </c>
      <c r="V24" s="54">
        <v>0</v>
      </c>
      <c r="W24" s="54">
        <v>1</v>
      </c>
      <c r="X24" s="54">
        <v>0</v>
      </c>
      <c r="Y24" s="54">
        <v>0</v>
      </c>
      <c r="AC24" s="3">
        <f t="shared" si="0"/>
        <v>4</v>
      </c>
    </row>
    <row r="25" spans="1:29">
      <c r="A25" s="84">
        <v>43888</v>
      </c>
      <c r="B25" s="85">
        <f t="shared" si="1"/>
        <v>1</v>
      </c>
      <c r="C25" s="101">
        <v>1</v>
      </c>
      <c r="D25" s="101">
        <f t="shared" si="2"/>
        <v>3</v>
      </c>
      <c r="E25" s="54">
        <v>0</v>
      </c>
      <c r="F25" s="99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  <c r="P25" s="97">
        <v>1</v>
      </c>
      <c r="Q25" s="54">
        <v>0</v>
      </c>
      <c r="R25" s="54">
        <v>0</v>
      </c>
      <c r="S25" s="54">
        <v>0</v>
      </c>
      <c r="T25" s="54">
        <v>0</v>
      </c>
      <c r="U25" s="54">
        <v>0</v>
      </c>
      <c r="V25" s="54">
        <v>0</v>
      </c>
      <c r="W25" s="54">
        <v>0</v>
      </c>
      <c r="X25" s="54">
        <v>0</v>
      </c>
      <c r="Y25" s="54">
        <v>0</v>
      </c>
      <c r="AA25" s="70">
        <v>1</v>
      </c>
      <c r="AB25" s="2">
        <v>1</v>
      </c>
      <c r="AC25" s="3">
        <f t="shared" si="0"/>
        <v>5</v>
      </c>
    </row>
    <row r="26" spans="1:29">
      <c r="A26" s="84">
        <v>43889</v>
      </c>
      <c r="B26" s="85">
        <f t="shared" si="1"/>
        <v>3</v>
      </c>
      <c r="C26" s="101">
        <v>8</v>
      </c>
      <c r="D26" s="101">
        <f t="shared" si="2"/>
        <v>4</v>
      </c>
      <c r="E26" s="54">
        <v>0</v>
      </c>
      <c r="F26" s="99">
        <v>0</v>
      </c>
      <c r="G26" s="54">
        <v>0</v>
      </c>
      <c r="H26" s="54">
        <v>0</v>
      </c>
      <c r="I26" s="54">
        <v>0</v>
      </c>
      <c r="J26" s="54">
        <v>0</v>
      </c>
      <c r="K26" s="54">
        <v>1</v>
      </c>
      <c r="L26" s="54">
        <v>0</v>
      </c>
      <c r="M26" s="54">
        <v>0</v>
      </c>
      <c r="N26" s="54">
        <v>0</v>
      </c>
      <c r="O26" s="54">
        <v>0</v>
      </c>
      <c r="P26" s="97">
        <v>2</v>
      </c>
      <c r="Q26" s="54">
        <v>0</v>
      </c>
      <c r="R26" s="54">
        <v>2</v>
      </c>
      <c r="S26" s="54">
        <v>0</v>
      </c>
      <c r="T26" s="54">
        <v>0</v>
      </c>
      <c r="U26" s="54">
        <v>0</v>
      </c>
      <c r="V26" s="54">
        <v>0</v>
      </c>
      <c r="W26" s="54">
        <v>3</v>
      </c>
      <c r="X26" s="54">
        <v>0</v>
      </c>
      <c r="Y26" s="54">
        <v>0</v>
      </c>
      <c r="AA26" s="70">
        <v>2</v>
      </c>
      <c r="AB26" s="2">
        <v>2</v>
      </c>
      <c r="AC26" s="3">
        <f t="shared" si="0"/>
        <v>20</v>
      </c>
    </row>
    <row r="27" spans="1:29">
      <c r="A27" s="84">
        <v>43890</v>
      </c>
      <c r="B27" s="85">
        <f t="shared" si="1"/>
        <v>4</v>
      </c>
      <c r="C27" s="101">
        <v>3</v>
      </c>
      <c r="D27" s="101">
        <f t="shared" si="2"/>
        <v>12</v>
      </c>
      <c r="E27" s="54">
        <v>0</v>
      </c>
      <c r="F27" s="99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  <c r="P27" s="97">
        <v>1</v>
      </c>
      <c r="Q27" s="54">
        <v>0</v>
      </c>
      <c r="R27" s="54">
        <v>0</v>
      </c>
      <c r="S27" s="54">
        <v>0</v>
      </c>
      <c r="T27" s="54">
        <v>0</v>
      </c>
      <c r="U27" s="54">
        <v>0</v>
      </c>
      <c r="V27" s="54">
        <v>0</v>
      </c>
      <c r="W27" s="54">
        <v>2</v>
      </c>
      <c r="X27" s="54">
        <v>0</v>
      </c>
      <c r="Y27" s="54">
        <v>0</v>
      </c>
      <c r="AA27" s="70">
        <v>1</v>
      </c>
      <c r="AB27" s="2">
        <v>1</v>
      </c>
      <c r="AC27" s="3">
        <f t="shared" si="0"/>
        <v>18</v>
      </c>
    </row>
    <row r="28" spans="1:29">
      <c r="A28" s="84">
        <v>43891</v>
      </c>
      <c r="B28" s="85">
        <f t="shared" si="1"/>
        <v>4</v>
      </c>
      <c r="C28" s="101">
        <v>0</v>
      </c>
      <c r="D28" s="101">
        <f t="shared" si="2"/>
        <v>15</v>
      </c>
      <c r="E28" s="54">
        <v>0</v>
      </c>
      <c r="F28" s="99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54">
        <v>0</v>
      </c>
      <c r="P28" s="97">
        <v>0</v>
      </c>
      <c r="Q28" s="54">
        <v>0</v>
      </c>
      <c r="R28" s="54">
        <v>0</v>
      </c>
      <c r="S28" s="54">
        <v>0</v>
      </c>
      <c r="T28" s="54">
        <v>0</v>
      </c>
      <c r="U28" s="54">
        <v>0</v>
      </c>
      <c r="V28" s="54">
        <v>0</v>
      </c>
      <c r="W28" s="54">
        <v>0</v>
      </c>
      <c r="X28" s="54">
        <v>0</v>
      </c>
      <c r="Y28" s="54">
        <v>0</v>
      </c>
      <c r="AA28" s="70">
        <v>0</v>
      </c>
      <c r="AB28" s="2">
        <v>0</v>
      </c>
      <c r="AC28" s="3">
        <f t="shared" si="0"/>
        <v>15</v>
      </c>
    </row>
    <row r="29" spans="1:29">
      <c r="A29" s="84">
        <v>43892</v>
      </c>
      <c r="B29" s="85">
        <f t="shared" si="1"/>
        <v>5</v>
      </c>
      <c r="C29" s="101">
        <v>5</v>
      </c>
      <c r="D29" s="101">
        <f t="shared" si="2"/>
        <v>15</v>
      </c>
      <c r="E29" s="54">
        <v>0</v>
      </c>
      <c r="F29" s="99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>
        <v>1</v>
      </c>
      <c r="P29" s="97">
        <v>1</v>
      </c>
      <c r="Q29" s="54">
        <v>0</v>
      </c>
      <c r="R29" s="54">
        <v>0</v>
      </c>
      <c r="S29" s="54">
        <v>0</v>
      </c>
      <c r="T29" s="54">
        <v>0</v>
      </c>
      <c r="U29" s="54">
        <v>0</v>
      </c>
      <c r="V29" s="54">
        <v>0</v>
      </c>
      <c r="W29" s="54">
        <v>3</v>
      </c>
      <c r="X29" s="54">
        <v>0</v>
      </c>
      <c r="Y29" s="54">
        <v>0</v>
      </c>
      <c r="AA29" s="70">
        <v>1</v>
      </c>
      <c r="AB29" s="2">
        <v>1</v>
      </c>
      <c r="AC29" s="3">
        <f t="shared" si="0"/>
        <v>25</v>
      </c>
    </row>
    <row r="30" spans="1:29">
      <c r="A30" s="84">
        <v>43893</v>
      </c>
      <c r="B30" s="85">
        <f t="shared" si="1"/>
        <v>15</v>
      </c>
      <c r="C30" s="101">
        <v>13</v>
      </c>
      <c r="D30" s="101">
        <f t="shared" si="2"/>
        <v>20</v>
      </c>
      <c r="E30" s="54">
        <v>0</v>
      </c>
      <c r="F30" s="99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54">
        <v>1</v>
      </c>
      <c r="P30" s="97">
        <v>10</v>
      </c>
      <c r="Q30" s="54">
        <v>0</v>
      </c>
      <c r="R30" s="54">
        <v>0</v>
      </c>
      <c r="S30" s="54">
        <v>0</v>
      </c>
      <c r="T30" s="54">
        <v>0</v>
      </c>
      <c r="U30" s="54">
        <v>0</v>
      </c>
      <c r="V30" s="54">
        <v>0</v>
      </c>
      <c r="W30" s="54">
        <v>2</v>
      </c>
      <c r="X30" s="54">
        <v>0</v>
      </c>
      <c r="Y30" s="54">
        <v>0</v>
      </c>
      <c r="AA30" s="70">
        <v>10</v>
      </c>
      <c r="AB30" s="2">
        <v>10</v>
      </c>
      <c r="AC30" s="3">
        <f t="shared" si="0"/>
        <v>46</v>
      </c>
    </row>
    <row r="31" spans="1:29">
      <c r="A31" s="84">
        <v>43894</v>
      </c>
      <c r="B31" s="85">
        <f t="shared" si="1"/>
        <v>36</v>
      </c>
      <c r="C31" s="101">
        <v>30</v>
      </c>
      <c r="D31" s="101">
        <f t="shared" si="2"/>
        <v>33</v>
      </c>
      <c r="E31" s="54">
        <v>0</v>
      </c>
      <c r="F31" s="99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7</v>
      </c>
      <c r="P31" s="97">
        <v>21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1</v>
      </c>
      <c r="X31" s="54">
        <v>0</v>
      </c>
      <c r="Y31" s="54">
        <v>0</v>
      </c>
      <c r="AA31" s="70">
        <v>21</v>
      </c>
      <c r="AB31" s="2">
        <v>21</v>
      </c>
      <c r="AC31" s="3">
        <f t="shared" si="0"/>
        <v>92</v>
      </c>
    </row>
    <row r="32" spans="1:29">
      <c r="A32" s="84">
        <v>43895</v>
      </c>
      <c r="B32" s="85">
        <f t="shared" si="1"/>
        <v>58</v>
      </c>
      <c r="C32" s="101">
        <v>25</v>
      </c>
      <c r="D32" s="101">
        <f t="shared" si="2"/>
        <v>63</v>
      </c>
      <c r="E32" s="54">
        <v>0</v>
      </c>
      <c r="F32" s="99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97">
        <v>22</v>
      </c>
      <c r="Q32" s="54">
        <v>0</v>
      </c>
      <c r="R32" s="54">
        <v>2</v>
      </c>
      <c r="S32" s="54">
        <v>0</v>
      </c>
      <c r="T32" s="54">
        <v>0</v>
      </c>
      <c r="U32" s="54">
        <v>0</v>
      </c>
      <c r="V32" s="54">
        <v>0</v>
      </c>
      <c r="W32" s="54">
        <v>1</v>
      </c>
      <c r="X32" s="54">
        <v>0</v>
      </c>
      <c r="Y32" s="54">
        <v>0</v>
      </c>
      <c r="AA32" s="70">
        <v>22</v>
      </c>
      <c r="AB32" s="2">
        <v>22</v>
      </c>
      <c r="AC32" s="3">
        <f t="shared" si="0"/>
        <v>113</v>
      </c>
    </row>
    <row r="33" spans="1:29">
      <c r="A33" s="84">
        <v>43896</v>
      </c>
      <c r="B33" s="85">
        <f t="shared" si="1"/>
        <v>94</v>
      </c>
      <c r="C33" s="101">
        <v>59</v>
      </c>
      <c r="D33" s="101">
        <f t="shared" si="2"/>
        <v>88</v>
      </c>
      <c r="E33" s="54">
        <v>0</v>
      </c>
      <c r="F33" s="99">
        <v>0</v>
      </c>
      <c r="G33" s="54">
        <v>0</v>
      </c>
      <c r="H33" s="54">
        <v>2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8</v>
      </c>
      <c r="P33" s="97">
        <v>36</v>
      </c>
      <c r="Q33" s="54">
        <v>0</v>
      </c>
      <c r="R33" s="54">
        <v>1</v>
      </c>
      <c r="S33" s="54">
        <v>11</v>
      </c>
      <c r="T33" s="54">
        <v>0</v>
      </c>
      <c r="U33" s="54">
        <v>0</v>
      </c>
      <c r="V33" s="54">
        <v>0</v>
      </c>
      <c r="W33" s="54">
        <v>1</v>
      </c>
      <c r="X33" s="54">
        <v>1</v>
      </c>
      <c r="Y33" s="54">
        <v>0</v>
      </c>
      <c r="AA33" s="70">
        <v>36</v>
      </c>
      <c r="AB33" s="2">
        <v>36</v>
      </c>
      <c r="AC33" s="3">
        <f t="shared" si="0"/>
        <v>207</v>
      </c>
    </row>
    <row r="34" spans="1:29">
      <c r="A34" s="84">
        <v>43897</v>
      </c>
      <c r="B34" s="85">
        <f t="shared" si="1"/>
        <v>115</v>
      </c>
      <c r="C34" s="101">
        <v>33</v>
      </c>
      <c r="D34" s="101">
        <f t="shared" si="2"/>
        <v>147</v>
      </c>
      <c r="E34" s="54">
        <v>0</v>
      </c>
      <c r="F34" s="99">
        <v>0</v>
      </c>
      <c r="G34" s="54">
        <v>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0</v>
      </c>
      <c r="O34" s="54">
        <v>5</v>
      </c>
      <c r="P34" s="97">
        <v>21</v>
      </c>
      <c r="Q34" s="54">
        <v>0</v>
      </c>
      <c r="R34" s="54">
        <v>1</v>
      </c>
      <c r="S34" s="54">
        <v>0</v>
      </c>
      <c r="T34" s="54">
        <v>0</v>
      </c>
      <c r="U34" s="54">
        <v>0</v>
      </c>
      <c r="V34" s="54">
        <v>0</v>
      </c>
      <c r="W34" s="54">
        <v>5</v>
      </c>
      <c r="X34" s="54">
        <v>1</v>
      </c>
      <c r="Y34" s="54">
        <v>0</v>
      </c>
      <c r="AA34" s="70">
        <v>21</v>
      </c>
      <c r="AB34" s="2">
        <v>21</v>
      </c>
      <c r="AC34" s="3">
        <f t="shared" si="0"/>
        <v>213</v>
      </c>
    </row>
    <row r="35" spans="1:29">
      <c r="A35" s="84">
        <v>43898</v>
      </c>
      <c r="B35" s="85">
        <f t="shared" si="1"/>
        <v>144</v>
      </c>
      <c r="C35" s="101">
        <v>46</v>
      </c>
      <c r="D35" s="101">
        <f t="shared" si="2"/>
        <v>180</v>
      </c>
      <c r="E35" s="54">
        <v>0</v>
      </c>
      <c r="F35" s="99">
        <v>0</v>
      </c>
      <c r="G35" s="54">
        <v>0</v>
      </c>
      <c r="H35" s="54">
        <v>0</v>
      </c>
      <c r="I35" s="54">
        <v>1</v>
      </c>
      <c r="J35" s="54">
        <v>0</v>
      </c>
      <c r="K35" s="54">
        <v>2</v>
      </c>
      <c r="L35" s="54">
        <v>0</v>
      </c>
      <c r="M35" s="54">
        <v>0</v>
      </c>
      <c r="N35" s="54">
        <v>0</v>
      </c>
      <c r="O35" s="54">
        <v>0</v>
      </c>
      <c r="P35" s="97">
        <v>29</v>
      </c>
      <c r="Q35" s="54">
        <v>0</v>
      </c>
      <c r="R35" s="54">
        <v>1</v>
      </c>
      <c r="S35" s="54">
        <v>0</v>
      </c>
      <c r="T35" s="54">
        <v>0</v>
      </c>
      <c r="U35" s="54">
        <v>0</v>
      </c>
      <c r="V35" s="54">
        <v>0</v>
      </c>
      <c r="W35" s="54">
        <v>11</v>
      </c>
      <c r="X35" s="54">
        <v>2</v>
      </c>
      <c r="Y35" s="54">
        <v>0</v>
      </c>
      <c r="AA35" s="70">
        <v>29</v>
      </c>
      <c r="AB35" s="2">
        <v>29</v>
      </c>
      <c r="AC35" s="3">
        <f t="shared" si="0"/>
        <v>272</v>
      </c>
    </row>
    <row r="36" spans="1:29">
      <c r="A36" s="84">
        <v>43899</v>
      </c>
      <c r="B36" s="85">
        <f t="shared" si="1"/>
        <v>208</v>
      </c>
      <c r="C36" s="101">
        <v>101</v>
      </c>
      <c r="D36" s="101">
        <f t="shared" si="2"/>
        <v>226</v>
      </c>
      <c r="E36" s="54">
        <v>0</v>
      </c>
      <c r="F36" s="99">
        <v>0</v>
      </c>
      <c r="G36" s="54">
        <v>0</v>
      </c>
      <c r="H36" s="54">
        <v>0</v>
      </c>
      <c r="I36" s="54">
        <v>4</v>
      </c>
      <c r="J36" s="54">
        <v>0</v>
      </c>
      <c r="K36" s="54">
        <v>6</v>
      </c>
      <c r="L36" s="54">
        <v>0</v>
      </c>
      <c r="M36" s="54">
        <v>0</v>
      </c>
      <c r="N36" s="54">
        <v>1</v>
      </c>
      <c r="O36" s="54">
        <v>3</v>
      </c>
      <c r="P36" s="97">
        <v>64</v>
      </c>
      <c r="Q36" s="54">
        <v>1</v>
      </c>
      <c r="R36" s="54">
        <v>0</v>
      </c>
      <c r="S36" s="54">
        <v>7</v>
      </c>
      <c r="T36" s="54">
        <v>0</v>
      </c>
      <c r="U36" s="54">
        <v>0</v>
      </c>
      <c r="V36" s="54">
        <v>0</v>
      </c>
      <c r="W36" s="54">
        <v>15</v>
      </c>
      <c r="X36" s="54">
        <v>0</v>
      </c>
      <c r="Y36" s="54">
        <v>0</v>
      </c>
      <c r="AA36" s="70">
        <v>64</v>
      </c>
      <c r="AB36" s="2">
        <v>64</v>
      </c>
      <c r="AC36" s="3">
        <f t="shared" si="0"/>
        <v>428</v>
      </c>
    </row>
    <row r="37" spans="1:29">
      <c r="A37" s="84">
        <v>43900</v>
      </c>
      <c r="B37" s="85">
        <f t="shared" si="1"/>
        <v>234</v>
      </c>
      <c r="C37" s="101">
        <v>98</v>
      </c>
      <c r="D37" s="101">
        <f t="shared" si="2"/>
        <v>327</v>
      </c>
      <c r="E37" s="54">
        <v>1</v>
      </c>
      <c r="F37" s="99">
        <v>0</v>
      </c>
      <c r="G37" s="54">
        <v>0</v>
      </c>
      <c r="H37" s="54">
        <v>0</v>
      </c>
      <c r="I37" s="54">
        <v>1</v>
      </c>
      <c r="J37" s="54">
        <v>0</v>
      </c>
      <c r="K37" s="54">
        <v>0</v>
      </c>
      <c r="L37" s="54">
        <v>1</v>
      </c>
      <c r="M37" s="54">
        <v>1</v>
      </c>
      <c r="N37" s="54">
        <v>0</v>
      </c>
      <c r="O37" s="54">
        <v>34</v>
      </c>
      <c r="P37" s="97">
        <v>26</v>
      </c>
      <c r="Q37" s="54">
        <v>0</v>
      </c>
      <c r="R37" s="54">
        <v>4</v>
      </c>
      <c r="S37" s="54">
        <v>3</v>
      </c>
      <c r="T37" s="54">
        <v>8</v>
      </c>
      <c r="U37" s="54">
        <v>6</v>
      </c>
      <c r="V37" s="54">
        <v>0</v>
      </c>
      <c r="W37" s="54">
        <v>13</v>
      </c>
      <c r="X37" s="54">
        <v>0</v>
      </c>
      <c r="Y37" s="54">
        <v>0</v>
      </c>
      <c r="AA37" s="70">
        <v>26</v>
      </c>
      <c r="AB37" s="2">
        <v>26</v>
      </c>
      <c r="AC37" s="3">
        <f t="shared" si="0"/>
        <v>523</v>
      </c>
    </row>
    <row r="38" spans="1:29">
      <c r="A38" s="84">
        <v>43901</v>
      </c>
      <c r="B38" s="85">
        <f t="shared" si="1"/>
        <v>266</v>
      </c>
      <c r="C38" s="101">
        <v>196</v>
      </c>
      <c r="D38" s="101">
        <f t="shared" si="2"/>
        <v>425</v>
      </c>
      <c r="E38" s="54">
        <v>6</v>
      </c>
      <c r="F38" s="99">
        <v>1</v>
      </c>
      <c r="G38" s="54">
        <v>2</v>
      </c>
      <c r="H38" s="54">
        <v>1</v>
      </c>
      <c r="I38" s="54">
        <v>16</v>
      </c>
      <c r="J38" s="54">
        <v>3</v>
      </c>
      <c r="K38" s="54">
        <v>16</v>
      </c>
      <c r="L38" s="54">
        <v>2</v>
      </c>
      <c r="M38" s="54">
        <v>7</v>
      </c>
      <c r="N38" s="54">
        <v>4</v>
      </c>
      <c r="O38" s="54">
        <v>37</v>
      </c>
      <c r="P38" s="97">
        <v>32</v>
      </c>
      <c r="Q38" s="54">
        <v>6</v>
      </c>
      <c r="R38" s="54">
        <v>4</v>
      </c>
      <c r="S38" s="54">
        <v>2</v>
      </c>
      <c r="T38" s="54">
        <v>0</v>
      </c>
      <c r="U38" s="54">
        <v>0</v>
      </c>
      <c r="V38" s="54">
        <v>0</v>
      </c>
      <c r="W38" s="54">
        <v>57</v>
      </c>
      <c r="X38" s="54">
        <v>0</v>
      </c>
      <c r="Y38" s="54">
        <v>0</v>
      </c>
      <c r="AA38" s="70">
        <v>32</v>
      </c>
      <c r="AB38" s="2">
        <v>32</v>
      </c>
      <c r="AC38" s="3">
        <f>SUM(C38:Y38)</f>
        <v>817</v>
      </c>
    </row>
    <row r="39" spans="1:29">
      <c r="A39" s="84">
        <v>43902</v>
      </c>
      <c r="B39" s="85">
        <f t="shared" si="1"/>
        <v>308</v>
      </c>
      <c r="C39" s="101">
        <v>151</v>
      </c>
      <c r="D39" s="101">
        <f t="shared" si="2"/>
        <v>621</v>
      </c>
      <c r="E39" s="54">
        <v>2</v>
      </c>
      <c r="F39" s="99">
        <v>3</v>
      </c>
      <c r="G39" s="54">
        <v>0</v>
      </c>
      <c r="H39" s="54">
        <v>2</v>
      </c>
      <c r="I39" s="54">
        <v>9</v>
      </c>
      <c r="J39" s="54">
        <v>5</v>
      </c>
      <c r="K39" s="54">
        <v>7</v>
      </c>
      <c r="L39" s="54">
        <v>2</v>
      </c>
      <c r="M39" s="54">
        <v>2</v>
      </c>
      <c r="N39" s="54">
        <v>0</v>
      </c>
      <c r="O39" s="54">
        <v>32</v>
      </c>
      <c r="P39" s="97">
        <v>42</v>
      </c>
      <c r="Q39" s="54">
        <v>3</v>
      </c>
      <c r="R39" s="54">
        <v>11</v>
      </c>
      <c r="S39" s="54">
        <v>4</v>
      </c>
      <c r="T39" s="54">
        <v>1</v>
      </c>
      <c r="U39" s="54">
        <v>3</v>
      </c>
      <c r="V39" s="54">
        <v>0</v>
      </c>
      <c r="W39" s="54">
        <v>19</v>
      </c>
      <c r="X39" s="54">
        <v>3</v>
      </c>
      <c r="Y39" s="54">
        <v>1</v>
      </c>
      <c r="Z39" s="69">
        <v>1</v>
      </c>
      <c r="AA39" s="70">
        <v>42</v>
      </c>
      <c r="AB39" s="2">
        <v>42</v>
      </c>
      <c r="AC39" s="3">
        <f t="shared" ref="AC39:AC66" si="3">SUM(C39:Y39)</f>
        <v>923</v>
      </c>
    </row>
    <row r="40" spans="1:29">
      <c r="A40" s="84">
        <v>43903</v>
      </c>
      <c r="B40" s="85">
        <f t="shared" si="1"/>
        <v>339</v>
      </c>
      <c r="C40" s="101">
        <v>152</v>
      </c>
      <c r="D40" s="101">
        <f t="shared" si="2"/>
        <v>772</v>
      </c>
      <c r="E40" s="54">
        <v>0</v>
      </c>
      <c r="F40" s="99">
        <v>1</v>
      </c>
      <c r="G40" s="54">
        <v>0</v>
      </c>
      <c r="H40" s="54">
        <v>1</v>
      </c>
      <c r="I40" s="54">
        <v>9</v>
      </c>
      <c r="J40" s="54">
        <v>3</v>
      </c>
      <c r="K40" s="54">
        <v>4</v>
      </c>
      <c r="L40" s="54">
        <v>0</v>
      </c>
      <c r="M40" s="54">
        <v>3</v>
      </c>
      <c r="N40" s="54">
        <v>1</v>
      </c>
      <c r="O40" s="54">
        <v>42</v>
      </c>
      <c r="P40" s="97">
        <v>31</v>
      </c>
      <c r="Q40" s="54">
        <v>6</v>
      </c>
      <c r="R40" s="54">
        <v>10</v>
      </c>
      <c r="S40" s="54">
        <v>3</v>
      </c>
      <c r="T40" s="54">
        <v>0</v>
      </c>
      <c r="U40" s="54">
        <v>2</v>
      </c>
      <c r="V40" s="54">
        <v>5</v>
      </c>
      <c r="W40" s="54">
        <v>19</v>
      </c>
      <c r="X40" s="54">
        <v>2</v>
      </c>
      <c r="Y40" s="54">
        <v>10</v>
      </c>
      <c r="Z40" s="69">
        <v>10</v>
      </c>
      <c r="AA40" s="70">
        <v>31</v>
      </c>
      <c r="AB40" s="2">
        <v>31</v>
      </c>
      <c r="AC40" s="3">
        <f t="shared" si="3"/>
        <v>1076</v>
      </c>
    </row>
    <row r="41" spans="1:29">
      <c r="A41" s="84">
        <v>43904</v>
      </c>
      <c r="B41" s="85">
        <f t="shared" si="1"/>
        <v>357</v>
      </c>
      <c r="C41" s="101">
        <v>71</v>
      </c>
      <c r="D41" s="101">
        <f t="shared" si="2"/>
        <v>924</v>
      </c>
      <c r="E41" s="54">
        <v>0</v>
      </c>
      <c r="F41" s="99">
        <v>0</v>
      </c>
      <c r="G41" s="54">
        <v>0</v>
      </c>
      <c r="H41" s="54">
        <v>1</v>
      </c>
      <c r="I41" s="54">
        <v>0</v>
      </c>
      <c r="J41" s="54">
        <v>3</v>
      </c>
      <c r="K41" s="54">
        <v>0</v>
      </c>
      <c r="L41" s="54">
        <v>2</v>
      </c>
      <c r="M41" s="54">
        <v>1</v>
      </c>
      <c r="N41" s="54">
        <v>0</v>
      </c>
      <c r="O41" s="54">
        <v>25</v>
      </c>
      <c r="P41" s="97">
        <v>18</v>
      </c>
      <c r="Q41" s="54">
        <v>1</v>
      </c>
      <c r="R41" s="54">
        <v>4</v>
      </c>
      <c r="S41" s="54">
        <v>1</v>
      </c>
      <c r="T41" s="54">
        <v>3</v>
      </c>
      <c r="U41" s="54">
        <v>0</v>
      </c>
      <c r="V41" s="54">
        <v>0</v>
      </c>
      <c r="W41" s="54">
        <v>5</v>
      </c>
      <c r="X41" s="54">
        <v>0</v>
      </c>
      <c r="Y41" s="54">
        <v>7</v>
      </c>
      <c r="Z41" s="69">
        <v>7</v>
      </c>
      <c r="AA41" s="70">
        <v>18</v>
      </c>
      <c r="AB41" s="2">
        <v>18</v>
      </c>
      <c r="AC41" s="3">
        <f t="shared" si="3"/>
        <v>1066</v>
      </c>
    </row>
    <row r="42" spans="1:29">
      <c r="A42" s="84">
        <v>43905</v>
      </c>
      <c r="B42" s="85">
        <f t="shared" si="1"/>
        <v>374</v>
      </c>
      <c r="C42" s="101">
        <v>69</v>
      </c>
      <c r="D42" s="101">
        <f t="shared" si="2"/>
        <v>995</v>
      </c>
      <c r="E42" s="54">
        <v>1</v>
      </c>
      <c r="F42" s="99">
        <v>0</v>
      </c>
      <c r="G42" s="54">
        <v>0</v>
      </c>
      <c r="H42" s="54">
        <v>0</v>
      </c>
      <c r="I42" s="54">
        <v>2</v>
      </c>
      <c r="J42" s="54">
        <v>7</v>
      </c>
      <c r="K42" s="54">
        <v>4</v>
      </c>
      <c r="L42" s="54">
        <v>0</v>
      </c>
      <c r="M42" s="54">
        <v>1</v>
      </c>
      <c r="N42" s="54">
        <v>0</v>
      </c>
      <c r="O42" s="54">
        <v>4</v>
      </c>
      <c r="P42" s="97">
        <v>17</v>
      </c>
      <c r="Q42" s="54">
        <v>4</v>
      </c>
      <c r="R42" s="54">
        <v>0</v>
      </c>
      <c r="S42" s="54">
        <v>1</v>
      </c>
      <c r="T42" s="54">
        <v>1</v>
      </c>
      <c r="U42" s="54">
        <v>0</v>
      </c>
      <c r="V42" s="54">
        <v>0</v>
      </c>
      <c r="W42" s="54">
        <v>18</v>
      </c>
      <c r="X42" s="54">
        <v>0</v>
      </c>
      <c r="Y42" s="54">
        <v>9</v>
      </c>
      <c r="Z42" s="69">
        <v>9</v>
      </c>
      <c r="AA42" s="70">
        <v>17</v>
      </c>
      <c r="AB42" s="2">
        <v>17</v>
      </c>
      <c r="AC42" s="3">
        <f t="shared" si="3"/>
        <v>1133</v>
      </c>
    </row>
    <row r="43" spans="1:29">
      <c r="A43" s="84">
        <v>43906</v>
      </c>
      <c r="B43" s="85">
        <f t="shared" si="1"/>
        <v>408</v>
      </c>
      <c r="C43" s="101">
        <v>83</v>
      </c>
      <c r="D43" s="101">
        <f t="shared" si="2"/>
        <v>1064</v>
      </c>
      <c r="E43" s="54">
        <v>0</v>
      </c>
      <c r="F43" s="99">
        <v>0</v>
      </c>
      <c r="G43" s="54">
        <v>0</v>
      </c>
      <c r="H43" s="54">
        <v>2</v>
      </c>
      <c r="I43" s="54">
        <v>1</v>
      </c>
      <c r="J43" s="54">
        <v>1</v>
      </c>
      <c r="K43" s="54">
        <v>2</v>
      </c>
      <c r="L43" s="54">
        <v>0</v>
      </c>
      <c r="M43" s="54">
        <v>0</v>
      </c>
      <c r="N43" s="54">
        <v>0</v>
      </c>
      <c r="O43" s="54">
        <v>3</v>
      </c>
      <c r="P43" s="97">
        <v>34</v>
      </c>
      <c r="Q43" s="54">
        <v>12</v>
      </c>
      <c r="R43" s="54">
        <v>2</v>
      </c>
      <c r="S43" s="54">
        <v>2</v>
      </c>
      <c r="T43" s="54">
        <v>2</v>
      </c>
      <c r="U43" s="54">
        <v>1</v>
      </c>
      <c r="V43" s="54">
        <v>7</v>
      </c>
      <c r="W43" s="54">
        <v>6</v>
      </c>
      <c r="X43" s="54">
        <v>0</v>
      </c>
      <c r="Y43" s="54">
        <v>8</v>
      </c>
      <c r="Z43" s="69">
        <v>8</v>
      </c>
      <c r="AA43" s="70">
        <v>34</v>
      </c>
      <c r="AB43" s="2">
        <v>34</v>
      </c>
      <c r="AC43" s="3">
        <f t="shared" si="3"/>
        <v>1230</v>
      </c>
    </row>
    <row r="44" spans="1:29">
      <c r="A44" s="84">
        <v>43907</v>
      </c>
      <c r="B44" s="85">
        <f t="shared" si="1"/>
        <v>443</v>
      </c>
      <c r="C44" s="101">
        <v>119</v>
      </c>
      <c r="D44" s="101">
        <f t="shared" si="2"/>
        <v>1147</v>
      </c>
      <c r="E44" s="54">
        <v>1</v>
      </c>
      <c r="F44" s="99">
        <v>3</v>
      </c>
      <c r="G44" s="54">
        <v>1</v>
      </c>
      <c r="H44" s="54">
        <v>4</v>
      </c>
      <c r="I44" s="54">
        <v>3</v>
      </c>
      <c r="J44" s="54">
        <v>0</v>
      </c>
      <c r="K44" s="54">
        <v>1</v>
      </c>
      <c r="L44" s="54">
        <v>0</v>
      </c>
      <c r="M44" s="54">
        <v>1</v>
      </c>
      <c r="N44" s="54">
        <v>1</v>
      </c>
      <c r="O44" s="54">
        <v>6</v>
      </c>
      <c r="P44" s="97">
        <v>35</v>
      </c>
      <c r="Q44" s="54">
        <v>5</v>
      </c>
      <c r="R44" s="54">
        <v>5</v>
      </c>
      <c r="S44" s="54">
        <v>1</v>
      </c>
      <c r="T44" s="54">
        <v>4</v>
      </c>
      <c r="U44" s="54">
        <v>1</v>
      </c>
      <c r="V44" s="54">
        <v>6</v>
      </c>
      <c r="W44" s="54">
        <v>13</v>
      </c>
      <c r="X44" s="54">
        <v>16</v>
      </c>
      <c r="Y44" s="54">
        <v>13</v>
      </c>
      <c r="Z44" s="69">
        <v>13</v>
      </c>
      <c r="AA44" s="70">
        <v>35</v>
      </c>
      <c r="AB44" s="2">
        <v>35</v>
      </c>
      <c r="AC44" s="3">
        <f t="shared" si="3"/>
        <v>1386</v>
      </c>
    </row>
    <row r="45" spans="1:29">
      <c r="A45" s="84">
        <v>43908</v>
      </c>
      <c r="B45" s="85">
        <f t="shared" si="1"/>
        <v>501</v>
      </c>
      <c r="C45" s="101">
        <v>145</v>
      </c>
      <c r="D45" s="101">
        <f t="shared" si="2"/>
        <v>1266</v>
      </c>
      <c r="E45" s="54">
        <v>1</v>
      </c>
      <c r="F45" s="99">
        <v>2</v>
      </c>
      <c r="G45" s="54">
        <v>1</v>
      </c>
      <c r="H45" s="54">
        <v>2</v>
      </c>
      <c r="I45" s="54">
        <v>2</v>
      </c>
      <c r="J45" s="54">
        <v>4</v>
      </c>
      <c r="K45" s="54">
        <v>2</v>
      </c>
      <c r="L45" s="54">
        <v>1</v>
      </c>
      <c r="M45" s="54">
        <v>1</v>
      </c>
      <c r="N45" s="54">
        <v>0</v>
      </c>
      <c r="O45" s="54">
        <v>8</v>
      </c>
      <c r="P45" s="97">
        <v>58</v>
      </c>
      <c r="Q45" s="54">
        <v>0</v>
      </c>
      <c r="R45" s="54">
        <v>17</v>
      </c>
      <c r="S45" s="54">
        <v>1</v>
      </c>
      <c r="T45" s="54">
        <v>3</v>
      </c>
      <c r="U45" s="54">
        <v>1</v>
      </c>
      <c r="V45" s="54">
        <v>0</v>
      </c>
      <c r="W45" s="54">
        <v>10</v>
      </c>
      <c r="X45" s="54">
        <v>3</v>
      </c>
      <c r="Y45" s="54">
        <v>28</v>
      </c>
      <c r="Z45" s="69">
        <v>28</v>
      </c>
      <c r="AA45" s="70">
        <v>58</v>
      </c>
      <c r="AB45" s="2">
        <v>58</v>
      </c>
      <c r="AC45" s="3">
        <f t="shared" si="3"/>
        <v>1556</v>
      </c>
    </row>
    <row r="46" spans="1:29">
      <c r="A46" s="84">
        <v>43909</v>
      </c>
      <c r="B46" s="85">
        <f t="shared" si="1"/>
        <v>567</v>
      </c>
      <c r="C46" s="101">
        <v>143</v>
      </c>
      <c r="D46" s="101">
        <f t="shared" si="2"/>
        <v>1411</v>
      </c>
      <c r="E46" s="54">
        <v>0</v>
      </c>
      <c r="F46" s="99">
        <v>2</v>
      </c>
      <c r="G46" s="54">
        <v>1</v>
      </c>
      <c r="H46" s="54">
        <v>0</v>
      </c>
      <c r="I46" s="54">
        <v>2</v>
      </c>
      <c r="J46" s="54">
        <v>1</v>
      </c>
      <c r="K46" s="54">
        <v>2</v>
      </c>
      <c r="L46" s="54">
        <v>1</v>
      </c>
      <c r="M46" s="54">
        <v>1</v>
      </c>
      <c r="N46" s="54">
        <v>1</v>
      </c>
      <c r="O46" s="54">
        <v>2</v>
      </c>
      <c r="P46" s="97">
        <v>66</v>
      </c>
      <c r="Q46" s="54">
        <v>5</v>
      </c>
      <c r="R46" s="54">
        <v>5</v>
      </c>
      <c r="S46" s="54">
        <v>0</v>
      </c>
      <c r="T46" s="54">
        <v>2</v>
      </c>
      <c r="U46" s="54">
        <v>0</v>
      </c>
      <c r="V46" s="54">
        <v>1</v>
      </c>
      <c r="W46" s="54">
        <v>14</v>
      </c>
      <c r="X46" s="54">
        <v>9</v>
      </c>
      <c r="Y46" s="54">
        <v>28</v>
      </c>
      <c r="Z46" s="69">
        <v>28</v>
      </c>
      <c r="AA46" s="70">
        <v>66</v>
      </c>
      <c r="AB46" s="2">
        <v>66</v>
      </c>
      <c r="AC46" s="3">
        <f t="shared" si="3"/>
        <v>1697</v>
      </c>
    </row>
    <row r="47" spans="1:29">
      <c r="A47" s="84">
        <v>43910</v>
      </c>
      <c r="B47" s="85">
        <f t="shared" si="1"/>
        <v>651</v>
      </c>
      <c r="C47" s="101">
        <v>180</v>
      </c>
      <c r="D47" s="101">
        <f t="shared" si="2"/>
        <v>1554</v>
      </c>
      <c r="E47" s="54">
        <v>0</v>
      </c>
      <c r="F47" s="99">
        <v>5</v>
      </c>
      <c r="G47" s="54">
        <v>0</v>
      </c>
      <c r="H47" s="54">
        <v>5</v>
      </c>
      <c r="I47" s="54">
        <v>5</v>
      </c>
      <c r="J47" s="54">
        <v>3</v>
      </c>
      <c r="K47" s="54">
        <v>3</v>
      </c>
      <c r="L47" s="54">
        <v>1</v>
      </c>
      <c r="M47" s="54">
        <v>0</v>
      </c>
      <c r="N47" s="54">
        <v>5</v>
      </c>
      <c r="O47" s="54">
        <v>5</v>
      </c>
      <c r="P47" s="97">
        <v>84</v>
      </c>
      <c r="Q47" s="54">
        <v>4</v>
      </c>
      <c r="R47" s="54">
        <v>1</v>
      </c>
      <c r="S47" s="54">
        <v>2</v>
      </c>
      <c r="T47" s="54">
        <v>5</v>
      </c>
      <c r="U47" s="54">
        <v>0</v>
      </c>
      <c r="V47" s="54">
        <v>2</v>
      </c>
      <c r="W47" s="54">
        <v>23</v>
      </c>
      <c r="X47" s="54">
        <v>5</v>
      </c>
      <c r="Y47" s="54">
        <v>22</v>
      </c>
      <c r="Z47" s="69">
        <v>22</v>
      </c>
      <c r="AA47" s="70">
        <v>84</v>
      </c>
      <c r="AB47" s="2">
        <v>84</v>
      </c>
      <c r="AC47" s="3">
        <f t="shared" si="3"/>
        <v>1914</v>
      </c>
    </row>
    <row r="48" spans="1:29">
      <c r="A48" s="84">
        <v>43911</v>
      </c>
      <c r="B48" s="85">
        <f t="shared" si="1"/>
        <v>722</v>
      </c>
      <c r="C48" s="101">
        <v>134</v>
      </c>
      <c r="D48" s="101">
        <f t="shared" si="2"/>
        <v>1734</v>
      </c>
      <c r="E48" s="54">
        <v>0</v>
      </c>
      <c r="F48" s="99">
        <v>0</v>
      </c>
      <c r="G48" s="54">
        <v>0</v>
      </c>
      <c r="H48" s="54">
        <v>4</v>
      </c>
      <c r="I48" s="54">
        <v>3</v>
      </c>
      <c r="J48" s="54">
        <v>14</v>
      </c>
      <c r="K48" s="54">
        <v>4</v>
      </c>
      <c r="L48" s="54">
        <v>1</v>
      </c>
      <c r="M48" s="54">
        <v>0</v>
      </c>
      <c r="N48" s="54">
        <v>3</v>
      </c>
      <c r="O48" s="54">
        <v>5</v>
      </c>
      <c r="P48" s="97">
        <v>71</v>
      </c>
      <c r="Q48" s="54">
        <v>6</v>
      </c>
      <c r="R48" s="54">
        <v>2</v>
      </c>
      <c r="S48" s="54">
        <v>1</v>
      </c>
      <c r="T48" s="54">
        <v>0</v>
      </c>
      <c r="U48" s="54">
        <v>0</v>
      </c>
      <c r="V48" s="54">
        <v>0</v>
      </c>
      <c r="W48" s="54">
        <v>8</v>
      </c>
      <c r="X48" s="54">
        <v>0</v>
      </c>
      <c r="Y48" s="54">
        <v>12</v>
      </c>
      <c r="Z48" s="69">
        <v>12</v>
      </c>
      <c r="AA48" s="70">
        <v>71</v>
      </c>
      <c r="AB48" s="2">
        <v>71</v>
      </c>
      <c r="AC48" s="3">
        <f t="shared" si="3"/>
        <v>2002</v>
      </c>
    </row>
    <row r="49" spans="1:29">
      <c r="A49" s="84">
        <v>43912</v>
      </c>
      <c r="B49" s="85">
        <f t="shared" si="1"/>
        <v>781</v>
      </c>
      <c r="C49" s="101">
        <v>117</v>
      </c>
      <c r="D49" s="101">
        <f t="shared" si="2"/>
        <v>1868</v>
      </c>
      <c r="E49" s="54">
        <v>0</v>
      </c>
      <c r="F49" s="99">
        <v>5</v>
      </c>
      <c r="G49" s="54">
        <v>0</v>
      </c>
      <c r="H49" s="54">
        <v>0</v>
      </c>
      <c r="I49" s="54">
        <v>1</v>
      </c>
      <c r="J49" s="54">
        <v>9</v>
      </c>
      <c r="K49" s="54">
        <v>1</v>
      </c>
      <c r="L49" s="54">
        <v>1</v>
      </c>
      <c r="M49" s="54">
        <v>0</v>
      </c>
      <c r="N49" s="54">
        <v>3</v>
      </c>
      <c r="O49" s="54">
        <v>3</v>
      </c>
      <c r="P49" s="97">
        <v>59</v>
      </c>
      <c r="Q49" s="54">
        <v>11</v>
      </c>
      <c r="R49" s="54">
        <v>5</v>
      </c>
      <c r="S49" s="54">
        <v>1</v>
      </c>
      <c r="T49" s="54">
        <v>1</v>
      </c>
      <c r="U49" s="54">
        <v>0</v>
      </c>
      <c r="V49" s="54">
        <v>0</v>
      </c>
      <c r="W49" s="54">
        <v>4</v>
      </c>
      <c r="X49" s="54">
        <v>0</v>
      </c>
      <c r="Y49" s="54">
        <v>13</v>
      </c>
      <c r="Z49" s="69">
        <v>13</v>
      </c>
      <c r="AA49" s="70">
        <v>59</v>
      </c>
      <c r="AB49" s="2">
        <v>59</v>
      </c>
      <c r="AC49" s="3">
        <f t="shared" si="3"/>
        <v>2102</v>
      </c>
    </row>
    <row r="50" spans="1:29">
      <c r="A50" s="84">
        <v>43913</v>
      </c>
      <c r="B50" s="85">
        <f t="shared" si="1"/>
        <v>880</v>
      </c>
      <c r="C50" s="101">
        <v>182</v>
      </c>
      <c r="D50" s="101">
        <f t="shared" si="2"/>
        <v>1985</v>
      </c>
      <c r="E50" s="54">
        <v>0</v>
      </c>
      <c r="F50" s="99">
        <v>9</v>
      </c>
      <c r="G50" s="54">
        <v>0</v>
      </c>
      <c r="H50" s="54">
        <v>3</v>
      </c>
      <c r="I50" s="54">
        <v>4</v>
      </c>
      <c r="J50" s="54">
        <v>0</v>
      </c>
      <c r="K50" s="54">
        <v>2</v>
      </c>
      <c r="L50" s="54">
        <v>3</v>
      </c>
      <c r="M50" s="54">
        <v>0</v>
      </c>
      <c r="N50" s="54">
        <v>5</v>
      </c>
      <c r="O50" s="54">
        <v>7</v>
      </c>
      <c r="P50" s="97">
        <v>99</v>
      </c>
      <c r="Q50" s="54">
        <v>2</v>
      </c>
      <c r="R50" s="54">
        <v>8</v>
      </c>
      <c r="S50" s="54">
        <v>2</v>
      </c>
      <c r="T50" s="54">
        <v>0</v>
      </c>
      <c r="U50" s="54">
        <v>2</v>
      </c>
      <c r="V50" s="54">
        <v>3</v>
      </c>
      <c r="W50" s="54">
        <v>9</v>
      </c>
      <c r="X50" s="54">
        <v>6</v>
      </c>
      <c r="Y50" s="54">
        <v>18</v>
      </c>
      <c r="Z50" s="69">
        <v>18</v>
      </c>
      <c r="AA50" s="70">
        <v>99</v>
      </c>
      <c r="AB50" s="2">
        <v>99</v>
      </c>
      <c r="AC50" s="3">
        <f t="shared" si="3"/>
        <v>2349</v>
      </c>
    </row>
    <row r="51" spans="1:29">
      <c r="A51" s="84">
        <v>43914</v>
      </c>
      <c r="B51" s="85">
        <f t="shared" si="1"/>
        <v>985</v>
      </c>
      <c r="C51" s="101">
        <v>230</v>
      </c>
      <c r="D51" s="101">
        <f t="shared" si="2"/>
        <v>2167</v>
      </c>
      <c r="E51" s="54">
        <v>0</v>
      </c>
      <c r="F51" s="99">
        <v>9</v>
      </c>
      <c r="G51" s="54">
        <v>0</v>
      </c>
      <c r="H51" s="54">
        <v>5</v>
      </c>
      <c r="I51" s="54">
        <v>0</v>
      </c>
      <c r="J51" s="54">
        <v>4</v>
      </c>
      <c r="K51" s="54">
        <v>5</v>
      </c>
      <c r="L51" s="54">
        <v>1</v>
      </c>
      <c r="M51" s="54">
        <v>2</v>
      </c>
      <c r="N51" s="54">
        <v>6</v>
      </c>
      <c r="O51" s="54">
        <v>5</v>
      </c>
      <c r="P51" s="97">
        <v>105</v>
      </c>
      <c r="Q51" s="54">
        <v>14</v>
      </c>
      <c r="R51" s="54">
        <v>11</v>
      </c>
      <c r="S51" s="54">
        <v>3</v>
      </c>
      <c r="T51" s="54">
        <v>3</v>
      </c>
      <c r="U51" s="54">
        <v>2</v>
      </c>
      <c r="V51" s="54">
        <v>4</v>
      </c>
      <c r="W51" s="54">
        <v>10</v>
      </c>
      <c r="X51" s="54">
        <v>11</v>
      </c>
      <c r="Y51" s="54">
        <v>30</v>
      </c>
      <c r="Z51" s="69">
        <v>30</v>
      </c>
      <c r="AA51" s="70">
        <v>105</v>
      </c>
      <c r="AB51" s="2">
        <v>105</v>
      </c>
      <c r="AC51" s="3">
        <f t="shared" si="3"/>
        <v>2627</v>
      </c>
    </row>
    <row r="52" spans="1:29">
      <c r="A52" s="84">
        <v>43915</v>
      </c>
      <c r="B52" s="85">
        <f t="shared" si="1"/>
        <v>1139</v>
      </c>
      <c r="C52" s="101">
        <v>314</v>
      </c>
      <c r="D52" s="101">
        <f t="shared" si="2"/>
        <v>2397</v>
      </c>
      <c r="E52" s="54">
        <v>3</v>
      </c>
      <c r="F52" s="99">
        <v>13</v>
      </c>
      <c r="G52" s="54">
        <v>1</v>
      </c>
      <c r="H52" s="54">
        <v>7</v>
      </c>
      <c r="I52" s="54">
        <v>7</v>
      </c>
      <c r="J52" s="54">
        <v>2</v>
      </c>
      <c r="K52" s="54">
        <v>7</v>
      </c>
      <c r="L52" s="54">
        <v>2</v>
      </c>
      <c r="M52" s="54">
        <v>1</v>
      </c>
      <c r="N52" s="54">
        <v>5</v>
      </c>
      <c r="O52" s="54">
        <v>13</v>
      </c>
      <c r="P52" s="97">
        <v>154</v>
      </c>
      <c r="Q52" s="54">
        <v>37</v>
      </c>
      <c r="R52" s="54">
        <v>15</v>
      </c>
      <c r="S52" s="54">
        <v>0</v>
      </c>
      <c r="T52" s="54">
        <v>4</v>
      </c>
      <c r="U52" s="54">
        <v>2</v>
      </c>
      <c r="V52" s="54">
        <v>3</v>
      </c>
      <c r="W52" s="54">
        <v>19</v>
      </c>
      <c r="X52" s="54">
        <v>8</v>
      </c>
      <c r="Y52" s="54">
        <v>11</v>
      </c>
      <c r="Z52" s="69">
        <v>11</v>
      </c>
      <c r="AA52" s="70">
        <v>154</v>
      </c>
      <c r="AB52" s="2">
        <v>154</v>
      </c>
      <c r="AC52" s="3">
        <f t="shared" si="3"/>
        <v>3025</v>
      </c>
    </row>
    <row r="53" spans="1:29">
      <c r="A53" s="84">
        <v>43916</v>
      </c>
      <c r="B53" s="85">
        <f t="shared" si="1"/>
        <v>1271</v>
      </c>
      <c r="C53" s="101">
        <v>286</v>
      </c>
      <c r="D53" s="101">
        <f t="shared" si="2"/>
        <v>2711</v>
      </c>
      <c r="E53" s="54">
        <v>0</v>
      </c>
      <c r="F53" s="99">
        <v>8</v>
      </c>
      <c r="G53" s="54">
        <v>4</v>
      </c>
      <c r="H53" s="54">
        <v>5</v>
      </c>
      <c r="I53" s="54">
        <v>9</v>
      </c>
      <c r="J53" s="54">
        <v>7</v>
      </c>
      <c r="K53" s="54">
        <v>9</v>
      </c>
      <c r="L53" s="54">
        <v>6</v>
      </c>
      <c r="M53" s="54">
        <v>2</v>
      </c>
      <c r="N53" s="54">
        <v>3</v>
      </c>
      <c r="O53" s="54">
        <v>7</v>
      </c>
      <c r="P53" s="97">
        <v>132</v>
      </c>
      <c r="Q53" s="54">
        <v>16</v>
      </c>
      <c r="R53" s="54">
        <v>12</v>
      </c>
      <c r="S53" s="54">
        <v>0</v>
      </c>
      <c r="T53" s="54">
        <v>3</v>
      </c>
      <c r="U53" s="54">
        <v>3</v>
      </c>
      <c r="V53" s="54">
        <v>5</v>
      </c>
      <c r="W53" s="54">
        <v>20</v>
      </c>
      <c r="X53" s="54">
        <v>6</v>
      </c>
      <c r="Y53" s="54">
        <v>29</v>
      </c>
      <c r="Z53" s="69">
        <v>29</v>
      </c>
      <c r="AA53" s="70">
        <v>132</v>
      </c>
      <c r="AB53" s="2">
        <v>132</v>
      </c>
      <c r="AC53" s="3">
        <f t="shared" si="3"/>
        <v>3283</v>
      </c>
    </row>
    <row r="54" spans="1:29">
      <c r="A54" s="84">
        <v>43917</v>
      </c>
      <c r="B54" s="85">
        <f t="shared" si="1"/>
        <v>1447</v>
      </c>
      <c r="C54" s="101">
        <v>366</v>
      </c>
      <c r="D54" s="101">
        <f t="shared" si="2"/>
        <v>2997</v>
      </c>
      <c r="E54" s="54">
        <v>2</v>
      </c>
      <c r="F54" s="99">
        <v>15</v>
      </c>
      <c r="G54" s="54">
        <v>1</v>
      </c>
      <c r="H54" s="54">
        <v>9</v>
      </c>
      <c r="I54" s="54">
        <v>3</v>
      </c>
      <c r="J54" s="54">
        <v>3</v>
      </c>
      <c r="K54" s="54">
        <v>15</v>
      </c>
      <c r="L54" s="54">
        <v>5</v>
      </c>
      <c r="M54" s="54">
        <v>4</v>
      </c>
      <c r="N54" s="54">
        <v>4</v>
      </c>
      <c r="O54" s="54">
        <v>10</v>
      </c>
      <c r="P54" s="97">
        <v>176</v>
      </c>
      <c r="Q54" s="54">
        <v>26</v>
      </c>
      <c r="R54" s="54">
        <v>20</v>
      </c>
      <c r="S54" s="54">
        <v>1</v>
      </c>
      <c r="T54" s="54">
        <v>2</v>
      </c>
      <c r="U54" s="54">
        <v>2</v>
      </c>
      <c r="V54" s="54">
        <v>11</v>
      </c>
      <c r="W54" s="54">
        <v>18</v>
      </c>
      <c r="X54" s="54">
        <v>6</v>
      </c>
      <c r="Y54" s="54">
        <v>33</v>
      </c>
      <c r="Z54" s="69">
        <v>33</v>
      </c>
      <c r="AA54" s="70">
        <v>176</v>
      </c>
      <c r="AB54" s="2">
        <v>176</v>
      </c>
      <c r="AC54" s="3">
        <f t="shared" si="3"/>
        <v>3729</v>
      </c>
    </row>
    <row r="55" spans="1:29">
      <c r="A55" s="84">
        <v>43918</v>
      </c>
      <c r="B55" s="85">
        <f t="shared" si="1"/>
        <v>1594</v>
      </c>
      <c r="C55" s="101">
        <v>300</v>
      </c>
      <c r="D55" s="101">
        <f t="shared" si="2"/>
        <v>3363</v>
      </c>
      <c r="E55" s="54">
        <v>0</v>
      </c>
      <c r="F55" s="99">
        <v>6</v>
      </c>
      <c r="G55" s="54">
        <v>0</v>
      </c>
      <c r="H55" s="54">
        <v>12</v>
      </c>
      <c r="I55" s="54">
        <v>6</v>
      </c>
      <c r="J55" s="54">
        <v>8</v>
      </c>
      <c r="K55" s="54">
        <v>9</v>
      </c>
      <c r="L55" s="54">
        <v>1</v>
      </c>
      <c r="M55" s="54">
        <v>2</v>
      </c>
      <c r="N55" s="54">
        <v>4</v>
      </c>
      <c r="O55" s="54">
        <v>2</v>
      </c>
      <c r="P55" s="97">
        <v>147</v>
      </c>
      <c r="Q55" s="54">
        <v>9</v>
      </c>
      <c r="R55" s="54">
        <v>7</v>
      </c>
      <c r="S55" s="54">
        <v>3</v>
      </c>
      <c r="T55" s="54">
        <v>5</v>
      </c>
      <c r="U55" s="54">
        <v>2</v>
      </c>
      <c r="V55" s="54">
        <v>3</v>
      </c>
      <c r="W55" s="54">
        <v>25</v>
      </c>
      <c r="X55" s="54">
        <v>8</v>
      </c>
      <c r="Y55" s="54">
        <v>42</v>
      </c>
      <c r="Z55" s="69">
        <v>42</v>
      </c>
      <c r="AA55" s="70">
        <v>147</v>
      </c>
      <c r="AB55" s="2">
        <v>147</v>
      </c>
      <c r="AC55" s="3">
        <f t="shared" si="3"/>
        <v>3964</v>
      </c>
    </row>
    <row r="56" spans="1:29">
      <c r="A56" s="84">
        <v>43919</v>
      </c>
      <c r="B56" s="85">
        <f t="shared" si="1"/>
        <v>1744</v>
      </c>
      <c r="C56" s="101">
        <v>281</v>
      </c>
      <c r="D56" s="101">
        <f t="shared" si="2"/>
        <v>3663</v>
      </c>
      <c r="E56" s="54">
        <v>4</v>
      </c>
      <c r="F56" s="99">
        <v>10</v>
      </c>
      <c r="G56" s="54">
        <v>0</v>
      </c>
      <c r="H56" s="54">
        <v>11</v>
      </c>
      <c r="I56" s="54">
        <v>2</v>
      </c>
      <c r="J56" s="54">
        <v>2</v>
      </c>
      <c r="K56" s="54">
        <v>8</v>
      </c>
      <c r="L56" s="54">
        <v>1</v>
      </c>
      <c r="M56" s="54">
        <v>4</v>
      </c>
      <c r="N56" s="54">
        <v>2</v>
      </c>
      <c r="O56" s="54">
        <v>3</v>
      </c>
      <c r="P56" s="97">
        <v>150</v>
      </c>
      <c r="Q56" s="54">
        <v>4</v>
      </c>
      <c r="R56" s="54">
        <v>11</v>
      </c>
      <c r="S56" s="54">
        <v>1</v>
      </c>
      <c r="T56" s="54">
        <v>1</v>
      </c>
      <c r="U56" s="54">
        <v>9</v>
      </c>
      <c r="V56" s="54">
        <v>0</v>
      </c>
      <c r="W56" s="54">
        <v>15</v>
      </c>
      <c r="X56" s="54">
        <v>3</v>
      </c>
      <c r="Y56" s="54">
        <v>40</v>
      </c>
      <c r="Z56" s="69">
        <v>40</v>
      </c>
      <c r="AA56" s="70">
        <v>150</v>
      </c>
      <c r="AB56" s="2">
        <v>150</v>
      </c>
      <c r="AC56" s="3">
        <f t="shared" si="3"/>
        <v>4225</v>
      </c>
    </row>
    <row r="57" spans="1:29">
      <c r="A57" s="84">
        <v>43920</v>
      </c>
      <c r="B57" s="85">
        <f t="shared" si="1"/>
        <v>1916</v>
      </c>
      <c r="C57" s="101">
        <v>416</v>
      </c>
      <c r="D57" s="101">
        <f t="shared" si="2"/>
        <v>3944</v>
      </c>
      <c r="E57" s="54">
        <v>0</v>
      </c>
      <c r="F57" s="99">
        <v>9</v>
      </c>
      <c r="G57" s="54">
        <v>0</v>
      </c>
      <c r="H57" s="54">
        <v>10</v>
      </c>
      <c r="I57" s="54">
        <v>5</v>
      </c>
      <c r="J57" s="54">
        <v>2</v>
      </c>
      <c r="K57" s="54">
        <v>15</v>
      </c>
      <c r="L57" s="54">
        <v>3</v>
      </c>
      <c r="M57" s="54">
        <v>1</v>
      </c>
      <c r="N57" s="54">
        <v>5</v>
      </c>
      <c r="O57" s="54">
        <v>5</v>
      </c>
      <c r="P57" s="97">
        <v>172</v>
      </c>
      <c r="Q57" s="54">
        <v>60</v>
      </c>
      <c r="R57" s="54">
        <v>21</v>
      </c>
      <c r="S57" s="54">
        <v>1</v>
      </c>
      <c r="T57" s="54">
        <v>7</v>
      </c>
      <c r="U57" s="54">
        <v>6</v>
      </c>
      <c r="V57" s="54">
        <v>23</v>
      </c>
      <c r="W57" s="54">
        <v>27</v>
      </c>
      <c r="X57" s="54">
        <v>17</v>
      </c>
      <c r="Y57" s="54">
        <v>27</v>
      </c>
      <c r="Z57" s="69">
        <v>27</v>
      </c>
      <c r="AA57" s="70">
        <v>171</v>
      </c>
      <c r="AB57" s="2">
        <v>170</v>
      </c>
      <c r="AC57" s="3">
        <f t="shared" si="3"/>
        <v>4776</v>
      </c>
    </row>
    <row r="58" spans="1:29">
      <c r="A58" s="84">
        <v>43921</v>
      </c>
      <c r="B58" s="85">
        <f t="shared" si="1"/>
        <v>2125</v>
      </c>
      <c r="C58" s="101">
        <v>475</v>
      </c>
      <c r="D58" s="101">
        <f t="shared" si="2"/>
        <v>4360</v>
      </c>
      <c r="E58" s="54">
        <v>1</v>
      </c>
      <c r="F58" s="99">
        <v>23</v>
      </c>
      <c r="G58" s="54">
        <v>1</v>
      </c>
      <c r="H58" s="54">
        <v>14</v>
      </c>
      <c r="I58" s="54">
        <v>7</v>
      </c>
      <c r="J58" s="54">
        <v>1</v>
      </c>
      <c r="K58" s="54">
        <v>17</v>
      </c>
      <c r="L58" s="54">
        <v>2</v>
      </c>
      <c r="M58" s="54">
        <v>5</v>
      </c>
      <c r="N58" s="54">
        <v>6</v>
      </c>
      <c r="O58" s="54">
        <v>7</v>
      </c>
      <c r="P58" s="97">
        <v>209</v>
      </c>
      <c r="Q58" s="54">
        <v>49</v>
      </c>
      <c r="R58" s="54">
        <v>15</v>
      </c>
      <c r="S58" s="54">
        <v>0</v>
      </c>
      <c r="T58" s="54">
        <v>8</v>
      </c>
      <c r="U58" s="54">
        <v>13</v>
      </c>
      <c r="V58" s="54">
        <v>10</v>
      </c>
      <c r="W58" s="54">
        <v>29</v>
      </c>
      <c r="X58" s="54">
        <v>11</v>
      </c>
      <c r="Y58" s="54">
        <v>47</v>
      </c>
      <c r="Z58" s="69">
        <v>47</v>
      </c>
      <c r="AA58" s="70">
        <v>209</v>
      </c>
      <c r="AB58" s="2">
        <v>209</v>
      </c>
      <c r="AC58" s="3">
        <f t="shared" si="3"/>
        <v>5310</v>
      </c>
    </row>
    <row r="59" spans="1:29">
      <c r="A59" s="84">
        <v>43922</v>
      </c>
      <c r="B59" s="85">
        <f t="shared" si="1"/>
        <v>2330</v>
      </c>
      <c r="C59" s="101">
        <v>486</v>
      </c>
      <c r="D59" s="101">
        <f t="shared" si="2"/>
        <v>4835</v>
      </c>
      <c r="E59" s="54">
        <v>5</v>
      </c>
      <c r="F59" s="99">
        <v>19</v>
      </c>
      <c r="G59" s="54">
        <v>0</v>
      </c>
      <c r="H59" s="54">
        <v>30</v>
      </c>
      <c r="I59" s="54">
        <v>4</v>
      </c>
      <c r="J59" s="54">
        <v>0</v>
      </c>
      <c r="K59" s="54">
        <v>13</v>
      </c>
      <c r="L59" s="54">
        <v>5</v>
      </c>
      <c r="M59" s="54">
        <v>1</v>
      </c>
      <c r="N59" s="54">
        <v>5</v>
      </c>
      <c r="O59" s="54">
        <v>8</v>
      </c>
      <c r="P59" s="97">
        <v>205</v>
      </c>
      <c r="Q59" s="54">
        <v>49</v>
      </c>
      <c r="R59" s="54">
        <v>24</v>
      </c>
      <c r="S59" s="54">
        <v>2</v>
      </c>
      <c r="T59" s="54">
        <v>5</v>
      </c>
      <c r="U59" s="54">
        <v>2</v>
      </c>
      <c r="V59" s="54">
        <v>11</v>
      </c>
      <c r="W59" s="54">
        <v>29</v>
      </c>
      <c r="X59" s="54">
        <v>5</v>
      </c>
      <c r="Y59" s="54">
        <v>63</v>
      </c>
      <c r="Z59" s="69">
        <v>63</v>
      </c>
      <c r="AA59" s="70">
        <v>206</v>
      </c>
      <c r="AB59" s="2">
        <v>206</v>
      </c>
      <c r="AC59" s="3">
        <f t="shared" si="3"/>
        <v>5806</v>
      </c>
    </row>
    <row r="60" spans="1:29">
      <c r="A60" s="84">
        <v>43923</v>
      </c>
      <c r="B60" s="85">
        <f t="shared" si="1"/>
        <v>2547</v>
      </c>
      <c r="C60" s="101">
        <v>554</v>
      </c>
      <c r="D60" s="101">
        <f t="shared" si="2"/>
        <v>5321</v>
      </c>
      <c r="E60" s="54">
        <v>3</v>
      </c>
      <c r="F60" s="99">
        <v>6</v>
      </c>
      <c r="G60" s="54">
        <v>0</v>
      </c>
      <c r="H60" s="54">
        <v>17</v>
      </c>
      <c r="I60" s="54">
        <v>9</v>
      </c>
      <c r="J60" s="54">
        <v>4</v>
      </c>
      <c r="K60" s="54">
        <v>32</v>
      </c>
      <c r="L60" s="54">
        <v>5</v>
      </c>
      <c r="M60" s="54">
        <v>7</v>
      </c>
      <c r="N60" s="54">
        <v>8</v>
      </c>
      <c r="O60" s="54">
        <v>8</v>
      </c>
      <c r="P60" s="97">
        <v>217</v>
      </c>
      <c r="Q60" s="54">
        <v>34</v>
      </c>
      <c r="R60" s="54">
        <v>28</v>
      </c>
      <c r="S60" s="54">
        <v>0</v>
      </c>
      <c r="T60" s="54">
        <v>12</v>
      </c>
      <c r="U60" s="54">
        <v>1</v>
      </c>
      <c r="V60" s="54">
        <v>18</v>
      </c>
      <c r="W60" s="54">
        <v>47</v>
      </c>
      <c r="X60" s="54">
        <v>28</v>
      </c>
      <c r="Y60" s="54">
        <v>70</v>
      </c>
      <c r="Z60" s="69">
        <v>70</v>
      </c>
      <c r="AA60" s="70">
        <v>218</v>
      </c>
      <c r="AB60" s="2">
        <v>218</v>
      </c>
      <c r="AC60" s="3">
        <f t="shared" si="3"/>
        <v>6429</v>
      </c>
    </row>
    <row r="61" spans="1:29">
      <c r="A61" s="84">
        <v>43924</v>
      </c>
      <c r="B61" s="85">
        <f t="shared" si="1"/>
        <v>2792</v>
      </c>
      <c r="C61" s="101">
        <v>601</v>
      </c>
      <c r="D61" s="101">
        <f t="shared" si="2"/>
        <v>5875</v>
      </c>
      <c r="E61" s="54">
        <v>1</v>
      </c>
      <c r="F61" s="99">
        <v>20</v>
      </c>
      <c r="G61" s="54">
        <v>2</v>
      </c>
      <c r="H61" s="54">
        <v>16</v>
      </c>
      <c r="I61" s="54">
        <v>12</v>
      </c>
      <c r="J61" s="54">
        <v>2</v>
      </c>
      <c r="K61" s="54">
        <v>29</v>
      </c>
      <c r="L61" s="54">
        <v>2</v>
      </c>
      <c r="M61" s="54">
        <v>2</v>
      </c>
      <c r="N61" s="54">
        <v>6</v>
      </c>
      <c r="O61" s="54">
        <v>24</v>
      </c>
      <c r="P61" s="97">
        <v>245</v>
      </c>
      <c r="Q61" s="54">
        <v>59</v>
      </c>
      <c r="R61" s="54">
        <v>38</v>
      </c>
      <c r="S61" s="54">
        <v>1</v>
      </c>
      <c r="T61" s="54">
        <v>17</v>
      </c>
      <c r="U61" s="54">
        <v>3</v>
      </c>
      <c r="V61" s="54">
        <v>27</v>
      </c>
      <c r="W61" s="54">
        <v>46</v>
      </c>
      <c r="X61" s="54">
        <v>21</v>
      </c>
      <c r="Y61" s="54">
        <v>27</v>
      </c>
      <c r="Z61" s="69">
        <v>27</v>
      </c>
      <c r="AA61" s="70">
        <v>246</v>
      </c>
      <c r="AB61" s="2">
        <v>246</v>
      </c>
      <c r="AC61" s="3">
        <f t="shared" si="3"/>
        <v>7076</v>
      </c>
    </row>
    <row r="62" spans="1:29">
      <c r="A62" s="84">
        <v>43925</v>
      </c>
      <c r="B62" s="85">
        <f t="shared" si="1"/>
        <v>2921</v>
      </c>
      <c r="C62" s="101">
        <v>357</v>
      </c>
      <c r="D62" s="101">
        <f t="shared" si="2"/>
        <v>6476</v>
      </c>
      <c r="E62" s="54">
        <v>4</v>
      </c>
      <c r="F62" s="99">
        <v>18</v>
      </c>
      <c r="G62" s="54">
        <v>0</v>
      </c>
      <c r="H62" s="54">
        <v>12</v>
      </c>
      <c r="I62" s="54">
        <v>2</v>
      </c>
      <c r="J62" s="54">
        <v>2</v>
      </c>
      <c r="K62" s="54">
        <v>15</v>
      </c>
      <c r="L62" s="54">
        <v>1</v>
      </c>
      <c r="M62" s="54">
        <v>2</v>
      </c>
      <c r="N62" s="54">
        <v>3</v>
      </c>
      <c r="O62" s="54">
        <v>12</v>
      </c>
      <c r="P62" s="97">
        <v>129</v>
      </c>
      <c r="Q62" s="54">
        <v>17</v>
      </c>
      <c r="R62" s="54">
        <v>11</v>
      </c>
      <c r="S62" s="54">
        <v>1</v>
      </c>
      <c r="T62" s="54">
        <v>17</v>
      </c>
      <c r="U62" s="54">
        <v>6</v>
      </c>
      <c r="V62" s="54">
        <v>14</v>
      </c>
      <c r="W62" s="54">
        <v>30</v>
      </c>
      <c r="X62" s="54">
        <v>3</v>
      </c>
      <c r="Y62" s="54">
        <v>58</v>
      </c>
      <c r="Z62" s="69">
        <v>58</v>
      </c>
      <c r="AA62" s="70">
        <v>129</v>
      </c>
      <c r="AB62" s="2">
        <v>129</v>
      </c>
      <c r="AC62" s="3">
        <f t="shared" si="3"/>
        <v>7190</v>
      </c>
    </row>
    <row r="63" spans="1:29">
      <c r="A63" s="84">
        <v>43926</v>
      </c>
      <c r="B63" s="85">
        <f t="shared" si="1"/>
        <v>3093</v>
      </c>
      <c r="C63" s="101">
        <v>340</v>
      </c>
      <c r="D63" s="101">
        <f t="shared" si="2"/>
        <v>6833</v>
      </c>
      <c r="E63" s="54">
        <v>1</v>
      </c>
      <c r="F63" s="99">
        <v>7</v>
      </c>
      <c r="G63" s="54">
        <v>0</v>
      </c>
      <c r="H63" s="54">
        <v>7</v>
      </c>
      <c r="I63" s="54">
        <v>3</v>
      </c>
      <c r="J63" s="54">
        <v>0</v>
      </c>
      <c r="K63" s="54">
        <v>12</v>
      </c>
      <c r="L63" s="54">
        <v>3</v>
      </c>
      <c r="M63" s="54">
        <v>2</v>
      </c>
      <c r="N63" s="54">
        <v>2</v>
      </c>
      <c r="O63" s="54">
        <v>6</v>
      </c>
      <c r="P63" s="97">
        <v>172</v>
      </c>
      <c r="Q63" s="54">
        <v>27</v>
      </c>
      <c r="R63" s="54">
        <v>9</v>
      </c>
      <c r="S63" s="54">
        <v>1</v>
      </c>
      <c r="T63" s="54">
        <v>9</v>
      </c>
      <c r="U63" s="54">
        <v>2</v>
      </c>
      <c r="V63" s="54">
        <v>7</v>
      </c>
      <c r="W63" s="54">
        <v>30</v>
      </c>
      <c r="X63" s="54">
        <v>0</v>
      </c>
      <c r="Y63" s="54">
        <v>41</v>
      </c>
      <c r="Z63" s="69">
        <v>41</v>
      </c>
      <c r="AA63" s="70">
        <v>172</v>
      </c>
      <c r="AB63" s="2">
        <v>172</v>
      </c>
      <c r="AC63" s="3">
        <f t="shared" si="3"/>
        <v>7514</v>
      </c>
    </row>
    <row r="64" spans="1:29">
      <c r="A64" s="84">
        <v>43927</v>
      </c>
      <c r="B64" s="85">
        <f t="shared" si="1"/>
        <v>3224</v>
      </c>
      <c r="C64" s="101">
        <v>389</v>
      </c>
      <c r="D64" s="101">
        <f t="shared" si="2"/>
        <v>7173</v>
      </c>
      <c r="E64" s="54">
        <v>0</v>
      </c>
      <c r="F64" s="99">
        <v>16</v>
      </c>
      <c r="G64" s="54">
        <v>0</v>
      </c>
      <c r="H64" s="54">
        <v>12</v>
      </c>
      <c r="I64" s="54">
        <v>10</v>
      </c>
      <c r="J64" s="54">
        <v>4</v>
      </c>
      <c r="K64" s="54">
        <v>10</v>
      </c>
      <c r="L64" s="54">
        <v>5</v>
      </c>
      <c r="M64" s="54">
        <v>3</v>
      </c>
      <c r="N64" s="54">
        <v>10</v>
      </c>
      <c r="O64" s="54">
        <v>7</v>
      </c>
      <c r="P64" s="97">
        <v>131</v>
      </c>
      <c r="Q64" s="54">
        <v>18</v>
      </c>
      <c r="R64" s="54">
        <v>31</v>
      </c>
      <c r="S64" s="54">
        <v>2</v>
      </c>
      <c r="T64" s="54">
        <v>5</v>
      </c>
      <c r="U64" s="54">
        <v>4</v>
      </c>
      <c r="V64" s="54">
        <v>18</v>
      </c>
      <c r="W64" s="54">
        <v>54</v>
      </c>
      <c r="X64" s="54">
        <v>12</v>
      </c>
      <c r="Y64" s="54">
        <v>39</v>
      </c>
      <c r="Z64" s="69">
        <v>39</v>
      </c>
      <c r="AA64" s="70">
        <v>131</v>
      </c>
      <c r="AB64" s="2">
        <v>131</v>
      </c>
      <c r="AC64" s="3">
        <f t="shared" si="3"/>
        <v>7953</v>
      </c>
    </row>
    <row r="65" spans="1:29">
      <c r="A65" s="84">
        <v>43928</v>
      </c>
      <c r="B65" s="85">
        <f t="shared" si="1"/>
        <v>3467</v>
      </c>
      <c r="C65" s="101">
        <v>738</v>
      </c>
      <c r="D65" s="101">
        <f t="shared" si="2"/>
        <v>7562</v>
      </c>
      <c r="E65" s="54">
        <v>1</v>
      </c>
      <c r="F65" s="99">
        <v>28</v>
      </c>
      <c r="G65" s="54">
        <v>0</v>
      </c>
      <c r="H65" s="54">
        <v>16</v>
      </c>
      <c r="I65" s="54">
        <v>13</v>
      </c>
      <c r="J65" s="54">
        <v>5</v>
      </c>
      <c r="K65" s="54">
        <v>23</v>
      </c>
      <c r="L65" s="54">
        <v>4</v>
      </c>
      <c r="M65" s="54">
        <v>14</v>
      </c>
      <c r="N65" s="54">
        <v>17</v>
      </c>
      <c r="O65" s="54">
        <v>24</v>
      </c>
      <c r="P65" s="97">
        <v>243</v>
      </c>
      <c r="Q65" s="54">
        <v>42</v>
      </c>
      <c r="R65" s="54">
        <v>37</v>
      </c>
      <c r="S65" s="54">
        <v>7</v>
      </c>
      <c r="T65" s="54">
        <v>14</v>
      </c>
      <c r="U65" s="54">
        <v>10</v>
      </c>
      <c r="V65" s="54">
        <v>46</v>
      </c>
      <c r="W65" s="54">
        <v>64</v>
      </c>
      <c r="X65" s="54">
        <v>74</v>
      </c>
      <c r="Y65" s="54">
        <v>57</v>
      </c>
      <c r="Z65" s="69">
        <v>57</v>
      </c>
      <c r="AA65" s="70">
        <v>243</v>
      </c>
      <c r="AB65" s="2">
        <v>243</v>
      </c>
      <c r="AC65" s="3">
        <f t="shared" si="3"/>
        <v>9039</v>
      </c>
    </row>
    <row r="66" spans="1:29">
      <c r="A66" s="84">
        <v>43929</v>
      </c>
      <c r="B66" s="85">
        <f t="shared" si="1"/>
        <v>3738</v>
      </c>
      <c r="C66" s="101">
        <v>654</v>
      </c>
      <c r="D66" s="101">
        <f t="shared" si="2"/>
        <v>8300</v>
      </c>
      <c r="E66" s="54">
        <v>2</v>
      </c>
      <c r="F66" s="99">
        <v>28</v>
      </c>
      <c r="G66" s="54">
        <v>1</v>
      </c>
      <c r="H66" s="54">
        <v>17</v>
      </c>
      <c r="I66" s="54">
        <v>9</v>
      </c>
      <c r="J66" s="54">
        <v>8</v>
      </c>
      <c r="K66" s="54">
        <v>19</v>
      </c>
      <c r="L66" s="54">
        <v>2</v>
      </c>
      <c r="M66" s="54">
        <v>7</v>
      </c>
      <c r="N66" s="54">
        <v>12</v>
      </c>
      <c r="O66" s="54">
        <v>15</v>
      </c>
      <c r="P66" s="97">
        <v>271</v>
      </c>
      <c r="Q66" s="54">
        <v>33</v>
      </c>
      <c r="R66" s="54">
        <v>29</v>
      </c>
      <c r="S66" s="54">
        <v>1</v>
      </c>
      <c r="T66" s="54">
        <v>12</v>
      </c>
      <c r="U66" s="54">
        <v>5</v>
      </c>
      <c r="V66" s="54">
        <v>23</v>
      </c>
      <c r="W66" s="54">
        <v>68</v>
      </c>
      <c r="X66" s="54">
        <v>37</v>
      </c>
      <c r="Y66" s="54">
        <v>57</v>
      </c>
      <c r="Z66" s="69">
        <v>57</v>
      </c>
      <c r="AA66" s="70">
        <v>271</v>
      </c>
      <c r="AB66" s="2">
        <v>271</v>
      </c>
      <c r="AC66" s="3">
        <f t="shared" si="3"/>
        <v>9610</v>
      </c>
    </row>
    <row r="67" spans="1:29">
      <c r="A67" s="84">
        <v>43930</v>
      </c>
      <c r="B67" s="85">
        <f t="shared" si="1"/>
        <v>3978</v>
      </c>
      <c r="C67" s="101">
        <v>645</v>
      </c>
      <c r="D67" s="101">
        <f t="shared" si="2"/>
        <v>8954</v>
      </c>
      <c r="E67" s="54">
        <v>1</v>
      </c>
      <c r="F67" s="99">
        <v>29</v>
      </c>
      <c r="G67" s="54">
        <v>1</v>
      </c>
      <c r="H67" s="54">
        <v>18</v>
      </c>
      <c r="I67" s="54">
        <v>12</v>
      </c>
      <c r="J67" s="54">
        <v>8</v>
      </c>
      <c r="K67" s="54">
        <v>21</v>
      </c>
      <c r="L67" s="54">
        <v>1</v>
      </c>
      <c r="M67" s="54">
        <v>6</v>
      </c>
      <c r="N67" s="54">
        <v>5</v>
      </c>
      <c r="O67" s="54">
        <v>11</v>
      </c>
      <c r="P67" s="97">
        <v>240</v>
      </c>
      <c r="Q67" s="54">
        <v>38</v>
      </c>
      <c r="R67" s="54">
        <v>29</v>
      </c>
      <c r="S67" s="54">
        <v>4</v>
      </c>
      <c r="T67" s="54">
        <v>12</v>
      </c>
      <c r="U67" s="54">
        <v>4</v>
      </c>
      <c r="V67" s="54">
        <v>24</v>
      </c>
      <c r="W67" s="54">
        <v>117</v>
      </c>
      <c r="X67" s="54">
        <v>9</v>
      </c>
      <c r="Y67" s="54">
        <v>54</v>
      </c>
      <c r="Z67" s="69">
        <v>54</v>
      </c>
      <c r="AA67" s="70">
        <v>240</v>
      </c>
      <c r="AB67" s="2">
        <v>240</v>
      </c>
    </row>
    <row r="68" spans="1:29">
      <c r="A68" s="84">
        <v>43931</v>
      </c>
      <c r="B68" s="85">
        <f t="shared" ref="B68:B89" si="4">B67+P68</f>
        <v>4126</v>
      </c>
      <c r="C68" s="101">
        <v>454</v>
      </c>
      <c r="D68" s="101">
        <f t="shared" ref="D68:D89" si="5">D67+C67</f>
        <v>9599</v>
      </c>
      <c r="E68" s="54">
        <v>1</v>
      </c>
      <c r="F68" s="99">
        <v>17</v>
      </c>
      <c r="G68" s="54">
        <v>0</v>
      </c>
      <c r="H68" s="54">
        <v>18</v>
      </c>
      <c r="I68" s="54">
        <v>4</v>
      </c>
      <c r="J68" s="54">
        <v>8</v>
      </c>
      <c r="K68" s="54">
        <v>19</v>
      </c>
      <c r="L68" s="54">
        <v>1</v>
      </c>
      <c r="M68" s="54">
        <v>4</v>
      </c>
      <c r="N68" s="54">
        <v>6</v>
      </c>
      <c r="O68" s="54">
        <v>24</v>
      </c>
      <c r="P68" s="97">
        <v>148</v>
      </c>
      <c r="Q68" s="54">
        <v>41</v>
      </c>
      <c r="R68" s="54">
        <v>4</v>
      </c>
      <c r="S68" s="54">
        <v>3</v>
      </c>
      <c r="T68" s="54">
        <v>15</v>
      </c>
      <c r="U68" s="54">
        <v>8</v>
      </c>
      <c r="V68" s="54">
        <v>27</v>
      </c>
      <c r="W68" s="54">
        <v>69</v>
      </c>
      <c r="X68" s="54">
        <v>4</v>
      </c>
      <c r="Y68" s="54">
        <v>31</v>
      </c>
      <c r="Z68" s="69">
        <v>31</v>
      </c>
      <c r="AA68" s="70">
        <v>148</v>
      </c>
      <c r="AB68" s="2">
        <v>148</v>
      </c>
    </row>
    <row r="69" spans="1:29">
      <c r="A69" s="84">
        <v>43932</v>
      </c>
      <c r="B69" s="85">
        <f t="shared" si="4"/>
        <v>4327</v>
      </c>
      <c r="C69" s="101">
        <v>395</v>
      </c>
      <c r="D69" s="101">
        <f t="shared" si="5"/>
        <v>10053</v>
      </c>
      <c r="E69" s="54">
        <v>0</v>
      </c>
      <c r="F69" s="99">
        <v>9</v>
      </c>
      <c r="G69" s="54">
        <v>0</v>
      </c>
      <c r="H69" s="54">
        <v>10</v>
      </c>
      <c r="I69" s="54">
        <v>2</v>
      </c>
      <c r="J69" s="54">
        <v>2</v>
      </c>
      <c r="K69" s="54">
        <v>5</v>
      </c>
      <c r="L69" s="54">
        <v>3</v>
      </c>
      <c r="M69" s="54">
        <v>10</v>
      </c>
      <c r="N69" s="54">
        <v>2</v>
      </c>
      <c r="O69" s="54">
        <v>6</v>
      </c>
      <c r="P69" s="97">
        <v>201</v>
      </c>
      <c r="Q69" s="54">
        <v>22</v>
      </c>
      <c r="R69" s="54">
        <v>15</v>
      </c>
      <c r="S69" s="54">
        <v>2</v>
      </c>
      <c r="T69" s="54">
        <v>2</v>
      </c>
      <c r="U69" s="54">
        <v>0</v>
      </c>
      <c r="V69" s="54">
        <v>33</v>
      </c>
      <c r="W69" s="54">
        <v>32</v>
      </c>
      <c r="X69" s="54">
        <v>8</v>
      </c>
      <c r="Y69" s="54">
        <v>26</v>
      </c>
      <c r="Z69" s="69">
        <v>26</v>
      </c>
      <c r="AA69" s="70">
        <v>200</v>
      </c>
      <c r="AB69" s="2">
        <v>200</v>
      </c>
    </row>
    <row r="70" spans="1:29">
      <c r="A70" s="84">
        <v>43933</v>
      </c>
      <c r="B70" s="85">
        <f t="shared" si="4"/>
        <v>4509</v>
      </c>
      <c r="C70" s="101">
        <v>464</v>
      </c>
      <c r="D70" s="101">
        <f t="shared" si="5"/>
        <v>10448</v>
      </c>
      <c r="E70" s="54">
        <v>0</v>
      </c>
      <c r="F70" s="99">
        <v>31</v>
      </c>
      <c r="G70" s="54">
        <v>0</v>
      </c>
      <c r="H70" s="54">
        <v>17</v>
      </c>
      <c r="I70" s="54">
        <v>3</v>
      </c>
      <c r="J70" s="54">
        <v>6</v>
      </c>
      <c r="K70" s="54">
        <v>9</v>
      </c>
      <c r="L70" s="54">
        <v>2</v>
      </c>
      <c r="M70" s="54">
        <v>1</v>
      </c>
      <c r="N70" s="54">
        <v>2</v>
      </c>
      <c r="O70" s="54">
        <v>14</v>
      </c>
      <c r="P70" s="97">
        <v>182</v>
      </c>
      <c r="Q70" s="54">
        <v>7</v>
      </c>
      <c r="R70" s="54">
        <v>13</v>
      </c>
      <c r="S70" s="54">
        <v>2</v>
      </c>
      <c r="T70" s="54">
        <v>0</v>
      </c>
      <c r="U70" s="54">
        <v>5</v>
      </c>
      <c r="V70" s="54">
        <v>15</v>
      </c>
      <c r="W70" s="54">
        <v>43</v>
      </c>
      <c r="X70" s="54">
        <v>64</v>
      </c>
      <c r="Y70" s="54">
        <v>19</v>
      </c>
      <c r="Z70" s="69">
        <v>22</v>
      </c>
      <c r="AA70" s="70">
        <v>182</v>
      </c>
      <c r="AB70" s="2">
        <v>182</v>
      </c>
    </row>
    <row r="71" spans="1:29">
      <c r="A71" s="84">
        <v>43934</v>
      </c>
      <c r="B71" s="85">
        <f t="shared" si="4"/>
        <v>4709</v>
      </c>
      <c r="C71" s="101">
        <v>437</v>
      </c>
      <c r="D71" s="101">
        <f t="shared" si="5"/>
        <v>10912</v>
      </c>
      <c r="E71" s="54">
        <v>0</v>
      </c>
      <c r="F71" s="99">
        <v>12</v>
      </c>
      <c r="G71" s="54">
        <v>0</v>
      </c>
      <c r="H71" s="54">
        <v>0</v>
      </c>
      <c r="I71" s="54">
        <v>0</v>
      </c>
      <c r="J71" s="54">
        <v>0</v>
      </c>
      <c r="K71" s="54">
        <v>0</v>
      </c>
      <c r="L71" s="54">
        <v>0</v>
      </c>
      <c r="M71" s="54">
        <v>0</v>
      </c>
      <c r="N71" s="54">
        <v>0</v>
      </c>
      <c r="O71" s="54">
        <v>0</v>
      </c>
      <c r="P71" s="97">
        <v>200</v>
      </c>
      <c r="Q71" s="54">
        <v>0</v>
      </c>
      <c r="R71" s="54">
        <v>0</v>
      </c>
      <c r="S71" s="54">
        <v>0</v>
      </c>
      <c r="T71" s="54">
        <v>0</v>
      </c>
      <c r="U71" s="54">
        <v>0</v>
      </c>
      <c r="V71" s="54">
        <v>0</v>
      </c>
      <c r="W71" s="54">
        <v>9</v>
      </c>
      <c r="X71" s="54">
        <v>0</v>
      </c>
      <c r="Y71" s="54">
        <v>0</v>
      </c>
      <c r="Z71" s="69">
        <v>31</v>
      </c>
      <c r="AA71" s="70">
        <v>200</v>
      </c>
      <c r="AB71" s="2">
        <v>200</v>
      </c>
    </row>
    <row r="72" spans="1:29">
      <c r="A72" s="84">
        <v>43935</v>
      </c>
      <c r="B72" s="85">
        <f t="shared" si="4"/>
        <v>4888</v>
      </c>
      <c r="C72" s="101">
        <v>479</v>
      </c>
      <c r="D72" s="101">
        <f t="shared" si="5"/>
        <v>11349</v>
      </c>
      <c r="F72" s="99">
        <v>12</v>
      </c>
      <c r="P72" s="97">
        <v>179</v>
      </c>
      <c r="Z72" s="69">
        <v>23</v>
      </c>
      <c r="AA72" s="70">
        <v>180</v>
      </c>
      <c r="AB72" s="2">
        <v>180</v>
      </c>
    </row>
    <row r="73" spans="1:29">
      <c r="A73" s="84">
        <v>43936</v>
      </c>
      <c r="B73" s="85">
        <f t="shared" si="4"/>
        <v>5103</v>
      </c>
      <c r="C73" s="101">
        <v>604</v>
      </c>
      <c r="D73" s="101">
        <f t="shared" si="5"/>
        <v>11828</v>
      </c>
      <c r="F73" s="99">
        <v>28</v>
      </c>
      <c r="P73" s="97">
        <v>215</v>
      </c>
      <c r="Z73" s="69">
        <v>31</v>
      </c>
      <c r="AA73" s="70">
        <v>215</v>
      </c>
      <c r="AB73" s="2">
        <v>101</v>
      </c>
    </row>
    <row r="74" spans="1:29">
      <c r="A74" s="84">
        <v>43937</v>
      </c>
      <c r="B74" s="85">
        <f t="shared" si="4"/>
        <v>5324</v>
      </c>
      <c r="C74" s="101">
        <v>623</v>
      </c>
      <c r="D74" s="101">
        <f t="shared" si="5"/>
        <v>12432</v>
      </c>
      <c r="F74" s="99">
        <v>25</v>
      </c>
      <c r="P74" s="97">
        <v>221</v>
      </c>
      <c r="Z74" s="69">
        <v>17</v>
      </c>
      <c r="AA74" s="70">
        <v>197</v>
      </c>
    </row>
    <row r="75" spans="1:29">
      <c r="A75" s="84">
        <v>43938</v>
      </c>
      <c r="B75" s="85">
        <f t="shared" si="4"/>
        <v>5545</v>
      </c>
      <c r="C75" s="101">
        <v>688</v>
      </c>
      <c r="D75" s="101">
        <f t="shared" si="5"/>
        <v>13055</v>
      </c>
      <c r="F75" s="99">
        <v>26</v>
      </c>
      <c r="P75" s="97">
        <v>221</v>
      </c>
      <c r="Z75" s="69">
        <v>23</v>
      </c>
      <c r="AA75" s="70">
        <v>85</v>
      </c>
    </row>
    <row r="76" spans="1:29">
      <c r="A76" s="84">
        <v>43939</v>
      </c>
      <c r="B76" s="85">
        <f t="shared" si="4"/>
        <v>5725</v>
      </c>
      <c r="C76" s="101">
        <v>532</v>
      </c>
      <c r="D76" s="101">
        <f t="shared" si="5"/>
        <v>13743</v>
      </c>
      <c r="E76" s="3"/>
      <c r="F76" s="99">
        <v>27</v>
      </c>
      <c r="G76" s="3"/>
      <c r="H76" s="3"/>
      <c r="I76" s="3"/>
      <c r="J76" s="3"/>
      <c r="K76" s="3"/>
      <c r="L76" s="3"/>
      <c r="M76" s="3"/>
      <c r="N76" s="3"/>
      <c r="O76" s="3"/>
      <c r="P76" s="97">
        <v>180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9">
      <c r="A77" s="84">
        <v>43940</v>
      </c>
      <c r="B77" s="85">
        <f t="shared" si="4"/>
        <v>5917</v>
      </c>
      <c r="C77" s="101">
        <v>389</v>
      </c>
      <c r="D77" s="101">
        <f t="shared" si="5"/>
        <v>14275</v>
      </c>
      <c r="F77" s="99">
        <v>8</v>
      </c>
      <c r="P77" s="97">
        <v>192</v>
      </c>
    </row>
    <row r="78" spans="1:29">
      <c r="A78" s="84">
        <v>43941</v>
      </c>
      <c r="B78" s="85">
        <f t="shared" si="4"/>
        <v>6127</v>
      </c>
      <c r="C78" s="101">
        <v>461</v>
      </c>
      <c r="D78" s="101">
        <f t="shared" si="5"/>
        <v>14664</v>
      </c>
      <c r="F78" s="99">
        <v>10</v>
      </c>
      <c r="P78" s="97">
        <v>210</v>
      </c>
    </row>
    <row r="79" spans="1:29">
      <c r="A79" s="84">
        <v>43942</v>
      </c>
      <c r="B79" s="85">
        <f t="shared" si="4"/>
        <v>6290</v>
      </c>
      <c r="C79" s="101">
        <v>708</v>
      </c>
      <c r="D79" s="101">
        <f t="shared" si="5"/>
        <v>15125</v>
      </c>
      <c r="F79" s="99">
        <v>35</v>
      </c>
      <c r="P79" s="97">
        <v>163</v>
      </c>
    </row>
    <row r="80" spans="1:29">
      <c r="A80" s="84">
        <v>43943</v>
      </c>
      <c r="B80" s="85">
        <f t="shared" si="4"/>
        <v>6578</v>
      </c>
      <c r="C80" s="101">
        <v>721</v>
      </c>
      <c r="D80" s="101">
        <f t="shared" si="5"/>
        <v>15833</v>
      </c>
      <c r="F80" s="99">
        <v>33</v>
      </c>
      <c r="P80" s="97">
        <v>288</v>
      </c>
    </row>
    <row r="81" spans="1:16">
      <c r="A81" s="84">
        <v>43944</v>
      </c>
      <c r="B81" s="85">
        <f t="shared" si="4"/>
        <v>6864</v>
      </c>
      <c r="C81" s="101">
        <v>747</v>
      </c>
      <c r="D81" s="101">
        <f t="shared" si="5"/>
        <v>16554</v>
      </c>
      <c r="F81" s="99">
        <v>42</v>
      </c>
      <c r="P81" s="97">
        <v>286</v>
      </c>
    </row>
    <row r="82" spans="1:16">
      <c r="A82" s="84">
        <v>43945</v>
      </c>
      <c r="B82" s="85">
        <f t="shared" si="4"/>
        <v>7088</v>
      </c>
      <c r="C82" s="101">
        <v>769</v>
      </c>
      <c r="D82" s="101">
        <f t="shared" si="5"/>
        <v>17301</v>
      </c>
      <c r="F82" s="99">
        <v>29</v>
      </c>
      <c r="P82" s="97">
        <v>224</v>
      </c>
    </row>
    <row r="83" spans="1:16">
      <c r="A83" s="84">
        <v>43946</v>
      </c>
      <c r="B83" s="85">
        <f t="shared" si="4"/>
        <v>7227</v>
      </c>
      <c r="C83" s="101">
        <v>474</v>
      </c>
      <c r="D83" s="101">
        <f t="shared" si="5"/>
        <v>18070</v>
      </c>
      <c r="F83" s="99">
        <v>45</v>
      </c>
      <c r="P83" s="97">
        <v>139</v>
      </c>
    </row>
    <row r="84" spans="1:16">
      <c r="A84" s="84">
        <v>43947</v>
      </c>
      <c r="B84" s="85">
        <f t="shared" si="4"/>
        <v>7337</v>
      </c>
      <c r="C84" s="101">
        <v>297</v>
      </c>
      <c r="D84" s="101">
        <f t="shared" si="5"/>
        <v>18544</v>
      </c>
      <c r="F84" s="99">
        <v>5</v>
      </c>
      <c r="P84" s="97">
        <v>110</v>
      </c>
    </row>
    <row r="85" spans="1:16">
      <c r="A85" s="84">
        <v>43948</v>
      </c>
      <c r="B85" s="85">
        <f t="shared" si="4"/>
        <v>7533</v>
      </c>
      <c r="C85" s="101">
        <v>542</v>
      </c>
      <c r="D85" s="101">
        <f t="shared" si="5"/>
        <v>18841</v>
      </c>
      <c r="F85" s="99">
        <v>8</v>
      </c>
      <c r="P85" s="97">
        <v>196</v>
      </c>
    </row>
    <row r="86" spans="1:16">
      <c r="A86" s="84">
        <v>43949</v>
      </c>
      <c r="B86" s="85">
        <f t="shared" si="4"/>
        <v>7755</v>
      </c>
      <c r="C86" s="101">
        <v>749</v>
      </c>
      <c r="D86" s="101">
        <f t="shared" si="5"/>
        <v>19383</v>
      </c>
      <c r="F86" s="99">
        <v>35</v>
      </c>
      <c r="P86" s="97">
        <v>222</v>
      </c>
    </row>
    <row r="87" spans="1:16">
      <c r="A87" s="84">
        <v>43950</v>
      </c>
      <c r="B87" s="85">
        <f t="shared" si="4"/>
        <v>7983</v>
      </c>
      <c r="C87" s="101">
        <v>778</v>
      </c>
      <c r="D87" s="101">
        <f t="shared" si="5"/>
        <v>20132</v>
      </c>
      <c r="F87" s="99">
        <v>52</v>
      </c>
      <c r="P87" s="97">
        <v>228</v>
      </c>
    </row>
    <row r="88" spans="1:16">
      <c r="A88" s="84">
        <v>43951</v>
      </c>
      <c r="B88" s="85">
        <f t="shared" si="4"/>
        <v>8153</v>
      </c>
      <c r="C88" s="101">
        <v>547</v>
      </c>
      <c r="D88" s="101">
        <f t="shared" si="5"/>
        <v>20910</v>
      </c>
      <c r="F88" s="99">
        <v>14</v>
      </c>
      <c r="P88" s="97">
        <v>170</v>
      </c>
    </row>
    <row r="89" spans="1:16">
      <c r="A89" s="84">
        <v>43952</v>
      </c>
      <c r="B89" s="85">
        <f t="shared" si="4"/>
        <v>8205</v>
      </c>
      <c r="C89" s="101">
        <v>64</v>
      </c>
      <c r="D89" s="101">
        <f t="shared" si="5"/>
        <v>21457</v>
      </c>
      <c r="F89" s="99">
        <v>0</v>
      </c>
      <c r="P89" s="97">
        <v>52</v>
      </c>
    </row>
    <row r="90" spans="1:16">
      <c r="A90" s="84">
        <v>43953</v>
      </c>
    </row>
    <row r="91" spans="1:16">
      <c r="A91" s="84">
        <v>43954</v>
      </c>
    </row>
    <row r="92" spans="1:16">
      <c r="A92" s="84">
        <v>43955</v>
      </c>
    </row>
    <row r="93" spans="1:16">
      <c r="A93" s="84">
        <v>43956</v>
      </c>
    </row>
    <row r="94" spans="1:16">
      <c r="A94" s="84">
        <v>43957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232"/>
  <sheetViews>
    <sheetView tabSelected="1" topLeftCell="A34" zoomScale="69" zoomScaleNormal="205" workbookViewId="0">
      <selection activeCell="H51" sqref="H51"/>
    </sheetView>
  </sheetViews>
  <sheetFormatPr defaultRowHeight="14.5"/>
  <cols>
    <col min="1" max="1" width="83.1796875" customWidth="1"/>
    <col min="2" max="2" width="35.36328125" style="6" bestFit="1" customWidth="1"/>
    <col min="3" max="4" width="9.26953125" style="6" customWidth="1"/>
    <col min="5" max="10" width="9.26953125" style="60" customWidth="1"/>
    <col min="11" max="11" width="9.6328125" style="60" customWidth="1"/>
    <col min="12" max="12" width="10.453125" style="60" customWidth="1"/>
    <col min="13" max="13" width="8.90625" style="60" customWidth="1"/>
    <col min="14" max="14" width="10.1796875" style="60" customWidth="1"/>
    <col min="15" max="15" width="9.1796875" style="60" customWidth="1"/>
    <col min="16" max="16" width="9.453125" style="60" customWidth="1"/>
    <col min="17" max="17" width="11.6328125" style="60" customWidth="1"/>
    <col min="18" max="18" width="9.7265625" style="60" customWidth="1"/>
    <col min="19" max="19" width="12.54296875" style="60" customWidth="1"/>
    <col min="20" max="20" width="8.90625" style="60" customWidth="1"/>
    <col min="21" max="21" width="9.6328125" style="6" customWidth="1"/>
    <col min="22" max="22" width="8.6328125" style="60" customWidth="1"/>
    <col min="23" max="23" width="10.1796875" style="60" customWidth="1"/>
    <col min="24" max="24" width="9.6328125" style="6" customWidth="1"/>
    <col min="25" max="25" width="10.08984375" style="60" customWidth="1"/>
    <col min="26" max="26" width="10.7265625" style="60" customWidth="1"/>
    <col min="27" max="27" width="12" style="6" customWidth="1"/>
    <col min="28" max="28" width="10.54296875" style="60" customWidth="1"/>
    <col min="29" max="29" width="7.54296875" style="60" customWidth="1"/>
    <col min="30" max="30" width="10.7265625" style="60" customWidth="1"/>
    <col min="31" max="32" width="9.81640625" style="60" customWidth="1"/>
    <col min="33" max="33" width="11.1796875" style="6" customWidth="1"/>
    <col min="34" max="34" width="11.36328125" style="60" customWidth="1"/>
    <col min="35" max="35" width="11.08984375" style="60" customWidth="1"/>
    <col min="36" max="36" width="10" style="6" customWidth="1"/>
    <col min="37" max="37" width="9.26953125" style="60" customWidth="1"/>
    <col min="38" max="38" width="9.81640625" style="60" customWidth="1"/>
    <col min="39" max="39" width="9.08984375" style="6" customWidth="1"/>
    <col min="40" max="40" width="9" style="60" customWidth="1"/>
    <col min="41" max="41" width="11.81640625" style="60" customWidth="1"/>
    <col min="42" max="42" width="9.54296875" style="6" customWidth="1"/>
    <col min="43" max="43" width="12.26953125" style="60" customWidth="1"/>
    <col min="44" max="44" width="7.6328125" style="60" customWidth="1"/>
    <col min="45" max="45" width="8.90625" style="6" customWidth="1"/>
    <col min="46" max="46" width="9" style="60" customWidth="1"/>
    <col min="47" max="47" width="7.36328125" style="60" customWidth="1"/>
    <col min="48" max="49" width="10.7265625" style="6" customWidth="1"/>
    <col min="50" max="50" width="11.1796875" style="6" customWidth="1"/>
    <col min="51" max="51" width="10" style="6" customWidth="1"/>
    <col min="52" max="52" width="10.08984375" style="6" customWidth="1"/>
    <col min="53" max="53" width="12.7265625" style="6" customWidth="1"/>
    <col min="54" max="54" width="9.453125" style="6" customWidth="1"/>
    <col min="55" max="55" width="8.54296875" style="6" customWidth="1"/>
    <col min="56" max="56" width="10.08984375" style="6" customWidth="1"/>
    <col min="57" max="57" width="11.6328125" style="6" customWidth="1"/>
    <col min="58" max="58" width="8" style="6" customWidth="1"/>
    <col min="59" max="60" width="9.26953125" style="6" customWidth="1"/>
    <col min="61" max="62" width="7.453125" style="6" customWidth="1"/>
    <col min="63" max="63" width="9.26953125" style="6" customWidth="1"/>
    <col min="64" max="65" width="10.453125" style="6" customWidth="1"/>
    <col min="66" max="66" width="10.6328125" style="6" customWidth="1"/>
    <col min="67" max="67" width="9.453125" style="6" customWidth="1"/>
    <col min="68" max="68" width="11.6328125" style="6" customWidth="1"/>
    <col min="69" max="71" width="10.1796875" style="6" customWidth="1"/>
    <col min="72" max="72" width="9.90625" style="20" customWidth="1"/>
    <col min="73" max="74" width="9.1796875" style="6" customWidth="1"/>
    <col min="75" max="75" width="9.90625" style="15" customWidth="1"/>
    <col min="76" max="77" width="8.6328125" customWidth="1"/>
    <col min="78" max="78" width="10.54296875" customWidth="1"/>
    <col min="79" max="79" width="8.26953125" customWidth="1"/>
    <col min="80" max="80" width="7.453125" customWidth="1"/>
    <col min="81" max="82" width="8.81640625" customWidth="1"/>
    <col min="87" max="87" width="19.1796875" customWidth="1"/>
    <col min="89" max="89" width="22" customWidth="1"/>
    <col min="91" max="92" width="11.90625" customWidth="1"/>
    <col min="93" max="94" width="12.453125" customWidth="1"/>
    <col min="95" max="95" width="14.08984375" customWidth="1"/>
    <col min="104" max="104" width="13.90625" customWidth="1"/>
    <col min="105" max="105" width="15.81640625" customWidth="1"/>
  </cols>
  <sheetData>
    <row r="1" spans="1:107">
      <c r="BT1" s="6"/>
      <c r="BU1" s="20"/>
      <c r="BV1" s="20"/>
      <c r="BW1" s="6"/>
      <c r="BX1" s="15"/>
      <c r="BY1" s="15"/>
      <c r="BZ1" s="12"/>
      <c r="CA1" s="6"/>
      <c r="CB1" s="6"/>
      <c r="CC1" s="12"/>
      <c r="CD1" s="12"/>
      <c r="DA1" t="s">
        <v>82</v>
      </c>
    </row>
    <row r="2" spans="1:107">
      <c r="B2" s="6" t="s">
        <v>49</v>
      </c>
      <c r="C2" s="6" t="s">
        <v>145</v>
      </c>
      <c r="D2" s="6" t="s">
        <v>68</v>
      </c>
      <c r="F2" s="11">
        <v>44048</v>
      </c>
      <c r="I2" s="11">
        <v>44017</v>
      </c>
      <c r="L2" s="11">
        <v>43987</v>
      </c>
      <c r="O2" s="11">
        <v>43956</v>
      </c>
      <c r="R2" s="11">
        <v>43955</v>
      </c>
      <c r="U2" s="11">
        <v>43952</v>
      </c>
      <c r="X2" s="11">
        <v>43951</v>
      </c>
      <c r="AA2" s="11">
        <v>43950</v>
      </c>
      <c r="AD2" s="11">
        <v>43949</v>
      </c>
      <c r="AG2" s="90">
        <v>43948</v>
      </c>
      <c r="AJ2" s="67" t="s">
        <v>85</v>
      </c>
      <c r="AM2" s="67" t="s">
        <v>86</v>
      </c>
      <c r="AP2" s="6" t="s">
        <v>78</v>
      </c>
      <c r="AQ2" s="6"/>
      <c r="AS2" s="6" t="s">
        <v>74</v>
      </c>
      <c r="AV2" s="67" t="s">
        <v>73</v>
      </c>
      <c r="AY2" s="6" t="s">
        <v>72</v>
      </c>
      <c r="BB2" s="67" t="s">
        <v>71</v>
      </c>
      <c r="BC2" s="67"/>
      <c r="BE2" s="6" t="s">
        <v>62</v>
      </c>
      <c r="BH2" s="6" t="s">
        <v>61</v>
      </c>
      <c r="BK2" s="6" t="s">
        <v>60</v>
      </c>
      <c r="BN2" s="6" t="s">
        <v>59</v>
      </c>
      <c r="BQ2" s="11">
        <v>44169</v>
      </c>
      <c r="BR2" s="11"/>
      <c r="BS2" s="11"/>
      <c r="BT2" s="11">
        <v>44139</v>
      </c>
      <c r="BU2" s="20"/>
      <c r="BV2" s="20"/>
      <c r="BW2" s="11">
        <v>44108</v>
      </c>
      <c r="BX2" s="16"/>
      <c r="BY2" s="16"/>
      <c r="BZ2" s="11">
        <v>44078</v>
      </c>
      <c r="CA2" s="6"/>
      <c r="CB2" s="6"/>
      <c r="CC2" s="11">
        <v>44047</v>
      </c>
      <c r="CD2" s="11"/>
      <c r="CF2" s="12" t="s">
        <v>58</v>
      </c>
      <c r="CI2" s="63" t="s">
        <v>75</v>
      </c>
      <c r="CK2" s="63" t="s">
        <v>88</v>
      </c>
      <c r="CL2" s="63" t="s">
        <v>76</v>
      </c>
      <c r="CM2" s="63" t="s">
        <v>142</v>
      </c>
      <c r="CN2" s="63" t="s">
        <v>144</v>
      </c>
      <c r="CO2" s="63" t="s">
        <v>143</v>
      </c>
      <c r="CP2" s="63" t="s">
        <v>146</v>
      </c>
      <c r="CQ2" s="63" t="s">
        <v>77</v>
      </c>
      <c r="DA2" s="63" t="s">
        <v>79</v>
      </c>
      <c r="DB2" t="s">
        <v>80</v>
      </c>
      <c r="DC2" t="s">
        <v>81</v>
      </c>
    </row>
    <row r="3" spans="1:107">
      <c r="B3" s="6" t="s">
        <v>51</v>
      </c>
      <c r="AR3" s="6"/>
      <c r="AS3" s="60"/>
      <c r="AU3" s="6"/>
      <c r="BE3" s="60"/>
      <c r="BF3" s="60"/>
      <c r="BX3" s="6"/>
      <c r="BY3" s="6"/>
      <c r="CB3" s="6"/>
    </row>
    <row r="4" spans="1:107">
      <c r="B4" s="7">
        <v>43901</v>
      </c>
      <c r="C4" s="13"/>
      <c r="D4" s="13"/>
      <c r="E4" s="61">
        <f>F4</f>
        <v>1</v>
      </c>
      <c r="F4" s="119">
        <v>1</v>
      </c>
      <c r="G4" s="61">
        <f>F4-I4</f>
        <v>0</v>
      </c>
      <c r="H4" s="66">
        <f>I4</f>
        <v>1</v>
      </c>
      <c r="I4" s="110">
        <v>1</v>
      </c>
      <c r="J4" s="66">
        <f>I4-L4</f>
        <v>0</v>
      </c>
      <c r="K4" s="66">
        <f>L4</f>
        <v>1</v>
      </c>
      <c r="L4" s="104">
        <v>1</v>
      </c>
      <c r="M4" s="66">
        <f>L4-O4</f>
        <v>0</v>
      </c>
      <c r="N4" s="61">
        <f>O4</f>
        <v>1</v>
      </c>
      <c r="O4" s="103">
        <v>1</v>
      </c>
      <c r="P4" s="61">
        <f>O4-R4</f>
        <v>0</v>
      </c>
      <c r="Q4" s="61">
        <f>R4</f>
        <v>1</v>
      </c>
      <c r="R4" s="102">
        <v>1</v>
      </c>
      <c r="S4" s="66">
        <f>R4-U4</f>
        <v>0</v>
      </c>
      <c r="T4" s="61">
        <f>U4</f>
        <v>1</v>
      </c>
      <c r="U4" s="95">
        <v>1</v>
      </c>
      <c r="V4" s="66">
        <f>U4-X4</f>
        <v>0</v>
      </c>
      <c r="W4" s="61">
        <f>X4</f>
        <v>1</v>
      </c>
      <c r="X4" s="94">
        <v>1</v>
      </c>
      <c r="Y4" s="61">
        <f>X4-AA4</f>
        <v>0</v>
      </c>
      <c r="Z4" s="61">
        <f>AA4</f>
        <v>1</v>
      </c>
      <c r="AA4" s="93">
        <v>1</v>
      </c>
      <c r="AB4" s="61">
        <f>AA4-AD4</f>
        <v>0</v>
      </c>
      <c r="AC4" s="66">
        <f>AD4</f>
        <v>1</v>
      </c>
      <c r="AD4" s="92">
        <v>1</v>
      </c>
      <c r="AE4" s="66">
        <f>AD4-AG4</f>
        <v>0</v>
      </c>
      <c r="AF4" s="61">
        <f>AG4</f>
        <v>1</v>
      </c>
      <c r="AG4" s="89">
        <v>1</v>
      </c>
      <c r="AH4" s="61">
        <f t="shared" ref="AH4:AH51" si="0">AG4-AJ4</f>
        <v>0</v>
      </c>
      <c r="AI4" s="61">
        <f>AJ4</f>
        <v>1</v>
      </c>
      <c r="AJ4" s="91">
        <v>1</v>
      </c>
      <c r="AK4" s="61">
        <f>AJ4-AM4</f>
        <v>0</v>
      </c>
      <c r="AL4" s="61">
        <f>AM4</f>
        <v>1</v>
      </c>
      <c r="AM4" s="82">
        <v>1</v>
      </c>
      <c r="AN4" s="61">
        <f>AM4-AP4</f>
        <v>0</v>
      </c>
      <c r="AO4" s="61">
        <f>AP4</f>
        <v>1</v>
      </c>
      <c r="AP4" s="78">
        <v>1</v>
      </c>
      <c r="AQ4" s="66">
        <f>AP4-AS4</f>
        <v>0</v>
      </c>
      <c r="AR4" s="61">
        <f>AS4</f>
        <v>1</v>
      </c>
      <c r="AS4" s="75">
        <v>1</v>
      </c>
      <c r="AT4" s="66">
        <f>AS4-AV4</f>
        <v>0</v>
      </c>
      <c r="AU4" s="66">
        <f>AV4</f>
        <v>1</v>
      </c>
      <c r="AV4" s="72">
        <v>1</v>
      </c>
      <c r="AW4" s="72">
        <f>AV4-AY4</f>
        <v>0</v>
      </c>
      <c r="AX4" s="61">
        <f>AY4</f>
        <v>1</v>
      </c>
      <c r="AY4" s="71">
        <v>1</v>
      </c>
      <c r="AZ4" s="71">
        <f>AY4-BB4</f>
        <v>0</v>
      </c>
      <c r="BA4" s="61">
        <f>BB4</f>
        <v>1</v>
      </c>
      <c r="BB4" s="68">
        <v>1</v>
      </c>
      <c r="BC4" s="68">
        <f>BB4-BE4</f>
        <v>0</v>
      </c>
      <c r="BD4" s="61">
        <f>BE4</f>
        <v>1</v>
      </c>
      <c r="BE4" s="59">
        <v>1</v>
      </c>
      <c r="BF4" s="61">
        <f>BE4-BH4</f>
        <v>0</v>
      </c>
      <c r="BG4" s="66">
        <f>BH4</f>
        <v>1</v>
      </c>
      <c r="BH4" s="2">
        <v>1</v>
      </c>
      <c r="BI4" s="2">
        <f>BH4-BK4</f>
        <v>0</v>
      </c>
      <c r="BJ4" s="2">
        <f>BK4</f>
        <v>1</v>
      </c>
      <c r="BK4" s="55">
        <v>1</v>
      </c>
      <c r="BL4" s="55">
        <f>BK4-BN4</f>
        <v>0</v>
      </c>
      <c r="BM4" s="55">
        <f>BN4</f>
        <v>1</v>
      </c>
      <c r="BN4" s="111">
        <v>1</v>
      </c>
      <c r="BO4" s="52">
        <f>BN4-BQ4</f>
        <v>0</v>
      </c>
      <c r="BP4" s="52">
        <f>BQ4</f>
        <v>1</v>
      </c>
      <c r="BQ4" s="51">
        <v>1</v>
      </c>
      <c r="BR4" s="51">
        <f>BQ4-BT4</f>
        <v>0</v>
      </c>
      <c r="BS4" s="51">
        <f>BT4</f>
        <v>1</v>
      </c>
      <c r="BT4" s="30">
        <v>1</v>
      </c>
      <c r="BU4" s="50">
        <f t="shared" ref="BU4:BU33" si="1">BT4-BW4 +BX4</f>
        <v>0</v>
      </c>
      <c r="BV4" s="50">
        <f>BW4</f>
        <v>1</v>
      </c>
      <c r="BW4" s="14">
        <v>1</v>
      </c>
      <c r="BX4" s="17">
        <f>BW4-BZ4</f>
        <v>0</v>
      </c>
      <c r="BY4" s="17">
        <f>BZ4</f>
        <v>1</v>
      </c>
      <c r="BZ4" s="2">
        <v>1</v>
      </c>
      <c r="CA4">
        <v>0</v>
      </c>
      <c r="CB4" s="3">
        <f>CC4</f>
        <v>1</v>
      </c>
      <c r="CC4" s="4">
        <v>1</v>
      </c>
      <c r="CD4" s="4"/>
      <c r="CF4">
        <v>1</v>
      </c>
      <c r="CG4">
        <v>1</v>
      </c>
      <c r="CK4" s="3">
        <f>G4 + J4 + M4 + P4</f>
        <v>0</v>
      </c>
      <c r="CQ4" s="3">
        <f>F4</f>
        <v>1</v>
      </c>
      <c r="CR4" s="3">
        <f>CQ4</f>
        <v>1</v>
      </c>
      <c r="CS4" s="3">
        <f>CQ4</f>
        <v>1</v>
      </c>
      <c r="CT4" s="3">
        <f>CS4</f>
        <v>1</v>
      </c>
      <c r="CU4" s="3">
        <f>CS4</f>
        <v>1</v>
      </c>
      <c r="CV4" s="3">
        <f>CU4</f>
        <v>1</v>
      </c>
      <c r="CW4" s="3">
        <f>CU4</f>
        <v>1</v>
      </c>
      <c r="CX4" s="3">
        <f>CW4</f>
        <v>1</v>
      </c>
      <c r="CZ4" t="s">
        <v>83</v>
      </c>
      <c r="DA4">
        <f>6000*75</f>
        <v>450000</v>
      </c>
      <c r="DB4">
        <v>2000</v>
      </c>
      <c r="DC4">
        <f>DB4/DA4</f>
        <v>4.4444444444444444E-3</v>
      </c>
    </row>
    <row r="5" spans="1:107">
      <c r="B5" s="7">
        <v>43902</v>
      </c>
      <c r="C5" s="13"/>
      <c r="D5" s="13"/>
      <c r="E5" s="61">
        <f>F5+E4</f>
        <v>1</v>
      </c>
      <c r="F5" s="119">
        <v>0</v>
      </c>
      <c r="G5" s="61">
        <f t="shared" ref="G5:G62" si="2">F5-I5</f>
        <v>0</v>
      </c>
      <c r="H5" s="66">
        <f>H4+I5</f>
        <v>1</v>
      </c>
      <c r="I5" s="110">
        <v>0</v>
      </c>
      <c r="J5" s="66">
        <f t="shared" ref="J5:J60" si="3">I5-L5</f>
        <v>0</v>
      </c>
      <c r="K5" s="66">
        <f>K4+L5</f>
        <v>1</v>
      </c>
      <c r="L5" s="104">
        <v>0</v>
      </c>
      <c r="M5" s="66">
        <f t="shared" ref="M5:M60" si="4">L5-O5</f>
        <v>0</v>
      </c>
      <c r="N5" s="61">
        <f>N4+O5</f>
        <v>1</v>
      </c>
      <c r="O5" s="103">
        <v>0</v>
      </c>
      <c r="P5" s="61">
        <f t="shared" ref="P5:P59" si="5">O5-R5</f>
        <v>0</v>
      </c>
      <c r="Q5" s="61">
        <f>Q4+R5</f>
        <v>1</v>
      </c>
      <c r="R5" s="102">
        <v>0</v>
      </c>
      <c r="S5" s="66">
        <f t="shared" ref="S5:S58" si="6">R5-U5</f>
        <v>0</v>
      </c>
      <c r="T5" s="61">
        <f>T4+U5</f>
        <v>1</v>
      </c>
      <c r="U5" s="95">
        <v>0</v>
      </c>
      <c r="V5" s="66">
        <f t="shared" ref="V5:V54" si="7">U5-X5</f>
        <v>0</v>
      </c>
      <c r="W5" s="66">
        <f>W4+X5</f>
        <v>1</v>
      </c>
      <c r="X5" s="94">
        <v>0</v>
      </c>
      <c r="Y5" s="61">
        <f t="shared" ref="Y5:Y54" si="8">X5-AA5</f>
        <v>0</v>
      </c>
      <c r="Z5" s="61">
        <f>Z4+AA5</f>
        <v>1</v>
      </c>
      <c r="AA5" s="93">
        <v>0</v>
      </c>
      <c r="AB5" s="61">
        <f t="shared" ref="AB5:AB53" si="9">AA5-AD5</f>
        <v>0</v>
      </c>
      <c r="AC5" s="66">
        <f>AC4+AD5</f>
        <v>1</v>
      </c>
      <c r="AD5" s="92">
        <v>0</v>
      </c>
      <c r="AE5" s="66">
        <f t="shared" ref="AE5:AE52" si="10">AD5-AG5</f>
        <v>0</v>
      </c>
      <c r="AF5" s="66">
        <f t="shared" ref="AF5:AF51" si="11">AF4+AG5</f>
        <v>1</v>
      </c>
      <c r="AG5" s="89">
        <v>0</v>
      </c>
      <c r="AH5" s="61">
        <f t="shared" si="0"/>
        <v>0</v>
      </c>
      <c r="AI5" s="66">
        <f>AI4+AJ5</f>
        <v>1</v>
      </c>
      <c r="AJ5" s="91">
        <v>0</v>
      </c>
      <c r="AK5" s="61">
        <f t="shared" ref="AK5:AK48" si="12">AJ5-AM5</f>
        <v>0</v>
      </c>
      <c r="AL5" s="66">
        <f>AL4+AM5</f>
        <v>1</v>
      </c>
      <c r="AM5" s="82">
        <v>0</v>
      </c>
      <c r="AN5" s="61">
        <f t="shared" ref="AN5:AN47" si="13">AM5-AP5</f>
        <v>0</v>
      </c>
      <c r="AO5" s="66">
        <f>AO4+AP5</f>
        <v>1</v>
      </c>
      <c r="AP5" s="78">
        <v>0</v>
      </c>
      <c r="AQ5" s="66">
        <f t="shared" ref="AQ5:AQ46" si="14">AP5-AS5</f>
        <v>0</v>
      </c>
      <c r="AR5" s="66">
        <f>AS5+AR4</f>
        <v>1</v>
      </c>
      <c r="AS5" s="75">
        <v>0</v>
      </c>
      <c r="AT5" s="66">
        <f t="shared" ref="AT5:AT45" si="15">AS5-AV5</f>
        <v>0</v>
      </c>
      <c r="AU5" s="66">
        <f>AV5+AU4</f>
        <v>1</v>
      </c>
      <c r="AV5" s="72">
        <v>0</v>
      </c>
      <c r="AW5" s="72">
        <f t="shared" ref="AW5:AW44" si="16">AV5-AY5</f>
        <v>0</v>
      </c>
      <c r="AX5" s="61">
        <f>AY5+AX4</f>
        <v>1</v>
      </c>
      <c r="AY5" s="71">
        <v>0</v>
      </c>
      <c r="AZ5" s="71">
        <f t="shared" ref="AZ5:AZ42" si="17">AY5-BB5</f>
        <v>0</v>
      </c>
      <c r="BA5" s="61">
        <f>BA4+BB5</f>
        <v>1</v>
      </c>
      <c r="BB5" s="68">
        <v>0</v>
      </c>
      <c r="BC5" s="68">
        <f t="shared" ref="BC5:BC41" si="18">BB5-BE5</f>
        <v>0</v>
      </c>
      <c r="BD5" s="61">
        <f>BE5+BD4</f>
        <v>1</v>
      </c>
      <c r="BE5" s="59">
        <v>0</v>
      </c>
      <c r="BF5" s="61">
        <f t="shared" ref="BF5:BF40" si="19">BE5-BH5</f>
        <v>0</v>
      </c>
      <c r="BG5" s="66">
        <f>BH5+BG4</f>
        <v>1</v>
      </c>
      <c r="BH5" s="2">
        <v>0</v>
      </c>
      <c r="BI5" s="2">
        <f>BH5-BK5</f>
        <v>0</v>
      </c>
      <c r="BJ5" s="2">
        <f>BJ4+BK5</f>
        <v>1</v>
      </c>
      <c r="BK5" s="55">
        <v>0</v>
      </c>
      <c r="BL5" s="108">
        <f t="shared" ref="BL5:BL37" si="20">BK5-BN5</f>
        <v>0</v>
      </c>
      <c r="BM5" s="108">
        <f>BM4+BN5</f>
        <v>1</v>
      </c>
      <c r="BN5" s="111">
        <v>0</v>
      </c>
      <c r="BO5" s="111">
        <f t="shared" ref="BO5:BO37" si="21">BN5-BQ5</f>
        <v>0</v>
      </c>
      <c r="BP5" s="111">
        <f>BQ5+BP4</f>
        <v>1</v>
      </c>
      <c r="BQ5" s="112">
        <v>0</v>
      </c>
      <c r="BR5" s="112">
        <f t="shared" ref="BR5:BR35" si="22">BQ5-BT5</f>
        <v>0</v>
      </c>
      <c r="BS5" s="112">
        <f>BS4+BT5</f>
        <v>1</v>
      </c>
      <c r="BT5" s="113">
        <v>0</v>
      </c>
      <c r="BU5" s="37">
        <f t="shared" si="1"/>
        <v>0</v>
      </c>
      <c r="BV5" s="37">
        <f>BV4+BW5</f>
        <v>1</v>
      </c>
      <c r="BW5" s="114">
        <v>0</v>
      </c>
      <c r="BX5" s="115">
        <f t="shared" ref="BX5:BX33" si="23">BW5-BZ5</f>
        <v>0</v>
      </c>
      <c r="BY5" s="115">
        <f>BY4+BZ5</f>
        <v>1</v>
      </c>
      <c r="BZ5" s="116">
        <v>0</v>
      </c>
      <c r="CA5" s="87">
        <v>0</v>
      </c>
      <c r="CB5" s="87">
        <f>CB4+CC5</f>
        <v>1</v>
      </c>
      <c r="CC5" s="117">
        <v>0</v>
      </c>
      <c r="CD5" s="117"/>
      <c r="CF5">
        <v>1</v>
      </c>
      <c r="CG5">
        <f>CF5-CF4</f>
        <v>0</v>
      </c>
      <c r="CH5" s="63"/>
      <c r="CI5">
        <f>SUM(CG2:CG8)/7</f>
        <v>0.42857142857142855</v>
      </c>
      <c r="CK5" s="3">
        <f>G5 + J5 + M5 + P5</f>
        <v>0</v>
      </c>
      <c r="CQ5" s="3">
        <f>F5</f>
        <v>0</v>
      </c>
      <c r="CR5" s="3">
        <f>CR4+CQ5</f>
        <v>1</v>
      </c>
      <c r="CS5" s="3">
        <f t="shared" ref="CS5:CS40" si="24">CQ5</f>
        <v>0</v>
      </c>
      <c r="CT5" s="3">
        <f>CT4+CS5</f>
        <v>1</v>
      </c>
      <c r="CU5" s="3">
        <f t="shared" ref="CU5:CU40" si="25">CS5</f>
        <v>0</v>
      </c>
      <c r="CV5" s="3">
        <f>CV4+CU5</f>
        <v>1</v>
      </c>
      <c r="CW5" s="3">
        <f t="shared" ref="CW5:CW40" si="26">CU5</f>
        <v>0</v>
      </c>
      <c r="CX5" s="3">
        <f>CX4+CW5</f>
        <v>1</v>
      </c>
      <c r="CZ5" t="s">
        <v>84</v>
      </c>
      <c r="DA5">
        <f>16000*75</f>
        <v>1200000</v>
      </c>
    </row>
    <row r="6" spans="1:107">
      <c r="B6" s="7">
        <v>43903</v>
      </c>
      <c r="C6" s="13"/>
      <c r="D6" s="13"/>
      <c r="E6" s="61">
        <f t="shared" ref="E6:E62" si="27">F6+E5</f>
        <v>2</v>
      </c>
      <c r="F6" s="119">
        <v>1</v>
      </c>
      <c r="G6" s="61">
        <f t="shared" si="2"/>
        <v>0</v>
      </c>
      <c r="H6" s="66">
        <f t="shared" ref="H6:H61" si="28">H5+I6</f>
        <v>2</v>
      </c>
      <c r="I6" s="110">
        <v>1</v>
      </c>
      <c r="J6" s="66">
        <f t="shared" si="3"/>
        <v>0</v>
      </c>
      <c r="K6" s="66">
        <f t="shared" ref="K6:K60" si="29">K5+L6</f>
        <v>2</v>
      </c>
      <c r="L6" s="104">
        <v>1</v>
      </c>
      <c r="M6" s="66">
        <f t="shared" si="4"/>
        <v>0</v>
      </c>
      <c r="N6" s="61">
        <f t="shared" ref="N6:N59" si="30">N5+O6</f>
        <v>2</v>
      </c>
      <c r="O6" s="103">
        <v>1</v>
      </c>
      <c r="P6" s="61">
        <f t="shared" si="5"/>
        <v>0</v>
      </c>
      <c r="Q6" s="61">
        <f t="shared" ref="Q6:Q58" si="31">Q5+R6</f>
        <v>2</v>
      </c>
      <c r="R6" s="102">
        <v>1</v>
      </c>
      <c r="S6" s="66">
        <f t="shared" si="6"/>
        <v>0</v>
      </c>
      <c r="T6" s="61">
        <f t="shared" ref="T6:T54" si="32">T5+U6</f>
        <v>2</v>
      </c>
      <c r="U6" s="95">
        <v>1</v>
      </c>
      <c r="V6" s="66">
        <f t="shared" si="7"/>
        <v>0</v>
      </c>
      <c r="W6" s="66">
        <f t="shared" ref="W6:W54" si="33">W5+X6</f>
        <v>2</v>
      </c>
      <c r="X6" s="94">
        <v>1</v>
      </c>
      <c r="Y6" s="61">
        <f t="shared" si="8"/>
        <v>0</v>
      </c>
      <c r="Z6" s="61">
        <f t="shared" ref="Z6:Z53" si="34">Z5+AA6</f>
        <v>2</v>
      </c>
      <c r="AA6" s="93">
        <v>1</v>
      </c>
      <c r="AB6" s="61">
        <f t="shared" si="9"/>
        <v>0</v>
      </c>
      <c r="AC6" s="66">
        <f t="shared" ref="AC6:AC52" si="35">AC5+AD6</f>
        <v>2</v>
      </c>
      <c r="AD6" s="92">
        <v>1</v>
      </c>
      <c r="AE6" s="66">
        <f t="shared" si="10"/>
        <v>0</v>
      </c>
      <c r="AF6" s="66">
        <f t="shared" si="11"/>
        <v>2</v>
      </c>
      <c r="AG6" s="89">
        <v>1</v>
      </c>
      <c r="AH6" s="61">
        <f t="shared" si="0"/>
        <v>0</v>
      </c>
      <c r="AI6" s="66">
        <f t="shared" ref="AI6:AI48" si="36">AI5+AJ6</f>
        <v>2</v>
      </c>
      <c r="AJ6" s="91">
        <v>1</v>
      </c>
      <c r="AK6" s="61">
        <f t="shared" si="12"/>
        <v>0</v>
      </c>
      <c r="AL6" s="66">
        <f t="shared" ref="AL6:AL47" si="37">AL5+AM6</f>
        <v>2</v>
      </c>
      <c r="AM6" s="82">
        <v>1</v>
      </c>
      <c r="AN6" s="61">
        <f t="shared" si="13"/>
        <v>0</v>
      </c>
      <c r="AO6" s="66">
        <f t="shared" ref="AO6:AO46" si="38">AO5+AP6</f>
        <v>2</v>
      </c>
      <c r="AP6" s="78">
        <v>1</v>
      </c>
      <c r="AQ6" s="66">
        <f t="shared" si="14"/>
        <v>0</v>
      </c>
      <c r="AR6" s="66">
        <f t="shared" ref="AR6:AR45" si="39">AS6+AR5</f>
        <v>2</v>
      </c>
      <c r="AS6" s="75">
        <v>1</v>
      </c>
      <c r="AT6" s="66">
        <f t="shared" si="15"/>
        <v>0</v>
      </c>
      <c r="AU6" s="66">
        <f t="shared" ref="AU6:AU44" si="40">AV6+AU5</f>
        <v>2</v>
      </c>
      <c r="AV6" s="72">
        <v>1</v>
      </c>
      <c r="AW6" s="72">
        <f t="shared" si="16"/>
        <v>0</v>
      </c>
      <c r="AX6" s="61">
        <f t="shared" ref="AX6:AX42" si="41">AY6+AX5</f>
        <v>2</v>
      </c>
      <c r="AY6" s="71">
        <v>1</v>
      </c>
      <c r="AZ6" s="71">
        <f t="shared" si="17"/>
        <v>0</v>
      </c>
      <c r="BA6" s="61">
        <f t="shared" ref="BA6:BA41" si="42">BA5+BB6</f>
        <v>2</v>
      </c>
      <c r="BB6" s="68">
        <v>1</v>
      </c>
      <c r="BC6" s="68">
        <f t="shared" si="18"/>
        <v>0</v>
      </c>
      <c r="BD6" s="61">
        <f t="shared" ref="BD6:BD39" si="43">BE6+BD5</f>
        <v>2</v>
      </c>
      <c r="BE6" s="59">
        <v>1</v>
      </c>
      <c r="BF6" s="61">
        <f t="shared" si="19"/>
        <v>0</v>
      </c>
      <c r="BG6" s="66">
        <f t="shared" ref="BG6:BG38" si="44">BH6+BG5</f>
        <v>2</v>
      </c>
      <c r="BH6" s="2">
        <v>1</v>
      </c>
      <c r="BI6" s="2">
        <f>BH6-BK6</f>
        <v>0</v>
      </c>
      <c r="BJ6" s="2">
        <f t="shared" ref="BJ6:BJ38" si="45">BJ5+BK6</f>
        <v>2</v>
      </c>
      <c r="BK6" s="55">
        <v>1</v>
      </c>
      <c r="BL6" s="108">
        <f t="shared" si="20"/>
        <v>0</v>
      </c>
      <c r="BM6" s="108">
        <f t="shared" ref="BM6:BM37" si="46">BM5+BN6</f>
        <v>2</v>
      </c>
      <c r="BN6" s="111">
        <v>1</v>
      </c>
      <c r="BO6" s="111">
        <f t="shared" si="21"/>
        <v>0</v>
      </c>
      <c r="BP6" s="111">
        <f t="shared" ref="BP6:BP36" si="47">BQ6+BP5</f>
        <v>2</v>
      </c>
      <c r="BQ6" s="112">
        <v>1</v>
      </c>
      <c r="BR6" s="112">
        <f t="shared" si="22"/>
        <v>0</v>
      </c>
      <c r="BS6" s="112">
        <f t="shared" ref="BS6:BS34" si="48">BS5+BT6</f>
        <v>2</v>
      </c>
      <c r="BT6" s="113">
        <v>1</v>
      </c>
      <c r="BU6" s="37">
        <f t="shared" si="1"/>
        <v>0</v>
      </c>
      <c r="BV6" s="37">
        <f t="shared" ref="BV6:BV34" si="49">BV5+BW6</f>
        <v>2</v>
      </c>
      <c r="BW6" s="114">
        <v>1</v>
      </c>
      <c r="BX6" s="115">
        <f t="shared" si="23"/>
        <v>0</v>
      </c>
      <c r="BY6" s="115">
        <f t="shared" ref="BY6:BY33" si="50">BY5+BZ6</f>
        <v>2</v>
      </c>
      <c r="BZ6" s="116">
        <v>1</v>
      </c>
      <c r="CA6" s="87">
        <v>0</v>
      </c>
      <c r="CB6" s="87">
        <f t="shared" ref="CB6:CB32" si="51">CB5+CC6</f>
        <v>2</v>
      </c>
      <c r="CC6" s="117">
        <v>1</v>
      </c>
      <c r="CD6" s="117"/>
      <c r="CF6">
        <v>1</v>
      </c>
      <c r="CG6">
        <f t="shared" ref="CG6:CG61" si="52">CF6-CF5</f>
        <v>0</v>
      </c>
      <c r="CI6">
        <f t="shared" ref="CI6:CI56" si="53">SUM(CG3:CG9)/7</f>
        <v>0.8571428571428571</v>
      </c>
      <c r="CK6" s="3">
        <f>G6 + J6 + M6 + P6</f>
        <v>0</v>
      </c>
      <c r="CQ6" s="3">
        <f>F6</f>
        <v>1</v>
      </c>
      <c r="CR6" s="3">
        <f t="shared" ref="CR6:CR37" si="54">CR5+CQ6</f>
        <v>2</v>
      </c>
      <c r="CS6" s="3">
        <f t="shared" si="24"/>
        <v>1</v>
      </c>
      <c r="CT6" s="3">
        <f t="shared" ref="CT6:CT61" si="55">CT5+CS6</f>
        <v>2</v>
      </c>
      <c r="CU6" s="3">
        <f t="shared" si="25"/>
        <v>1</v>
      </c>
      <c r="CV6" s="3">
        <f t="shared" ref="CV6:CV61" si="56">CV5+CU6</f>
        <v>2</v>
      </c>
      <c r="CW6" s="3">
        <f t="shared" si="26"/>
        <v>1</v>
      </c>
      <c r="CX6" s="3">
        <f t="shared" ref="CX6:CX61" si="57">CX5+CW6</f>
        <v>2</v>
      </c>
    </row>
    <row r="7" spans="1:107">
      <c r="A7" s="7">
        <v>43906</v>
      </c>
      <c r="B7" s="7">
        <v>43904</v>
      </c>
      <c r="C7" s="13"/>
      <c r="D7" s="13"/>
      <c r="E7" s="61">
        <f t="shared" si="27"/>
        <v>3</v>
      </c>
      <c r="F7" s="119">
        <v>1</v>
      </c>
      <c r="G7" s="61">
        <f t="shared" si="2"/>
        <v>0</v>
      </c>
      <c r="H7" s="66">
        <f t="shared" si="28"/>
        <v>3</v>
      </c>
      <c r="I7" s="110">
        <v>1</v>
      </c>
      <c r="J7" s="66">
        <f t="shared" si="3"/>
        <v>0</v>
      </c>
      <c r="K7" s="66">
        <f t="shared" si="29"/>
        <v>3</v>
      </c>
      <c r="L7" s="104">
        <v>1</v>
      </c>
      <c r="M7" s="66">
        <f t="shared" si="4"/>
        <v>0</v>
      </c>
      <c r="N7" s="61">
        <f t="shared" si="30"/>
        <v>3</v>
      </c>
      <c r="O7" s="103">
        <v>1</v>
      </c>
      <c r="P7" s="61">
        <f t="shared" si="5"/>
        <v>0</v>
      </c>
      <c r="Q7" s="61">
        <f t="shared" si="31"/>
        <v>3</v>
      </c>
      <c r="R7" s="102">
        <v>1</v>
      </c>
      <c r="S7" s="66">
        <f t="shared" si="6"/>
        <v>0</v>
      </c>
      <c r="T7" s="61">
        <f t="shared" si="32"/>
        <v>3</v>
      </c>
      <c r="U7" s="95">
        <v>1</v>
      </c>
      <c r="V7" s="66">
        <f t="shared" si="7"/>
        <v>0</v>
      </c>
      <c r="W7" s="66">
        <f t="shared" si="33"/>
        <v>3</v>
      </c>
      <c r="X7" s="94">
        <v>1</v>
      </c>
      <c r="Y7" s="61">
        <f t="shared" si="8"/>
        <v>0</v>
      </c>
      <c r="Z7" s="61">
        <f t="shared" si="34"/>
        <v>3</v>
      </c>
      <c r="AA7" s="93">
        <v>1</v>
      </c>
      <c r="AB7" s="61">
        <f t="shared" si="9"/>
        <v>0</v>
      </c>
      <c r="AC7" s="66">
        <f t="shared" si="35"/>
        <v>3</v>
      </c>
      <c r="AD7" s="92">
        <v>1</v>
      </c>
      <c r="AE7" s="66">
        <f t="shared" si="10"/>
        <v>0</v>
      </c>
      <c r="AF7" s="66">
        <f t="shared" si="11"/>
        <v>3</v>
      </c>
      <c r="AG7" s="89">
        <v>1</v>
      </c>
      <c r="AH7" s="61">
        <f t="shared" si="0"/>
        <v>0</v>
      </c>
      <c r="AI7" s="66">
        <f t="shared" si="36"/>
        <v>3</v>
      </c>
      <c r="AJ7" s="91">
        <v>1</v>
      </c>
      <c r="AK7" s="61">
        <f t="shared" si="12"/>
        <v>0</v>
      </c>
      <c r="AL7" s="66">
        <f t="shared" si="37"/>
        <v>3</v>
      </c>
      <c r="AM7" s="82">
        <v>1</v>
      </c>
      <c r="AN7" s="61">
        <f t="shared" si="13"/>
        <v>0</v>
      </c>
      <c r="AO7" s="66">
        <f t="shared" si="38"/>
        <v>3</v>
      </c>
      <c r="AP7" s="78">
        <v>1</v>
      </c>
      <c r="AQ7" s="66">
        <f t="shared" si="14"/>
        <v>0</v>
      </c>
      <c r="AR7" s="66">
        <f t="shared" si="39"/>
        <v>3</v>
      </c>
      <c r="AS7" s="75">
        <v>1</v>
      </c>
      <c r="AT7" s="66">
        <f t="shared" si="15"/>
        <v>0</v>
      </c>
      <c r="AU7" s="66">
        <f t="shared" si="40"/>
        <v>3</v>
      </c>
      <c r="AV7" s="72">
        <v>1</v>
      </c>
      <c r="AW7" s="72">
        <f t="shared" si="16"/>
        <v>0</v>
      </c>
      <c r="AX7" s="61">
        <f t="shared" si="41"/>
        <v>3</v>
      </c>
      <c r="AY7" s="71">
        <v>1</v>
      </c>
      <c r="AZ7" s="71">
        <f t="shared" si="17"/>
        <v>0</v>
      </c>
      <c r="BA7" s="61">
        <f t="shared" si="42"/>
        <v>3</v>
      </c>
      <c r="BB7" s="68">
        <v>1</v>
      </c>
      <c r="BC7" s="68">
        <f t="shared" si="18"/>
        <v>0</v>
      </c>
      <c r="BD7" s="61">
        <f t="shared" si="43"/>
        <v>3</v>
      </c>
      <c r="BE7" s="59">
        <v>1</v>
      </c>
      <c r="BF7" s="61">
        <f t="shared" si="19"/>
        <v>0</v>
      </c>
      <c r="BG7" s="66">
        <f t="shared" si="44"/>
        <v>3</v>
      </c>
      <c r="BH7" s="2">
        <v>1</v>
      </c>
      <c r="BI7" s="2">
        <f>BH7-BK7</f>
        <v>0</v>
      </c>
      <c r="BJ7" s="2">
        <f t="shared" si="45"/>
        <v>3</v>
      </c>
      <c r="BK7" s="55">
        <v>1</v>
      </c>
      <c r="BL7" s="108">
        <f t="shared" si="20"/>
        <v>0</v>
      </c>
      <c r="BM7" s="108">
        <f t="shared" si="46"/>
        <v>3</v>
      </c>
      <c r="BN7" s="111">
        <v>1</v>
      </c>
      <c r="BO7" s="111">
        <f t="shared" si="21"/>
        <v>0</v>
      </c>
      <c r="BP7" s="111">
        <f t="shared" si="47"/>
        <v>3</v>
      </c>
      <c r="BQ7" s="112">
        <v>1</v>
      </c>
      <c r="BR7" s="112">
        <f t="shared" si="22"/>
        <v>0</v>
      </c>
      <c r="BS7" s="112">
        <f t="shared" si="48"/>
        <v>3</v>
      </c>
      <c r="BT7" s="113">
        <v>1</v>
      </c>
      <c r="BU7" s="37">
        <f t="shared" si="1"/>
        <v>0</v>
      </c>
      <c r="BV7" s="37">
        <f t="shared" si="49"/>
        <v>3</v>
      </c>
      <c r="BW7" s="114">
        <v>1</v>
      </c>
      <c r="BX7" s="115">
        <f t="shared" si="23"/>
        <v>0</v>
      </c>
      <c r="BY7" s="115">
        <f t="shared" si="50"/>
        <v>3</v>
      </c>
      <c r="BZ7" s="116">
        <v>1</v>
      </c>
      <c r="CA7" s="87">
        <v>0</v>
      </c>
      <c r="CB7" s="87">
        <f t="shared" si="51"/>
        <v>3</v>
      </c>
      <c r="CC7" s="117">
        <v>1</v>
      </c>
      <c r="CD7" s="117"/>
      <c r="CF7">
        <v>2</v>
      </c>
      <c r="CG7">
        <f t="shared" si="52"/>
        <v>1</v>
      </c>
      <c r="CI7">
        <f t="shared" si="53"/>
        <v>1</v>
      </c>
      <c r="CK7" s="3">
        <f>G7 + J7 + M7 + P7</f>
        <v>0</v>
      </c>
      <c r="CQ7" s="3">
        <f>F7</f>
        <v>1</v>
      </c>
      <c r="CR7" s="3">
        <f t="shared" si="54"/>
        <v>3</v>
      </c>
      <c r="CS7" s="3">
        <f t="shared" si="24"/>
        <v>1</v>
      </c>
      <c r="CT7" s="3">
        <f t="shared" si="55"/>
        <v>3</v>
      </c>
      <c r="CU7" s="3">
        <f t="shared" si="25"/>
        <v>1</v>
      </c>
      <c r="CV7" s="3">
        <f t="shared" si="56"/>
        <v>3</v>
      </c>
      <c r="CW7" s="3">
        <f t="shared" si="26"/>
        <v>1</v>
      </c>
      <c r="CX7" s="3">
        <f t="shared" si="57"/>
        <v>3</v>
      </c>
    </row>
    <row r="8" spans="1:107">
      <c r="B8" s="7">
        <v>43905</v>
      </c>
      <c r="C8" s="13"/>
      <c r="D8" s="13"/>
      <c r="E8" s="61">
        <f t="shared" si="27"/>
        <v>5</v>
      </c>
      <c r="F8" s="119">
        <v>2</v>
      </c>
      <c r="G8" s="61">
        <f t="shared" si="2"/>
        <v>0</v>
      </c>
      <c r="H8" s="66">
        <f t="shared" si="28"/>
        <v>5</v>
      </c>
      <c r="I8" s="110">
        <v>2</v>
      </c>
      <c r="J8" s="66">
        <f t="shared" si="3"/>
        <v>0</v>
      </c>
      <c r="K8" s="66">
        <f t="shared" si="29"/>
        <v>5</v>
      </c>
      <c r="L8" s="104">
        <v>2</v>
      </c>
      <c r="M8" s="66">
        <f t="shared" si="4"/>
        <v>0</v>
      </c>
      <c r="N8" s="61">
        <f t="shared" si="30"/>
        <v>5</v>
      </c>
      <c r="O8" s="103">
        <v>2</v>
      </c>
      <c r="P8" s="61">
        <f t="shared" si="5"/>
        <v>0</v>
      </c>
      <c r="Q8" s="61">
        <f t="shared" si="31"/>
        <v>5</v>
      </c>
      <c r="R8" s="102">
        <v>2</v>
      </c>
      <c r="S8" s="66">
        <f t="shared" si="6"/>
        <v>0</v>
      </c>
      <c r="T8" s="61">
        <f t="shared" si="32"/>
        <v>5</v>
      </c>
      <c r="U8" s="95">
        <v>2</v>
      </c>
      <c r="V8" s="66">
        <f t="shared" si="7"/>
        <v>0</v>
      </c>
      <c r="W8" s="66">
        <f t="shared" si="33"/>
        <v>5</v>
      </c>
      <c r="X8" s="94">
        <v>2</v>
      </c>
      <c r="Y8" s="61">
        <f t="shared" si="8"/>
        <v>0</v>
      </c>
      <c r="Z8" s="61">
        <f t="shared" si="34"/>
        <v>5</v>
      </c>
      <c r="AA8" s="93">
        <v>2</v>
      </c>
      <c r="AB8" s="61">
        <f t="shared" si="9"/>
        <v>0</v>
      </c>
      <c r="AC8" s="66">
        <f t="shared" si="35"/>
        <v>5</v>
      </c>
      <c r="AD8" s="92">
        <v>2</v>
      </c>
      <c r="AE8" s="66">
        <f t="shared" si="10"/>
        <v>0</v>
      </c>
      <c r="AF8" s="66">
        <f t="shared" si="11"/>
        <v>5</v>
      </c>
      <c r="AG8" s="89">
        <v>2</v>
      </c>
      <c r="AH8" s="61">
        <f t="shared" si="0"/>
        <v>0</v>
      </c>
      <c r="AI8" s="66">
        <f t="shared" si="36"/>
        <v>5</v>
      </c>
      <c r="AJ8" s="91">
        <v>2</v>
      </c>
      <c r="AK8" s="61">
        <f t="shared" si="12"/>
        <v>0</v>
      </c>
      <c r="AL8" s="66">
        <f t="shared" si="37"/>
        <v>5</v>
      </c>
      <c r="AM8" s="82">
        <v>2</v>
      </c>
      <c r="AN8" s="61">
        <f t="shared" si="13"/>
        <v>0</v>
      </c>
      <c r="AO8" s="66">
        <f t="shared" si="38"/>
        <v>5</v>
      </c>
      <c r="AP8" s="78">
        <v>2</v>
      </c>
      <c r="AQ8" s="66">
        <f t="shared" si="14"/>
        <v>0</v>
      </c>
      <c r="AR8" s="66">
        <f t="shared" si="39"/>
        <v>5</v>
      </c>
      <c r="AS8" s="75">
        <v>2</v>
      </c>
      <c r="AT8" s="66">
        <f t="shared" si="15"/>
        <v>0</v>
      </c>
      <c r="AU8" s="66">
        <f t="shared" si="40"/>
        <v>5</v>
      </c>
      <c r="AV8" s="72">
        <v>2</v>
      </c>
      <c r="AW8" s="72">
        <f t="shared" si="16"/>
        <v>0</v>
      </c>
      <c r="AX8" s="61">
        <f t="shared" si="41"/>
        <v>5</v>
      </c>
      <c r="AY8" s="71">
        <v>2</v>
      </c>
      <c r="AZ8" s="71">
        <f t="shared" si="17"/>
        <v>0</v>
      </c>
      <c r="BA8" s="61">
        <f t="shared" si="42"/>
        <v>5</v>
      </c>
      <c r="BB8" s="68">
        <v>2</v>
      </c>
      <c r="BC8" s="68">
        <f t="shared" si="18"/>
        <v>0</v>
      </c>
      <c r="BD8" s="61">
        <f t="shared" si="43"/>
        <v>5</v>
      </c>
      <c r="BE8" s="59">
        <v>2</v>
      </c>
      <c r="BF8" s="61">
        <f t="shared" si="19"/>
        <v>0</v>
      </c>
      <c r="BG8" s="66">
        <f t="shared" si="44"/>
        <v>5</v>
      </c>
      <c r="BH8" s="2">
        <v>2</v>
      </c>
      <c r="BI8" s="2">
        <f>BH8-BK8</f>
        <v>0</v>
      </c>
      <c r="BJ8" s="2">
        <f t="shared" si="45"/>
        <v>5</v>
      </c>
      <c r="BK8" s="55">
        <v>2</v>
      </c>
      <c r="BL8" s="108">
        <f t="shared" si="20"/>
        <v>0</v>
      </c>
      <c r="BM8" s="108">
        <f t="shared" si="46"/>
        <v>5</v>
      </c>
      <c r="BN8" s="111">
        <v>2</v>
      </c>
      <c r="BO8" s="111">
        <f t="shared" si="21"/>
        <v>0</v>
      </c>
      <c r="BP8" s="111">
        <f t="shared" si="47"/>
        <v>5</v>
      </c>
      <c r="BQ8" s="112">
        <v>2</v>
      </c>
      <c r="BR8" s="112">
        <f t="shared" si="22"/>
        <v>0</v>
      </c>
      <c r="BS8" s="112">
        <f t="shared" si="48"/>
        <v>5</v>
      </c>
      <c r="BT8" s="113">
        <v>2</v>
      </c>
      <c r="BU8" s="37">
        <f t="shared" si="1"/>
        <v>0</v>
      </c>
      <c r="BV8" s="37">
        <f t="shared" si="49"/>
        <v>5</v>
      </c>
      <c r="BW8" s="114">
        <v>2</v>
      </c>
      <c r="BX8" s="115">
        <f t="shared" si="23"/>
        <v>0</v>
      </c>
      <c r="BY8" s="115">
        <f t="shared" si="50"/>
        <v>5</v>
      </c>
      <c r="BZ8" s="116">
        <v>2</v>
      </c>
      <c r="CA8" s="87">
        <v>0</v>
      </c>
      <c r="CB8" s="87">
        <f t="shared" si="51"/>
        <v>5</v>
      </c>
      <c r="CC8" s="117">
        <v>2</v>
      </c>
      <c r="CD8" s="117"/>
      <c r="CF8">
        <v>3</v>
      </c>
      <c r="CG8">
        <f t="shared" si="52"/>
        <v>1</v>
      </c>
      <c r="CI8">
        <f t="shared" si="53"/>
        <v>1.2857142857142858</v>
      </c>
      <c r="CK8" s="3">
        <f>G8 + J8 + M8 + P8</f>
        <v>0</v>
      </c>
      <c r="CQ8" s="3">
        <f>F8</f>
        <v>2</v>
      </c>
      <c r="CR8" s="3">
        <f t="shared" si="54"/>
        <v>5</v>
      </c>
      <c r="CS8" s="3">
        <f t="shared" si="24"/>
        <v>2</v>
      </c>
      <c r="CT8" s="3">
        <f t="shared" si="55"/>
        <v>5</v>
      </c>
      <c r="CU8" s="3">
        <f t="shared" si="25"/>
        <v>2</v>
      </c>
      <c r="CV8" s="3">
        <f t="shared" si="56"/>
        <v>5</v>
      </c>
      <c r="CW8" s="3">
        <f t="shared" si="26"/>
        <v>2</v>
      </c>
      <c r="CX8" s="3">
        <f t="shared" si="57"/>
        <v>5</v>
      </c>
    </row>
    <row r="9" spans="1:107">
      <c r="B9" s="7">
        <v>43906</v>
      </c>
      <c r="C9" s="13"/>
      <c r="D9" s="13"/>
      <c r="E9" s="61">
        <f t="shared" si="27"/>
        <v>7</v>
      </c>
      <c r="F9" s="119">
        <v>2</v>
      </c>
      <c r="G9" s="61">
        <f t="shared" si="2"/>
        <v>0</v>
      </c>
      <c r="H9" s="66">
        <f t="shared" si="28"/>
        <v>7</v>
      </c>
      <c r="I9" s="110">
        <v>2</v>
      </c>
      <c r="J9" s="66">
        <f t="shared" si="3"/>
        <v>0</v>
      </c>
      <c r="K9" s="66">
        <f t="shared" si="29"/>
        <v>7</v>
      </c>
      <c r="L9" s="104">
        <v>2</v>
      </c>
      <c r="M9" s="66">
        <f t="shared" si="4"/>
        <v>0</v>
      </c>
      <c r="N9" s="61">
        <f t="shared" si="30"/>
        <v>7</v>
      </c>
      <c r="O9" s="103">
        <v>2</v>
      </c>
      <c r="P9" s="61">
        <f t="shared" si="5"/>
        <v>0</v>
      </c>
      <c r="Q9" s="61">
        <f t="shared" si="31"/>
        <v>7</v>
      </c>
      <c r="R9" s="102">
        <v>2</v>
      </c>
      <c r="S9" s="66">
        <f t="shared" si="6"/>
        <v>0</v>
      </c>
      <c r="T9" s="61">
        <f t="shared" si="32"/>
        <v>7</v>
      </c>
      <c r="U9" s="95">
        <v>2</v>
      </c>
      <c r="V9" s="66">
        <f t="shared" si="7"/>
        <v>0</v>
      </c>
      <c r="W9" s="66">
        <f t="shared" si="33"/>
        <v>7</v>
      </c>
      <c r="X9" s="94">
        <v>2</v>
      </c>
      <c r="Y9" s="61">
        <f t="shared" si="8"/>
        <v>0</v>
      </c>
      <c r="Z9" s="61">
        <f t="shared" si="34"/>
        <v>7</v>
      </c>
      <c r="AA9" s="93">
        <v>2</v>
      </c>
      <c r="AB9" s="61">
        <f t="shared" si="9"/>
        <v>0</v>
      </c>
      <c r="AC9" s="66">
        <f t="shared" si="35"/>
        <v>7</v>
      </c>
      <c r="AD9" s="92">
        <v>2</v>
      </c>
      <c r="AE9" s="66">
        <f t="shared" si="10"/>
        <v>0</v>
      </c>
      <c r="AF9" s="66">
        <f t="shared" si="11"/>
        <v>7</v>
      </c>
      <c r="AG9" s="89">
        <v>2</v>
      </c>
      <c r="AH9" s="61">
        <f t="shared" si="0"/>
        <v>0</v>
      </c>
      <c r="AI9" s="66">
        <f t="shared" si="36"/>
        <v>7</v>
      </c>
      <c r="AJ9" s="91">
        <v>2</v>
      </c>
      <c r="AK9" s="61">
        <f t="shared" si="12"/>
        <v>0</v>
      </c>
      <c r="AL9" s="66">
        <f t="shared" si="37"/>
        <v>7</v>
      </c>
      <c r="AM9" s="82">
        <v>2</v>
      </c>
      <c r="AN9" s="61">
        <f t="shared" si="13"/>
        <v>0</v>
      </c>
      <c r="AO9" s="66">
        <f t="shared" si="38"/>
        <v>7</v>
      </c>
      <c r="AP9" s="78">
        <v>2</v>
      </c>
      <c r="AQ9" s="66">
        <f t="shared" si="14"/>
        <v>0</v>
      </c>
      <c r="AR9" s="66">
        <f t="shared" si="39"/>
        <v>7</v>
      </c>
      <c r="AS9" s="75">
        <v>2</v>
      </c>
      <c r="AT9" s="66">
        <f t="shared" si="15"/>
        <v>0</v>
      </c>
      <c r="AU9" s="66">
        <f t="shared" si="40"/>
        <v>7</v>
      </c>
      <c r="AV9" s="72">
        <v>2</v>
      </c>
      <c r="AW9" s="72">
        <f t="shared" si="16"/>
        <v>0</v>
      </c>
      <c r="AX9" s="61">
        <f t="shared" si="41"/>
        <v>7</v>
      </c>
      <c r="AY9" s="71">
        <v>2</v>
      </c>
      <c r="AZ9" s="71">
        <f t="shared" si="17"/>
        <v>0</v>
      </c>
      <c r="BA9" s="61">
        <f t="shared" si="42"/>
        <v>7</v>
      </c>
      <c r="BB9" s="68">
        <v>2</v>
      </c>
      <c r="BC9" s="68">
        <f t="shared" si="18"/>
        <v>0</v>
      </c>
      <c r="BD9" s="61">
        <f t="shared" si="43"/>
        <v>7</v>
      </c>
      <c r="BE9" s="59">
        <v>2</v>
      </c>
      <c r="BF9" s="61">
        <f t="shared" si="19"/>
        <v>0</v>
      </c>
      <c r="BG9" s="66">
        <f t="shared" si="44"/>
        <v>7</v>
      </c>
      <c r="BH9" s="2">
        <v>2</v>
      </c>
      <c r="BI9" s="2">
        <f>BH9-BK9</f>
        <v>0</v>
      </c>
      <c r="BJ9" s="2">
        <f t="shared" si="45"/>
        <v>7</v>
      </c>
      <c r="BK9" s="55">
        <v>2</v>
      </c>
      <c r="BL9" s="108">
        <f t="shared" si="20"/>
        <v>0</v>
      </c>
      <c r="BM9" s="108">
        <f t="shared" si="46"/>
        <v>7</v>
      </c>
      <c r="BN9" s="111">
        <v>2</v>
      </c>
      <c r="BO9" s="111">
        <f t="shared" si="21"/>
        <v>0</v>
      </c>
      <c r="BP9" s="111">
        <f t="shared" si="47"/>
        <v>7</v>
      </c>
      <c r="BQ9" s="112">
        <v>2</v>
      </c>
      <c r="BR9" s="112">
        <f t="shared" si="22"/>
        <v>0</v>
      </c>
      <c r="BS9" s="112">
        <f t="shared" si="48"/>
        <v>7</v>
      </c>
      <c r="BT9" s="113">
        <v>2</v>
      </c>
      <c r="BU9" s="37">
        <f t="shared" si="1"/>
        <v>0</v>
      </c>
      <c r="BV9" s="37">
        <f t="shared" si="49"/>
        <v>7</v>
      </c>
      <c r="BW9" s="114">
        <v>2</v>
      </c>
      <c r="BX9" s="115">
        <f t="shared" si="23"/>
        <v>0</v>
      </c>
      <c r="BY9" s="115">
        <f t="shared" si="50"/>
        <v>7</v>
      </c>
      <c r="BZ9" s="116">
        <v>2</v>
      </c>
      <c r="CA9" s="87">
        <v>0</v>
      </c>
      <c r="CB9" s="87">
        <f t="shared" si="51"/>
        <v>7</v>
      </c>
      <c r="CC9" s="117">
        <v>2</v>
      </c>
      <c r="CD9" s="117"/>
      <c r="CF9">
        <v>6</v>
      </c>
      <c r="CG9">
        <f t="shared" si="52"/>
        <v>3</v>
      </c>
      <c r="CI9">
        <f t="shared" si="53"/>
        <v>1.4285714285714286</v>
      </c>
      <c r="CK9" s="3">
        <f>G9 + J9 + M9 + P9</f>
        <v>0</v>
      </c>
      <c r="CQ9" s="3">
        <f>F9</f>
        <v>2</v>
      </c>
      <c r="CR9" s="3">
        <f t="shared" si="54"/>
        <v>7</v>
      </c>
      <c r="CS9" s="3">
        <f t="shared" si="24"/>
        <v>2</v>
      </c>
      <c r="CT9" s="3">
        <f t="shared" si="55"/>
        <v>7</v>
      </c>
      <c r="CU9" s="3">
        <f t="shared" si="25"/>
        <v>2</v>
      </c>
      <c r="CV9" s="3">
        <f t="shared" si="56"/>
        <v>7</v>
      </c>
      <c r="CW9" s="3">
        <f t="shared" si="26"/>
        <v>2</v>
      </c>
      <c r="CX9" s="3">
        <f t="shared" si="57"/>
        <v>7</v>
      </c>
    </row>
    <row r="10" spans="1:107">
      <c r="B10" s="7">
        <v>43907</v>
      </c>
      <c r="C10" s="121">
        <v>5</v>
      </c>
      <c r="D10" s="107">
        <f>C10-F10</f>
        <v>4</v>
      </c>
      <c r="E10" s="61">
        <f t="shared" si="27"/>
        <v>8</v>
      </c>
      <c r="F10" s="119">
        <v>1</v>
      </c>
      <c r="G10" s="61">
        <f t="shared" si="2"/>
        <v>0</v>
      </c>
      <c r="H10" s="66">
        <f t="shared" si="28"/>
        <v>8</v>
      </c>
      <c r="I10" s="110">
        <v>1</v>
      </c>
      <c r="J10" s="66">
        <f t="shared" si="3"/>
        <v>0</v>
      </c>
      <c r="K10" s="66">
        <f t="shared" si="29"/>
        <v>8</v>
      </c>
      <c r="L10" s="104">
        <v>1</v>
      </c>
      <c r="M10" s="66">
        <f t="shared" si="4"/>
        <v>0</v>
      </c>
      <c r="N10" s="61">
        <f t="shared" si="30"/>
        <v>8</v>
      </c>
      <c r="O10" s="103">
        <v>1</v>
      </c>
      <c r="P10" s="61">
        <f t="shared" si="5"/>
        <v>0</v>
      </c>
      <c r="Q10" s="61">
        <f t="shared" si="31"/>
        <v>8</v>
      </c>
      <c r="R10" s="102">
        <v>1</v>
      </c>
      <c r="S10" s="66">
        <f t="shared" si="6"/>
        <v>0</v>
      </c>
      <c r="T10" s="61">
        <f t="shared" si="32"/>
        <v>8</v>
      </c>
      <c r="U10" s="95">
        <v>1</v>
      </c>
      <c r="V10" s="66">
        <f t="shared" si="7"/>
        <v>0</v>
      </c>
      <c r="W10" s="66">
        <f t="shared" si="33"/>
        <v>8</v>
      </c>
      <c r="X10" s="94">
        <v>1</v>
      </c>
      <c r="Y10" s="61">
        <f t="shared" si="8"/>
        <v>0</v>
      </c>
      <c r="Z10" s="61">
        <f t="shared" si="34"/>
        <v>8</v>
      </c>
      <c r="AA10" s="93">
        <v>1</v>
      </c>
      <c r="AB10" s="61">
        <f t="shared" si="9"/>
        <v>0</v>
      </c>
      <c r="AC10" s="66">
        <f t="shared" si="35"/>
        <v>8</v>
      </c>
      <c r="AD10" s="92">
        <v>1</v>
      </c>
      <c r="AE10" s="66">
        <f t="shared" si="10"/>
        <v>0</v>
      </c>
      <c r="AF10" s="66">
        <f t="shared" si="11"/>
        <v>8</v>
      </c>
      <c r="AG10" s="89">
        <v>1</v>
      </c>
      <c r="AH10" s="61">
        <f t="shared" si="0"/>
        <v>0</v>
      </c>
      <c r="AI10" s="66">
        <f t="shared" si="36"/>
        <v>8</v>
      </c>
      <c r="AJ10" s="91">
        <v>1</v>
      </c>
      <c r="AK10" s="61">
        <f t="shared" si="12"/>
        <v>0</v>
      </c>
      <c r="AL10" s="66">
        <f t="shared" si="37"/>
        <v>8</v>
      </c>
      <c r="AM10" s="82">
        <v>1</v>
      </c>
      <c r="AN10" s="61">
        <f t="shared" si="13"/>
        <v>0</v>
      </c>
      <c r="AO10" s="66">
        <f t="shared" si="38"/>
        <v>8</v>
      </c>
      <c r="AP10" s="78">
        <v>1</v>
      </c>
      <c r="AQ10" s="66">
        <f t="shared" si="14"/>
        <v>0</v>
      </c>
      <c r="AR10" s="66">
        <f t="shared" si="39"/>
        <v>8</v>
      </c>
      <c r="AS10" s="75">
        <v>1</v>
      </c>
      <c r="AT10" s="66">
        <f t="shared" si="15"/>
        <v>0</v>
      </c>
      <c r="AU10" s="66">
        <f t="shared" si="40"/>
        <v>8</v>
      </c>
      <c r="AV10" s="72">
        <v>1</v>
      </c>
      <c r="AW10" s="72">
        <f t="shared" si="16"/>
        <v>0</v>
      </c>
      <c r="AX10" s="61">
        <f t="shared" si="41"/>
        <v>8</v>
      </c>
      <c r="AY10" s="71">
        <v>1</v>
      </c>
      <c r="AZ10" s="71">
        <f t="shared" si="17"/>
        <v>0</v>
      </c>
      <c r="BA10" s="61">
        <f t="shared" si="42"/>
        <v>8</v>
      </c>
      <c r="BB10" s="68">
        <v>1</v>
      </c>
      <c r="BC10" s="68">
        <f t="shared" si="18"/>
        <v>0</v>
      </c>
      <c r="BD10" s="61">
        <f t="shared" si="43"/>
        <v>8</v>
      </c>
      <c r="BE10" s="59">
        <v>1</v>
      </c>
      <c r="BF10" s="61">
        <f t="shared" si="19"/>
        <v>0</v>
      </c>
      <c r="BG10" s="66">
        <f t="shared" si="44"/>
        <v>8</v>
      </c>
      <c r="BH10" s="2">
        <v>1</v>
      </c>
      <c r="BI10" s="2">
        <f>BH10-BK10</f>
        <v>0</v>
      </c>
      <c r="BJ10" s="2">
        <f t="shared" si="45"/>
        <v>8</v>
      </c>
      <c r="BK10" s="55">
        <v>1</v>
      </c>
      <c r="BL10" s="108">
        <f t="shared" si="20"/>
        <v>-1</v>
      </c>
      <c r="BM10" s="108">
        <f t="shared" si="46"/>
        <v>9</v>
      </c>
      <c r="BN10" s="111">
        <v>2</v>
      </c>
      <c r="BO10" s="111">
        <f t="shared" si="21"/>
        <v>0</v>
      </c>
      <c r="BP10" s="111">
        <f t="shared" si="47"/>
        <v>9</v>
      </c>
      <c r="BQ10" s="112">
        <v>2</v>
      </c>
      <c r="BR10" s="112">
        <f t="shared" si="22"/>
        <v>0</v>
      </c>
      <c r="BS10" s="112">
        <f t="shared" si="48"/>
        <v>9</v>
      </c>
      <c r="BT10" s="113">
        <v>2</v>
      </c>
      <c r="BU10" s="37">
        <f t="shared" si="1"/>
        <v>0</v>
      </c>
      <c r="BV10" s="37">
        <f t="shared" si="49"/>
        <v>9</v>
      </c>
      <c r="BW10" s="114">
        <v>2</v>
      </c>
      <c r="BX10" s="115">
        <f t="shared" si="23"/>
        <v>0</v>
      </c>
      <c r="BY10" s="115">
        <f t="shared" si="50"/>
        <v>9</v>
      </c>
      <c r="BZ10" s="116">
        <v>2</v>
      </c>
      <c r="CA10" s="87">
        <v>0</v>
      </c>
      <c r="CB10" s="87">
        <f t="shared" si="51"/>
        <v>9</v>
      </c>
      <c r="CC10" s="117">
        <v>2</v>
      </c>
      <c r="CD10" s="117"/>
      <c r="CF10">
        <v>7</v>
      </c>
      <c r="CG10">
        <f t="shared" si="52"/>
        <v>1</v>
      </c>
      <c r="CI10">
        <f t="shared" si="53"/>
        <v>2.1428571428571428</v>
      </c>
      <c r="CK10" s="3">
        <f>G10 + J10 + M10 + P10</f>
        <v>0</v>
      </c>
      <c r="CQ10" s="3">
        <f>F10</f>
        <v>1</v>
      </c>
      <c r="CR10" s="3">
        <f t="shared" si="54"/>
        <v>8</v>
      </c>
      <c r="CS10" s="3">
        <f t="shared" si="24"/>
        <v>1</v>
      </c>
      <c r="CT10" s="3">
        <f t="shared" si="55"/>
        <v>8</v>
      </c>
      <c r="CU10" s="3">
        <f t="shared" si="25"/>
        <v>1</v>
      </c>
      <c r="CV10" s="3">
        <f t="shared" si="56"/>
        <v>8</v>
      </c>
      <c r="CW10" s="3">
        <f t="shared" si="26"/>
        <v>1</v>
      </c>
      <c r="CX10" s="3">
        <f t="shared" si="57"/>
        <v>8</v>
      </c>
    </row>
    <row r="11" spans="1:107">
      <c r="B11" s="7">
        <v>43908</v>
      </c>
      <c r="C11" s="121">
        <v>5</v>
      </c>
      <c r="D11" s="107">
        <f t="shared" ref="D11:D60" si="58">C11-F11</f>
        <v>-1</v>
      </c>
      <c r="E11" s="61">
        <f t="shared" si="27"/>
        <v>14</v>
      </c>
      <c r="F11" s="119">
        <v>6</v>
      </c>
      <c r="G11" s="61">
        <f t="shared" si="2"/>
        <v>0</v>
      </c>
      <c r="H11" s="66">
        <f t="shared" si="28"/>
        <v>14</v>
      </c>
      <c r="I11" s="110">
        <v>6</v>
      </c>
      <c r="J11" s="66">
        <f t="shared" si="3"/>
        <v>0</v>
      </c>
      <c r="K11" s="66">
        <f t="shared" si="29"/>
        <v>14</v>
      </c>
      <c r="L11" s="104">
        <v>6</v>
      </c>
      <c r="M11" s="66">
        <f t="shared" si="4"/>
        <v>0</v>
      </c>
      <c r="N11" s="61">
        <f t="shared" si="30"/>
        <v>14</v>
      </c>
      <c r="O11" s="103">
        <v>6</v>
      </c>
      <c r="P11" s="61">
        <f t="shared" si="5"/>
        <v>0</v>
      </c>
      <c r="Q11" s="61">
        <f t="shared" si="31"/>
        <v>14</v>
      </c>
      <c r="R11" s="102">
        <v>6</v>
      </c>
      <c r="S11" s="66">
        <f t="shared" si="6"/>
        <v>0</v>
      </c>
      <c r="T11" s="61">
        <f t="shared" si="32"/>
        <v>14</v>
      </c>
      <c r="U11" s="95">
        <v>6</v>
      </c>
      <c r="V11" s="66">
        <f t="shared" si="7"/>
        <v>0</v>
      </c>
      <c r="W11" s="66">
        <f t="shared" si="33"/>
        <v>14</v>
      </c>
      <c r="X11" s="94">
        <v>6</v>
      </c>
      <c r="Y11" s="61">
        <f t="shared" si="8"/>
        <v>0</v>
      </c>
      <c r="Z11" s="61">
        <f t="shared" si="34"/>
        <v>14</v>
      </c>
      <c r="AA11" s="93">
        <v>6</v>
      </c>
      <c r="AB11" s="61">
        <f t="shared" si="9"/>
        <v>0</v>
      </c>
      <c r="AC11" s="66">
        <f t="shared" si="35"/>
        <v>14</v>
      </c>
      <c r="AD11" s="92">
        <v>6</v>
      </c>
      <c r="AE11" s="66">
        <f t="shared" si="10"/>
        <v>0</v>
      </c>
      <c r="AF11" s="66">
        <f t="shared" si="11"/>
        <v>14</v>
      </c>
      <c r="AG11" s="89">
        <v>6</v>
      </c>
      <c r="AH11" s="61">
        <f t="shared" si="0"/>
        <v>0</v>
      </c>
      <c r="AI11" s="66">
        <f t="shared" si="36"/>
        <v>14</v>
      </c>
      <c r="AJ11" s="91">
        <v>6</v>
      </c>
      <c r="AK11" s="61">
        <f t="shared" si="12"/>
        <v>0</v>
      </c>
      <c r="AL11" s="66">
        <f t="shared" si="37"/>
        <v>14</v>
      </c>
      <c r="AM11" s="82">
        <v>6</v>
      </c>
      <c r="AN11" s="61">
        <f t="shared" si="13"/>
        <v>0</v>
      </c>
      <c r="AO11" s="66">
        <f t="shared" si="38"/>
        <v>14</v>
      </c>
      <c r="AP11" s="78">
        <v>6</v>
      </c>
      <c r="AQ11" s="66">
        <f t="shared" si="14"/>
        <v>0</v>
      </c>
      <c r="AR11" s="66">
        <f t="shared" si="39"/>
        <v>14</v>
      </c>
      <c r="AS11" s="75">
        <v>6</v>
      </c>
      <c r="AT11" s="66">
        <f t="shared" si="15"/>
        <v>0</v>
      </c>
      <c r="AU11" s="66">
        <f t="shared" si="40"/>
        <v>14</v>
      </c>
      <c r="AV11" s="72">
        <v>6</v>
      </c>
      <c r="AW11" s="72">
        <f t="shared" si="16"/>
        <v>0</v>
      </c>
      <c r="AX11" s="61">
        <f t="shared" si="41"/>
        <v>14</v>
      </c>
      <c r="AY11" s="71">
        <v>6</v>
      </c>
      <c r="AZ11" s="71">
        <f t="shared" si="17"/>
        <v>0</v>
      </c>
      <c r="BA11" s="61">
        <f t="shared" si="42"/>
        <v>14</v>
      </c>
      <c r="BB11" s="68">
        <v>6</v>
      </c>
      <c r="BC11" s="68">
        <f t="shared" si="18"/>
        <v>0</v>
      </c>
      <c r="BD11" s="61">
        <f t="shared" si="43"/>
        <v>14</v>
      </c>
      <c r="BE11" s="59">
        <v>6</v>
      </c>
      <c r="BF11" s="61">
        <f t="shared" si="19"/>
        <v>0</v>
      </c>
      <c r="BG11" s="66">
        <f t="shared" si="44"/>
        <v>14</v>
      </c>
      <c r="BH11" s="2">
        <v>6</v>
      </c>
      <c r="BI11" s="2">
        <f>BH11-BK11</f>
        <v>0</v>
      </c>
      <c r="BJ11" s="2">
        <f t="shared" si="45"/>
        <v>14</v>
      </c>
      <c r="BK11" s="55">
        <v>6</v>
      </c>
      <c r="BL11" s="108">
        <f t="shared" si="20"/>
        <v>0</v>
      </c>
      <c r="BM11" s="108">
        <f t="shared" si="46"/>
        <v>15</v>
      </c>
      <c r="BN11" s="111">
        <v>6</v>
      </c>
      <c r="BO11" s="111">
        <f t="shared" si="21"/>
        <v>0</v>
      </c>
      <c r="BP11" s="111">
        <f t="shared" si="47"/>
        <v>15</v>
      </c>
      <c r="BQ11" s="112">
        <v>6</v>
      </c>
      <c r="BR11" s="112">
        <f t="shared" si="22"/>
        <v>0</v>
      </c>
      <c r="BS11" s="112">
        <f t="shared" si="48"/>
        <v>15</v>
      </c>
      <c r="BT11" s="113">
        <v>6</v>
      </c>
      <c r="BU11" s="37">
        <f t="shared" si="1"/>
        <v>0</v>
      </c>
      <c r="BV11" s="37">
        <f t="shared" si="49"/>
        <v>15</v>
      </c>
      <c r="BW11" s="114">
        <v>6</v>
      </c>
      <c r="BX11" s="115">
        <f t="shared" si="23"/>
        <v>0</v>
      </c>
      <c r="BY11" s="115">
        <f t="shared" si="50"/>
        <v>15</v>
      </c>
      <c r="BZ11" s="116">
        <v>6</v>
      </c>
      <c r="CA11" s="87">
        <v>0</v>
      </c>
      <c r="CB11" s="87">
        <f t="shared" si="51"/>
        <v>15</v>
      </c>
      <c r="CC11" s="117">
        <v>6</v>
      </c>
      <c r="CD11" s="117"/>
      <c r="CF11">
        <v>10</v>
      </c>
      <c r="CG11">
        <f t="shared" si="52"/>
        <v>3</v>
      </c>
      <c r="CI11">
        <f t="shared" si="53"/>
        <v>2.5714285714285716</v>
      </c>
      <c r="CK11" s="3">
        <f>G11 + J11 + M11 + P11</f>
        <v>0</v>
      </c>
      <c r="CQ11" s="3">
        <f>F11</f>
        <v>6</v>
      </c>
      <c r="CR11" s="3">
        <f t="shared" si="54"/>
        <v>14</v>
      </c>
      <c r="CS11" s="3">
        <f t="shared" si="24"/>
        <v>6</v>
      </c>
      <c r="CT11" s="3">
        <f t="shared" si="55"/>
        <v>14</v>
      </c>
      <c r="CU11" s="3">
        <f t="shared" si="25"/>
        <v>6</v>
      </c>
      <c r="CV11" s="3">
        <f t="shared" si="56"/>
        <v>14</v>
      </c>
      <c r="CW11" s="3">
        <f t="shared" si="26"/>
        <v>6</v>
      </c>
      <c r="CX11" s="3">
        <f t="shared" si="57"/>
        <v>14</v>
      </c>
    </row>
    <row r="12" spans="1:107">
      <c r="B12" s="7">
        <v>43909</v>
      </c>
      <c r="C12" s="121">
        <v>6</v>
      </c>
      <c r="D12" s="107">
        <f t="shared" si="58"/>
        <v>-1</v>
      </c>
      <c r="E12" s="61">
        <f t="shared" si="27"/>
        <v>21</v>
      </c>
      <c r="F12" s="119">
        <v>7</v>
      </c>
      <c r="G12" s="61">
        <f t="shared" si="2"/>
        <v>0</v>
      </c>
      <c r="H12" s="66">
        <f t="shared" si="28"/>
        <v>21</v>
      </c>
      <c r="I12" s="110">
        <v>7</v>
      </c>
      <c r="J12" s="66">
        <f t="shared" si="3"/>
        <v>0</v>
      </c>
      <c r="K12" s="66">
        <f t="shared" si="29"/>
        <v>21</v>
      </c>
      <c r="L12" s="104">
        <v>7</v>
      </c>
      <c r="M12" s="66">
        <f t="shared" si="4"/>
        <v>0</v>
      </c>
      <c r="N12" s="61">
        <f t="shared" si="30"/>
        <v>21</v>
      </c>
      <c r="O12" s="103">
        <v>7</v>
      </c>
      <c r="P12" s="61">
        <f t="shared" si="5"/>
        <v>0</v>
      </c>
      <c r="Q12" s="61">
        <f t="shared" si="31"/>
        <v>21</v>
      </c>
      <c r="R12" s="102">
        <v>7</v>
      </c>
      <c r="S12" s="66">
        <f t="shared" si="6"/>
        <v>0</v>
      </c>
      <c r="T12" s="61">
        <f t="shared" si="32"/>
        <v>21</v>
      </c>
      <c r="U12" s="95">
        <v>7</v>
      </c>
      <c r="V12" s="66">
        <f t="shared" si="7"/>
        <v>0</v>
      </c>
      <c r="W12" s="66">
        <f t="shared" si="33"/>
        <v>21</v>
      </c>
      <c r="X12" s="94">
        <v>7</v>
      </c>
      <c r="Y12" s="61">
        <f t="shared" si="8"/>
        <v>0</v>
      </c>
      <c r="Z12" s="61">
        <f t="shared" si="34"/>
        <v>21</v>
      </c>
      <c r="AA12" s="93">
        <v>7</v>
      </c>
      <c r="AB12" s="61">
        <f t="shared" si="9"/>
        <v>0</v>
      </c>
      <c r="AC12" s="66">
        <f t="shared" si="35"/>
        <v>21</v>
      </c>
      <c r="AD12" s="92">
        <v>7</v>
      </c>
      <c r="AE12" s="66">
        <f t="shared" si="10"/>
        <v>0</v>
      </c>
      <c r="AF12" s="66">
        <f t="shared" si="11"/>
        <v>21</v>
      </c>
      <c r="AG12" s="89">
        <v>7</v>
      </c>
      <c r="AH12" s="61">
        <f t="shared" si="0"/>
        <v>0</v>
      </c>
      <c r="AI12" s="66">
        <f t="shared" si="36"/>
        <v>21</v>
      </c>
      <c r="AJ12" s="91">
        <v>7</v>
      </c>
      <c r="AK12" s="61">
        <f t="shared" si="12"/>
        <v>0</v>
      </c>
      <c r="AL12" s="66">
        <f t="shared" si="37"/>
        <v>21</v>
      </c>
      <c r="AM12" s="82">
        <v>7</v>
      </c>
      <c r="AN12" s="61">
        <f t="shared" si="13"/>
        <v>0</v>
      </c>
      <c r="AO12" s="66">
        <f t="shared" si="38"/>
        <v>21</v>
      </c>
      <c r="AP12" s="78">
        <v>7</v>
      </c>
      <c r="AQ12" s="66">
        <f t="shared" si="14"/>
        <v>0</v>
      </c>
      <c r="AR12" s="66">
        <f t="shared" si="39"/>
        <v>21</v>
      </c>
      <c r="AS12" s="75">
        <v>7</v>
      </c>
      <c r="AT12" s="66">
        <f t="shared" si="15"/>
        <v>0</v>
      </c>
      <c r="AU12" s="66">
        <f t="shared" si="40"/>
        <v>21</v>
      </c>
      <c r="AV12" s="72">
        <v>7</v>
      </c>
      <c r="AW12" s="72">
        <f t="shared" si="16"/>
        <v>0</v>
      </c>
      <c r="AX12" s="61">
        <f t="shared" si="41"/>
        <v>21</v>
      </c>
      <c r="AY12" s="71">
        <v>7</v>
      </c>
      <c r="AZ12" s="71">
        <f t="shared" si="17"/>
        <v>0</v>
      </c>
      <c r="BA12" s="61">
        <f t="shared" si="42"/>
        <v>21</v>
      </c>
      <c r="BB12" s="68">
        <v>7</v>
      </c>
      <c r="BC12" s="68">
        <f t="shared" si="18"/>
        <v>0</v>
      </c>
      <c r="BD12" s="61">
        <f t="shared" si="43"/>
        <v>21</v>
      </c>
      <c r="BE12" s="59">
        <v>7</v>
      </c>
      <c r="BF12" s="61">
        <f t="shared" si="19"/>
        <v>0</v>
      </c>
      <c r="BG12" s="66">
        <f t="shared" si="44"/>
        <v>21</v>
      </c>
      <c r="BH12" s="2">
        <v>7</v>
      </c>
      <c r="BI12" s="2">
        <f>BH12-BK12</f>
        <v>0</v>
      </c>
      <c r="BJ12" s="2">
        <f t="shared" si="45"/>
        <v>21</v>
      </c>
      <c r="BK12" s="55">
        <v>7</v>
      </c>
      <c r="BL12" s="108">
        <f t="shared" si="20"/>
        <v>0</v>
      </c>
      <c r="BM12" s="108">
        <f t="shared" si="46"/>
        <v>22</v>
      </c>
      <c r="BN12" s="111">
        <v>7</v>
      </c>
      <c r="BO12" s="111">
        <f t="shared" si="21"/>
        <v>0</v>
      </c>
      <c r="BP12" s="111">
        <f t="shared" si="47"/>
        <v>22</v>
      </c>
      <c r="BQ12" s="112">
        <v>7</v>
      </c>
      <c r="BR12" s="112">
        <f t="shared" si="22"/>
        <v>0</v>
      </c>
      <c r="BS12" s="112">
        <f t="shared" si="48"/>
        <v>22</v>
      </c>
      <c r="BT12" s="113">
        <v>7</v>
      </c>
      <c r="BU12" s="37">
        <f t="shared" si="1"/>
        <v>0</v>
      </c>
      <c r="BV12" s="37">
        <f t="shared" si="49"/>
        <v>22</v>
      </c>
      <c r="BW12" s="114">
        <v>7</v>
      </c>
      <c r="BX12" s="115">
        <f t="shared" si="23"/>
        <v>0</v>
      </c>
      <c r="BY12" s="115">
        <f t="shared" si="50"/>
        <v>22</v>
      </c>
      <c r="BZ12" s="116">
        <v>7</v>
      </c>
      <c r="CA12" s="87">
        <v>0</v>
      </c>
      <c r="CB12" s="87">
        <f t="shared" si="51"/>
        <v>22</v>
      </c>
      <c r="CC12" s="117">
        <v>7</v>
      </c>
      <c r="CD12" s="117"/>
      <c r="CF12">
        <v>11</v>
      </c>
      <c r="CG12">
        <f t="shared" si="52"/>
        <v>1</v>
      </c>
      <c r="CI12">
        <f t="shared" si="53"/>
        <v>2.5714285714285716</v>
      </c>
      <c r="CK12" s="3">
        <f>G12 + J12 + M12 + P12</f>
        <v>0</v>
      </c>
      <c r="CQ12" s="3">
        <f>F12</f>
        <v>7</v>
      </c>
      <c r="CR12" s="3">
        <f t="shared" si="54"/>
        <v>21</v>
      </c>
      <c r="CS12" s="3">
        <f t="shared" si="24"/>
        <v>7</v>
      </c>
      <c r="CT12" s="3">
        <f t="shared" si="55"/>
        <v>21</v>
      </c>
      <c r="CU12" s="3">
        <f t="shared" si="25"/>
        <v>7</v>
      </c>
      <c r="CV12" s="3">
        <f t="shared" si="56"/>
        <v>21</v>
      </c>
      <c r="CW12" s="3">
        <f t="shared" si="26"/>
        <v>7</v>
      </c>
      <c r="CX12" s="3">
        <f t="shared" si="57"/>
        <v>21</v>
      </c>
    </row>
    <row r="13" spans="1:107">
      <c r="B13" s="7">
        <v>43910</v>
      </c>
      <c r="C13" s="121">
        <v>7</v>
      </c>
      <c r="D13" s="107">
        <f t="shared" si="58"/>
        <v>-2</v>
      </c>
      <c r="E13" s="61">
        <f t="shared" si="27"/>
        <v>30</v>
      </c>
      <c r="F13" s="119">
        <v>9</v>
      </c>
      <c r="G13" s="61">
        <f t="shared" si="2"/>
        <v>0</v>
      </c>
      <c r="H13" s="66">
        <f t="shared" si="28"/>
        <v>30</v>
      </c>
      <c r="I13" s="110">
        <v>9</v>
      </c>
      <c r="J13" s="66">
        <f t="shared" si="3"/>
        <v>0</v>
      </c>
      <c r="K13" s="66">
        <f t="shared" si="29"/>
        <v>30</v>
      </c>
      <c r="L13" s="104">
        <v>9</v>
      </c>
      <c r="M13" s="66">
        <f t="shared" si="4"/>
        <v>0</v>
      </c>
      <c r="N13" s="61">
        <f t="shared" si="30"/>
        <v>30</v>
      </c>
      <c r="O13" s="103">
        <v>9</v>
      </c>
      <c r="P13" s="61">
        <f t="shared" si="5"/>
        <v>0</v>
      </c>
      <c r="Q13" s="61">
        <f t="shared" si="31"/>
        <v>30</v>
      </c>
      <c r="R13" s="102">
        <v>9</v>
      </c>
      <c r="S13" s="66">
        <f t="shared" si="6"/>
        <v>0</v>
      </c>
      <c r="T13" s="61">
        <f t="shared" si="32"/>
        <v>30</v>
      </c>
      <c r="U13" s="95">
        <v>9</v>
      </c>
      <c r="V13" s="66">
        <f t="shared" si="7"/>
        <v>0</v>
      </c>
      <c r="W13" s="66">
        <f t="shared" si="33"/>
        <v>30</v>
      </c>
      <c r="X13" s="94">
        <v>9</v>
      </c>
      <c r="Y13" s="61">
        <f t="shared" si="8"/>
        <v>0</v>
      </c>
      <c r="Z13" s="61">
        <f t="shared" si="34"/>
        <v>30</v>
      </c>
      <c r="AA13" s="93">
        <v>9</v>
      </c>
      <c r="AB13" s="61">
        <f t="shared" si="9"/>
        <v>0</v>
      </c>
      <c r="AC13" s="66">
        <f t="shared" si="35"/>
        <v>30</v>
      </c>
      <c r="AD13" s="92">
        <v>9</v>
      </c>
      <c r="AE13" s="66">
        <f t="shared" si="10"/>
        <v>0</v>
      </c>
      <c r="AF13" s="66">
        <f t="shared" si="11"/>
        <v>30</v>
      </c>
      <c r="AG13" s="89">
        <v>9</v>
      </c>
      <c r="AH13" s="61">
        <f t="shared" si="0"/>
        <v>0</v>
      </c>
      <c r="AI13" s="66">
        <f t="shared" si="36"/>
        <v>30</v>
      </c>
      <c r="AJ13" s="91">
        <v>9</v>
      </c>
      <c r="AK13" s="61">
        <f t="shared" si="12"/>
        <v>0</v>
      </c>
      <c r="AL13" s="66">
        <f t="shared" si="37"/>
        <v>30</v>
      </c>
      <c r="AM13" s="82">
        <v>9</v>
      </c>
      <c r="AN13" s="61">
        <f t="shared" si="13"/>
        <v>-1</v>
      </c>
      <c r="AO13" s="66">
        <f t="shared" si="38"/>
        <v>31</v>
      </c>
      <c r="AP13" s="78">
        <v>10</v>
      </c>
      <c r="AQ13" s="66">
        <f t="shared" si="14"/>
        <v>0</v>
      </c>
      <c r="AR13" s="66">
        <f t="shared" si="39"/>
        <v>31</v>
      </c>
      <c r="AS13" s="75">
        <v>10</v>
      </c>
      <c r="AT13" s="66">
        <f t="shared" si="15"/>
        <v>0</v>
      </c>
      <c r="AU13" s="66">
        <f t="shared" si="40"/>
        <v>31</v>
      </c>
      <c r="AV13" s="72">
        <v>10</v>
      </c>
      <c r="AW13" s="72">
        <f t="shared" si="16"/>
        <v>0</v>
      </c>
      <c r="AX13" s="61">
        <f t="shared" si="41"/>
        <v>31</v>
      </c>
      <c r="AY13" s="71">
        <v>10</v>
      </c>
      <c r="AZ13" s="71">
        <f t="shared" si="17"/>
        <v>0</v>
      </c>
      <c r="BA13" s="61">
        <f t="shared" si="42"/>
        <v>31</v>
      </c>
      <c r="BB13" s="68">
        <v>10</v>
      </c>
      <c r="BC13" s="68">
        <f t="shared" si="18"/>
        <v>0</v>
      </c>
      <c r="BD13" s="61">
        <f t="shared" si="43"/>
        <v>31</v>
      </c>
      <c r="BE13" s="59">
        <v>10</v>
      </c>
      <c r="BF13" s="61">
        <f t="shared" si="19"/>
        <v>0</v>
      </c>
      <c r="BG13" s="66">
        <f t="shared" si="44"/>
        <v>31</v>
      </c>
      <c r="BH13" s="2">
        <v>10</v>
      </c>
      <c r="BI13" s="2">
        <f>BH13-BK13</f>
        <v>0</v>
      </c>
      <c r="BJ13" s="2">
        <f t="shared" si="45"/>
        <v>31</v>
      </c>
      <c r="BK13" s="55">
        <v>10</v>
      </c>
      <c r="BL13" s="108">
        <f t="shared" si="20"/>
        <v>0</v>
      </c>
      <c r="BM13" s="108">
        <f t="shared" si="46"/>
        <v>32</v>
      </c>
      <c r="BN13" s="111">
        <v>10</v>
      </c>
      <c r="BO13" s="111">
        <f t="shared" si="21"/>
        <v>0</v>
      </c>
      <c r="BP13" s="111">
        <f t="shared" si="47"/>
        <v>32</v>
      </c>
      <c r="BQ13" s="112">
        <v>10</v>
      </c>
      <c r="BR13" s="112">
        <f t="shared" si="22"/>
        <v>0</v>
      </c>
      <c r="BS13" s="112">
        <f t="shared" si="48"/>
        <v>32</v>
      </c>
      <c r="BT13" s="113">
        <v>10</v>
      </c>
      <c r="BU13" s="37">
        <f t="shared" si="1"/>
        <v>0</v>
      </c>
      <c r="BV13" s="37">
        <f t="shared" si="49"/>
        <v>32</v>
      </c>
      <c r="BW13" s="114">
        <v>10</v>
      </c>
      <c r="BX13" s="115">
        <f t="shared" si="23"/>
        <v>0</v>
      </c>
      <c r="BY13" s="115">
        <f t="shared" si="50"/>
        <v>32</v>
      </c>
      <c r="BZ13" s="116">
        <v>10</v>
      </c>
      <c r="CA13" s="87">
        <v>0</v>
      </c>
      <c r="CB13" s="87">
        <f t="shared" si="51"/>
        <v>32</v>
      </c>
      <c r="CC13" s="117">
        <v>10</v>
      </c>
      <c r="CD13" s="117"/>
      <c r="CF13">
        <v>16</v>
      </c>
      <c r="CG13">
        <f t="shared" si="52"/>
        <v>5</v>
      </c>
      <c r="CI13">
        <f t="shared" si="53"/>
        <v>2.7142857142857144</v>
      </c>
      <c r="CK13" s="3">
        <f>G13 + J13 + M13 + P13</f>
        <v>0</v>
      </c>
      <c r="CQ13" s="3">
        <f>F13</f>
        <v>9</v>
      </c>
      <c r="CR13" s="3">
        <f t="shared" si="54"/>
        <v>30</v>
      </c>
      <c r="CS13" s="3">
        <f t="shared" si="24"/>
        <v>9</v>
      </c>
      <c r="CT13" s="3">
        <f t="shared" si="55"/>
        <v>30</v>
      </c>
      <c r="CU13" s="3">
        <f t="shared" si="25"/>
        <v>9</v>
      </c>
      <c r="CV13" s="3">
        <f t="shared" si="56"/>
        <v>30</v>
      </c>
      <c r="CW13" s="3">
        <f t="shared" si="26"/>
        <v>9</v>
      </c>
      <c r="CX13" s="3">
        <f t="shared" si="57"/>
        <v>30</v>
      </c>
    </row>
    <row r="14" spans="1:107">
      <c r="B14" s="7">
        <v>43911</v>
      </c>
      <c r="C14" s="121">
        <v>9</v>
      </c>
      <c r="D14" s="107">
        <f t="shared" si="58"/>
        <v>1</v>
      </c>
      <c r="E14" s="61">
        <f t="shared" si="27"/>
        <v>38</v>
      </c>
      <c r="F14" s="119">
        <v>8</v>
      </c>
      <c r="G14" s="61">
        <f t="shared" si="2"/>
        <v>0</v>
      </c>
      <c r="H14" s="66">
        <f t="shared" si="28"/>
        <v>38</v>
      </c>
      <c r="I14" s="110">
        <v>8</v>
      </c>
      <c r="J14" s="66">
        <f t="shared" si="3"/>
        <v>0</v>
      </c>
      <c r="K14" s="66">
        <f t="shared" si="29"/>
        <v>38</v>
      </c>
      <c r="L14" s="104">
        <v>8</v>
      </c>
      <c r="M14" s="66">
        <f t="shared" si="4"/>
        <v>0</v>
      </c>
      <c r="N14" s="61">
        <f t="shared" si="30"/>
        <v>38</v>
      </c>
      <c r="O14" s="103">
        <v>8</v>
      </c>
      <c r="P14" s="61">
        <f t="shared" si="5"/>
        <v>0</v>
      </c>
      <c r="Q14" s="61">
        <f t="shared" si="31"/>
        <v>38</v>
      </c>
      <c r="R14" s="102">
        <v>8</v>
      </c>
      <c r="S14" s="66">
        <f t="shared" si="6"/>
        <v>0</v>
      </c>
      <c r="T14" s="61">
        <f t="shared" si="32"/>
        <v>38</v>
      </c>
      <c r="U14" s="95">
        <v>8</v>
      </c>
      <c r="V14" s="66">
        <f t="shared" si="7"/>
        <v>0</v>
      </c>
      <c r="W14" s="66">
        <f t="shared" si="33"/>
        <v>38</v>
      </c>
      <c r="X14" s="94">
        <v>8</v>
      </c>
      <c r="Y14" s="61">
        <f t="shared" si="8"/>
        <v>0</v>
      </c>
      <c r="Z14" s="61">
        <f t="shared" si="34"/>
        <v>38</v>
      </c>
      <c r="AA14" s="93">
        <v>8</v>
      </c>
      <c r="AB14" s="61">
        <f t="shared" si="9"/>
        <v>0</v>
      </c>
      <c r="AC14" s="66">
        <f t="shared" si="35"/>
        <v>38</v>
      </c>
      <c r="AD14" s="92">
        <v>8</v>
      </c>
      <c r="AE14" s="66">
        <f t="shared" si="10"/>
        <v>0</v>
      </c>
      <c r="AF14" s="66">
        <f t="shared" si="11"/>
        <v>38</v>
      </c>
      <c r="AG14" s="89">
        <v>8</v>
      </c>
      <c r="AH14" s="61">
        <f t="shared" si="0"/>
        <v>0</v>
      </c>
      <c r="AI14" s="66">
        <f t="shared" si="36"/>
        <v>38</v>
      </c>
      <c r="AJ14" s="91">
        <v>8</v>
      </c>
      <c r="AK14" s="61">
        <f t="shared" si="12"/>
        <v>0</v>
      </c>
      <c r="AL14" s="66">
        <f t="shared" si="37"/>
        <v>38</v>
      </c>
      <c r="AM14" s="82">
        <v>8</v>
      </c>
      <c r="AN14" s="61">
        <f t="shared" si="13"/>
        <v>1</v>
      </c>
      <c r="AO14" s="66">
        <f t="shared" si="38"/>
        <v>38</v>
      </c>
      <c r="AP14" s="78">
        <v>7</v>
      </c>
      <c r="AQ14" s="66">
        <f t="shared" si="14"/>
        <v>0</v>
      </c>
      <c r="AR14" s="66">
        <f t="shared" si="39"/>
        <v>38</v>
      </c>
      <c r="AS14" s="75">
        <v>7</v>
      </c>
      <c r="AT14" s="66">
        <f t="shared" si="15"/>
        <v>0</v>
      </c>
      <c r="AU14" s="66">
        <f t="shared" si="40"/>
        <v>38</v>
      </c>
      <c r="AV14" s="72">
        <v>7</v>
      </c>
      <c r="AW14" s="72">
        <f t="shared" si="16"/>
        <v>0</v>
      </c>
      <c r="AX14" s="61">
        <f t="shared" si="41"/>
        <v>38</v>
      </c>
      <c r="AY14" s="71">
        <v>7</v>
      </c>
      <c r="AZ14" s="71">
        <f t="shared" si="17"/>
        <v>0</v>
      </c>
      <c r="BA14" s="61">
        <f t="shared" si="42"/>
        <v>38</v>
      </c>
      <c r="BB14" s="68">
        <v>7</v>
      </c>
      <c r="BC14" s="68">
        <f t="shared" si="18"/>
        <v>0</v>
      </c>
      <c r="BD14" s="61">
        <f t="shared" si="43"/>
        <v>38</v>
      </c>
      <c r="BE14" s="59">
        <v>7</v>
      </c>
      <c r="BF14" s="61">
        <f t="shared" si="19"/>
        <v>0</v>
      </c>
      <c r="BG14" s="66">
        <f t="shared" si="44"/>
        <v>38</v>
      </c>
      <c r="BH14" s="2">
        <v>7</v>
      </c>
      <c r="BI14" s="2">
        <f>BH14-BK14</f>
        <v>0</v>
      </c>
      <c r="BJ14" s="2">
        <f t="shared" si="45"/>
        <v>38</v>
      </c>
      <c r="BK14" s="55">
        <v>7</v>
      </c>
      <c r="BL14" s="108">
        <f t="shared" si="20"/>
        <v>0</v>
      </c>
      <c r="BM14" s="108">
        <f t="shared" si="46"/>
        <v>39</v>
      </c>
      <c r="BN14" s="111">
        <v>7</v>
      </c>
      <c r="BO14" s="111">
        <f t="shared" si="21"/>
        <v>0</v>
      </c>
      <c r="BP14" s="111">
        <f t="shared" si="47"/>
        <v>39</v>
      </c>
      <c r="BQ14" s="112">
        <v>7</v>
      </c>
      <c r="BR14" s="112">
        <f t="shared" si="22"/>
        <v>0</v>
      </c>
      <c r="BS14" s="112">
        <f t="shared" si="48"/>
        <v>39</v>
      </c>
      <c r="BT14" s="113">
        <v>7</v>
      </c>
      <c r="BU14" s="37">
        <f t="shared" si="1"/>
        <v>0</v>
      </c>
      <c r="BV14" s="37">
        <f t="shared" si="49"/>
        <v>39</v>
      </c>
      <c r="BW14" s="114">
        <v>7</v>
      </c>
      <c r="BX14" s="115">
        <f t="shared" si="23"/>
        <v>0</v>
      </c>
      <c r="BY14" s="115">
        <f t="shared" si="50"/>
        <v>39</v>
      </c>
      <c r="BZ14" s="116">
        <v>7</v>
      </c>
      <c r="CA14" s="87">
        <v>0</v>
      </c>
      <c r="CB14" s="87">
        <f t="shared" si="51"/>
        <v>39</v>
      </c>
      <c r="CC14" s="117">
        <v>7</v>
      </c>
      <c r="CD14" s="117"/>
      <c r="CE14" s="12"/>
      <c r="CF14">
        <v>20</v>
      </c>
      <c r="CG14">
        <f t="shared" si="52"/>
        <v>4</v>
      </c>
      <c r="CI14">
        <f t="shared" si="53"/>
        <v>4.1428571428571432</v>
      </c>
      <c r="CK14" s="3">
        <f>G14 + J14 + M14 + P14</f>
        <v>0</v>
      </c>
      <c r="CQ14" s="3">
        <f>F14</f>
        <v>8</v>
      </c>
      <c r="CR14" s="3">
        <f t="shared" si="54"/>
        <v>38</v>
      </c>
      <c r="CS14" s="3">
        <f t="shared" si="24"/>
        <v>8</v>
      </c>
      <c r="CT14" s="3">
        <f t="shared" si="55"/>
        <v>38</v>
      </c>
      <c r="CU14" s="3">
        <f t="shared" si="25"/>
        <v>8</v>
      </c>
      <c r="CV14" s="3">
        <f t="shared" si="56"/>
        <v>38</v>
      </c>
      <c r="CW14" s="3">
        <f t="shared" si="26"/>
        <v>8</v>
      </c>
      <c r="CX14" s="3">
        <f t="shared" si="57"/>
        <v>38</v>
      </c>
    </row>
    <row r="15" spans="1:107">
      <c r="B15" s="7">
        <v>43912</v>
      </c>
      <c r="C15" s="121">
        <v>10</v>
      </c>
      <c r="D15" s="107">
        <f t="shared" si="58"/>
        <v>-1</v>
      </c>
      <c r="E15" s="61">
        <f t="shared" si="27"/>
        <v>49</v>
      </c>
      <c r="F15" s="119">
        <v>11</v>
      </c>
      <c r="G15" s="61">
        <f t="shared" si="2"/>
        <v>0</v>
      </c>
      <c r="H15" s="66">
        <f t="shared" si="28"/>
        <v>49</v>
      </c>
      <c r="I15" s="110">
        <v>11</v>
      </c>
      <c r="J15" s="66">
        <f t="shared" si="3"/>
        <v>0</v>
      </c>
      <c r="K15" s="66">
        <f t="shared" si="29"/>
        <v>49</v>
      </c>
      <c r="L15" s="104">
        <v>11</v>
      </c>
      <c r="M15" s="66">
        <f t="shared" si="4"/>
        <v>0</v>
      </c>
      <c r="N15" s="61">
        <f t="shared" si="30"/>
        <v>49</v>
      </c>
      <c r="O15" s="103">
        <v>11</v>
      </c>
      <c r="P15" s="61">
        <f t="shared" si="5"/>
        <v>-1</v>
      </c>
      <c r="Q15" s="61">
        <f t="shared" si="31"/>
        <v>50</v>
      </c>
      <c r="R15" s="102">
        <v>12</v>
      </c>
      <c r="S15" s="66">
        <f t="shared" si="6"/>
        <v>0</v>
      </c>
      <c r="T15" s="61">
        <f t="shared" si="32"/>
        <v>50</v>
      </c>
      <c r="U15" s="95">
        <v>12</v>
      </c>
      <c r="V15" s="66">
        <f t="shared" si="7"/>
        <v>0</v>
      </c>
      <c r="W15" s="66">
        <f t="shared" si="33"/>
        <v>50</v>
      </c>
      <c r="X15" s="94">
        <v>12</v>
      </c>
      <c r="Y15" s="61">
        <f t="shared" si="8"/>
        <v>0</v>
      </c>
      <c r="Z15" s="61">
        <f t="shared" si="34"/>
        <v>50</v>
      </c>
      <c r="AA15" s="93">
        <v>12</v>
      </c>
      <c r="AB15" s="61">
        <f t="shared" si="9"/>
        <v>0</v>
      </c>
      <c r="AC15" s="66">
        <f t="shared" si="35"/>
        <v>50</v>
      </c>
      <c r="AD15" s="92">
        <v>12</v>
      </c>
      <c r="AE15" s="66">
        <f t="shared" si="10"/>
        <v>0</v>
      </c>
      <c r="AF15" s="66">
        <f t="shared" si="11"/>
        <v>50</v>
      </c>
      <c r="AG15" s="89">
        <v>12</v>
      </c>
      <c r="AH15" s="61">
        <f t="shared" si="0"/>
        <v>0</v>
      </c>
      <c r="AI15" s="66">
        <f t="shared" si="36"/>
        <v>50</v>
      </c>
      <c r="AJ15" s="91">
        <v>12</v>
      </c>
      <c r="AK15" s="61">
        <f t="shared" si="12"/>
        <v>0</v>
      </c>
      <c r="AL15" s="66">
        <f t="shared" si="37"/>
        <v>50</v>
      </c>
      <c r="AM15" s="82">
        <v>12</v>
      </c>
      <c r="AN15" s="61">
        <f t="shared" si="13"/>
        <v>0</v>
      </c>
      <c r="AO15" s="66">
        <f t="shared" si="38"/>
        <v>50</v>
      </c>
      <c r="AP15" s="78">
        <v>12</v>
      </c>
      <c r="AQ15" s="66">
        <f t="shared" si="14"/>
        <v>0</v>
      </c>
      <c r="AR15" s="66">
        <f t="shared" si="39"/>
        <v>50</v>
      </c>
      <c r="AS15" s="75">
        <v>12</v>
      </c>
      <c r="AT15" s="66">
        <f t="shared" si="15"/>
        <v>0</v>
      </c>
      <c r="AU15" s="66">
        <f t="shared" si="40"/>
        <v>50</v>
      </c>
      <c r="AV15" s="72">
        <v>12</v>
      </c>
      <c r="AW15" s="72">
        <f t="shared" si="16"/>
        <v>0</v>
      </c>
      <c r="AX15" s="61">
        <f t="shared" si="41"/>
        <v>50</v>
      </c>
      <c r="AY15" s="71">
        <v>12</v>
      </c>
      <c r="AZ15" s="71">
        <f t="shared" si="17"/>
        <v>0</v>
      </c>
      <c r="BA15" s="61">
        <f t="shared" si="42"/>
        <v>50</v>
      </c>
      <c r="BB15" s="68">
        <v>12</v>
      </c>
      <c r="BC15" s="68">
        <f t="shared" si="18"/>
        <v>0</v>
      </c>
      <c r="BD15" s="61">
        <f t="shared" si="43"/>
        <v>50</v>
      </c>
      <c r="BE15" s="59">
        <v>12</v>
      </c>
      <c r="BF15" s="61">
        <f t="shared" si="19"/>
        <v>0</v>
      </c>
      <c r="BG15" s="66">
        <f t="shared" si="44"/>
        <v>50</v>
      </c>
      <c r="BH15" s="2">
        <v>12</v>
      </c>
      <c r="BI15" s="2">
        <f>BH15-BK15</f>
        <v>0</v>
      </c>
      <c r="BJ15" s="2">
        <f t="shared" si="45"/>
        <v>50</v>
      </c>
      <c r="BK15" s="55">
        <v>12</v>
      </c>
      <c r="BL15" s="108">
        <f t="shared" si="20"/>
        <v>0</v>
      </c>
      <c r="BM15" s="108">
        <f t="shared" si="46"/>
        <v>51</v>
      </c>
      <c r="BN15" s="111">
        <v>12</v>
      </c>
      <c r="BO15" s="111">
        <f t="shared" si="21"/>
        <v>0</v>
      </c>
      <c r="BP15" s="111">
        <f t="shared" si="47"/>
        <v>51</v>
      </c>
      <c r="BQ15" s="112">
        <v>12</v>
      </c>
      <c r="BR15" s="112">
        <f t="shared" si="22"/>
        <v>0</v>
      </c>
      <c r="BS15" s="112">
        <f t="shared" si="48"/>
        <v>51</v>
      </c>
      <c r="BT15" s="113">
        <v>12</v>
      </c>
      <c r="BU15" s="37">
        <f t="shared" si="1"/>
        <v>0</v>
      </c>
      <c r="BV15" s="37">
        <f t="shared" si="49"/>
        <v>51</v>
      </c>
      <c r="BW15" s="114">
        <v>12</v>
      </c>
      <c r="BX15" s="115">
        <f t="shared" si="23"/>
        <v>0</v>
      </c>
      <c r="BY15" s="115">
        <f t="shared" si="50"/>
        <v>51</v>
      </c>
      <c r="BZ15" s="116">
        <v>12</v>
      </c>
      <c r="CA15" s="87">
        <f t="shared" ref="CA15:CA33" si="59">BZ15-CC15</f>
        <v>1</v>
      </c>
      <c r="CB15" s="87">
        <f t="shared" si="51"/>
        <v>50</v>
      </c>
      <c r="CC15" s="117">
        <v>11</v>
      </c>
      <c r="CD15" s="117"/>
      <c r="CF15">
        <v>21</v>
      </c>
      <c r="CG15">
        <f t="shared" si="52"/>
        <v>1</v>
      </c>
      <c r="CI15">
        <f t="shared" si="53"/>
        <v>7.4285714285714288</v>
      </c>
      <c r="CK15" s="3">
        <f>G15 + J15 + M15 + P15</f>
        <v>-1</v>
      </c>
      <c r="CQ15" s="3">
        <f>F15</f>
        <v>11</v>
      </c>
      <c r="CR15" s="3">
        <f t="shared" si="54"/>
        <v>49</v>
      </c>
      <c r="CS15" s="3">
        <f t="shared" si="24"/>
        <v>11</v>
      </c>
      <c r="CT15" s="3">
        <f t="shared" si="55"/>
        <v>49</v>
      </c>
      <c r="CU15" s="3">
        <f t="shared" si="25"/>
        <v>11</v>
      </c>
      <c r="CV15" s="3">
        <f t="shared" si="56"/>
        <v>49</v>
      </c>
      <c r="CW15" s="3">
        <f t="shared" si="26"/>
        <v>11</v>
      </c>
      <c r="CX15" s="3">
        <f t="shared" si="57"/>
        <v>49</v>
      </c>
    </row>
    <row r="16" spans="1:107">
      <c r="B16" s="7">
        <v>43913</v>
      </c>
      <c r="C16" s="121">
        <v>11</v>
      </c>
      <c r="D16" s="107">
        <f t="shared" si="58"/>
        <v>0</v>
      </c>
      <c r="E16" s="61">
        <f t="shared" si="27"/>
        <v>60</v>
      </c>
      <c r="F16" s="119">
        <v>11</v>
      </c>
      <c r="G16" s="61">
        <f t="shared" si="2"/>
        <v>0</v>
      </c>
      <c r="H16" s="66">
        <f t="shared" si="28"/>
        <v>60</v>
      </c>
      <c r="I16" s="110">
        <v>11</v>
      </c>
      <c r="J16" s="66">
        <f t="shared" si="3"/>
        <v>0</v>
      </c>
      <c r="K16" s="66">
        <f t="shared" si="29"/>
        <v>60</v>
      </c>
      <c r="L16" s="104">
        <v>11</v>
      </c>
      <c r="M16" s="66">
        <f t="shared" si="4"/>
        <v>0</v>
      </c>
      <c r="N16" s="61">
        <f t="shared" si="30"/>
        <v>60</v>
      </c>
      <c r="O16" s="103">
        <v>11</v>
      </c>
      <c r="P16" s="61">
        <f t="shared" si="5"/>
        <v>0</v>
      </c>
      <c r="Q16" s="61">
        <f t="shared" si="31"/>
        <v>61</v>
      </c>
      <c r="R16" s="102">
        <v>11</v>
      </c>
      <c r="S16" s="66">
        <f t="shared" si="6"/>
        <v>0</v>
      </c>
      <c r="T16" s="61">
        <f t="shared" si="32"/>
        <v>61</v>
      </c>
      <c r="U16" s="95">
        <v>11</v>
      </c>
      <c r="V16" s="66">
        <f t="shared" si="7"/>
        <v>0</v>
      </c>
      <c r="W16" s="66">
        <f t="shared" si="33"/>
        <v>61</v>
      </c>
      <c r="X16" s="94">
        <v>11</v>
      </c>
      <c r="Y16" s="61">
        <f t="shared" si="8"/>
        <v>0</v>
      </c>
      <c r="Z16" s="61">
        <f t="shared" si="34"/>
        <v>61</v>
      </c>
      <c r="AA16" s="93">
        <v>11</v>
      </c>
      <c r="AB16" s="61">
        <f t="shared" si="9"/>
        <v>0</v>
      </c>
      <c r="AC16" s="66">
        <f t="shared" si="35"/>
        <v>61</v>
      </c>
      <c r="AD16" s="92">
        <v>11</v>
      </c>
      <c r="AE16" s="66">
        <f t="shared" si="10"/>
        <v>0</v>
      </c>
      <c r="AF16" s="66">
        <f t="shared" si="11"/>
        <v>61</v>
      </c>
      <c r="AG16" s="89">
        <v>11</v>
      </c>
      <c r="AH16" s="61">
        <f t="shared" si="0"/>
        <v>0</v>
      </c>
      <c r="AI16" s="66">
        <f t="shared" si="36"/>
        <v>61</v>
      </c>
      <c r="AJ16" s="91">
        <v>11</v>
      </c>
      <c r="AK16" s="61">
        <f t="shared" si="12"/>
        <v>0</v>
      </c>
      <c r="AL16" s="66">
        <f t="shared" si="37"/>
        <v>61</v>
      </c>
      <c r="AM16" s="82">
        <v>11</v>
      </c>
      <c r="AN16" s="61">
        <f t="shared" si="13"/>
        <v>0</v>
      </c>
      <c r="AO16" s="66">
        <f t="shared" si="38"/>
        <v>61</v>
      </c>
      <c r="AP16" s="78">
        <v>11</v>
      </c>
      <c r="AQ16" s="66">
        <f t="shared" si="14"/>
        <v>0</v>
      </c>
      <c r="AR16" s="66">
        <f t="shared" si="39"/>
        <v>61</v>
      </c>
      <c r="AS16" s="75">
        <v>11</v>
      </c>
      <c r="AT16" s="66">
        <f t="shared" si="15"/>
        <v>0</v>
      </c>
      <c r="AU16" s="66">
        <f t="shared" si="40"/>
        <v>61</v>
      </c>
      <c r="AV16" s="72">
        <v>11</v>
      </c>
      <c r="AW16" s="72">
        <f t="shared" si="16"/>
        <v>0</v>
      </c>
      <c r="AX16" s="61">
        <f t="shared" si="41"/>
        <v>61</v>
      </c>
      <c r="AY16" s="71">
        <v>11</v>
      </c>
      <c r="AZ16" s="71">
        <f t="shared" si="17"/>
        <v>0</v>
      </c>
      <c r="BA16" s="61">
        <f t="shared" si="42"/>
        <v>61</v>
      </c>
      <c r="BB16" s="68">
        <v>11</v>
      </c>
      <c r="BC16" s="68">
        <f t="shared" si="18"/>
        <v>0</v>
      </c>
      <c r="BD16" s="61">
        <f t="shared" si="43"/>
        <v>61</v>
      </c>
      <c r="BE16" s="59">
        <v>11</v>
      </c>
      <c r="BF16" s="61">
        <f t="shared" si="19"/>
        <v>0</v>
      </c>
      <c r="BG16" s="66">
        <f t="shared" si="44"/>
        <v>61</v>
      </c>
      <c r="BH16" s="2">
        <v>11</v>
      </c>
      <c r="BI16" s="2">
        <f>BH16-BK16</f>
        <v>0</v>
      </c>
      <c r="BJ16" s="2">
        <f t="shared" si="45"/>
        <v>61</v>
      </c>
      <c r="BK16" s="55">
        <v>11</v>
      </c>
      <c r="BL16" s="108">
        <f t="shared" si="20"/>
        <v>0</v>
      </c>
      <c r="BM16" s="108">
        <f t="shared" si="46"/>
        <v>62</v>
      </c>
      <c r="BN16" s="111">
        <v>11</v>
      </c>
      <c r="BO16" s="111">
        <f t="shared" si="21"/>
        <v>0</v>
      </c>
      <c r="BP16" s="111">
        <f t="shared" si="47"/>
        <v>62</v>
      </c>
      <c r="BQ16" s="112">
        <v>11</v>
      </c>
      <c r="BR16" s="112">
        <f t="shared" si="22"/>
        <v>0</v>
      </c>
      <c r="BS16" s="112">
        <f t="shared" si="48"/>
        <v>62</v>
      </c>
      <c r="BT16" s="113">
        <v>11</v>
      </c>
      <c r="BU16" s="37">
        <f t="shared" si="1"/>
        <v>0</v>
      </c>
      <c r="BV16" s="37">
        <f t="shared" si="49"/>
        <v>62</v>
      </c>
      <c r="BW16" s="114">
        <v>11</v>
      </c>
      <c r="BX16" s="115">
        <f t="shared" si="23"/>
        <v>0</v>
      </c>
      <c r="BY16" s="115">
        <f t="shared" si="50"/>
        <v>62</v>
      </c>
      <c r="BZ16" s="116">
        <v>11</v>
      </c>
      <c r="CA16" s="87">
        <f t="shared" si="59"/>
        <v>0</v>
      </c>
      <c r="CB16" s="87">
        <f t="shared" si="51"/>
        <v>61</v>
      </c>
      <c r="CC16" s="117">
        <v>11</v>
      </c>
      <c r="CD16" s="117"/>
      <c r="CF16">
        <v>25</v>
      </c>
      <c r="CG16">
        <f t="shared" si="52"/>
        <v>4</v>
      </c>
      <c r="CI16">
        <f t="shared" si="53"/>
        <v>9.4285714285714288</v>
      </c>
      <c r="CK16" s="3">
        <f>G16 + J16 + M16 + P16</f>
        <v>0</v>
      </c>
      <c r="CQ16" s="3">
        <f>F16</f>
        <v>11</v>
      </c>
      <c r="CR16" s="3">
        <f t="shared" si="54"/>
        <v>60</v>
      </c>
      <c r="CS16" s="3">
        <f t="shared" si="24"/>
        <v>11</v>
      </c>
      <c r="CT16" s="3">
        <f t="shared" si="55"/>
        <v>60</v>
      </c>
      <c r="CU16" s="3">
        <f t="shared" si="25"/>
        <v>11</v>
      </c>
      <c r="CV16" s="3">
        <f t="shared" si="56"/>
        <v>60</v>
      </c>
      <c r="CW16" s="3">
        <f t="shared" si="26"/>
        <v>11</v>
      </c>
      <c r="CX16" s="3">
        <f t="shared" si="57"/>
        <v>60</v>
      </c>
    </row>
    <row r="17" spans="2:111">
      <c r="B17" s="7">
        <v>43914</v>
      </c>
      <c r="C17" s="121">
        <v>20</v>
      </c>
      <c r="D17" s="107">
        <f t="shared" si="58"/>
        <v>-1</v>
      </c>
      <c r="E17" s="61">
        <f t="shared" si="27"/>
        <v>81</v>
      </c>
      <c r="F17" s="119">
        <v>21</v>
      </c>
      <c r="G17" s="61">
        <f t="shared" si="2"/>
        <v>0</v>
      </c>
      <c r="H17" s="66">
        <f t="shared" si="28"/>
        <v>81</v>
      </c>
      <c r="I17" s="110">
        <v>21</v>
      </c>
      <c r="J17" s="66">
        <f t="shared" si="3"/>
        <v>0</v>
      </c>
      <c r="K17" s="66">
        <f t="shared" si="29"/>
        <v>81</v>
      </c>
      <c r="L17" s="104">
        <v>21</v>
      </c>
      <c r="M17" s="66">
        <f t="shared" si="4"/>
        <v>0</v>
      </c>
      <c r="N17" s="61">
        <f t="shared" si="30"/>
        <v>81</v>
      </c>
      <c r="O17" s="103">
        <v>21</v>
      </c>
      <c r="P17" s="61">
        <f t="shared" si="5"/>
        <v>0</v>
      </c>
      <c r="Q17" s="61">
        <f t="shared" si="31"/>
        <v>82</v>
      </c>
      <c r="R17" s="102">
        <v>21</v>
      </c>
      <c r="S17" s="66">
        <f t="shared" si="6"/>
        <v>0</v>
      </c>
      <c r="T17" s="61">
        <f t="shared" si="32"/>
        <v>82</v>
      </c>
      <c r="U17" s="95">
        <v>21</v>
      </c>
      <c r="V17" s="66">
        <f t="shared" si="7"/>
        <v>0</v>
      </c>
      <c r="W17" s="66">
        <f t="shared" si="33"/>
        <v>82</v>
      </c>
      <c r="X17" s="94">
        <v>21</v>
      </c>
      <c r="Y17" s="61">
        <f t="shared" si="8"/>
        <v>0</v>
      </c>
      <c r="Z17" s="61">
        <f t="shared" si="34"/>
        <v>82</v>
      </c>
      <c r="AA17" s="93">
        <v>21</v>
      </c>
      <c r="AB17" s="61">
        <f t="shared" si="9"/>
        <v>1</v>
      </c>
      <c r="AC17" s="66">
        <f t="shared" si="35"/>
        <v>81</v>
      </c>
      <c r="AD17" s="92">
        <v>20</v>
      </c>
      <c r="AE17" s="66">
        <f t="shared" si="10"/>
        <v>0</v>
      </c>
      <c r="AF17" s="66">
        <f t="shared" si="11"/>
        <v>81</v>
      </c>
      <c r="AG17" s="89">
        <v>20</v>
      </c>
      <c r="AH17" s="61">
        <f t="shared" si="0"/>
        <v>0</v>
      </c>
      <c r="AI17" s="66">
        <f t="shared" si="36"/>
        <v>81</v>
      </c>
      <c r="AJ17" s="91">
        <v>20</v>
      </c>
      <c r="AK17" s="61">
        <f t="shared" si="12"/>
        <v>0</v>
      </c>
      <c r="AL17" s="66">
        <f t="shared" si="37"/>
        <v>81</v>
      </c>
      <c r="AM17" s="82">
        <v>20</v>
      </c>
      <c r="AN17" s="61">
        <f t="shared" si="13"/>
        <v>-1</v>
      </c>
      <c r="AO17" s="66">
        <f t="shared" si="38"/>
        <v>82</v>
      </c>
      <c r="AP17" s="78">
        <v>21</v>
      </c>
      <c r="AQ17" s="66">
        <f t="shared" si="14"/>
        <v>1</v>
      </c>
      <c r="AR17" s="66">
        <f t="shared" si="39"/>
        <v>81</v>
      </c>
      <c r="AS17" s="75">
        <v>20</v>
      </c>
      <c r="AT17" s="66">
        <f t="shared" si="15"/>
        <v>0</v>
      </c>
      <c r="AU17" s="66">
        <f t="shared" si="40"/>
        <v>81</v>
      </c>
      <c r="AV17" s="72">
        <v>20</v>
      </c>
      <c r="AW17" s="72">
        <f t="shared" si="16"/>
        <v>0</v>
      </c>
      <c r="AX17" s="61">
        <f t="shared" si="41"/>
        <v>81</v>
      </c>
      <c r="AY17" s="71">
        <v>20</v>
      </c>
      <c r="AZ17" s="71">
        <f t="shared" si="17"/>
        <v>0</v>
      </c>
      <c r="BA17" s="61">
        <f t="shared" si="42"/>
        <v>81</v>
      </c>
      <c r="BB17" s="68">
        <v>20</v>
      </c>
      <c r="BC17" s="68">
        <f t="shared" si="18"/>
        <v>0</v>
      </c>
      <c r="BD17" s="61">
        <f t="shared" si="43"/>
        <v>81</v>
      </c>
      <c r="BE17" s="59">
        <v>20</v>
      </c>
      <c r="BF17" s="61">
        <f t="shared" si="19"/>
        <v>0</v>
      </c>
      <c r="BG17" s="66">
        <f t="shared" si="44"/>
        <v>81</v>
      </c>
      <c r="BH17" s="2">
        <v>20</v>
      </c>
      <c r="BI17" s="2">
        <f>BH17-BK17</f>
        <v>0</v>
      </c>
      <c r="BJ17" s="2">
        <f t="shared" si="45"/>
        <v>81</v>
      </c>
      <c r="BK17" s="55">
        <v>20</v>
      </c>
      <c r="BL17" s="108">
        <f t="shared" si="20"/>
        <v>0</v>
      </c>
      <c r="BM17" s="108">
        <f t="shared" si="46"/>
        <v>82</v>
      </c>
      <c r="BN17" s="111">
        <v>20</v>
      </c>
      <c r="BO17" s="111">
        <f t="shared" si="21"/>
        <v>0</v>
      </c>
      <c r="BP17" s="111">
        <f t="shared" si="47"/>
        <v>82</v>
      </c>
      <c r="BQ17" s="112">
        <v>20</v>
      </c>
      <c r="BR17" s="112">
        <f t="shared" si="22"/>
        <v>0</v>
      </c>
      <c r="BS17" s="112">
        <f t="shared" si="48"/>
        <v>82</v>
      </c>
      <c r="BT17" s="113">
        <v>20</v>
      </c>
      <c r="BU17" s="37">
        <f t="shared" si="1"/>
        <v>0</v>
      </c>
      <c r="BV17" s="37">
        <f t="shared" si="49"/>
        <v>82</v>
      </c>
      <c r="BW17" s="114">
        <v>20</v>
      </c>
      <c r="BX17" s="115">
        <f t="shared" si="23"/>
        <v>0</v>
      </c>
      <c r="BY17" s="115">
        <f t="shared" si="50"/>
        <v>82</v>
      </c>
      <c r="BZ17" s="116">
        <v>20</v>
      </c>
      <c r="CA17" s="87">
        <f t="shared" si="59"/>
        <v>2</v>
      </c>
      <c r="CB17" s="87">
        <f t="shared" si="51"/>
        <v>79</v>
      </c>
      <c r="CC17" s="117">
        <v>18</v>
      </c>
      <c r="CD17" s="117"/>
      <c r="CF17">
        <v>36</v>
      </c>
      <c r="CG17">
        <f t="shared" si="52"/>
        <v>11</v>
      </c>
      <c r="CI17">
        <f t="shared" si="53"/>
        <v>12.714285714285714</v>
      </c>
      <c r="CK17" s="3">
        <f>G17 + J17 + M17 + P17</f>
        <v>0</v>
      </c>
      <c r="CQ17" s="3">
        <f>F17</f>
        <v>21</v>
      </c>
      <c r="CR17" s="3">
        <f t="shared" si="54"/>
        <v>81</v>
      </c>
      <c r="CS17" s="3">
        <f t="shared" si="24"/>
        <v>21</v>
      </c>
      <c r="CT17" s="3">
        <f t="shared" si="55"/>
        <v>81</v>
      </c>
      <c r="CU17" s="3">
        <f t="shared" si="25"/>
        <v>21</v>
      </c>
      <c r="CV17" s="3">
        <f t="shared" si="56"/>
        <v>81</v>
      </c>
      <c r="CW17" s="3">
        <f t="shared" si="26"/>
        <v>21</v>
      </c>
      <c r="CX17" s="3">
        <f t="shared" si="57"/>
        <v>81</v>
      </c>
    </row>
    <row r="18" spans="2:111">
      <c r="B18" s="7">
        <v>43915</v>
      </c>
      <c r="C18" s="121">
        <v>17</v>
      </c>
      <c r="D18" s="107">
        <f t="shared" si="58"/>
        <v>-5</v>
      </c>
      <c r="E18" s="61">
        <f t="shared" si="27"/>
        <v>103</v>
      </c>
      <c r="F18" s="119">
        <v>22</v>
      </c>
      <c r="G18" s="61">
        <f t="shared" si="2"/>
        <v>0</v>
      </c>
      <c r="H18" s="66">
        <f t="shared" si="28"/>
        <v>103</v>
      </c>
      <c r="I18" s="110">
        <v>22</v>
      </c>
      <c r="J18" s="66">
        <f t="shared" si="3"/>
        <v>0</v>
      </c>
      <c r="K18" s="66">
        <f t="shared" si="29"/>
        <v>103</v>
      </c>
      <c r="L18" s="104">
        <v>22</v>
      </c>
      <c r="M18" s="66">
        <f t="shared" si="4"/>
        <v>0</v>
      </c>
      <c r="N18" s="61">
        <f t="shared" si="30"/>
        <v>103</v>
      </c>
      <c r="O18" s="103">
        <v>22</v>
      </c>
      <c r="P18" s="61">
        <f t="shared" si="5"/>
        <v>0</v>
      </c>
      <c r="Q18" s="61">
        <f t="shared" si="31"/>
        <v>104</v>
      </c>
      <c r="R18" s="102">
        <v>22</v>
      </c>
      <c r="S18" s="66">
        <f t="shared" si="6"/>
        <v>0</v>
      </c>
      <c r="T18" s="61">
        <f t="shared" si="32"/>
        <v>104</v>
      </c>
      <c r="U18" s="95">
        <v>22</v>
      </c>
      <c r="V18" s="66">
        <f t="shared" si="7"/>
        <v>0</v>
      </c>
      <c r="W18" s="66">
        <f t="shared" si="33"/>
        <v>104</v>
      </c>
      <c r="X18" s="94">
        <v>22</v>
      </c>
      <c r="Y18" s="61">
        <f t="shared" si="8"/>
        <v>0</v>
      </c>
      <c r="Z18" s="61">
        <f t="shared" si="34"/>
        <v>104</v>
      </c>
      <c r="AA18" s="93">
        <v>22</v>
      </c>
      <c r="AB18" s="61">
        <f t="shared" si="9"/>
        <v>-1</v>
      </c>
      <c r="AC18" s="66">
        <f t="shared" si="35"/>
        <v>104</v>
      </c>
      <c r="AD18" s="92">
        <v>23</v>
      </c>
      <c r="AE18" s="66">
        <f t="shared" si="10"/>
        <v>0</v>
      </c>
      <c r="AF18" s="66">
        <f t="shared" si="11"/>
        <v>104</v>
      </c>
      <c r="AG18" s="89">
        <v>23</v>
      </c>
      <c r="AH18" s="61">
        <f t="shared" si="0"/>
        <v>0</v>
      </c>
      <c r="AI18" s="66">
        <f t="shared" si="36"/>
        <v>104</v>
      </c>
      <c r="AJ18" s="91">
        <v>23</v>
      </c>
      <c r="AK18" s="61">
        <f t="shared" si="12"/>
        <v>0</v>
      </c>
      <c r="AL18" s="66">
        <f t="shared" si="37"/>
        <v>104</v>
      </c>
      <c r="AM18" s="82">
        <v>23</v>
      </c>
      <c r="AN18" s="61">
        <f t="shared" si="13"/>
        <v>-1</v>
      </c>
      <c r="AO18" s="66">
        <f t="shared" si="38"/>
        <v>106</v>
      </c>
      <c r="AP18" s="78">
        <v>24</v>
      </c>
      <c r="AQ18" s="66">
        <f t="shared" si="14"/>
        <v>-1</v>
      </c>
      <c r="AR18" s="66">
        <f t="shared" si="39"/>
        <v>106</v>
      </c>
      <c r="AS18" s="75">
        <v>25</v>
      </c>
      <c r="AT18" s="66">
        <f t="shared" si="15"/>
        <v>0</v>
      </c>
      <c r="AU18" s="66">
        <f t="shared" si="40"/>
        <v>106</v>
      </c>
      <c r="AV18" s="72">
        <v>25</v>
      </c>
      <c r="AW18" s="72">
        <f t="shared" si="16"/>
        <v>0</v>
      </c>
      <c r="AX18" s="61">
        <f t="shared" si="41"/>
        <v>106</v>
      </c>
      <c r="AY18" s="71">
        <v>25</v>
      </c>
      <c r="AZ18" s="71">
        <f t="shared" si="17"/>
        <v>0</v>
      </c>
      <c r="BA18" s="61">
        <f t="shared" si="42"/>
        <v>106</v>
      </c>
      <c r="BB18" s="68">
        <v>25</v>
      </c>
      <c r="BC18" s="68">
        <f t="shared" si="18"/>
        <v>0</v>
      </c>
      <c r="BD18" s="61">
        <f t="shared" si="43"/>
        <v>106</v>
      </c>
      <c r="BE18" s="59">
        <v>25</v>
      </c>
      <c r="BF18" s="61">
        <f t="shared" si="19"/>
        <v>0</v>
      </c>
      <c r="BG18" s="66">
        <f t="shared" si="44"/>
        <v>106</v>
      </c>
      <c r="BH18" s="2">
        <v>25</v>
      </c>
      <c r="BI18" s="2">
        <f>BH18-BK18</f>
        <v>0</v>
      </c>
      <c r="BJ18" s="2">
        <f t="shared" si="45"/>
        <v>106</v>
      </c>
      <c r="BK18" s="55">
        <v>25</v>
      </c>
      <c r="BL18" s="108">
        <f t="shared" si="20"/>
        <v>0</v>
      </c>
      <c r="BM18" s="108">
        <f t="shared" si="46"/>
        <v>107</v>
      </c>
      <c r="BN18" s="111">
        <v>25</v>
      </c>
      <c r="BO18" s="111">
        <f t="shared" si="21"/>
        <v>0</v>
      </c>
      <c r="BP18" s="111">
        <f t="shared" si="47"/>
        <v>107</v>
      </c>
      <c r="BQ18" s="112">
        <v>25</v>
      </c>
      <c r="BR18" s="112">
        <f t="shared" si="22"/>
        <v>0</v>
      </c>
      <c r="BS18" s="112">
        <f t="shared" si="48"/>
        <v>107</v>
      </c>
      <c r="BT18" s="113">
        <v>25</v>
      </c>
      <c r="BU18" s="37">
        <f t="shared" si="1"/>
        <v>0</v>
      </c>
      <c r="BV18" s="37">
        <f t="shared" si="49"/>
        <v>107</v>
      </c>
      <c r="BW18" s="114">
        <v>25</v>
      </c>
      <c r="BX18" s="115">
        <f t="shared" si="23"/>
        <v>0</v>
      </c>
      <c r="BY18" s="115">
        <f t="shared" si="50"/>
        <v>107</v>
      </c>
      <c r="BZ18" s="116">
        <v>25</v>
      </c>
      <c r="CA18" s="87">
        <f t="shared" si="59"/>
        <v>0</v>
      </c>
      <c r="CB18" s="87">
        <f t="shared" si="51"/>
        <v>104</v>
      </c>
      <c r="CC18" s="117">
        <v>25</v>
      </c>
      <c r="CD18" s="117"/>
      <c r="CF18">
        <v>62</v>
      </c>
      <c r="CG18">
        <f t="shared" si="52"/>
        <v>26</v>
      </c>
      <c r="CI18">
        <f t="shared" si="53"/>
        <v>12.142857142857142</v>
      </c>
      <c r="CK18" s="3">
        <f>G18 + J18 + M18 + P18</f>
        <v>0</v>
      </c>
      <c r="CQ18" s="3">
        <f>F18</f>
        <v>22</v>
      </c>
      <c r="CR18" s="3">
        <f t="shared" si="54"/>
        <v>103</v>
      </c>
      <c r="CS18" s="3">
        <f t="shared" si="24"/>
        <v>22</v>
      </c>
      <c r="CT18" s="3">
        <f t="shared" si="55"/>
        <v>103</v>
      </c>
      <c r="CU18" s="3">
        <f t="shared" si="25"/>
        <v>22</v>
      </c>
      <c r="CV18" s="3">
        <f t="shared" si="56"/>
        <v>103</v>
      </c>
      <c r="CW18" s="3">
        <f t="shared" si="26"/>
        <v>22</v>
      </c>
      <c r="CX18" s="3">
        <f t="shared" si="57"/>
        <v>103</v>
      </c>
      <c r="CY18" s="63" t="s">
        <v>63</v>
      </c>
      <c r="CZ18" s="63" t="s">
        <v>64</v>
      </c>
      <c r="DA18" s="63" t="s">
        <v>65</v>
      </c>
      <c r="DB18" s="63" t="s">
        <v>66</v>
      </c>
      <c r="DC18" s="63" t="s">
        <v>67</v>
      </c>
      <c r="DD18" s="63" t="s">
        <v>68</v>
      </c>
      <c r="DE18" s="63" t="s">
        <v>69</v>
      </c>
      <c r="DF18" s="63" t="s">
        <v>70</v>
      </c>
    </row>
    <row r="19" spans="2:111">
      <c r="B19" s="7">
        <v>43916</v>
      </c>
      <c r="C19" s="121">
        <v>25</v>
      </c>
      <c r="D19" s="107">
        <f t="shared" si="58"/>
        <v>-6</v>
      </c>
      <c r="E19" s="61">
        <f t="shared" si="27"/>
        <v>134</v>
      </c>
      <c r="F19" s="119">
        <v>31</v>
      </c>
      <c r="G19" s="61">
        <f t="shared" si="2"/>
        <v>0</v>
      </c>
      <c r="H19" s="66">
        <f t="shared" si="28"/>
        <v>134</v>
      </c>
      <c r="I19" s="110">
        <v>31</v>
      </c>
      <c r="J19" s="66">
        <f t="shared" si="3"/>
        <v>0</v>
      </c>
      <c r="K19" s="66">
        <f t="shared" si="29"/>
        <v>134</v>
      </c>
      <c r="L19" s="104">
        <v>31</v>
      </c>
      <c r="M19" s="66">
        <f t="shared" si="4"/>
        <v>0</v>
      </c>
      <c r="N19" s="61">
        <f t="shared" si="30"/>
        <v>134</v>
      </c>
      <c r="O19" s="103">
        <v>31</v>
      </c>
      <c r="P19" s="61">
        <f t="shared" si="5"/>
        <v>0</v>
      </c>
      <c r="Q19" s="61">
        <f t="shared" si="31"/>
        <v>135</v>
      </c>
      <c r="R19" s="102">
        <v>31</v>
      </c>
      <c r="S19" s="66">
        <f t="shared" si="6"/>
        <v>0</v>
      </c>
      <c r="T19" s="61">
        <f t="shared" si="32"/>
        <v>135</v>
      </c>
      <c r="U19" s="95">
        <v>31</v>
      </c>
      <c r="V19" s="66">
        <f t="shared" si="7"/>
        <v>0</v>
      </c>
      <c r="W19" s="66">
        <f t="shared" si="33"/>
        <v>135</v>
      </c>
      <c r="X19" s="94">
        <v>31</v>
      </c>
      <c r="Y19" s="61">
        <f t="shared" si="8"/>
        <v>0</v>
      </c>
      <c r="Z19" s="61">
        <f t="shared" si="34"/>
        <v>135</v>
      </c>
      <c r="AA19" s="93">
        <v>31</v>
      </c>
      <c r="AB19" s="61">
        <f t="shared" si="9"/>
        <v>0</v>
      </c>
      <c r="AC19" s="66">
        <f t="shared" si="35"/>
        <v>135</v>
      </c>
      <c r="AD19" s="92">
        <v>31</v>
      </c>
      <c r="AE19" s="66">
        <f t="shared" si="10"/>
        <v>0</v>
      </c>
      <c r="AF19" s="66">
        <f t="shared" si="11"/>
        <v>135</v>
      </c>
      <c r="AG19" s="89">
        <v>31</v>
      </c>
      <c r="AH19" s="61">
        <f t="shared" si="0"/>
        <v>0</v>
      </c>
      <c r="AI19" s="66">
        <f t="shared" si="36"/>
        <v>135</v>
      </c>
      <c r="AJ19" s="91">
        <v>31</v>
      </c>
      <c r="AK19" s="61">
        <f t="shared" si="12"/>
        <v>0</v>
      </c>
      <c r="AL19" s="66">
        <f t="shared" si="37"/>
        <v>135</v>
      </c>
      <c r="AM19" s="82">
        <v>31</v>
      </c>
      <c r="AN19" s="61">
        <f t="shared" si="13"/>
        <v>2</v>
      </c>
      <c r="AO19" s="66">
        <f t="shared" si="38"/>
        <v>135</v>
      </c>
      <c r="AP19" s="78">
        <v>29</v>
      </c>
      <c r="AQ19" s="66">
        <f t="shared" si="14"/>
        <v>0</v>
      </c>
      <c r="AR19" s="66">
        <f t="shared" si="39"/>
        <v>135</v>
      </c>
      <c r="AS19" s="75">
        <v>29</v>
      </c>
      <c r="AT19" s="66">
        <f t="shared" si="15"/>
        <v>0</v>
      </c>
      <c r="AU19" s="66">
        <f t="shared" si="40"/>
        <v>135</v>
      </c>
      <c r="AV19" s="72">
        <v>29</v>
      </c>
      <c r="AW19" s="72">
        <f t="shared" si="16"/>
        <v>0</v>
      </c>
      <c r="AX19" s="61">
        <f t="shared" si="41"/>
        <v>135</v>
      </c>
      <c r="AY19" s="71">
        <v>29</v>
      </c>
      <c r="AZ19" s="71">
        <f t="shared" si="17"/>
        <v>0</v>
      </c>
      <c r="BA19" s="61">
        <f t="shared" si="42"/>
        <v>135</v>
      </c>
      <c r="BB19" s="68">
        <v>29</v>
      </c>
      <c r="BC19" s="68">
        <f t="shared" si="18"/>
        <v>-1</v>
      </c>
      <c r="BD19" s="61">
        <f t="shared" si="43"/>
        <v>136</v>
      </c>
      <c r="BE19" s="59">
        <v>30</v>
      </c>
      <c r="BF19" s="61">
        <f t="shared" si="19"/>
        <v>0</v>
      </c>
      <c r="BG19" s="66">
        <f t="shared" si="44"/>
        <v>136</v>
      </c>
      <c r="BH19" s="2">
        <v>30</v>
      </c>
      <c r="BI19" s="2">
        <f>BH19-BK19</f>
        <v>0</v>
      </c>
      <c r="BJ19" s="2">
        <f t="shared" si="45"/>
        <v>136</v>
      </c>
      <c r="BK19" s="55">
        <v>30</v>
      </c>
      <c r="BL19" s="108">
        <f t="shared" si="20"/>
        <v>0</v>
      </c>
      <c r="BM19" s="108">
        <f t="shared" si="46"/>
        <v>137</v>
      </c>
      <c r="BN19" s="111">
        <v>30</v>
      </c>
      <c r="BO19" s="111">
        <f t="shared" si="21"/>
        <v>0</v>
      </c>
      <c r="BP19" s="111">
        <f t="shared" si="47"/>
        <v>137</v>
      </c>
      <c r="BQ19" s="112">
        <v>30</v>
      </c>
      <c r="BR19" s="112">
        <f t="shared" si="22"/>
        <v>0</v>
      </c>
      <c r="BS19" s="112">
        <f t="shared" si="48"/>
        <v>137</v>
      </c>
      <c r="BT19" s="113">
        <v>30</v>
      </c>
      <c r="BU19" s="37">
        <f t="shared" si="1"/>
        <v>0</v>
      </c>
      <c r="BV19" s="37">
        <f t="shared" si="49"/>
        <v>137</v>
      </c>
      <c r="BW19" s="114">
        <v>30</v>
      </c>
      <c r="BX19" s="115">
        <f t="shared" si="23"/>
        <v>0</v>
      </c>
      <c r="BY19" s="115">
        <f t="shared" si="50"/>
        <v>137</v>
      </c>
      <c r="BZ19" s="116">
        <v>30</v>
      </c>
      <c r="CA19" s="87">
        <f t="shared" si="59"/>
        <v>1</v>
      </c>
      <c r="CB19" s="87">
        <f t="shared" si="51"/>
        <v>133</v>
      </c>
      <c r="CC19" s="117">
        <v>29</v>
      </c>
      <c r="CD19" s="117"/>
      <c r="CF19">
        <v>77</v>
      </c>
      <c r="CG19">
        <f t="shared" si="52"/>
        <v>15</v>
      </c>
      <c r="CI19">
        <f t="shared" si="53"/>
        <v>12.714285714285714</v>
      </c>
      <c r="CK19" s="3">
        <f>G19 + J19 + M19 + P19</f>
        <v>0</v>
      </c>
      <c r="CQ19" s="3">
        <f>F19</f>
        <v>31</v>
      </c>
      <c r="CR19" s="3">
        <f t="shared" si="54"/>
        <v>134</v>
      </c>
      <c r="CS19" s="3">
        <f t="shared" si="24"/>
        <v>31</v>
      </c>
      <c r="CT19" s="3">
        <f t="shared" si="55"/>
        <v>134</v>
      </c>
      <c r="CU19" s="3">
        <f t="shared" si="25"/>
        <v>31</v>
      </c>
      <c r="CV19" s="3">
        <f t="shared" si="56"/>
        <v>134</v>
      </c>
      <c r="CW19" s="3">
        <f t="shared" si="26"/>
        <v>31</v>
      </c>
      <c r="CX19" s="3">
        <f t="shared" si="57"/>
        <v>134</v>
      </c>
      <c r="CY19">
        <v>10.01</v>
      </c>
      <c r="CZ19">
        <v>1.61</v>
      </c>
      <c r="DA19">
        <v>49.99</v>
      </c>
      <c r="DB19">
        <v>0.51800000000000002</v>
      </c>
      <c r="DC19">
        <v>0.4</v>
      </c>
      <c r="DD19" s="63">
        <v>0.94035000000000002</v>
      </c>
      <c r="DE19">
        <f>0.06271917</f>
        <v>6.2719170000000005E-2</v>
      </c>
      <c r="DF19">
        <v>0.12100125</v>
      </c>
    </row>
    <row r="20" spans="2:111">
      <c r="B20" s="7">
        <v>43917</v>
      </c>
      <c r="C20" s="121">
        <v>30</v>
      </c>
      <c r="D20" s="107">
        <f t="shared" si="58"/>
        <v>-2</v>
      </c>
      <c r="E20" s="61">
        <f t="shared" si="27"/>
        <v>166</v>
      </c>
      <c r="F20" s="119">
        <v>32</v>
      </c>
      <c r="G20" s="61">
        <f t="shared" si="2"/>
        <v>0</v>
      </c>
      <c r="H20" s="66">
        <f t="shared" si="28"/>
        <v>166</v>
      </c>
      <c r="I20" s="110">
        <v>32</v>
      </c>
      <c r="J20" s="66">
        <f t="shared" si="3"/>
        <v>0</v>
      </c>
      <c r="K20" s="66">
        <f t="shared" si="29"/>
        <v>166</v>
      </c>
      <c r="L20" s="104">
        <v>32</v>
      </c>
      <c r="M20" s="66">
        <f t="shared" si="4"/>
        <v>0</v>
      </c>
      <c r="N20" s="61">
        <f t="shared" si="30"/>
        <v>166</v>
      </c>
      <c r="O20" s="103">
        <v>32</v>
      </c>
      <c r="P20" s="61">
        <f t="shared" si="5"/>
        <v>0</v>
      </c>
      <c r="Q20" s="61">
        <f t="shared" si="31"/>
        <v>167</v>
      </c>
      <c r="R20" s="102">
        <v>32</v>
      </c>
      <c r="S20" s="66">
        <f t="shared" si="6"/>
        <v>0</v>
      </c>
      <c r="T20" s="61">
        <f t="shared" si="32"/>
        <v>167</v>
      </c>
      <c r="U20" s="95">
        <v>32</v>
      </c>
      <c r="V20" s="66">
        <f t="shared" si="7"/>
        <v>0</v>
      </c>
      <c r="W20" s="66">
        <f t="shared" si="33"/>
        <v>167</v>
      </c>
      <c r="X20" s="94">
        <v>32</v>
      </c>
      <c r="Y20" s="61">
        <f t="shared" si="8"/>
        <v>0</v>
      </c>
      <c r="Z20" s="61">
        <f t="shared" si="34"/>
        <v>167</v>
      </c>
      <c r="AA20" s="93">
        <v>32</v>
      </c>
      <c r="AB20" s="61">
        <f t="shared" si="9"/>
        <v>0</v>
      </c>
      <c r="AC20" s="66">
        <f t="shared" si="35"/>
        <v>167</v>
      </c>
      <c r="AD20" s="92">
        <v>32</v>
      </c>
      <c r="AE20" s="66">
        <f t="shared" si="10"/>
        <v>0</v>
      </c>
      <c r="AF20" s="66">
        <f t="shared" si="11"/>
        <v>167</v>
      </c>
      <c r="AG20" s="89">
        <v>32</v>
      </c>
      <c r="AH20" s="61">
        <f t="shared" si="0"/>
        <v>0</v>
      </c>
      <c r="AI20" s="66">
        <f t="shared" si="36"/>
        <v>167</v>
      </c>
      <c r="AJ20" s="91">
        <v>32</v>
      </c>
      <c r="AK20" s="61">
        <f t="shared" si="12"/>
        <v>0</v>
      </c>
      <c r="AL20" s="66">
        <f t="shared" si="37"/>
        <v>167</v>
      </c>
      <c r="AM20" s="82">
        <v>32</v>
      </c>
      <c r="AN20" s="61">
        <f t="shared" si="13"/>
        <v>0</v>
      </c>
      <c r="AO20" s="66">
        <f t="shared" si="38"/>
        <v>167</v>
      </c>
      <c r="AP20" s="78">
        <v>32</v>
      </c>
      <c r="AQ20" s="66">
        <f t="shared" si="14"/>
        <v>0</v>
      </c>
      <c r="AR20" s="66">
        <f t="shared" si="39"/>
        <v>167</v>
      </c>
      <c r="AS20" s="75">
        <v>32</v>
      </c>
      <c r="AT20" s="66">
        <f t="shared" si="15"/>
        <v>0</v>
      </c>
      <c r="AU20" s="66">
        <f t="shared" si="40"/>
        <v>167</v>
      </c>
      <c r="AV20" s="72">
        <v>32</v>
      </c>
      <c r="AW20" s="72">
        <f t="shared" si="16"/>
        <v>0</v>
      </c>
      <c r="AX20" s="61">
        <f t="shared" si="41"/>
        <v>167</v>
      </c>
      <c r="AY20" s="71">
        <v>32</v>
      </c>
      <c r="AZ20" s="71">
        <f t="shared" si="17"/>
        <v>0</v>
      </c>
      <c r="BA20" s="61">
        <f t="shared" si="42"/>
        <v>167</v>
      </c>
      <c r="BB20" s="68">
        <v>32</v>
      </c>
      <c r="BC20" s="68">
        <f t="shared" si="18"/>
        <v>0</v>
      </c>
      <c r="BD20" s="61">
        <f t="shared" si="43"/>
        <v>168</v>
      </c>
      <c r="BE20" s="59">
        <v>32</v>
      </c>
      <c r="BF20" s="61">
        <f t="shared" si="19"/>
        <v>0</v>
      </c>
      <c r="BG20" s="66">
        <f t="shared" si="44"/>
        <v>168</v>
      </c>
      <c r="BH20" s="2">
        <v>32</v>
      </c>
      <c r="BI20" s="2">
        <f>BH20-BK20</f>
        <v>0</v>
      </c>
      <c r="BJ20" s="2">
        <f t="shared" si="45"/>
        <v>168</v>
      </c>
      <c r="BK20" s="55">
        <v>32</v>
      </c>
      <c r="BL20" s="108">
        <f t="shared" si="20"/>
        <v>0</v>
      </c>
      <c r="BM20" s="108">
        <f t="shared" si="46"/>
        <v>169</v>
      </c>
      <c r="BN20" s="111">
        <v>32</v>
      </c>
      <c r="BO20" s="111">
        <f t="shared" si="21"/>
        <v>0</v>
      </c>
      <c r="BP20" s="111">
        <f t="shared" si="47"/>
        <v>169</v>
      </c>
      <c r="BQ20" s="112">
        <v>32</v>
      </c>
      <c r="BR20" s="112">
        <f t="shared" si="22"/>
        <v>0</v>
      </c>
      <c r="BS20" s="112">
        <f t="shared" si="48"/>
        <v>169</v>
      </c>
      <c r="BT20" s="113">
        <v>32</v>
      </c>
      <c r="BU20" s="37">
        <f t="shared" si="1"/>
        <v>0</v>
      </c>
      <c r="BV20" s="37">
        <f t="shared" si="49"/>
        <v>169</v>
      </c>
      <c r="BW20" s="114">
        <v>32</v>
      </c>
      <c r="BX20" s="115">
        <f t="shared" si="23"/>
        <v>0</v>
      </c>
      <c r="BY20" s="115">
        <f t="shared" si="50"/>
        <v>169</v>
      </c>
      <c r="BZ20" s="116">
        <v>32</v>
      </c>
      <c r="CA20" s="87">
        <f t="shared" si="59"/>
        <v>-1</v>
      </c>
      <c r="CB20" s="87">
        <f t="shared" si="51"/>
        <v>166</v>
      </c>
      <c r="CC20" s="117">
        <v>33</v>
      </c>
      <c r="CD20" s="117"/>
      <c r="CF20">
        <v>105</v>
      </c>
      <c r="CG20">
        <f t="shared" si="52"/>
        <v>28</v>
      </c>
      <c r="CI20">
        <f t="shared" si="53"/>
        <v>17.285714285714285</v>
      </c>
      <c r="CK20" s="3">
        <f>G20 + J20 + M20 + P20</f>
        <v>0</v>
      </c>
      <c r="CQ20" s="3">
        <f>F20</f>
        <v>32</v>
      </c>
      <c r="CR20" s="3">
        <f t="shared" si="54"/>
        <v>166</v>
      </c>
      <c r="CS20" s="3">
        <f t="shared" si="24"/>
        <v>32</v>
      </c>
      <c r="CT20" s="3">
        <f t="shared" si="55"/>
        <v>166</v>
      </c>
      <c r="CU20" s="3">
        <f t="shared" si="25"/>
        <v>32</v>
      </c>
      <c r="CV20" s="3">
        <f t="shared" si="56"/>
        <v>166</v>
      </c>
      <c r="CW20" s="3">
        <f t="shared" si="26"/>
        <v>32</v>
      </c>
      <c r="CX20" s="3">
        <f t="shared" si="57"/>
        <v>166</v>
      </c>
      <c r="DD20">
        <f>1/DC19</f>
        <v>2.5</v>
      </c>
      <c r="DE20">
        <f>1/DD19</f>
        <v>1.0634338278300632</v>
      </c>
      <c r="DF20" s="64">
        <f>DE19</f>
        <v>6.2719170000000005E-2</v>
      </c>
      <c r="DG20">
        <f>1/DF19</f>
        <v>8.2643774341174154</v>
      </c>
    </row>
    <row r="21" spans="2:111">
      <c r="B21" s="7">
        <v>43918</v>
      </c>
      <c r="C21" s="121">
        <v>28</v>
      </c>
      <c r="D21" s="107">
        <f t="shared" si="58"/>
        <v>-7</v>
      </c>
      <c r="E21" s="61">
        <f t="shared" si="27"/>
        <v>201</v>
      </c>
      <c r="F21" s="119">
        <v>35</v>
      </c>
      <c r="G21" s="61">
        <f t="shared" si="2"/>
        <v>0</v>
      </c>
      <c r="H21" s="66">
        <f t="shared" si="28"/>
        <v>201</v>
      </c>
      <c r="I21" s="110">
        <v>35</v>
      </c>
      <c r="J21" s="66">
        <f t="shared" si="3"/>
        <v>0</v>
      </c>
      <c r="K21" s="66">
        <f t="shared" si="29"/>
        <v>201</v>
      </c>
      <c r="L21" s="104">
        <v>35</v>
      </c>
      <c r="M21" s="66">
        <f t="shared" si="4"/>
        <v>0</v>
      </c>
      <c r="N21" s="61">
        <f t="shared" si="30"/>
        <v>201</v>
      </c>
      <c r="O21" s="103">
        <v>35</v>
      </c>
      <c r="P21" s="61">
        <f t="shared" si="5"/>
        <v>0</v>
      </c>
      <c r="Q21" s="61">
        <f t="shared" si="31"/>
        <v>202</v>
      </c>
      <c r="R21" s="102">
        <v>35</v>
      </c>
      <c r="S21" s="66">
        <f t="shared" si="6"/>
        <v>0</v>
      </c>
      <c r="T21" s="61">
        <f t="shared" si="32"/>
        <v>202</v>
      </c>
      <c r="U21" s="95">
        <v>35</v>
      </c>
      <c r="V21" s="66">
        <f t="shared" si="7"/>
        <v>0</v>
      </c>
      <c r="W21" s="66">
        <f t="shared" si="33"/>
        <v>202</v>
      </c>
      <c r="X21" s="94">
        <v>35</v>
      </c>
      <c r="Y21" s="61">
        <f t="shared" si="8"/>
        <v>0</v>
      </c>
      <c r="Z21" s="61">
        <f t="shared" si="34"/>
        <v>202</v>
      </c>
      <c r="AA21" s="93">
        <v>35</v>
      </c>
      <c r="AB21" s="61">
        <f t="shared" si="9"/>
        <v>0</v>
      </c>
      <c r="AC21" s="66">
        <f t="shared" si="35"/>
        <v>202</v>
      </c>
      <c r="AD21" s="92">
        <v>35</v>
      </c>
      <c r="AE21" s="66">
        <f t="shared" si="10"/>
        <v>0</v>
      </c>
      <c r="AF21" s="66">
        <f t="shared" si="11"/>
        <v>202</v>
      </c>
      <c r="AG21" s="89">
        <v>35</v>
      </c>
      <c r="AH21" s="61">
        <f t="shared" si="0"/>
        <v>0</v>
      </c>
      <c r="AI21" s="66">
        <f t="shared" si="36"/>
        <v>202</v>
      </c>
      <c r="AJ21" s="91">
        <v>35</v>
      </c>
      <c r="AK21" s="61">
        <f t="shared" si="12"/>
        <v>0</v>
      </c>
      <c r="AL21" s="66">
        <f t="shared" si="37"/>
        <v>202</v>
      </c>
      <c r="AM21" s="82">
        <v>35</v>
      </c>
      <c r="AN21" s="61">
        <f t="shared" si="13"/>
        <v>0</v>
      </c>
      <c r="AO21" s="66">
        <f t="shared" si="38"/>
        <v>202</v>
      </c>
      <c r="AP21" s="78">
        <v>35</v>
      </c>
      <c r="AQ21" s="66">
        <f t="shared" si="14"/>
        <v>0</v>
      </c>
      <c r="AR21" s="66">
        <f t="shared" si="39"/>
        <v>202</v>
      </c>
      <c r="AS21" s="75">
        <v>35</v>
      </c>
      <c r="AT21" s="66">
        <f t="shared" si="15"/>
        <v>0</v>
      </c>
      <c r="AU21" s="66">
        <f t="shared" si="40"/>
        <v>202</v>
      </c>
      <c r="AV21" s="72">
        <v>35</v>
      </c>
      <c r="AW21" s="72">
        <f t="shared" si="16"/>
        <v>0</v>
      </c>
      <c r="AX21" s="61">
        <f t="shared" si="41"/>
        <v>202</v>
      </c>
      <c r="AY21" s="71">
        <v>35</v>
      </c>
      <c r="AZ21" s="71">
        <f t="shared" si="17"/>
        <v>0</v>
      </c>
      <c r="BA21" s="61">
        <f t="shared" si="42"/>
        <v>202</v>
      </c>
      <c r="BB21" s="68">
        <v>35</v>
      </c>
      <c r="BC21" s="68">
        <f t="shared" si="18"/>
        <v>0</v>
      </c>
      <c r="BD21" s="61">
        <f t="shared" si="43"/>
        <v>203</v>
      </c>
      <c r="BE21" s="59">
        <v>35</v>
      </c>
      <c r="BF21" s="61">
        <f t="shared" si="19"/>
        <v>0</v>
      </c>
      <c r="BG21" s="66">
        <f t="shared" si="44"/>
        <v>203</v>
      </c>
      <c r="BH21" s="2">
        <v>35</v>
      </c>
      <c r="BI21" s="2">
        <f>BH21-BK21</f>
        <v>0</v>
      </c>
      <c r="BJ21" s="2">
        <f t="shared" si="45"/>
        <v>203</v>
      </c>
      <c r="BK21" s="55">
        <v>35</v>
      </c>
      <c r="BL21" s="108">
        <f t="shared" si="20"/>
        <v>1</v>
      </c>
      <c r="BM21" s="108">
        <f t="shared" si="46"/>
        <v>203</v>
      </c>
      <c r="BN21" s="111">
        <v>34</v>
      </c>
      <c r="BO21" s="111">
        <f t="shared" si="21"/>
        <v>0</v>
      </c>
      <c r="BP21" s="111">
        <f t="shared" si="47"/>
        <v>203</v>
      </c>
      <c r="BQ21" s="112">
        <v>34</v>
      </c>
      <c r="BR21" s="112">
        <f t="shared" si="22"/>
        <v>0</v>
      </c>
      <c r="BS21" s="112">
        <f t="shared" si="48"/>
        <v>203</v>
      </c>
      <c r="BT21" s="113">
        <v>34</v>
      </c>
      <c r="BU21" s="37">
        <f t="shared" si="1"/>
        <v>0</v>
      </c>
      <c r="BV21" s="37">
        <f t="shared" si="49"/>
        <v>203</v>
      </c>
      <c r="BW21" s="114">
        <v>34</v>
      </c>
      <c r="BX21" s="115">
        <f t="shared" si="23"/>
        <v>0</v>
      </c>
      <c r="BY21" s="115">
        <f t="shared" si="50"/>
        <v>203</v>
      </c>
      <c r="BZ21" s="116">
        <v>34</v>
      </c>
      <c r="CA21" s="87">
        <f t="shared" si="59"/>
        <v>3</v>
      </c>
      <c r="CB21" s="87">
        <f t="shared" si="51"/>
        <v>197</v>
      </c>
      <c r="CC21" s="117">
        <v>31</v>
      </c>
      <c r="CD21" s="117"/>
      <c r="CF21">
        <v>105</v>
      </c>
      <c r="CG21">
        <f t="shared" si="52"/>
        <v>0</v>
      </c>
      <c r="CI21">
        <f t="shared" si="53"/>
        <v>20.571428571428573</v>
      </c>
      <c r="CK21" s="3">
        <f>G21 + J21 + M21 + P21</f>
        <v>0</v>
      </c>
      <c r="CQ21" s="3">
        <f>F21</f>
        <v>35</v>
      </c>
      <c r="CR21" s="3">
        <f t="shared" si="54"/>
        <v>201</v>
      </c>
      <c r="CS21" s="3">
        <f t="shared" si="24"/>
        <v>35</v>
      </c>
      <c r="CT21" s="3">
        <f t="shared" si="55"/>
        <v>201</v>
      </c>
      <c r="CU21" s="3">
        <f t="shared" si="25"/>
        <v>35</v>
      </c>
      <c r="CV21" s="3">
        <f t="shared" si="56"/>
        <v>201</v>
      </c>
      <c r="CW21" s="3">
        <f t="shared" si="26"/>
        <v>35</v>
      </c>
      <c r="CX21" s="3">
        <f t="shared" si="57"/>
        <v>201</v>
      </c>
    </row>
    <row r="22" spans="2:111">
      <c r="B22" s="7">
        <v>43919</v>
      </c>
      <c r="C22" s="121">
        <v>34</v>
      </c>
      <c r="D22" s="107">
        <f t="shared" si="58"/>
        <v>-4</v>
      </c>
      <c r="E22" s="61">
        <f t="shared" si="27"/>
        <v>239</v>
      </c>
      <c r="F22" s="119">
        <v>38</v>
      </c>
      <c r="G22" s="61">
        <f t="shared" si="2"/>
        <v>0</v>
      </c>
      <c r="H22" s="66">
        <f t="shared" si="28"/>
        <v>239</v>
      </c>
      <c r="I22" s="110">
        <v>38</v>
      </c>
      <c r="J22" s="66">
        <f t="shared" si="3"/>
        <v>0</v>
      </c>
      <c r="K22" s="66">
        <f t="shared" si="29"/>
        <v>239</v>
      </c>
      <c r="L22" s="104">
        <v>38</v>
      </c>
      <c r="M22" s="66">
        <f t="shared" si="4"/>
        <v>0</v>
      </c>
      <c r="N22" s="61">
        <f t="shared" si="30"/>
        <v>239</v>
      </c>
      <c r="O22" s="103">
        <v>38</v>
      </c>
      <c r="P22" s="61">
        <f t="shared" si="5"/>
        <v>0</v>
      </c>
      <c r="Q22" s="61">
        <f t="shared" si="31"/>
        <v>240</v>
      </c>
      <c r="R22" s="102">
        <v>38</v>
      </c>
      <c r="S22" s="66">
        <f t="shared" si="6"/>
        <v>0</v>
      </c>
      <c r="T22" s="61">
        <f t="shared" si="32"/>
        <v>240</v>
      </c>
      <c r="U22" s="95">
        <v>38</v>
      </c>
      <c r="V22" s="66">
        <f t="shared" si="7"/>
        <v>-1</v>
      </c>
      <c r="W22" s="66">
        <f t="shared" si="33"/>
        <v>241</v>
      </c>
      <c r="X22" s="94">
        <v>39</v>
      </c>
      <c r="Y22" s="61">
        <f t="shared" si="8"/>
        <v>0</v>
      </c>
      <c r="Z22" s="61">
        <f t="shared" si="34"/>
        <v>241</v>
      </c>
      <c r="AA22" s="93">
        <v>39</v>
      </c>
      <c r="AB22" s="61">
        <f t="shared" si="9"/>
        <v>0</v>
      </c>
      <c r="AC22" s="66">
        <f t="shared" si="35"/>
        <v>241</v>
      </c>
      <c r="AD22" s="92">
        <v>39</v>
      </c>
      <c r="AE22" s="66">
        <f t="shared" si="10"/>
        <v>0</v>
      </c>
      <c r="AF22" s="66">
        <f t="shared" si="11"/>
        <v>241</v>
      </c>
      <c r="AG22" s="89">
        <v>39</v>
      </c>
      <c r="AH22" s="61">
        <f t="shared" si="0"/>
        <v>0</v>
      </c>
      <c r="AI22" s="66">
        <f t="shared" si="36"/>
        <v>241</v>
      </c>
      <c r="AJ22" s="91">
        <v>39</v>
      </c>
      <c r="AK22" s="61">
        <f t="shared" si="12"/>
        <v>0</v>
      </c>
      <c r="AL22" s="66">
        <f t="shared" si="37"/>
        <v>241</v>
      </c>
      <c r="AM22" s="82">
        <v>39</v>
      </c>
      <c r="AN22" s="61">
        <f t="shared" si="13"/>
        <v>0</v>
      </c>
      <c r="AO22" s="66">
        <f t="shared" si="38"/>
        <v>241</v>
      </c>
      <c r="AP22" s="78">
        <v>39</v>
      </c>
      <c r="AQ22" s="66">
        <f t="shared" si="14"/>
        <v>0</v>
      </c>
      <c r="AR22" s="66">
        <f t="shared" si="39"/>
        <v>241</v>
      </c>
      <c r="AS22" s="75">
        <v>39</v>
      </c>
      <c r="AT22" s="66">
        <f t="shared" si="15"/>
        <v>1</v>
      </c>
      <c r="AU22" s="66">
        <f t="shared" si="40"/>
        <v>240</v>
      </c>
      <c r="AV22" s="72">
        <v>38</v>
      </c>
      <c r="AW22" s="72">
        <f t="shared" si="16"/>
        <v>0</v>
      </c>
      <c r="AX22" s="61">
        <f t="shared" si="41"/>
        <v>240</v>
      </c>
      <c r="AY22" s="71">
        <v>38</v>
      </c>
      <c r="AZ22" s="71">
        <f t="shared" si="17"/>
        <v>0</v>
      </c>
      <c r="BA22" s="61">
        <f t="shared" si="42"/>
        <v>240</v>
      </c>
      <c r="BB22" s="68">
        <v>38</v>
      </c>
      <c r="BC22" s="68">
        <f t="shared" si="18"/>
        <v>0</v>
      </c>
      <c r="BD22" s="61">
        <f t="shared" si="43"/>
        <v>241</v>
      </c>
      <c r="BE22" s="59">
        <v>38</v>
      </c>
      <c r="BF22" s="61">
        <f t="shared" si="19"/>
        <v>0</v>
      </c>
      <c r="BG22" s="66">
        <f t="shared" si="44"/>
        <v>241</v>
      </c>
      <c r="BH22" s="2">
        <v>38</v>
      </c>
      <c r="BI22" s="2">
        <f>BH22-BK22</f>
        <v>0</v>
      </c>
      <c r="BJ22" s="2">
        <f t="shared" si="45"/>
        <v>241</v>
      </c>
      <c r="BK22" s="55">
        <v>38</v>
      </c>
      <c r="BL22" s="108">
        <f t="shared" si="20"/>
        <v>1</v>
      </c>
      <c r="BM22" s="108">
        <f t="shared" si="46"/>
        <v>240</v>
      </c>
      <c r="BN22" s="111">
        <v>37</v>
      </c>
      <c r="BO22" s="111">
        <f t="shared" si="21"/>
        <v>0</v>
      </c>
      <c r="BP22" s="111">
        <f t="shared" si="47"/>
        <v>240</v>
      </c>
      <c r="BQ22" s="112">
        <v>37</v>
      </c>
      <c r="BR22" s="112">
        <f t="shared" si="22"/>
        <v>0</v>
      </c>
      <c r="BS22" s="112">
        <f t="shared" si="48"/>
        <v>240</v>
      </c>
      <c r="BT22" s="113">
        <v>37</v>
      </c>
      <c r="BU22" s="37">
        <f t="shared" si="1"/>
        <v>0</v>
      </c>
      <c r="BV22" s="37">
        <f t="shared" si="49"/>
        <v>240</v>
      </c>
      <c r="BW22" s="114">
        <v>37</v>
      </c>
      <c r="BX22" s="115">
        <f t="shared" si="23"/>
        <v>0</v>
      </c>
      <c r="BY22" s="115">
        <f t="shared" si="50"/>
        <v>240</v>
      </c>
      <c r="BZ22" s="116">
        <v>37</v>
      </c>
      <c r="CA22" s="87">
        <f t="shared" si="59"/>
        <v>3</v>
      </c>
      <c r="CB22" s="87">
        <f t="shared" si="51"/>
        <v>231</v>
      </c>
      <c r="CC22" s="117">
        <v>34</v>
      </c>
      <c r="CD22" s="117"/>
      <c r="CF22">
        <v>110</v>
      </c>
      <c r="CG22">
        <f t="shared" si="52"/>
        <v>5</v>
      </c>
      <c r="CI22">
        <f t="shared" si="53"/>
        <v>25.285714285714285</v>
      </c>
      <c r="CK22" s="3">
        <f>G22 + J22 + M22 + P22</f>
        <v>0</v>
      </c>
      <c r="CQ22" s="3">
        <f>F22</f>
        <v>38</v>
      </c>
      <c r="CR22" s="3">
        <f t="shared" si="54"/>
        <v>239</v>
      </c>
      <c r="CS22" s="3">
        <f t="shared" si="24"/>
        <v>38</v>
      </c>
      <c r="CT22" s="3">
        <f t="shared" si="55"/>
        <v>239</v>
      </c>
      <c r="CU22" s="3">
        <f t="shared" si="25"/>
        <v>38</v>
      </c>
      <c r="CV22" s="3">
        <f t="shared" si="56"/>
        <v>239</v>
      </c>
      <c r="CW22" s="3">
        <f t="shared" si="26"/>
        <v>38</v>
      </c>
      <c r="CX22" s="3">
        <f t="shared" si="57"/>
        <v>239</v>
      </c>
    </row>
    <row r="23" spans="2:111">
      <c r="B23" s="7">
        <v>43920</v>
      </c>
      <c r="C23" s="121">
        <v>39</v>
      </c>
      <c r="D23" s="107">
        <f t="shared" si="58"/>
        <v>-5</v>
      </c>
      <c r="E23" s="61">
        <f t="shared" si="27"/>
        <v>283</v>
      </c>
      <c r="F23" s="119">
        <v>44</v>
      </c>
      <c r="G23" s="61">
        <f t="shared" si="2"/>
        <v>0</v>
      </c>
      <c r="H23" s="66">
        <f t="shared" si="28"/>
        <v>283</v>
      </c>
      <c r="I23" s="110">
        <v>44</v>
      </c>
      <c r="J23" s="66">
        <f t="shared" si="3"/>
        <v>0</v>
      </c>
      <c r="K23" s="66">
        <f t="shared" si="29"/>
        <v>283</v>
      </c>
      <c r="L23" s="104">
        <v>44</v>
      </c>
      <c r="M23" s="66">
        <f t="shared" si="4"/>
        <v>0</v>
      </c>
      <c r="N23" s="61">
        <f t="shared" si="30"/>
        <v>283</v>
      </c>
      <c r="O23" s="103">
        <v>44</v>
      </c>
      <c r="P23" s="61">
        <f t="shared" si="5"/>
        <v>0</v>
      </c>
      <c r="Q23" s="61">
        <f t="shared" si="31"/>
        <v>284</v>
      </c>
      <c r="R23" s="102">
        <v>44</v>
      </c>
      <c r="S23" s="66">
        <f t="shared" si="6"/>
        <v>0</v>
      </c>
      <c r="T23" s="61">
        <f t="shared" si="32"/>
        <v>284</v>
      </c>
      <c r="U23" s="95">
        <v>44</v>
      </c>
      <c r="V23" s="66">
        <f t="shared" si="7"/>
        <v>1</v>
      </c>
      <c r="W23" s="66">
        <f t="shared" si="33"/>
        <v>284</v>
      </c>
      <c r="X23" s="94">
        <v>43</v>
      </c>
      <c r="Y23" s="61">
        <f t="shared" si="8"/>
        <v>0</v>
      </c>
      <c r="Z23" s="61">
        <f t="shared" si="34"/>
        <v>284</v>
      </c>
      <c r="AA23" s="93">
        <v>43</v>
      </c>
      <c r="AB23" s="61">
        <f t="shared" si="9"/>
        <v>0</v>
      </c>
      <c r="AC23" s="66">
        <f t="shared" si="35"/>
        <v>284</v>
      </c>
      <c r="AD23" s="92">
        <v>43</v>
      </c>
      <c r="AE23" s="66">
        <f t="shared" si="10"/>
        <v>0</v>
      </c>
      <c r="AF23" s="66">
        <f t="shared" si="11"/>
        <v>284</v>
      </c>
      <c r="AG23" s="89">
        <v>43</v>
      </c>
      <c r="AH23" s="61">
        <f t="shared" si="0"/>
        <v>0</v>
      </c>
      <c r="AI23" s="66">
        <f t="shared" si="36"/>
        <v>284</v>
      </c>
      <c r="AJ23" s="91">
        <v>43</v>
      </c>
      <c r="AK23" s="61">
        <f t="shared" si="12"/>
        <v>0</v>
      </c>
      <c r="AL23" s="66">
        <f t="shared" si="37"/>
        <v>284</v>
      </c>
      <c r="AM23" s="82">
        <v>43</v>
      </c>
      <c r="AN23" s="61">
        <f t="shared" si="13"/>
        <v>-1</v>
      </c>
      <c r="AO23" s="66">
        <f t="shared" si="38"/>
        <v>285</v>
      </c>
      <c r="AP23" s="78">
        <v>44</v>
      </c>
      <c r="AQ23" s="66">
        <f t="shared" si="14"/>
        <v>0</v>
      </c>
      <c r="AR23" s="66">
        <f t="shared" si="39"/>
        <v>285</v>
      </c>
      <c r="AS23" s="75">
        <v>44</v>
      </c>
      <c r="AT23" s="66">
        <f t="shared" si="15"/>
        <v>0</v>
      </c>
      <c r="AU23" s="66">
        <f t="shared" si="40"/>
        <v>284</v>
      </c>
      <c r="AV23" s="72">
        <v>44</v>
      </c>
      <c r="AW23" s="72">
        <f t="shared" si="16"/>
        <v>0</v>
      </c>
      <c r="AX23" s="61">
        <f t="shared" si="41"/>
        <v>284</v>
      </c>
      <c r="AY23" s="71">
        <v>44</v>
      </c>
      <c r="AZ23" s="71">
        <f t="shared" si="17"/>
        <v>1</v>
      </c>
      <c r="BA23" s="61">
        <f t="shared" si="42"/>
        <v>283</v>
      </c>
      <c r="BB23" s="68">
        <v>43</v>
      </c>
      <c r="BC23" s="68">
        <f t="shared" si="18"/>
        <v>1</v>
      </c>
      <c r="BD23" s="61">
        <f t="shared" si="43"/>
        <v>283</v>
      </c>
      <c r="BE23" s="59">
        <v>42</v>
      </c>
      <c r="BF23" s="61">
        <f t="shared" si="19"/>
        <v>0</v>
      </c>
      <c r="BG23" s="66">
        <f t="shared" si="44"/>
        <v>283</v>
      </c>
      <c r="BH23" s="2">
        <v>42</v>
      </c>
      <c r="BI23" s="2">
        <f>BH23-BK23</f>
        <v>0</v>
      </c>
      <c r="BJ23" s="2">
        <f t="shared" si="45"/>
        <v>283</v>
      </c>
      <c r="BK23" s="55">
        <v>42</v>
      </c>
      <c r="BL23" s="108">
        <f t="shared" si="20"/>
        <v>1</v>
      </c>
      <c r="BM23" s="108">
        <f t="shared" si="46"/>
        <v>281</v>
      </c>
      <c r="BN23" s="111">
        <v>41</v>
      </c>
      <c r="BO23" s="111">
        <f t="shared" si="21"/>
        <v>0</v>
      </c>
      <c r="BP23" s="111">
        <f t="shared" si="47"/>
        <v>281</v>
      </c>
      <c r="BQ23" s="112">
        <v>41</v>
      </c>
      <c r="BR23" s="112">
        <f t="shared" si="22"/>
        <v>0</v>
      </c>
      <c r="BS23" s="112">
        <f t="shared" si="48"/>
        <v>281</v>
      </c>
      <c r="BT23" s="113">
        <v>41</v>
      </c>
      <c r="BU23" s="37">
        <f t="shared" si="1"/>
        <v>0</v>
      </c>
      <c r="BV23" s="37">
        <f t="shared" si="49"/>
        <v>281</v>
      </c>
      <c r="BW23" s="114">
        <v>41</v>
      </c>
      <c r="BX23" s="115">
        <f t="shared" si="23"/>
        <v>0</v>
      </c>
      <c r="BY23" s="115">
        <f t="shared" si="50"/>
        <v>281</v>
      </c>
      <c r="BZ23" s="116">
        <v>41</v>
      </c>
      <c r="CA23" s="87">
        <f t="shared" si="59"/>
        <v>3</v>
      </c>
      <c r="CB23" s="87">
        <f t="shared" si="51"/>
        <v>269</v>
      </c>
      <c r="CC23" s="117">
        <v>38</v>
      </c>
      <c r="CD23" s="117"/>
      <c r="CF23">
        <v>146</v>
      </c>
      <c r="CG23">
        <f t="shared" si="52"/>
        <v>36</v>
      </c>
      <c r="CI23">
        <f t="shared" si="53"/>
        <v>33</v>
      </c>
      <c r="CK23" s="3">
        <f>G23 + J23 + M23 + P23</f>
        <v>0</v>
      </c>
      <c r="CQ23" s="3">
        <f>F23</f>
        <v>44</v>
      </c>
      <c r="CR23" s="3">
        <f t="shared" si="54"/>
        <v>283</v>
      </c>
      <c r="CS23" s="3">
        <f t="shared" si="24"/>
        <v>44</v>
      </c>
      <c r="CT23" s="3">
        <f t="shared" si="55"/>
        <v>283</v>
      </c>
      <c r="CU23" s="3">
        <f t="shared" si="25"/>
        <v>44</v>
      </c>
      <c r="CV23" s="3">
        <f t="shared" si="56"/>
        <v>283</v>
      </c>
      <c r="CW23" s="3">
        <f t="shared" si="26"/>
        <v>44</v>
      </c>
      <c r="CX23" s="3">
        <f t="shared" si="57"/>
        <v>283</v>
      </c>
    </row>
    <row r="24" spans="2:111">
      <c r="B24" s="7">
        <v>43921</v>
      </c>
      <c r="C24" s="121">
        <v>46</v>
      </c>
      <c r="D24" s="107">
        <f t="shared" si="58"/>
        <v>-3</v>
      </c>
      <c r="E24" s="61">
        <f t="shared" si="27"/>
        <v>332</v>
      </c>
      <c r="F24" s="119">
        <v>49</v>
      </c>
      <c r="G24" s="61">
        <f t="shared" si="2"/>
        <v>0</v>
      </c>
      <c r="H24" s="66">
        <f t="shared" si="28"/>
        <v>332</v>
      </c>
      <c r="I24" s="110">
        <v>49</v>
      </c>
      <c r="J24" s="66">
        <f t="shared" si="3"/>
        <v>0</v>
      </c>
      <c r="K24" s="66">
        <f t="shared" si="29"/>
        <v>332</v>
      </c>
      <c r="L24" s="104">
        <v>49</v>
      </c>
      <c r="M24" s="66">
        <f t="shared" si="4"/>
        <v>0</v>
      </c>
      <c r="N24" s="61">
        <f t="shared" si="30"/>
        <v>332</v>
      </c>
      <c r="O24" s="103">
        <v>49</v>
      </c>
      <c r="P24" s="61">
        <f t="shared" si="5"/>
        <v>0</v>
      </c>
      <c r="Q24" s="61">
        <f t="shared" si="31"/>
        <v>333</v>
      </c>
      <c r="R24" s="102">
        <v>49</v>
      </c>
      <c r="S24" s="66">
        <f t="shared" si="6"/>
        <v>0</v>
      </c>
      <c r="T24" s="61">
        <f t="shared" si="32"/>
        <v>333</v>
      </c>
      <c r="U24" s="95">
        <v>49</v>
      </c>
      <c r="V24" s="66">
        <f t="shared" si="7"/>
        <v>0</v>
      </c>
      <c r="W24" s="66">
        <f t="shared" si="33"/>
        <v>333</v>
      </c>
      <c r="X24" s="94">
        <v>49</v>
      </c>
      <c r="Y24" s="61">
        <f t="shared" si="8"/>
        <v>1</v>
      </c>
      <c r="Z24" s="61">
        <f t="shared" si="34"/>
        <v>332</v>
      </c>
      <c r="AA24" s="93">
        <v>48</v>
      </c>
      <c r="AB24" s="61">
        <f t="shared" si="9"/>
        <v>1</v>
      </c>
      <c r="AC24" s="66">
        <f t="shared" si="35"/>
        <v>331</v>
      </c>
      <c r="AD24" s="92">
        <v>47</v>
      </c>
      <c r="AE24" s="66">
        <f t="shared" si="10"/>
        <v>0</v>
      </c>
      <c r="AF24" s="66">
        <f t="shared" si="11"/>
        <v>331</v>
      </c>
      <c r="AG24" s="89">
        <v>47</v>
      </c>
      <c r="AH24" s="61">
        <f t="shared" si="0"/>
        <v>0</v>
      </c>
      <c r="AI24" s="66">
        <f t="shared" si="36"/>
        <v>331</v>
      </c>
      <c r="AJ24" s="91">
        <v>47</v>
      </c>
      <c r="AK24" s="61">
        <f t="shared" si="12"/>
        <v>0</v>
      </c>
      <c r="AL24" s="66">
        <f t="shared" si="37"/>
        <v>331</v>
      </c>
      <c r="AM24" s="82">
        <v>47</v>
      </c>
      <c r="AN24" s="61">
        <f t="shared" si="13"/>
        <v>1</v>
      </c>
      <c r="AO24" s="66">
        <f t="shared" si="38"/>
        <v>331</v>
      </c>
      <c r="AP24" s="78">
        <v>46</v>
      </c>
      <c r="AQ24" s="66">
        <f t="shared" si="14"/>
        <v>1</v>
      </c>
      <c r="AR24" s="66">
        <f t="shared" si="39"/>
        <v>330</v>
      </c>
      <c r="AS24" s="75">
        <v>45</v>
      </c>
      <c r="AT24" s="66">
        <f t="shared" si="15"/>
        <v>0</v>
      </c>
      <c r="AU24" s="66">
        <f t="shared" si="40"/>
        <v>329</v>
      </c>
      <c r="AV24" s="72">
        <v>45</v>
      </c>
      <c r="AW24" s="72">
        <f t="shared" si="16"/>
        <v>0</v>
      </c>
      <c r="AX24" s="61">
        <f t="shared" si="41"/>
        <v>329</v>
      </c>
      <c r="AY24" s="71">
        <v>45</v>
      </c>
      <c r="AZ24" s="71">
        <f t="shared" si="17"/>
        <v>1</v>
      </c>
      <c r="BA24" s="61">
        <f t="shared" si="42"/>
        <v>327</v>
      </c>
      <c r="BB24" s="68">
        <v>44</v>
      </c>
      <c r="BC24" s="68">
        <f t="shared" si="18"/>
        <v>1</v>
      </c>
      <c r="BD24" s="61">
        <f t="shared" si="43"/>
        <v>326</v>
      </c>
      <c r="BE24" s="59">
        <v>43</v>
      </c>
      <c r="BF24" s="61">
        <f t="shared" si="19"/>
        <v>0</v>
      </c>
      <c r="BG24" s="66">
        <f t="shared" si="44"/>
        <v>326</v>
      </c>
      <c r="BH24" s="2">
        <v>43</v>
      </c>
      <c r="BI24" s="2">
        <f>BH24-BK24</f>
        <v>0</v>
      </c>
      <c r="BJ24" s="2">
        <f t="shared" si="45"/>
        <v>326</v>
      </c>
      <c r="BK24" s="55">
        <v>43</v>
      </c>
      <c r="BL24" s="108">
        <f t="shared" si="20"/>
        <v>1</v>
      </c>
      <c r="BM24" s="108">
        <f t="shared" si="46"/>
        <v>323</v>
      </c>
      <c r="BN24" s="111">
        <v>42</v>
      </c>
      <c r="BO24" s="111">
        <f t="shared" si="21"/>
        <v>0</v>
      </c>
      <c r="BP24" s="111">
        <f t="shared" si="47"/>
        <v>323</v>
      </c>
      <c r="BQ24" s="112">
        <v>42</v>
      </c>
      <c r="BR24" s="112">
        <f t="shared" si="22"/>
        <v>0</v>
      </c>
      <c r="BS24" s="112">
        <f t="shared" si="48"/>
        <v>323</v>
      </c>
      <c r="BT24" s="113">
        <v>42</v>
      </c>
      <c r="BU24" s="37">
        <f t="shared" si="1"/>
        <v>0</v>
      </c>
      <c r="BV24" s="37">
        <f t="shared" si="49"/>
        <v>323</v>
      </c>
      <c r="BW24" s="114">
        <v>42</v>
      </c>
      <c r="BX24" s="115">
        <f t="shared" si="23"/>
        <v>0</v>
      </c>
      <c r="BY24" s="115">
        <f t="shared" si="50"/>
        <v>323</v>
      </c>
      <c r="BZ24" s="116">
        <v>42</v>
      </c>
      <c r="CA24" s="87">
        <f t="shared" si="59"/>
        <v>6</v>
      </c>
      <c r="CB24" s="87">
        <f t="shared" si="51"/>
        <v>305</v>
      </c>
      <c r="CC24" s="117">
        <v>36</v>
      </c>
      <c r="CD24" s="117"/>
      <c r="CF24">
        <v>180</v>
      </c>
      <c r="CG24">
        <f t="shared" si="52"/>
        <v>34</v>
      </c>
      <c r="CI24">
        <f t="shared" si="53"/>
        <v>36.142857142857146</v>
      </c>
      <c r="CK24" s="3">
        <f>G24 + J24 + M24 + P24</f>
        <v>0</v>
      </c>
      <c r="CQ24" s="3">
        <f>F24</f>
        <v>49</v>
      </c>
      <c r="CR24" s="3">
        <f t="shared" si="54"/>
        <v>332</v>
      </c>
      <c r="CS24" s="3">
        <f t="shared" si="24"/>
        <v>49</v>
      </c>
      <c r="CT24" s="3">
        <f t="shared" si="55"/>
        <v>332</v>
      </c>
      <c r="CU24" s="3">
        <f t="shared" si="25"/>
        <v>49</v>
      </c>
      <c r="CV24" s="3">
        <f t="shared" si="56"/>
        <v>332</v>
      </c>
      <c r="CW24" s="3">
        <f t="shared" si="26"/>
        <v>49</v>
      </c>
      <c r="CX24" s="3">
        <f t="shared" si="57"/>
        <v>332</v>
      </c>
    </row>
    <row r="25" spans="2:111">
      <c r="B25" s="7">
        <v>43922</v>
      </c>
      <c r="C25" s="121">
        <v>46</v>
      </c>
      <c r="D25" s="107">
        <f t="shared" si="58"/>
        <v>-7</v>
      </c>
      <c r="E25" s="61">
        <f t="shared" si="27"/>
        <v>385</v>
      </c>
      <c r="F25" s="119">
        <v>53</v>
      </c>
      <c r="G25" s="61">
        <f t="shared" si="2"/>
        <v>0</v>
      </c>
      <c r="H25" s="66">
        <f t="shared" si="28"/>
        <v>385</v>
      </c>
      <c r="I25" s="110">
        <v>53</v>
      </c>
      <c r="J25" s="66">
        <f t="shared" si="3"/>
        <v>0</v>
      </c>
      <c r="K25" s="66">
        <f t="shared" si="29"/>
        <v>385</v>
      </c>
      <c r="L25" s="104">
        <v>53</v>
      </c>
      <c r="M25" s="66">
        <f t="shared" si="4"/>
        <v>0</v>
      </c>
      <c r="N25" s="61">
        <f t="shared" si="30"/>
        <v>385</v>
      </c>
      <c r="O25" s="103">
        <v>53</v>
      </c>
      <c r="P25" s="61">
        <f t="shared" si="5"/>
        <v>0</v>
      </c>
      <c r="Q25" s="61">
        <f t="shared" si="31"/>
        <v>386</v>
      </c>
      <c r="R25" s="102">
        <v>53</v>
      </c>
      <c r="S25" s="66">
        <f t="shared" si="6"/>
        <v>0</v>
      </c>
      <c r="T25" s="61">
        <f t="shared" si="32"/>
        <v>386</v>
      </c>
      <c r="U25" s="95">
        <v>53</v>
      </c>
      <c r="V25" s="66">
        <f t="shared" si="7"/>
        <v>0</v>
      </c>
      <c r="W25" s="66">
        <f t="shared" si="33"/>
        <v>386</v>
      </c>
      <c r="X25" s="94">
        <v>53</v>
      </c>
      <c r="Y25" s="61">
        <f t="shared" si="8"/>
        <v>0</v>
      </c>
      <c r="Z25" s="61">
        <f t="shared" si="34"/>
        <v>385</v>
      </c>
      <c r="AA25" s="93">
        <v>53</v>
      </c>
      <c r="AB25" s="61">
        <f t="shared" si="9"/>
        <v>0</v>
      </c>
      <c r="AC25" s="66">
        <f t="shared" si="35"/>
        <v>384</v>
      </c>
      <c r="AD25" s="92">
        <v>53</v>
      </c>
      <c r="AE25" s="66">
        <f t="shared" si="10"/>
        <v>0</v>
      </c>
      <c r="AF25" s="66">
        <f t="shared" si="11"/>
        <v>384</v>
      </c>
      <c r="AG25" s="89">
        <v>53</v>
      </c>
      <c r="AH25" s="61">
        <f t="shared" si="0"/>
        <v>0</v>
      </c>
      <c r="AI25" s="66">
        <f t="shared" si="36"/>
        <v>384</v>
      </c>
      <c r="AJ25" s="91">
        <v>53</v>
      </c>
      <c r="AK25" s="61">
        <f t="shared" si="12"/>
        <v>1</v>
      </c>
      <c r="AL25" s="66">
        <f t="shared" si="37"/>
        <v>383</v>
      </c>
      <c r="AM25" s="82">
        <v>52</v>
      </c>
      <c r="AN25" s="61">
        <f t="shared" si="13"/>
        <v>1</v>
      </c>
      <c r="AO25" s="66">
        <f t="shared" si="38"/>
        <v>382</v>
      </c>
      <c r="AP25" s="78">
        <v>51</v>
      </c>
      <c r="AQ25" s="66">
        <f t="shared" si="14"/>
        <v>-1</v>
      </c>
      <c r="AR25" s="66">
        <f t="shared" si="39"/>
        <v>382</v>
      </c>
      <c r="AS25" s="75">
        <v>52</v>
      </c>
      <c r="AT25" s="66">
        <f t="shared" si="15"/>
        <v>1</v>
      </c>
      <c r="AU25" s="66">
        <f t="shared" si="40"/>
        <v>380</v>
      </c>
      <c r="AV25" s="72">
        <v>51</v>
      </c>
      <c r="AW25" s="72">
        <f t="shared" si="16"/>
        <v>1</v>
      </c>
      <c r="AX25" s="61">
        <f t="shared" si="41"/>
        <v>379</v>
      </c>
      <c r="AY25" s="71">
        <v>50</v>
      </c>
      <c r="AZ25" s="71">
        <f t="shared" si="17"/>
        <v>0</v>
      </c>
      <c r="BA25" s="61">
        <f t="shared" si="42"/>
        <v>377</v>
      </c>
      <c r="BB25" s="68">
        <v>50</v>
      </c>
      <c r="BC25" s="68">
        <f t="shared" si="18"/>
        <v>0</v>
      </c>
      <c r="BD25" s="61">
        <f t="shared" si="43"/>
        <v>376</v>
      </c>
      <c r="BE25" s="59">
        <v>50</v>
      </c>
      <c r="BF25" s="61">
        <f t="shared" si="19"/>
        <v>1</v>
      </c>
      <c r="BG25" s="66">
        <f t="shared" si="44"/>
        <v>375</v>
      </c>
      <c r="BH25" s="2">
        <v>49</v>
      </c>
      <c r="BI25" s="2">
        <f>BH25-BK25</f>
        <v>1</v>
      </c>
      <c r="BJ25" s="2">
        <f t="shared" si="45"/>
        <v>374</v>
      </c>
      <c r="BK25" s="55">
        <v>48</v>
      </c>
      <c r="BL25" s="108">
        <f t="shared" si="20"/>
        <v>1</v>
      </c>
      <c r="BM25" s="108">
        <f t="shared" si="46"/>
        <v>370</v>
      </c>
      <c r="BN25" s="111">
        <v>47</v>
      </c>
      <c r="BO25" s="111">
        <f t="shared" si="21"/>
        <v>0</v>
      </c>
      <c r="BP25" s="111">
        <f t="shared" si="47"/>
        <v>370</v>
      </c>
      <c r="BQ25" s="112">
        <v>47</v>
      </c>
      <c r="BR25" s="112">
        <f t="shared" si="22"/>
        <v>0</v>
      </c>
      <c r="BS25" s="112">
        <f t="shared" si="48"/>
        <v>370</v>
      </c>
      <c r="BT25" s="113">
        <v>47</v>
      </c>
      <c r="BU25" s="37">
        <f t="shared" si="1"/>
        <v>2</v>
      </c>
      <c r="BV25" s="37">
        <f t="shared" si="49"/>
        <v>370</v>
      </c>
      <c r="BW25" s="114">
        <v>47</v>
      </c>
      <c r="BX25" s="115">
        <f t="shared" si="23"/>
        <v>2</v>
      </c>
      <c r="BY25" s="115">
        <f t="shared" si="50"/>
        <v>368</v>
      </c>
      <c r="BZ25" s="116">
        <v>45</v>
      </c>
      <c r="CA25" s="87">
        <f t="shared" si="59"/>
        <v>3</v>
      </c>
      <c r="CB25" s="87">
        <f t="shared" si="51"/>
        <v>347</v>
      </c>
      <c r="CC25" s="117">
        <v>42</v>
      </c>
      <c r="CD25" s="117"/>
      <c r="CF25">
        <v>239</v>
      </c>
      <c r="CG25">
        <f t="shared" si="52"/>
        <v>59</v>
      </c>
      <c r="CI25">
        <f t="shared" si="53"/>
        <v>38.285714285714285</v>
      </c>
      <c r="CK25" s="3">
        <f>G25 + J25 + M25 + P25</f>
        <v>0</v>
      </c>
      <c r="CQ25" s="3">
        <f>F25</f>
        <v>53</v>
      </c>
      <c r="CR25" s="3">
        <f t="shared" si="54"/>
        <v>385</v>
      </c>
      <c r="CS25" s="3">
        <f t="shared" si="24"/>
        <v>53</v>
      </c>
      <c r="CT25" s="3">
        <f t="shared" si="55"/>
        <v>385</v>
      </c>
      <c r="CU25" s="3">
        <f t="shared" si="25"/>
        <v>53</v>
      </c>
      <c r="CV25" s="3">
        <f t="shared" si="56"/>
        <v>385</v>
      </c>
      <c r="CW25" s="3">
        <f t="shared" si="26"/>
        <v>53</v>
      </c>
      <c r="CX25" s="3">
        <f t="shared" si="57"/>
        <v>385</v>
      </c>
    </row>
    <row r="26" spans="2:111">
      <c r="B26" s="7">
        <v>43923</v>
      </c>
      <c r="C26" s="121">
        <v>68</v>
      </c>
      <c r="D26" s="107">
        <f t="shared" si="58"/>
        <v>-2</v>
      </c>
      <c r="E26" s="61">
        <f t="shared" si="27"/>
        <v>455</v>
      </c>
      <c r="F26" s="119">
        <v>70</v>
      </c>
      <c r="G26" s="61">
        <f t="shared" si="2"/>
        <v>-1</v>
      </c>
      <c r="H26" s="66">
        <f t="shared" si="28"/>
        <v>456</v>
      </c>
      <c r="I26" s="110">
        <v>71</v>
      </c>
      <c r="J26" s="66">
        <f t="shared" si="3"/>
        <v>0</v>
      </c>
      <c r="K26" s="66">
        <f t="shared" si="29"/>
        <v>456</v>
      </c>
      <c r="L26" s="104">
        <v>71</v>
      </c>
      <c r="M26" s="66">
        <f t="shared" si="4"/>
        <v>0</v>
      </c>
      <c r="N26" s="61">
        <f t="shared" si="30"/>
        <v>456</v>
      </c>
      <c r="O26" s="103">
        <v>71</v>
      </c>
      <c r="P26" s="61">
        <f t="shared" si="5"/>
        <v>0</v>
      </c>
      <c r="Q26" s="61">
        <f t="shared" si="31"/>
        <v>457</v>
      </c>
      <c r="R26" s="102">
        <v>71</v>
      </c>
      <c r="S26" s="66">
        <f t="shared" si="6"/>
        <v>1</v>
      </c>
      <c r="T26" s="61">
        <f t="shared" si="32"/>
        <v>456</v>
      </c>
      <c r="U26" s="95">
        <v>70</v>
      </c>
      <c r="V26" s="66">
        <f t="shared" si="7"/>
        <v>0</v>
      </c>
      <c r="W26" s="66">
        <f t="shared" si="33"/>
        <v>456</v>
      </c>
      <c r="X26" s="94">
        <v>70</v>
      </c>
      <c r="Y26" s="61">
        <f t="shared" si="8"/>
        <v>0</v>
      </c>
      <c r="Z26" s="61">
        <f t="shared" si="34"/>
        <v>455</v>
      </c>
      <c r="AA26" s="93">
        <v>70</v>
      </c>
      <c r="AB26" s="61">
        <f t="shared" si="9"/>
        <v>0</v>
      </c>
      <c r="AC26" s="66">
        <f t="shared" si="35"/>
        <v>454</v>
      </c>
      <c r="AD26" s="92">
        <v>70</v>
      </c>
      <c r="AE26" s="66">
        <f t="shared" si="10"/>
        <v>1</v>
      </c>
      <c r="AF26" s="66">
        <f t="shared" si="11"/>
        <v>453</v>
      </c>
      <c r="AG26" s="89">
        <v>69</v>
      </c>
      <c r="AH26" s="61">
        <f t="shared" si="0"/>
        <v>0</v>
      </c>
      <c r="AI26" s="66">
        <f t="shared" si="36"/>
        <v>453</v>
      </c>
      <c r="AJ26" s="91">
        <v>69</v>
      </c>
      <c r="AK26" s="61">
        <f t="shared" si="12"/>
        <v>0</v>
      </c>
      <c r="AL26" s="66">
        <f t="shared" si="37"/>
        <v>452</v>
      </c>
      <c r="AM26" s="82">
        <v>69</v>
      </c>
      <c r="AN26" s="61">
        <f t="shared" si="13"/>
        <v>0</v>
      </c>
      <c r="AO26" s="66">
        <f t="shared" si="38"/>
        <v>451</v>
      </c>
      <c r="AP26" s="78">
        <v>69</v>
      </c>
      <c r="AQ26" s="66">
        <f t="shared" si="14"/>
        <v>2</v>
      </c>
      <c r="AR26" s="66">
        <f t="shared" si="39"/>
        <v>449</v>
      </c>
      <c r="AS26" s="75">
        <v>67</v>
      </c>
      <c r="AT26" s="66">
        <f t="shared" si="15"/>
        <v>0</v>
      </c>
      <c r="AU26" s="66">
        <f t="shared" si="40"/>
        <v>447</v>
      </c>
      <c r="AV26" s="72">
        <v>67</v>
      </c>
      <c r="AW26" s="72">
        <f t="shared" si="16"/>
        <v>0</v>
      </c>
      <c r="AX26" s="61">
        <f t="shared" si="41"/>
        <v>446</v>
      </c>
      <c r="AY26" s="71">
        <v>67</v>
      </c>
      <c r="AZ26" s="71">
        <f t="shared" si="17"/>
        <v>0</v>
      </c>
      <c r="BA26" s="61">
        <f t="shared" si="42"/>
        <v>444</v>
      </c>
      <c r="BB26" s="68">
        <v>67</v>
      </c>
      <c r="BC26" s="68">
        <f t="shared" si="18"/>
        <v>-1</v>
      </c>
      <c r="BD26" s="61">
        <f t="shared" si="43"/>
        <v>444</v>
      </c>
      <c r="BE26" s="59">
        <v>68</v>
      </c>
      <c r="BF26" s="61">
        <f t="shared" si="19"/>
        <v>0</v>
      </c>
      <c r="BG26" s="66">
        <f t="shared" si="44"/>
        <v>443</v>
      </c>
      <c r="BH26" s="2">
        <v>68</v>
      </c>
      <c r="BI26" s="2">
        <f>BH26-BK26</f>
        <v>-1</v>
      </c>
      <c r="BJ26" s="2">
        <f t="shared" si="45"/>
        <v>443</v>
      </c>
      <c r="BK26" s="55">
        <v>69</v>
      </c>
      <c r="BL26" s="108">
        <f t="shared" si="20"/>
        <v>2</v>
      </c>
      <c r="BM26" s="108">
        <f t="shared" si="46"/>
        <v>437</v>
      </c>
      <c r="BN26" s="111">
        <v>67</v>
      </c>
      <c r="BO26" s="111">
        <f t="shared" si="21"/>
        <v>0</v>
      </c>
      <c r="BP26" s="111">
        <f t="shared" si="47"/>
        <v>437</v>
      </c>
      <c r="BQ26" s="112">
        <v>67</v>
      </c>
      <c r="BR26" s="112">
        <f t="shared" si="22"/>
        <v>0</v>
      </c>
      <c r="BS26" s="112">
        <f t="shared" si="48"/>
        <v>437</v>
      </c>
      <c r="BT26" s="113">
        <v>67</v>
      </c>
      <c r="BU26" s="37">
        <f t="shared" si="1"/>
        <v>2</v>
      </c>
      <c r="BV26" s="37">
        <f t="shared" si="49"/>
        <v>437</v>
      </c>
      <c r="BW26" s="114">
        <v>67</v>
      </c>
      <c r="BX26" s="115">
        <f t="shared" si="23"/>
        <v>2</v>
      </c>
      <c r="BY26" s="115">
        <f t="shared" si="50"/>
        <v>433</v>
      </c>
      <c r="BZ26" s="116">
        <v>65</v>
      </c>
      <c r="CA26" s="87">
        <f t="shared" si="59"/>
        <v>6</v>
      </c>
      <c r="CB26" s="87">
        <f t="shared" si="51"/>
        <v>406</v>
      </c>
      <c r="CC26" s="117">
        <v>59</v>
      </c>
      <c r="CD26" s="117"/>
      <c r="CF26">
        <v>308</v>
      </c>
      <c r="CG26">
        <f t="shared" si="52"/>
        <v>69</v>
      </c>
      <c r="CI26">
        <f t="shared" si="53"/>
        <v>41.571428571428569</v>
      </c>
      <c r="CK26" s="3">
        <f>G26 + J26 + M26 + P26</f>
        <v>-1</v>
      </c>
      <c r="CQ26" s="3">
        <f>F26</f>
        <v>70</v>
      </c>
      <c r="CR26" s="3">
        <f t="shared" si="54"/>
        <v>455</v>
      </c>
      <c r="CS26" s="3">
        <f t="shared" si="24"/>
        <v>70</v>
      </c>
      <c r="CT26" s="3">
        <f t="shared" si="55"/>
        <v>455</v>
      </c>
      <c r="CU26" s="3">
        <f t="shared" si="25"/>
        <v>70</v>
      </c>
      <c r="CV26" s="3">
        <f t="shared" si="56"/>
        <v>455</v>
      </c>
      <c r="CW26" s="3">
        <f t="shared" si="26"/>
        <v>70</v>
      </c>
      <c r="CX26" s="3">
        <f t="shared" si="57"/>
        <v>455</v>
      </c>
    </row>
    <row r="27" spans="2:111">
      <c r="B27" s="7">
        <v>43924</v>
      </c>
      <c r="C27" s="121">
        <v>78</v>
      </c>
      <c r="D27" s="107">
        <f t="shared" si="58"/>
        <v>0</v>
      </c>
      <c r="E27" s="61">
        <f t="shared" si="27"/>
        <v>533</v>
      </c>
      <c r="F27" s="119">
        <v>78</v>
      </c>
      <c r="G27" s="61">
        <f t="shared" si="2"/>
        <v>0</v>
      </c>
      <c r="H27" s="66">
        <f t="shared" si="28"/>
        <v>534</v>
      </c>
      <c r="I27" s="110">
        <v>78</v>
      </c>
      <c r="J27" s="66">
        <f t="shared" si="3"/>
        <v>0</v>
      </c>
      <c r="K27" s="66">
        <f t="shared" si="29"/>
        <v>534</v>
      </c>
      <c r="L27" s="104">
        <v>78</v>
      </c>
      <c r="M27" s="66">
        <f t="shared" si="4"/>
        <v>0</v>
      </c>
      <c r="N27" s="61">
        <f t="shared" si="30"/>
        <v>534</v>
      </c>
      <c r="O27" s="103">
        <v>78</v>
      </c>
      <c r="P27" s="61">
        <f t="shared" si="5"/>
        <v>0</v>
      </c>
      <c r="Q27" s="61">
        <f t="shared" si="31"/>
        <v>535</v>
      </c>
      <c r="R27" s="102">
        <v>78</v>
      </c>
      <c r="S27" s="66">
        <f t="shared" si="6"/>
        <v>0</v>
      </c>
      <c r="T27" s="61">
        <f t="shared" si="32"/>
        <v>534</v>
      </c>
      <c r="U27" s="95">
        <v>78</v>
      </c>
      <c r="V27" s="66">
        <f t="shared" si="7"/>
        <v>0</v>
      </c>
      <c r="W27" s="66">
        <f t="shared" si="33"/>
        <v>534</v>
      </c>
      <c r="X27" s="94">
        <v>78</v>
      </c>
      <c r="Y27" s="61">
        <f t="shared" si="8"/>
        <v>0</v>
      </c>
      <c r="Z27" s="61">
        <f t="shared" si="34"/>
        <v>533</v>
      </c>
      <c r="AA27" s="93">
        <v>78</v>
      </c>
      <c r="AB27" s="61">
        <f t="shared" si="9"/>
        <v>0</v>
      </c>
      <c r="AC27" s="66">
        <f t="shared" si="35"/>
        <v>532</v>
      </c>
      <c r="AD27" s="92">
        <v>78</v>
      </c>
      <c r="AE27" s="66">
        <f t="shared" si="10"/>
        <v>0</v>
      </c>
      <c r="AF27" s="66">
        <f t="shared" si="11"/>
        <v>531</v>
      </c>
      <c r="AG27" s="89">
        <v>78</v>
      </c>
      <c r="AH27" s="61">
        <f t="shared" si="0"/>
        <v>0</v>
      </c>
      <c r="AI27" s="66">
        <f t="shared" si="36"/>
        <v>531</v>
      </c>
      <c r="AJ27" s="91">
        <v>78</v>
      </c>
      <c r="AK27" s="61">
        <f t="shared" si="12"/>
        <v>0</v>
      </c>
      <c r="AL27" s="66">
        <f t="shared" si="37"/>
        <v>530</v>
      </c>
      <c r="AM27" s="82">
        <v>78</v>
      </c>
      <c r="AN27" s="61">
        <f t="shared" si="13"/>
        <v>-3</v>
      </c>
      <c r="AO27" s="66">
        <f t="shared" si="38"/>
        <v>532</v>
      </c>
      <c r="AP27" s="78">
        <v>81</v>
      </c>
      <c r="AQ27" s="66">
        <f t="shared" si="14"/>
        <v>0</v>
      </c>
      <c r="AR27" s="66">
        <f t="shared" si="39"/>
        <v>530</v>
      </c>
      <c r="AS27" s="75">
        <v>81</v>
      </c>
      <c r="AT27" s="66">
        <f t="shared" si="15"/>
        <v>2</v>
      </c>
      <c r="AU27" s="66">
        <f t="shared" si="40"/>
        <v>526</v>
      </c>
      <c r="AV27" s="72">
        <v>79</v>
      </c>
      <c r="AW27" s="72">
        <f t="shared" si="16"/>
        <v>1</v>
      </c>
      <c r="AX27" s="61">
        <f t="shared" si="41"/>
        <v>524</v>
      </c>
      <c r="AY27" s="71">
        <v>78</v>
      </c>
      <c r="AZ27" s="71">
        <f t="shared" si="17"/>
        <v>3</v>
      </c>
      <c r="BA27" s="61">
        <f t="shared" si="42"/>
        <v>519</v>
      </c>
      <c r="BB27" s="68">
        <v>75</v>
      </c>
      <c r="BC27" s="68">
        <f t="shared" si="18"/>
        <v>4</v>
      </c>
      <c r="BD27" s="61">
        <f t="shared" si="43"/>
        <v>515</v>
      </c>
      <c r="BE27" s="59">
        <v>71</v>
      </c>
      <c r="BF27" s="61">
        <f t="shared" si="19"/>
        <v>2</v>
      </c>
      <c r="BG27" s="66">
        <f t="shared" si="44"/>
        <v>512</v>
      </c>
      <c r="BH27" s="2">
        <v>69</v>
      </c>
      <c r="BI27" s="2">
        <f>BH27-BK27</f>
        <v>1</v>
      </c>
      <c r="BJ27" s="2">
        <f t="shared" si="45"/>
        <v>511</v>
      </c>
      <c r="BK27" s="55">
        <v>68</v>
      </c>
      <c r="BL27" s="108">
        <f t="shared" si="20"/>
        <v>3</v>
      </c>
      <c r="BM27" s="108">
        <f t="shared" si="46"/>
        <v>502</v>
      </c>
      <c r="BN27" s="111">
        <v>65</v>
      </c>
      <c r="BO27" s="111">
        <f t="shared" si="21"/>
        <v>0</v>
      </c>
      <c r="BP27" s="111">
        <f t="shared" si="47"/>
        <v>502</v>
      </c>
      <c r="BQ27" s="112">
        <v>65</v>
      </c>
      <c r="BR27" s="112">
        <f t="shared" si="22"/>
        <v>0</v>
      </c>
      <c r="BS27" s="112">
        <f t="shared" si="48"/>
        <v>502</v>
      </c>
      <c r="BT27" s="113">
        <v>65</v>
      </c>
      <c r="BU27" s="37">
        <f t="shared" si="1"/>
        <v>7</v>
      </c>
      <c r="BV27" s="37">
        <f t="shared" si="49"/>
        <v>501</v>
      </c>
      <c r="BW27" s="114">
        <v>64</v>
      </c>
      <c r="BX27" s="115">
        <f t="shared" si="23"/>
        <v>6</v>
      </c>
      <c r="BY27" s="115">
        <f t="shared" si="50"/>
        <v>491</v>
      </c>
      <c r="BZ27" s="116">
        <v>58</v>
      </c>
      <c r="CA27" s="87">
        <f t="shared" si="59"/>
        <v>4</v>
      </c>
      <c r="CB27" s="87">
        <f t="shared" si="51"/>
        <v>460</v>
      </c>
      <c r="CC27" s="117">
        <v>54</v>
      </c>
      <c r="CD27" s="117"/>
      <c r="CF27">
        <v>358</v>
      </c>
      <c r="CG27">
        <f t="shared" si="52"/>
        <v>50</v>
      </c>
      <c r="CI27">
        <f t="shared" si="53"/>
        <v>47.285714285714285</v>
      </c>
      <c r="CK27" s="3">
        <f>G27 + J27 + M27 + P27</f>
        <v>0</v>
      </c>
      <c r="CQ27" s="3">
        <f>F27</f>
        <v>78</v>
      </c>
      <c r="CR27" s="3">
        <f t="shared" si="54"/>
        <v>533</v>
      </c>
      <c r="CS27" s="3">
        <f t="shared" si="24"/>
        <v>78</v>
      </c>
      <c r="CT27" s="3">
        <f t="shared" si="55"/>
        <v>533</v>
      </c>
      <c r="CU27" s="3">
        <f t="shared" si="25"/>
        <v>78</v>
      </c>
      <c r="CV27" s="3">
        <f t="shared" si="56"/>
        <v>533</v>
      </c>
      <c r="CW27" s="3">
        <f t="shared" si="26"/>
        <v>78</v>
      </c>
      <c r="CX27" s="3">
        <f t="shared" si="57"/>
        <v>533</v>
      </c>
    </row>
    <row r="28" spans="2:111">
      <c r="B28" s="7">
        <v>43925</v>
      </c>
      <c r="C28" s="121">
        <v>69</v>
      </c>
      <c r="D28" s="107">
        <f t="shared" si="58"/>
        <v>-3</v>
      </c>
      <c r="E28" s="61">
        <f t="shared" si="27"/>
        <v>605</v>
      </c>
      <c r="F28" s="119">
        <v>72</v>
      </c>
      <c r="G28" s="61">
        <f t="shared" si="2"/>
        <v>0</v>
      </c>
      <c r="H28" s="66">
        <f t="shared" si="28"/>
        <v>606</v>
      </c>
      <c r="I28" s="110">
        <v>72</v>
      </c>
      <c r="J28" s="66">
        <f t="shared" si="3"/>
        <v>0</v>
      </c>
      <c r="K28" s="66">
        <f t="shared" si="29"/>
        <v>606</v>
      </c>
      <c r="L28" s="104">
        <v>72</v>
      </c>
      <c r="M28" s="66">
        <f t="shared" si="4"/>
        <v>0</v>
      </c>
      <c r="N28" s="61">
        <f t="shared" si="30"/>
        <v>606</v>
      </c>
      <c r="O28" s="103">
        <v>72</v>
      </c>
      <c r="P28" s="61">
        <f t="shared" si="5"/>
        <v>0</v>
      </c>
      <c r="Q28" s="61">
        <f t="shared" si="31"/>
        <v>607</v>
      </c>
      <c r="R28" s="102">
        <v>72</v>
      </c>
      <c r="S28" s="66">
        <f t="shared" si="6"/>
        <v>-1</v>
      </c>
      <c r="T28" s="61">
        <f t="shared" si="32"/>
        <v>607</v>
      </c>
      <c r="U28" s="95">
        <v>73</v>
      </c>
      <c r="V28" s="66">
        <f t="shared" si="7"/>
        <v>0</v>
      </c>
      <c r="W28" s="66">
        <f t="shared" si="33"/>
        <v>607</v>
      </c>
      <c r="X28" s="94">
        <v>73</v>
      </c>
      <c r="Y28" s="61">
        <f t="shared" si="8"/>
        <v>1</v>
      </c>
      <c r="Z28" s="61">
        <f t="shared" si="34"/>
        <v>605</v>
      </c>
      <c r="AA28" s="93">
        <v>72</v>
      </c>
      <c r="AB28" s="61">
        <f t="shared" si="9"/>
        <v>0</v>
      </c>
      <c r="AC28" s="66">
        <f t="shared" si="35"/>
        <v>604</v>
      </c>
      <c r="AD28" s="92">
        <v>72</v>
      </c>
      <c r="AE28" s="66">
        <f t="shared" si="10"/>
        <v>0</v>
      </c>
      <c r="AF28" s="66">
        <f t="shared" si="11"/>
        <v>603</v>
      </c>
      <c r="AG28" s="89">
        <v>72</v>
      </c>
      <c r="AH28" s="61">
        <f t="shared" si="0"/>
        <v>1</v>
      </c>
      <c r="AI28" s="66">
        <f t="shared" si="36"/>
        <v>602</v>
      </c>
      <c r="AJ28" s="91">
        <v>71</v>
      </c>
      <c r="AK28" s="61">
        <f t="shared" si="12"/>
        <v>0</v>
      </c>
      <c r="AL28" s="66">
        <f t="shared" si="37"/>
        <v>601</v>
      </c>
      <c r="AM28" s="82">
        <v>71</v>
      </c>
      <c r="AN28" s="61">
        <f t="shared" si="13"/>
        <v>0</v>
      </c>
      <c r="AO28" s="66">
        <f t="shared" si="38"/>
        <v>603</v>
      </c>
      <c r="AP28" s="78">
        <v>71</v>
      </c>
      <c r="AQ28" s="66">
        <f t="shared" si="14"/>
        <v>2</v>
      </c>
      <c r="AR28" s="66">
        <f t="shared" si="39"/>
        <v>599</v>
      </c>
      <c r="AS28" s="75">
        <v>69</v>
      </c>
      <c r="AT28" s="66">
        <f t="shared" si="15"/>
        <v>1</v>
      </c>
      <c r="AU28" s="66">
        <f t="shared" si="40"/>
        <v>594</v>
      </c>
      <c r="AV28" s="72">
        <v>68</v>
      </c>
      <c r="AW28" s="72">
        <f t="shared" si="16"/>
        <v>0</v>
      </c>
      <c r="AX28" s="61">
        <f t="shared" si="41"/>
        <v>592</v>
      </c>
      <c r="AY28" s="71">
        <v>68</v>
      </c>
      <c r="AZ28" s="71">
        <f t="shared" si="17"/>
        <v>2</v>
      </c>
      <c r="BA28" s="61">
        <f t="shared" si="42"/>
        <v>585</v>
      </c>
      <c r="BB28" s="68">
        <v>66</v>
      </c>
      <c r="BC28" s="68">
        <f t="shared" si="18"/>
        <v>5</v>
      </c>
      <c r="BD28" s="61">
        <f t="shared" si="43"/>
        <v>576</v>
      </c>
      <c r="BE28" s="59">
        <v>61</v>
      </c>
      <c r="BF28" s="61">
        <f t="shared" si="19"/>
        <v>1</v>
      </c>
      <c r="BG28" s="66">
        <f t="shared" si="44"/>
        <v>572</v>
      </c>
      <c r="BH28" s="2">
        <v>60</v>
      </c>
      <c r="BI28" s="2">
        <f>BH28-BK28</f>
        <v>1</v>
      </c>
      <c r="BJ28" s="2">
        <f t="shared" si="45"/>
        <v>570</v>
      </c>
      <c r="BK28" s="55">
        <v>59</v>
      </c>
      <c r="BL28" s="108">
        <f t="shared" si="20"/>
        <v>2</v>
      </c>
      <c r="BM28" s="108">
        <f t="shared" si="46"/>
        <v>559</v>
      </c>
      <c r="BN28" s="111">
        <v>57</v>
      </c>
      <c r="BO28" s="111">
        <f t="shared" si="21"/>
        <v>0</v>
      </c>
      <c r="BP28" s="111">
        <f t="shared" si="47"/>
        <v>559</v>
      </c>
      <c r="BQ28" s="112">
        <v>57</v>
      </c>
      <c r="BR28" s="112">
        <f t="shared" si="22"/>
        <v>0</v>
      </c>
      <c r="BS28" s="112">
        <f t="shared" si="48"/>
        <v>559</v>
      </c>
      <c r="BT28" s="113">
        <v>57</v>
      </c>
      <c r="BU28" s="37">
        <f t="shared" si="1"/>
        <v>3</v>
      </c>
      <c r="BV28" s="37">
        <f t="shared" si="49"/>
        <v>558</v>
      </c>
      <c r="BW28" s="114">
        <v>57</v>
      </c>
      <c r="BX28" s="115">
        <f t="shared" si="23"/>
        <v>3</v>
      </c>
      <c r="BY28" s="115">
        <f t="shared" si="50"/>
        <v>545</v>
      </c>
      <c r="BZ28" s="116">
        <v>54</v>
      </c>
      <c r="CA28" s="87">
        <f t="shared" si="59"/>
        <v>6</v>
      </c>
      <c r="CB28" s="87">
        <f t="shared" si="51"/>
        <v>508</v>
      </c>
      <c r="CC28" s="117">
        <v>48</v>
      </c>
      <c r="CD28" s="117"/>
      <c r="CF28">
        <v>373</v>
      </c>
      <c r="CG28">
        <f t="shared" si="52"/>
        <v>15</v>
      </c>
      <c r="CI28">
        <f t="shared" si="53"/>
        <v>58.714285714285715</v>
      </c>
      <c r="CK28" s="3">
        <f>G28 + J28 + M28 + P28</f>
        <v>0</v>
      </c>
      <c r="CQ28" s="3">
        <f>F28</f>
        <v>72</v>
      </c>
      <c r="CR28" s="3">
        <f t="shared" si="54"/>
        <v>605</v>
      </c>
      <c r="CS28" s="3">
        <f t="shared" si="24"/>
        <v>72</v>
      </c>
      <c r="CT28" s="3">
        <f t="shared" si="55"/>
        <v>605</v>
      </c>
      <c r="CU28" s="3">
        <f t="shared" si="25"/>
        <v>72</v>
      </c>
      <c r="CV28" s="3">
        <f t="shared" si="56"/>
        <v>605</v>
      </c>
      <c r="CW28" s="3">
        <f t="shared" si="26"/>
        <v>72</v>
      </c>
      <c r="CX28" s="3">
        <f t="shared" si="57"/>
        <v>605</v>
      </c>
    </row>
    <row r="29" spans="2:111">
      <c r="B29" s="7">
        <v>43926</v>
      </c>
      <c r="C29" s="121">
        <v>86</v>
      </c>
      <c r="D29" s="107">
        <f t="shared" si="58"/>
        <v>0</v>
      </c>
      <c r="E29" s="61">
        <f t="shared" si="27"/>
        <v>691</v>
      </c>
      <c r="F29" s="119">
        <v>86</v>
      </c>
      <c r="G29" s="61">
        <f t="shared" si="2"/>
        <v>0</v>
      </c>
      <c r="H29" s="66">
        <f t="shared" si="28"/>
        <v>692</v>
      </c>
      <c r="I29" s="110">
        <v>86</v>
      </c>
      <c r="J29" s="66">
        <f t="shared" si="3"/>
        <v>0</v>
      </c>
      <c r="K29" s="66">
        <f t="shared" si="29"/>
        <v>692</v>
      </c>
      <c r="L29" s="104">
        <v>86</v>
      </c>
      <c r="M29" s="66">
        <f t="shared" si="4"/>
        <v>0</v>
      </c>
      <c r="N29" s="61">
        <f t="shared" si="30"/>
        <v>692</v>
      </c>
      <c r="O29" s="103">
        <v>86</v>
      </c>
      <c r="P29" s="61">
        <f t="shared" si="5"/>
        <v>-1</v>
      </c>
      <c r="Q29" s="61">
        <f t="shared" si="31"/>
        <v>694</v>
      </c>
      <c r="R29" s="102">
        <v>87</v>
      </c>
      <c r="S29" s="66">
        <f t="shared" si="6"/>
        <v>1</v>
      </c>
      <c r="T29" s="61">
        <f t="shared" si="32"/>
        <v>693</v>
      </c>
      <c r="U29" s="95">
        <v>86</v>
      </c>
      <c r="V29" s="66">
        <f t="shared" si="7"/>
        <v>0</v>
      </c>
      <c r="W29" s="66">
        <f t="shared" si="33"/>
        <v>693</v>
      </c>
      <c r="X29" s="94">
        <v>86</v>
      </c>
      <c r="Y29" s="61">
        <f t="shared" si="8"/>
        <v>0</v>
      </c>
      <c r="Z29" s="61">
        <f t="shared" si="34"/>
        <v>691</v>
      </c>
      <c r="AA29" s="93">
        <v>86</v>
      </c>
      <c r="AB29" s="61">
        <f t="shared" si="9"/>
        <v>0</v>
      </c>
      <c r="AC29" s="66">
        <f t="shared" si="35"/>
        <v>690</v>
      </c>
      <c r="AD29" s="92">
        <v>86</v>
      </c>
      <c r="AE29" s="66">
        <f t="shared" si="10"/>
        <v>0</v>
      </c>
      <c r="AF29" s="66">
        <f t="shared" si="11"/>
        <v>689</v>
      </c>
      <c r="AG29" s="89">
        <v>86</v>
      </c>
      <c r="AH29" s="61">
        <f t="shared" si="0"/>
        <v>0</v>
      </c>
      <c r="AI29" s="66">
        <f t="shared" si="36"/>
        <v>688</v>
      </c>
      <c r="AJ29" s="91">
        <v>86</v>
      </c>
      <c r="AK29" s="61">
        <f t="shared" si="12"/>
        <v>0</v>
      </c>
      <c r="AL29" s="66">
        <f t="shared" si="37"/>
        <v>687</v>
      </c>
      <c r="AM29" s="82">
        <v>86</v>
      </c>
      <c r="AN29" s="61">
        <f t="shared" si="13"/>
        <v>2</v>
      </c>
      <c r="AO29" s="66">
        <f t="shared" si="38"/>
        <v>687</v>
      </c>
      <c r="AP29" s="78">
        <v>84</v>
      </c>
      <c r="AQ29" s="66">
        <f t="shared" si="14"/>
        <v>2</v>
      </c>
      <c r="AR29" s="66">
        <f t="shared" si="39"/>
        <v>681</v>
      </c>
      <c r="AS29" s="75">
        <v>82</v>
      </c>
      <c r="AT29" s="66">
        <f t="shared" si="15"/>
        <v>1</v>
      </c>
      <c r="AU29" s="66">
        <f t="shared" si="40"/>
        <v>675</v>
      </c>
      <c r="AV29" s="72">
        <v>81</v>
      </c>
      <c r="AW29" s="72">
        <f t="shared" si="16"/>
        <v>0</v>
      </c>
      <c r="AX29" s="61">
        <f t="shared" si="41"/>
        <v>673</v>
      </c>
      <c r="AY29" s="71">
        <v>81</v>
      </c>
      <c r="AZ29" s="71">
        <f t="shared" si="17"/>
        <v>2</v>
      </c>
      <c r="BA29" s="61">
        <f t="shared" si="42"/>
        <v>664</v>
      </c>
      <c r="BB29" s="68">
        <v>79</v>
      </c>
      <c r="BC29" s="68">
        <f t="shared" si="18"/>
        <v>0</v>
      </c>
      <c r="BD29" s="61">
        <f t="shared" si="43"/>
        <v>655</v>
      </c>
      <c r="BE29" s="59">
        <v>79</v>
      </c>
      <c r="BF29" s="61">
        <f t="shared" si="19"/>
        <v>1</v>
      </c>
      <c r="BG29" s="66">
        <f t="shared" si="44"/>
        <v>650</v>
      </c>
      <c r="BH29" s="2">
        <v>78</v>
      </c>
      <c r="BI29" s="2">
        <f>BH29-BK29</f>
        <v>2</v>
      </c>
      <c r="BJ29" s="2">
        <f t="shared" si="45"/>
        <v>646</v>
      </c>
      <c r="BK29" s="55">
        <v>76</v>
      </c>
      <c r="BL29" s="108">
        <f t="shared" si="20"/>
        <v>1</v>
      </c>
      <c r="BM29" s="108">
        <f t="shared" si="46"/>
        <v>634</v>
      </c>
      <c r="BN29" s="111">
        <v>75</v>
      </c>
      <c r="BO29" s="111">
        <f t="shared" si="21"/>
        <v>0</v>
      </c>
      <c r="BP29" s="111">
        <f t="shared" si="47"/>
        <v>634</v>
      </c>
      <c r="BQ29" s="112">
        <v>75</v>
      </c>
      <c r="BR29" s="112">
        <f t="shared" si="22"/>
        <v>0</v>
      </c>
      <c r="BS29" s="112">
        <f t="shared" si="48"/>
        <v>634</v>
      </c>
      <c r="BT29" s="113">
        <v>75</v>
      </c>
      <c r="BU29" s="37">
        <f t="shared" si="1"/>
        <v>8</v>
      </c>
      <c r="BV29" s="37">
        <f t="shared" si="49"/>
        <v>633</v>
      </c>
      <c r="BW29" s="114">
        <v>75</v>
      </c>
      <c r="BX29" s="115">
        <f t="shared" si="23"/>
        <v>8</v>
      </c>
      <c r="BY29" s="115">
        <f t="shared" si="50"/>
        <v>612</v>
      </c>
      <c r="BZ29" s="116">
        <v>67</v>
      </c>
      <c r="CA29" s="87">
        <f t="shared" si="59"/>
        <v>9</v>
      </c>
      <c r="CB29" s="87">
        <f t="shared" si="51"/>
        <v>566</v>
      </c>
      <c r="CC29" s="117">
        <v>58</v>
      </c>
      <c r="CD29" s="117"/>
      <c r="CF29">
        <v>401</v>
      </c>
      <c r="CG29">
        <f t="shared" si="52"/>
        <v>28</v>
      </c>
      <c r="CI29">
        <f t="shared" si="53"/>
        <v>64</v>
      </c>
      <c r="CK29" s="3">
        <f>G29 + J29 + M29 + P29</f>
        <v>-1</v>
      </c>
      <c r="CQ29" s="3">
        <f>F29</f>
        <v>86</v>
      </c>
      <c r="CR29" s="3">
        <f t="shared" si="54"/>
        <v>691</v>
      </c>
      <c r="CS29" s="3">
        <f t="shared" si="24"/>
        <v>86</v>
      </c>
      <c r="CT29" s="3">
        <f t="shared" si="55"/>
        <v>691</v>
      </c>
      <c r="CU29" s="3">
        <f t="shared" si="25"/>
        <v>86</v>
      </c>
      <c r="CV29" s="3">
        <f t="shared" si="56"/>
        <v>691</v>
      </c>
      <c r="CW29" s="3">
        <f t="shared" si="26"/>
        <v>86</v>
      </c>
      <c r="CX29" s="3">
        <f t="shared" si="57"/>
        <v>691</v>
      </c>
    </row>
    <row r="30" spans="2:111">
      <c r="B30" s="7">
        <v>43927</v>
      </c>
      <c r="C30" s="121">
        <v>88</v>
      </c>
      <c r="D30" s="107">
        <f t="shared" si="58"/>
        <v>-2</v>
      </c>
      <c r="E30" s="61">
        <f t="shared" si="27"/>
        <v>781</v>
      </c>
      <c r="F30" s="119">
        <v>90</v>
      </c>
      <c r="G30" s="61">
        <f t="shared" si="2"/>
        <v>0</v>
      </c>
      <c r="H30" s="66">
        <f t="shared" si="28"/>
        <v>782</v>
      </c>
      <c r="I30" s="110">
        <v>90</v>
      </c>
      <c r="J30" s="66">
        <f t="shared" si="3"/>
        <v>0</v>
      </c>
      <c r="K30" s="66">
        <f t="shared" si="29"/>
        <v>782</v>
      </c>
      <c r="L30" s="104">
        <v>90</v>
      </c>
      <c r="M30" s="66">
        <f t="shared" si="4"/>
        <v>0</v>
      </c>
      <c r="N30" s="61">
        <f t="shared" si="30"/>
        <v>782</v>
      </c>
      <c r="O30" s="103">
        <v>90</v>
      </c>
      <c r="P30" s="61">
        <f t="shared" si="5"/>
        <v>0</v>
      </c>
      <c r="Q30" s="61">
        <f t="shared" si="31"/>
        <v>784</v>
      </c>
      <c r="R30" s="102">
        <v>90</v>
      </c>
      <c r="S30" s="66">
        <f t="shared" si="6"/>
        <v>0</v>
      </c>
      <c r="T30" s="61">
        <f t="shared" si="32"/>
        <v>783</v>
      </c>
      <c r="U30" s="95">
        <v>90</v>
      </c>
      <c r="V30" s="66">
        <f t="shared" si="7"/>
        <v>0</v>
      </c>
      <c r="W30" s="66">
        <f t="shared" si="33"/>
        <v>783</v>
      </c>
      <c r="X30" s="94">
        <v>90</v>
      </c>
      <c r="Y30" s="61">
        <f t="shared" si="8"/>
        <v>0</v>
      </c>
      <c r="Z30" s="61">
        <f t="shared" si="34"/>
        <v>781</v>
      </c>
      <c r="AA30" s="93">
        <v>90</v>
      </c>
      <c r="AB30" s="61">
        <f t="shared" si="9"/>
        <v>-1</v>
      </c>
      <c r="AC30" s="66">
        <f t="shared" si="35"/>
        <v>781</v>
      </c>
      <c r="AD30" s="92">
        <v>91</v>
      </c>
      <c r="AE30" s="66">
        <f t="shared" si="10"/>
        <v>0</v>
      </c>
      <c r="AF30" s="66">
        <f t="shared" si="11"/>
        <v>780</v>
      </c>
      <c r="AG30" s="89">
        <v>91</v>
      </c>
      <c r="AH30" s="61">
        <f t="shared" si="0"/>
        <v>0</v>
      </c>
      <c r="AI30" s="66">
        <f t="shared" si="36"/>
        <v>779</v>
      </c>
      <c r="AJ30" s="91">
        <v>91</v>
      </c>
      <c r="AK30" s="61">
        <f t="shared" si="12"/>
        <v>0</v>
      </c>
      <c r="AL30" s="66">
        <f t="shared" si="37"/>
        <v>778</v>
      </c>
      <c r="AM30" s="82">
        <v>91</v>
      </c>
      <c r="AN30" s="61">
        <f t="shared" si="13"/>
        <v>2</v>
      </c>
      <c r="AO30" s="66">
        <f t="shared" si="38"/>
        <v>776</v>
      </c>
      <c r="AP30" s="78">
        <v>89</v>
      </c>
      <c r="AQ30" s="66">
        <f t="shared" si="14"/>
        <v>-1</v>
      </c>
      <c r="AR30" s="66">
        <f t="shared" si="39"/>
        <v>771</v>
      </c>
      <c r="AS30" s="75">
        <v>90</v>
      </c>
      <c r="AT30" s="66">
        <f t="shared" si="15"/>
        <v>0</v>
      </c>
      <c r="AU30" s="66">
        <f t="shared" si="40"/>
        <v>765</v>
      </c>
      <c r="AV30" s="72">
        <v>90</v>
      </c>
      <c r="AW30" s="72">
        <f t="shared" si="16"/>
        <v>2</v>
      </c>
      <c r="AX30" s="61">
        <f t="shared" si="41"/>
        <v>761</v>
      </c>
      <c r="AY30" s="71">
        <v>88</v>
      </c>
      <c r="AZ30" s="71">
        <f t="shared" si="17"/>
        <v>1</v>
      </c>
      <c r="BA30" s="61">
        <f t="shared" si="42"/>
        <v>751</v>
      </c>
      <c r="BB30" s="68">
        <v>87</v>
      </c>
      <c r="BC30" s="68">
        <f t="shared" si="18"/>
        <v>2</v>
      </c>
      <c r="BD30" s="61">
        <f t="shared" si="43"/>
        <v>740</v>
      </c>
      <c r="BE30" s="59">
        <v>85</v>
      </c>
      <c r="BF30" s="61">
        <f t="shared" si="19"/>
        <v>3</v>
      </c>
      <c r="BG30" s="66">
        <f t="shared" si="44"/>
        <v>732</v>
      </c>
      <c r="BH30" s="2">
        <v>82</v>
      </c>
      <c r="BI30" s="2">
        <f>BH30-BK30</f>
        <v>11</v>
      </c>
      <c r="BJ30" s="2">
        <f t="shared" si="45"/>
        <v>717</v>
      </c>
      <c r="BK30" s="55">
        <v>71</v>
      </c>
      <c r="BL30" s="108">
        <f t="shared" si="20"/>
        <v>-3</v>
      </c>
      <c r="BM30" s="108">
        <f t="shared" si="46"/>
        <v>708</v>
      </c>
      <c r="BN30" s="111">
        <v>74</v>
      </c>
      <c r="BO30" s="111">
        <f t="shared" si="21"/>
        <v>0</v>
      </c>
      <c r="BP30" s="111">
        <f t="shared" si="47"/>
        <v>708</v>
      </c>
      <c r="BQ30" s="112">
        <v>74</v>
      </c>
      <c r="BR30" s="112">
        <f t="shared" si="22"/>
        <v>0</v>
      </c>
      <c r="BS30" s="112">
        <f t="shared" si="48"/>
        <v>708</v>
      </c>
      <c r="BT30" s="113">
        <v>74</v>
      </c>
      <c r="BU30" s="37">
        <f t="shared" si="1"/>
        <v>8</v>
      </c>
      <c r="BV30" s="37">
        <f t="shared" si="49"/>
        <v>707</v>
      </c>
      <c r="BW30" s="114">
        <v>74</v>
      </c>
      <c r="BX30" s="115">
        <f t="shared" si="23"/>
        <v>8</v>
      </c>
      <c r="BY30" s="115">
        <f t="shared" si="50"/>
        <v>678</v>
      </c>
      <c r="BZ30" s="116">
        <v>66</v>
      </c>
      <c r="CA30" s="87">
        <f t="shared" si="59"/>
        <v>11</v>
      </c>
      <c r="CB30" s="87">
        <f t="shared" si="51"/>
        <v>621</v>
      </c>
      <c r="CC30" s="117">
        <v>55</v>
      </c>
      <c r="CD30" s="117"/>
      <c r="CF30">
        <v>477</v>
      </c>
      <c r="CG30">
        <f t="shared" si="52"/>
        <v>76</v>
      </c>
      <c r="CI30">
        <f t="shared" si="53"/>
        <v>69.285714285714292</v>
      </c>
      <c r="CK30" s="3">
        <f>G30 + J30 + M30 + P30</f>
        <v>0</v>
      </c>
      <c r="CQ30" s="3">
        <f>F30</f>
        <v>90</v>
      </c>
      <c r="CR30" s="3">
        <f t="shared" si="54"/>
        <v>781</v>
      </c>
      <c r="CS30" s="3">
        <f t="shared" si="24"/>
        <v>90</v>
      </c>
      <c r="CT30" s="3">
        <f t="shared" si="55"/>
        <v>781</v>
      </c>
      <c r="CU30" s="3">
        <f t="shared" si="25"/>
        <v>90</v>
      </c>
      <c r="CV30" s="3">
        <f t="shared" si="56"/>
        <v>781</v>
      </c>
      <c r="CW30" s="3">
        <f t="shared" si="26"/>
        <v>90</v>
      </c>
      <c r="CX30" s="3">
        <f t="shared" si="57"/>
        <v>781</v>
      </c>
    </row>
    <row r="31" spans="2:111">
      <c r="B31" s="7">
        <v>43928</v>
      </c>
      <c r="C31" s="121">
        <v>92</v>
      </c>
      <c r="D31" s="107">
        <f t="shared" si="58"/>
        <v>8</v>
      </c>
      <c r="E31" s="61">
        <f t="shared" si="27"/>
        <v>865</v>
      </c>
      <c r="F31" s="119">
        <v>84</v>
      </c>
      <c r="G31" s="61">
        <f t="shared" si="2"/>
        <v>-1</v>
      </c>
      <c r="H31" s="66">
        <f t="shared" si="28"/>
        <v>867</v>
      </c>
      <c r="I31" s="110">
        <v>85</v>
      </c>
      <c r="J31" s="66">
        <f t="shared" si="3"/>
        <v>1</v>
      </c>
      <c r="K31" s="66">
        <f t="shared" si="29"/>
        <v>866</v>
      </c>
      <c r="L31" s="104">
        <v>84</v>
      </c>
      <c r="M31" s="66">
        <f t="shared" si="4"/>
        <v>0</v>
      </c>
      <c r="N31" s="61">
        <f t="shared" si="30"/>
        <v>866</v>
      </c>
      <c r="O31" s="103">
        <v>84</v>
      </c>
      <c r="P31" s="61">
        <f t="shared" si="5"/>
        <v>0</v>
      </c>
      <c r="Q31" s="61">
        <f t="shared" si="31"/>
        <v>868</v>
      </c>
      <c r="R31" s="102">
        <v>84</v>
      </c>
      <c r="S31" s="66">
        <f t="shared" si="6"/>
        <v>0</v>
      </c>
      <c r="T31" s="61">
        <f t="shared" si="32"/>
        <v>867</v>
      </c>
      <c r="U31" s="95">
        <v>84</v>
      </c>
      <c r="V31" s="66">
        <f t="shared" si="7"/>
        <v>0</v>
      </c>
      <c r="W31" s="66">
        <f t="shared" si="33"/>
        <v>867</v>
      </c>
      <c r="X31" s="94">
        <v>84</v>
      </c>
      <c r="Y31" s="61">
        <f t="shared" si="8"/>
        <v>0</v>
      </c>
      <c r="Z31" s="61">
        <f t="shared" si="34"/>
        <v>865</v>
      </c>
      <c r="AA31" s="93">
        <v>84</v>
      </c>
      <c r="AB31" s="61">
        <f t="shared" si="9"/>
        <v>1</v>
      </c>
      <c r="AC31" s="66">
        <f t="shared" si="35"/>
        <v>864</v>
      </c>
      <c r="AD31" s="92">
        <v>83</v>
      </c>
      <c r="AE31" s="66">
        <f t="shared" si="10"/>
        <v>0</v>
      </c>
      <c r="AF31" s="66">
        <f t="shared" si="11"/>
        <v>863</v>
      </c>
      <c r="AG31" s="89">
        <v>83</v>
      </c>
      <c r="AH31" s="61">
        <f t="shared" si="0"/>
        <v>0</v>
      </c>
      <c r="AI31" s="66">
        <f t="shared" si="36"/>
        <v>862</v>
      </c>
      <c r="AJ31" s="91">
        <v>83</v>
      </c>
      <c r="AK31" s="61">
        <f t="shared" si="12"/>
        <v>0</v>
      </c>
      <c r="AL31" s="66">
        <f t="shared" si="37"/>
        <v>861</v>
      </c>
      <c r="AM31" s="82">
        <v>83</v>
      </c>
      <c r="AN31" s="61">
        <f t="shared" si="13"/>
        <v>1</v>
      </c>
      <c r="AO31" s="66">
        <f t="shared" si="38"/>
        <v>858</v>
      </c>
      <c r="AP31" s="78">
        <v>82</v>
      </c>
      <c r="AQ31" s="66">
        <f t="shared" si="14"/>
        <v>1</v>
      </c>
      <c r="AR31" s="66">
        <f t="shared" si="39"/>
        <v>852</v>
      </c>
      <c r="AS31" s="75">
        <v>81</v>
      </c>
      <c r="AT31" s="66">
        <f t="shared" si="15"/>
        <v>3</v>
      </c>
      <c r="AU31" s="66">
        <f t="shared" si="40"/>
        <v>843</v>
      </c>
      <c r="AV31" s="72">
        <v>78</v>
      </c>
      <c r="AW31" s="72">
        <f t="shared" si="16"/>
        <v>1</v>
      </c>
      <c r="AX31" s="61">
        <f t="shared" si="41"/>
        <v>838</v>
      </c>
      <c r="AY31" s="71">
        <v>77</v>
      </c>
      <c r="AZ31" s="71">
        <f t="shared" si="17"/>
        <v>1</v>
      </c>
      <c r="BA31" s="61">
        <f t="shared" si="42"/>
        <v>827</v>
      </c>
      <c r="BB31" s="68">
        <v>76</v>
      </c>
      <c r="BC31" s="68">
        <f t="shared" si="18"/>
        <v>1</v>
      </c>
      <c r="BD31" s="61">
        <f t="shared" si="43"/>
        <v>815</v>
      </c>
      <c r="BE31" s="59">
        <v>75</v>
      </c>
      <c r="BF31" s="61">
        <f t="shared" si="19"/>
        <v>5</v>
      </c>
      <c r="BG31" s="66">
        <f t="shared" si="44"/>
        <v>802</v>
      </c>
      <c r="BH31" s="2">
        <v>70</v>
      </c>
      <c r="BI31" s="2">
        <f>BH31-BK31</f>
        <v>5</v>
      </c>
      <c r="BJ31" s="2">
        <f t="shared" si="45"/>
        <v>782</v>
      </c>
      <c r="BK31" s="55">
        <v>65</v>
      </c>
      <c r="BL31" s="108">
        <f t="shared" si="20"/>
        <v>5</v>
      </c>
      <c r="BM31" s="108">
        <f t="shared" si="46"/>
        <v>768</v>
      </c>
      <c r="BN31" s="111">
        <v>60</v>
      </c>
      <c r="BO31" s="111">
        <f t="shared" si="21"/>
        <v>0</v>
      </c>
      <c r="BP31" s="111">
        <f t="shared" si="47"/>
        <v>768</v>
      </c>
      <c r="BQ31" s="112">
        <v>60</v>
      </c>
      <c r="BR31" s="112">
        <f t="shared" si="22"/>
        <v>0</v>
      </c>
      <c r="BS31" s="112">
        <f t="shared" si="48"/>
        <v>768</v>
      </c>
      <c r="BT31" s="113">
        <v>60</v>
      </c>
      <c r="BU31" s="37">
        <f t="shared" si="1"/>
        <v>7</v>
      </c>
      <c r="BV31" s="37">
        <f t="shared" si="49"/>
        <v>767</v>
      </c>
      <c r="BW31" s="114">
        <v>60</v>
      </c>
      <c r="BX31" s="115">
        <f t="shared" si="23"/>
        <v>7</v>
      </c>
      <c r="BY31" s="115">
        <f t="shared" si="50"/>
        <v>731</v>
      </c>
      <c r="BZ31" s="116">
        <v>53</v>
      </c>
      <c r="CA31" s="87">
        <f t="shared" si="59"/>
        <v>17</v>
      </c>
      <c r="CB31" s="87">
        <f t="shared" si="51"/>
        <v>657</v>
      </c>
      <c r="CC31" s="117">
        <v>36</v>
      </c>
      <c r="CD31" s="117"/>
      <c r="CF31">
        <v>591</v>
      </c>
      <c r="CG31">
        <f t="shared" si="52"/>
        <v>114</v>
      </c>
      <c r="CI31">
        <f t="shared" si="53"/>
        <v>73.142857142857139</v>
      </c>
      <c r="CK31" s="3">
        <f>G31 + J31 + M31 + P31</f>
        <v>0</v>
      </c>
      <c r="CQ31" s="3">
        <f>F31</f>
        <v>84</v>
      </c>
      <c r="CR31" s="3">
        <f t="shared" si="54"/>
        <v>865</v>
      </c>
      <c r="CS31" s="3">
        <f t="shared" si="24"/>
        <v>84</v>
      </c>
      <c r="CT31" s="3">
        <f t="shared" si="55"/>
        <v>865</v>
      </c>
      <c r="CU31" s="3">
        <f t="shared" si="25"/>
        <v>84</v>
      </c>
      <c r="CV31" s="3">
        <f t="shared" si="56"/>
        <v>865</v>
      </c>
      <c r="CW31" s="3">
        <f t="shared" si="26"/>
        <v>84</v>
      </c>
      <c r="CX31" s="3">
        <f t="shared" si="57"/>
        <v>865</v>
      </c>
    </row>
    <row r="32" spans="2:111">
      <c r="B32" s="7">
        <v>43929</v>
      </c>
      <c r="C32" s="121">
        <v>114</v>
      </c>
      <c r="D32" s="107">
        <f t="shared" si="58"/>
        <v>-1</v>
      </c>
      <c r="E32" s="61">
        <f t="shared" si="27"/>
        <v>980</v>
      </c>
      <c r="F32" s="119">
        <v>115</v>
      </c>
      <c r="G32" s="61">
        <f t="shared" si="2"/>
        <v>0</v>
      </c>
      <c r="H32" s="66">
        <f t="shared" si="28"/>
        <v>982</v>
      </c>
      <c r="I32" s="110">
        <v>115</v>
      </c>
      <c r="J32" s="66">
        <f t="shared" si="3"/>
        <v>1</v>
      </c>
      <c r="K32" s="66">
        <f t="shared" si="29"/>
        <v>980</v>
      </c>
      <c r="L32" s="104">
        <v>114</v>
      </c>
      <c r="M32" s="66">
        <f t="shared" si="4"/>
        <v>0</v>
      </c>
      <c r="N32" s="61">
        <f t="shared" si="30"/>
        <v>980</v>
      </c>
      <c r="O32" s="103">
        <v>114</v>
      </c>
      <c r="P32" s="61">
        <f t="shared" si="5"/>
        <v>0</v>
      </c>
      <c r="Q32" s="61">
        <f t="shared" si="31"/>
        <v>982</v>
      </c>
      <c r="R32" s="102">
        <v>114</v>
      </c>
      <c r="S32" s="66">
        <f t="shared" si="6"/>
        <v>0</v>
      </c>
      <c r="T32" s="61">
        <f t="shared" si="32"/>
        <v>981</v>
      </c>
      <c r="U32" s="95">
        <v>114</v>
      </c>
      <c r="V32" s="66">
        <f t="shared" si="7"/>
        <v>0</v>
      </c>
      <c r="W32" s="66">
        <f t="shared" si="33"/>
        <v>981</v>
      </c>
      <c r="X32" s="94">
        <v>114</v>
      </c>
      <c r="Y32" s="61">
        <f t="shared" si="8"/>
        <v>1</v>
      </c>
      <c r="Z32" s="61">
        <f t="shared" si="34"/>
        <v>978</v>
      </c>
      <c r="AA32" s="93">
        <v>113</v>
      </c>
      <c r="AB32" s="61">
        <f t="shared" si="9"/>
        <v>2</v>
      </c>
      <c r="AC32" s="66">
        <f t="shared" si="35"/>
        <v>975</v>
      </c>
      <c r="AD32" s="92">
        <v>111</v>
      </c>
      <c r="AE32" s="66">
        <f t="shared" si="10"/>
        <v>1</v>
      </c>
      <c r="AF32" s="66">
        <f t="shared" si="11"/>
        <v>973</v>
      </c>
      <c r="AG32" s="89">
        <v>110</v>
      </c>
      <c r="AH32" s="61">
        <f t="shared" si="0"/>
        <v>0</v>
      </c>
      <c r="AI32" s="66">
        <f t="shared" si="36"/>
        <v>972</v>
      </c>
      <c r="AJ32" s="91">
        <v>110</v>
      </c>
      <c r="AK32" s="61">
        <f t="shared" si="12"/>
        <v>-1</v>
      </c>
      <c r="AL32" s="66">
        <f t="shared" si="37"/>
        <v>972</v>
      </c>
      <c r="AM32" s="82">
        <v>111</v>
      </c>
      <c r="AN32" s="61">
        <f t="shared" si="13"/>
        <v>1</v>
      </c>
      <c r="AO32" s="66">
        <f t="shared" si="38"/>
        <v>968</v>
      </c>
      <c r="AP32" s="78">
        <v>110</v>
      </c>
      <c r="AQ32" s="66">
        <f t="shared" si="14"/>
        <v>4</v>
      </c>
      <c r="AR32" s="66">
        <f t="shared" si="39"/>
        <v>958</v>
      </c>
      <c r="AS32" s="75">
        <v>106</v>
      </c>
      <c r="AT32" s="66">
        <f t="shared" si="15"/>
        <v>4</v>
      </c>
      <c r="AU32" s="66">
        <f t="shared" si="40"/>
        <v>945</v>
      </c>
      <c r="AV32" s="72">
        <v>102</v>
      </c>
      <c r="AW32" s="72">
        <f t="shared" si="16"/>
        <v>1</v>
      </c>
      <c r="AX32" s="61">
        <f t="shared" si="41"/>
        <v>939</v>
      </c>
      <c r="AY32" s="71">
        <v>101</v>
      </c>
      <c r="AZ32" s="71">
        <f t="shared" si="17"/>
        <v>2</v>
      </c>
      <c r="BA32" s="61">
        <f t="shared" si="42"/>
        <v>926</v>
      </c>
      <c r="BB32" s="68">
        <v>99</v>
      </c>
      <c r="BC32" s="68">
        <f t="shared" si="18"/>
        <v>2</v>
      </c>
      <c r="BD32" s="61">
        <f t="shared" si="43"/>
        <v>912</v>
      </c>
      <c r="BE32" s="59">
        <v>97</v>
      </c>
      <c r="BF32" s="61">
        <f t="shared" si="19"/>
        <v>7</v>
      </c>
      <c r="BG32" s="66">
        <f t="shared" si="44"/>
        <v>892</v>
      </c>
      <c r="BH32" s="2">
        <v>90</v>
      </c>
      <c r="BI32" s="2">
        <f>BH32-BK32</f>
        <v>13</v>
      </c>
      <c r="BJ32" s="2">
        <f t="shared" si="45"/>
        <v>859</v>
      </c>
      <c r="BK32" s="55">
        <v>77</v>
      </c>
      <c r="BL32" s="108">
        <f t="shared" si="20"/>
        <v>7</v>
      </c>
      <c r="BM32" s="108">
        <f t="shared" si="46"/>
        <v>838</v>
      </c>
      <c r="BN32" s="111">
        <v>70</v>
      </c>
      <c r="BO32" s="111">
        <f t="shared" si="21"/>
        <v>0</v>
      </c>
      <c r="BP32" s="111">
        <f t="shared" si="47"/>
        <v>838</v>
      </c>
      <c r="BQ32" s="112">
        <v>70</v>
      </c>
      <c r="BR32" s="112">
        <f t="shared" si="22"/>
        <v>0</v>
      </c>
      <c r="BS32" s="112">
        <f t="shared" si="48"/>
        <v>838</v>
      </c>
      <c r="BT32" s="113">
        <v>70</v>
      </c>
      <c r="BU32" s="37">
        <f t="shared" si="1"/>
        <v>23</v>
      </c>
      <c r="BV32" s="37">
        <f t="shared" si="49"/>
        <v>834</v>
      </c>
      <c r="BW32" s="114">
        <v>67</v>
      </c>
      <c r="BX32" s="115">
        <f t="shared" si="23"/>
        <v>20</v>
      </c>
      <c r="BY32" s="115">
        <f t="shared" si="50"/>
        <v>778</v>
      </c>
      <c r="BZ32" s="116">
        <v>47</v>
      </c>
      <c r="CA32" s="87">
        <f t="shared" si="59"/>
        <v>41</v>
      </c>
      <c r="CB32" s="87">
        <f t="shared" si="51"/>
        <v>663</v>
      </c>
      <c r="CC32" s="117">
        <v>6</v>
      </c>
      <c r="CD32" s="117"/>
      <c r="CF32">
        <v>687</v>
      </c>
      <c r="CG32">
        <f t="shared" si="52"/>
        <v>96</v>
      </c>
      <c r="CI32">
        <f t="shared" si="53"/>
        <v>73.428571428571431</v>
      </c>
      <c r="CK32" s="3">
        <f>G32 + J32 + M32 + P32</f>
        <v>1</v>
      </c>
      <c r="CQ32" s="3">
        <f>F32</f>
        <v>115</v>
      </c>
      <c r="CR32" s="3">
        <f t="shared" si="54"/>
        <v>980</v>
      </c>
      <c r="CS32" s="3">
        <f t="shared" si="24"/>
        <v>115</v>
      </c>
      <c r="CT32" s="3">
        <f t="shared" si="55"/>
        <v>980</v>
      </c>
      <c r="CU32" s="3">
        <f t="shared" si="25"/>
        <v>115</v>
      </c>
      <c r="CV32" s="3">
        <f t="shared" si="56"/>
        <v>980</v>
      </c>
      <c r="CW32" s="3">
        <f t="shared" si="26"/>
        <v>115</v>
      </c>
      <c r="CX32" s="3">
        <f t="shared" si="57"/>
        <v>980</v>
      </c>
    </row>
    <row r="33" spans="2:102">
      <c r="B33" s="7">
        <v>43930</v>
      </c>
      <c r="C33" s="121">
        <v>87</v>
      </c>
      <c r="D33" s="107">
        <f t="shared" si="58"/>
        <v>1</v>
      </c>
      <c r="E33" s="61">
        <f t="shared" si="27"/>
        <v>1066</v>
      </c>
      <c r="F33" s="119">
        <v>86</v>
      </c>
      <c r="G33" s="61">
        <f t="shared" si="2"/>
        <v>0</v>
      </c>
      <c r="H33" s="66">
        <f t="shared" si="28"/>
        <v>1068</v>
      </c>
      <c r="I33" s="110">
        <v>86</v>
      </c>
      <c r="J33" s="66">
        <f t="shared" si="3"/>
        <v>0</v>
      </c>
      <c r="K33" s="66">
        <f t="shared" si="29"/>
        <v>1066</v>
      </c>
      <c r="L33" s="104">
        <v>86</v>
      </c>
      <c r="M33" s="66">
        <f t="shared" si="4"/>
        <v>0</v>
      </c>
      <c r="N33" s="61">
        <f t="shared" si="30"/>
        <v>1066</v>
      </c>
      <c r="O33" s="103">
        <v>86</v>
      </c>
      <c r="P33" s="61">
        <f t="shared" si="5"/>
        <v>0</v>
      </c>
      <c r="Q33" s="61">
        <f t="shared" si="31"/>
        <v>1068</v>
      </c>
      <c r="R33" s="102">
        <v>86</v>
      </c>
      <c r="S33" s="66">
        <f t="shared" si="6"/>
        <v>0</v>
      </c>
      <c r="T33" s="61">
        <f t="shared" si="32"/>
        <v>1067</v>
      </c>
      <c r="U33" s="95">
        <v>86</v>
      </c>
      <c r="V33" s="66">
        <f t="shared" si="7"/>
        <v>0</v>
      </c>
      <c r="W33" s="66">
        <f t="shared" si="33"/>
        <v>1067</v>
      </c>
      <c r="X33" s="94">
        <v>86</v>
      </c>
      <c r="Y33" s="61">
        <f t="shared" si="8"/>
        <v>0</v>
      </c>
      <c r="Z33" s="61">
        <f t="shared" si="34"/>
        <v>1064</v>
      </c>
      <c r="AA33" s="93">
        <v>86</v>
      </c>
      <c r="AB33" s="61">
        <f t="shared" si="9"/>
        <v>1</v>
      </c>
      <c r="AC33" s="66">
        <f t="shared" si="35"/>
        <v>1060</v>
      </c>
      <c r="AD33" s="92">
        <v>85</v>
      </c>
      <c r="AE33" s="66">
        <f t="shared" si="10"/>
        <v>1</v>
      </c>
      <c r="AF33" s="66">
        <f t="shared" si="11"/>
        <v>1057</v>
      </c>
      <c r="AG33" s="89">
        <v>84</v>
      </c>
      <c r="AH33" s="61">
        <f t="shared" si="0"/>
        <v>0</v>
      </c>
      <c r="AI33" s="66">
        <f t="shared" si="36"/>
        <v>1056</v>
      </c>
      <c r="AJ33" s="91">
        <v>84</v>
      </c>
      <c r="AK33" s="61">
        <f t="shared" si="12"/>
        <v>0</v>
      </c>
      <c r="AL33" s="66">
        <f t="shared" si="37"/>
        <v>1056</v>
      </c>
      <c r="AM33" s="82">
        <v>84</v>
      </c>
      <c r="AN33" s="61">
        <f t="shared" si="13"/>
        <v>-1</v>
      </c>
      <c r="AO33" s="66">
        <f t="shared" si="38"/>
        <v>1053</v>
      </c>
      <c r="AP33" s="78">
        <v>85</v>
      </c>
      <c r="AQ33" s="66">
        <f t="shared" si="14"/>
        <v>6</v>
      </c>
      <c r="AR33" s="66">
        <f t="shared" si="39"/>
        <v>1037</v>
      </c>
      <c r="AS33" s="75">
        <v>79</v>
      </c>
      <c r="AT33" s="66">
        <f t="shared" si="15"/>
        <v>3</v>
      </c>
      <c r="AU33" s="66">
        <f t="shared" si="40"/>
        <v>1021</v>
      </c>
      <c r="AV33" s="72">
        <v>76</v>
      </c>
      <c r="AW33" s="72">
        <f t="shared" si="16"/>
        <v>3</v>
      </c>
      <c r="AX33" s="61">
        <f t="shared" si="41"/>
        <v>1012</v>
      </c>
      <c r="AY33" s="71">
        <v>73</v>
      </c>
      <c r="AZ33" s="71">
        <f t="shared" si="17"/>
        <v>7</v>
      </c>
      <c r="BA33" s="61">
        <f t="shared" si="42"/>
        <v>992</v>
      </c>
      <c r="BB33" s="68">
        <v>66</v>
      </c>
      <c r="BC33" s="68">
        <f t="shared" si="18"/>
        <v>3</v>
      </c>
      <c r="BD33" s="61">
        <f t="shared" si="43"/>
        <v>975</v>
      </c>
      <c r="BE33" s="59">
        <v>63</v>
      </c>
      <c r="BF33" s="61">
        <f t="shared" si="19"/>
        <v>8</v>
      </c>
      <c r="BG33" s="66">
        <f t="shared" si="44"/>
        <v>947</v>
      </c>
      <c r="BH33" s="2">
        <v>55</v>
      </c>
      <c r="BI33" s="2">
        <f>BH33-BK33</f>
        <v>12</v>
      </c>
      <c r="BJ33" s="2">
        <f t="shared" si="45"/>
        <v>902</v>
      </c>
      <c r="BK33" s="55">
        <v>43</v>
      </c>
      <c r="BL33" s="108">
        <f t="shared" si="20"/>
        <v>17</v>
      </c>
      <c r="BM33" s="108">
        <f t="shared" si="46"/>
        <v>864</v>
      </c>
      <c r="BN33" s="111">
        <v>26</v>
      </c>
      <c r="BO33" s="111">
        <f t="shared" si="21"/>
        <v>2</v>
      </c>
      <c r="BP33" s="111">
        <f t="shared" si="47"/>
        <v>862</v>
      </c>
      <c r="BQ33" s="112">
        <v>24</v>
      </c>
      <c r="BR33" s="112">
        <f t="shared" si="22"/>
        <v>1</v>
      </c>
      <c r="BS33" s="112">
        <f t="shared" si="48"/>
        <v>861</v>
      </c>
      <c r="BT33" s="113">
        <v>23</v>
      </c>
      <c r="BU33" s="37">
        <f t="shared" si="1"/>
        <v>20</v>
      </c>
      <c r="BV33" s="37">
        <f t="shared" si="49"/>
        <v>854</v>
      </c>
      <c r="BW33" s="114">
        <v>20</v>
      </c>
      <c r="BX33" s="115">
        <f t="shared" si="23"/>
        <v>17</v>
      </c>
      <c r="BY33" s="115">
        <f t="shared" si="50"/>
        <v>781</v>
      </c>
      <c r="BZ33" s="116">
        <v>3</v>
      </c>
      <c r="CA33" s="87">
        <f t="shared" si="59"/>
        <v>3</v>
      </c>
      <c r="CB33" s="87"/>
      <c r="CC33" s="118"/>
      <c r="CD33" s="118"/>
      <c r="CF33">
        <v>793</v>
      </c>
      <c r="CG33">
        <f t="shared" si="52"/>
        <v>106</v>
      </c>
      <c r="CI33">
        <f t="shared" si="53"/>
        <v>71.142857142857139</v>
      </c>
      <c r="CK33" s="3">
        <f>G33 + J33 + M33 + P33</f>
        <v>0</v>
      </c>
      <c r="CQ33" s="3">
        <f>F33</f>
        <v>86</v>
      </c>
      <c r="CR33" s="3">
        <f t="shared" si="54"/>
        <v>1066</v>
      </c>
      <c r="CS33" s="3">
        <f t="shared" si="24"/>
        <v>86</v>
      </c>
      <c r="CT33" s="3">
        <f t="shared" si="55"/>
        <v>1066</v>
      </c>
      <c r="CU33" s="3">
        <f t="shared" si="25"/>
        <v>86</v>
      </c>
      <c r="CV33" s="3">
        <f t="shared" si="56"/>
        <v>1066</v>
      </c>
      <c r="CW33" s="3">
        <f t="shared" si="26"/>
        <v>86</v>
      </c>
      <c r="CX33" s="3">
        <f t="shared" si="57"/>
        <v>1066</v>
      </c>
    </row>
    <row r="34" spans="2:102">
      <c r="B34" s="7">
        <v>43931</v>
      </c>
      <c r="C34" s="121">
        <v>92</v>
      </c>
      <c r="D34" s="107">
        <f t="shared" si="58"/>
        <v>2</v>
      </c>
      <c r="E34" s="61">
        <f t="shared" si="27"/>
        <v>1156</v>
      </c>
      <c r="F34" s="119">
        <v>90</v>
      </c>
      <c r="G34" s="61">
        <f t="shared" si="2"/>
        <v>0</v>
      </c>
      <c r="H34" s="66">
        <f t="shared" si="28"/>
        <v>1158</v>
      </c>
      <c r="I34" s="110">
        <v>90</v>
      </c>
      <c r="J34" s="66">
        <f t="shared" si="3"/>
        <v>0</v>
      </c>
      <c r="K34" s="66">
        <f t="shared" si="29"/>
        <v>1156</v>
      </c>
      <c r="L34" s="104">
        <v>90</v>
      </c>
      <c r="M34" s="66">
        <f t="shared" si="4"/>
        <v>0</v>
      </c>
      <c r="N34" s="61">
        <f t="shared" si="30"/>
        <v>1156</v>
      </c>
      <c r="O34" s="103">
        <v>90</v>
      </c>
      <c r="P34" s="61">
        <f t="shared" si="5"/>
        <v>0</v>
      </c>
      <c r="Q34" s="61">
        <f t="shared" si="31"/>
        <v>1158</v>
      </c>
      <c r="R34" s="102">
        <v>90</v>
      </c>
      <c r="S34" s="66">
        <f t="shared" si="6"/>
        <v>0</v>
      </c>
      <c r="T34" s="61">
        <f t="shared" si="32"/>
        <v>1157</v>
      </c>
      <c r="U34" s="95">
        <v>90</v>
      </c>
      <c r="V34" s="66">
        <f t="shared" si="7"/>
        <v>-1</v>
      </c>
      <c r="W34" s="66">
        <f t="shared" si="33"/>
        <v>1158</v>
      </c>
      <c r="X34" s="94">
        <v>91</v>
      </c>
      <c r="Y34" s="61">
        <f t="shared" si="8"/>
        <v>0</v>
      </c>
      <c r="Z34" s="61">
        <f t="shared" si="34"/>
        <v>1155</v>
      </c>
      <c r="AA34" s="93">
        <v>91</v>
      </c>
      <c r="AB34" s="61">
        <f t="shared" si="9"/>
        <v>2</v>
      </c>
      <c r="AC34" s="66">
        <f t="shared" si="35"/>
        <v>1149</v>
      </c>
      <c r="AD34" s="92">
        <v>89</v>
      </c>
      <c r="AE34" s="66">
        <f t="shared" si="10"/>
        <v>0</v>
      </c>
      <c r="AF34" s="66">
        <f t="shared" si="11"/>
        <v>1146</v>
      </c>
      <c r="AG34" s="89">
        <v>89</v>
      </c>
      <c r="AH34" s="61">
        <f t="shared" si="0"/>
        <v>0</v>
      </c>
      <c r="AI34" s="66">
        <f t="shared" si="36"/>
        <v>1145</v>
      </c>
      <c r="AJ34" s="91">
        <v>89</v>
      </c>
      <c r="AK34" s="61">
        <f t="shared" si="12"/>
        <v>0</v>
      </c>
      <c r="AL34" s="66">
        <f t="shared" si="37"/>
        <v>1145</v>
      </c>
      <c r="AM34" s="82">
        <v>89</v>
      </c>
      <c r="AN34" s="61">
        <f t="shared" si="13"/>
        <v>5</v>
      </c>
      <c r="AO34" s="66">
        <f t="shared" si="38"/>
        <v>1137</v>
      </c>
      <c r="AP34" s="78">
        <v>84</v>
      </c>
      <c r="AQ34" s="66">
        <f t="shared" si="14"/>
        <v>6</v>
      </c>
      <c r="AR34" s="66">
        <f t="shared" si="39"/>
        <v>1115</v>
      </c>
      <c r="AS34" s="75">
        <v>78</v>
      </c>
      <c r="AT34" s="66">
        <f t="shared" si="15"/>
        <v>3</v>
      </c>
      <c r="AU34" s="66">
        <f t="shared" si="40"/>
        <v>1096</v>
      </c>
      <c r="AV34" s="72">
        <v>75</v>
      </c>
      <c r="AW34" s="72">
        <f t="shared" si="16"/>
        <v>2</v>
      </c>
      <c r="AX34" s="61">
        <f t="shared" si="41"/>
        <v>1085</v>
      </c>
      <c r="AY34" s="71">
        <v>73</v>
      </c>
      <c r="AZ34" s="71">
        <f t="shared" si="17"/>
        <v>11</v>
      </c>
      <c r="BA34" s="61">
        <f t="shared" si="42"/>
        <v>1054</v>
      </c>
      <c r="BB34" s="68">
        <v>62</v>
      </c>
      <c r="BC34" s="68">
        <f t="shared" si="18"/>
        <v>0</v>
      </c>
      <c r="BD34" s="61">
        <f t="shared" si="43"/>
        <v>1037</v>
      </c>
      <c r="BE34" s="59">
        <v>62</v>
      </c>
      <c r="BF34" s="61">
        <f t="shared" si="19"/>
        <v>10</v>
      </c>
      <c r="BG34" s="66">
        <f t="shared" si="44"/>
        <v>999</v>
      </c>
      <c r="BH34" s="2">
        <v>52</v>
      </c>
      <c r="BI34" s="2">
        <f>BH34-BK34</f>
        <v>21</v>
      </c>
      <c r="BJ34" s="2">
        <f t="shared" si="45"/>
        <v>933</v>
      </c>
      <c r="BK34" s="55">
        <v>31</v>
      </c>
      <c r="BL34" s="108">
        <f t="shared" si="20"/>
        <v>14</v>
      </c>
      <c r="BM34" s="108">
        <f t="shared" si="46"/>
        <v>881</v>
      </c>
      <c r="BN34" s="111">
        <v>17</v>
      </c>
      <c r="BO34" s="111">
        <f t="shared" si="21"/>
        <v>3</v>
      </c>
      <c r="BP34" s="111">
        <f t="shared" si="47"/>
        <v>876</v>
      </c>
      <c r="BQ34" s="112">
        <v>14</v>
      </c>
      <c r="BR34" s="112">
        <f t="shared" si="22"/>
        <v>1</v>
      </c>
      <c r="BS34" s="112">
        <f t="shared" si="48"/>
        <v>874</v>
      </c>
      <c r="BT34" s="113">
        <v>13</v>
      </c>
      <c r="BU34" s="37">
        <f>BT34-BW34 +BX34</f>
        <v>10</v>
      </c>
      <c r="BV34" s="37">
        <f t="shared" si="49"/>
        <v>857</v>
      </c>
      <c r="BW34" s="114">
        <v>3</v>
      </c>
      <c r="BX34" s="115"/>
      <c r="BY34" s="115"/>
      <c r="BZ34" s="87"/>
      <c r="CA34" s="87"/>
      <c r="CB34" s="87"/>
      <c r="CC34" s="87"/>
      <c r="CD34" s="87"/>
      <c r="CF34">
        <v>870</v>
      </c>
      <c r="CG34">
        <f t="shared" si="52"/>
        <v>77</v>
      </c>
      <c r="CI34">
        <f t="shared" si="53"/>
        <v>63.142857142857146</v>
      </c>
      <c r="CK34" s="3">
        <f>G34 + J34 + M34 + P34</f>
        <v>0</v>
      </c>
      <c r="CQ34" s="3">
        <f>F34</f>
        <v>90</v>
      </c>
      <c r="CR34" s="3">
        <f t="shared" si="54"/>
        <v>1156</v>
      </c>
      <c r="CS34" s="3">
        <f t="shared" si="24"/>
        <v>90</v>
      </c>
      <c r="CT34" s="3">
        <f t="shared" si="55"/>
        <v>1156</v>
      </c>
      <c r="CU34" s="3">
        <f t="shared" si="25"/>
        <v>90</v>
      </c>
      <c r="CV34" s="3">
        <f t="shared" si="56"/>
        <v>1156</v>
      </c>
      <c r="CW34" s="3">
        <f t="shared" si="26"/>
        <v>90</v>
      </c>
      <c r="CX34" s="3">
        <f t="shared" si="57"/>
        <v>1156</v>
      </c>
    </row>
    <row r="35" spans="2:102">
      <c r="B35" s="7">
        <v>43932</v>
      </c>
      <c r="C35" s="121">
        <v>95</v>
      </c>
      <c r="D35" s="107">
        <f t="shared" si="58"/>
        <v>-8</v>
      </c>
      <c r="E35" s="61">
        <f t="shared" si="27"/>
        <v>1259</v>
      </c>
      <c r="F35" s="119">
        <v>103</v>
      </c>
      <c r="G35" s="61">
        <f t="shared" si="2"/>
        <v>1</v>
      </c>
      <c r="H35" s="66">
        <f t="shared" si="28"/>
        <v>1260</v>
      </c>
      <c r="I35" s="110">
        <v>102</v>
      </c>
      <c r="J35" s="66">
        <f t="shared" si="3"/>
        <v>0</v>
      </c>
      <c r="K35" s="66">
        <f t="shared" si="29"/>
        <v>1258</v>
      </c>
      <c r="L35" s="104">
        <v>102</v>
      </c>
      <c r="M35" s="66">
        <f t="shared" si="4"/>
        <v>0</v>
      </c>
      <c r="N35" s="61">
        <f t="shared" si="30"/>
        <v>1258</v>
      </c>
      <c r="O35" s="103">
        <v>102</v>
      </c>
      <c r="P35" s="61">
        <f t="shared" si="5"/>
        <v>0</v>
      </c>
      <c r="Q35" s="61">
        <f t="shared" si="31"/>
        <v>1260</v>
      </c>
      <c r="R35" s="102">
        <v>102</v>
      </c>
      <c r="S35" s="66">
        <f t="shared" si="6"/>
        <v>1</v>
      </c>
      <c r="T35" s="61">
        <f t="shared" si="32"/>
        <v>1258</v>
      </c>
      <c r="U35" s="95">
        <v>101</v>
      </c>
      <c r="V35" s="66">
        <f t="shared" si="7"/>
        <v>1</v>
      </c>
      <c r="W35" s="66">
        <f t="shared" si="33"/>
        <v>1258</v>
      </c>
      <c r="X35" s="94">
        <v>100</v>
      </c>
      <c r="Y35" s="61">
        <f t="shared" si="8"/>
        <v>1</v>
      </c>
      <c r="Z35" s="61">
        <f t="shared" si="34"/>
        <v>1254</v>
      </c>
      <c r="AA35" s="93">
        <v>99</v>
      </c>
      <c r="AB35" s="61">
        <f t="shared" si="9"/>
        <v>0</v>
      </c>
      <c r="AC35" s="66">
        <f t="shared" si="35"/>
        <v>1248</v>
      </c>
      <c r="AD35" s="92">
        <v>99</v>
      </c>
      <c r="AE35" s="66">
        <f t="shared" si="10"/>
        <v>-1</v>
      </c>
      <c r="AF35" s="66">
        <f t="shared" si="11"/>
        <v>1246</v>
      </c>
      <c r="AG35" s="89">
        <v>100</v>
      </c>
      <c r="AH35" s="61">
        <f t="shared" si="0"/>
        <v>2</v>
      </c>
      <c r="AI35" s="66">
        <f t="shared" si="36"/>
        <v>1243</v>
      </c>
      <c r="AJ35" s="91">
        <v>98</v>
      </c>
      <c r="AK35" s="61">
        <f t="shared" si="12"/>
        <v>2</v>
      </c>
      <c r="AL35" s="66">
        <f t="shared" si="37"/>
        <v>1241</v>
      </c>
      <c r="AM35" s="82">
        <v>96</v>
      </c>
      <c r="AN35" s="61">
        <f t="shared" si="13"/>
        <v>3</v>
      </c>
      <c r="AO35" s="66">
        <f t="shared" si="38"/>
        <v>1230</v>
      </c>
      <c r="AP35" s="78">
        <v>93</v>
      </c>
      <c r="AQ35" s="66">
        <f t="shared" si="14"/>
        <v>9</v>
      </c>
      <c r="AR35" s="66">
        <f t="shared" si="39"/>
        <v>1199</v>
      </c>
      <c r="AS35" s="75">
        <v>84</v>
      </c>
      <c r="AT35" s="66">
        <f t="shared" si="15"/>
        <v>10</v>
      </c>
      <c r="AU35" s="66">
        <f t="shared" si="40"/>
        <v>1170</v>
      </c>
      <c r="AV35" s="72">
        <v>74</v>
      </c>
      <c r="AW35" s="72">
        <f t="shared" si="16"/>
        <v>1</v>
      </c>
      <c r="AX35" s="61">
        <f t="shared" si="41"/>
        <v>1158</v>
      </c>
      <c r="AY35" s="71">
        <v>73</v>
      </c>
      <c r="AZ35" s="71">
        <f t="shared" si="17"/>
        <v>10</v>
      </c>
      <c r="BA35" s="61">
        <f t="shared" si="42"/>
        <v>1117</v>
      </c>
      <c r="BB35" s="68">
        <v>63</v>
      </c>
      <c r="BC35" s="68">
        <f t="shared" si="18"/>
        <v>2</v>
      </c>
      <c r="BD35" s="61">
        <f t="shared" si="43"/>
        <v>1098</v>
      </c>
      <c r="BE35" s="59">
        <v>61</v>
      </c>
      <c r="BF35" s="61">
        <f t="shared" si="19"/>
        <v>11</v>
      </c>
      <c r="BG35" s="66">
        <f t="shared" si="44"/>
        <v>1049</v>
      </c>
      <c r="BH35" s="2">
        <v>50</v>
      </c>
      <c r="BI35" s="2">
        <f>BH35-BK35</f>
        <v>24</v>
      </c>
      <c r="BJ35" s="2">
        <f t="shared" si="45"/>
        <v>959</v>
      </c>
      <c r="BK35" s="55">
        <v>26</v>
      </c>
      <c r="BL35" s="108">
        <f t="shared" si="20"/>
        <v>12</v>
      </c>
      <c r="BM35" s="108">
        <f t="shared" si="46"/>
        <v>895</v>
      </c>
      <c r="BN35" s="111">
        <v>14</v>
      </c>
      <c r="BO35" s="111">
        <f t="shared" si="21"/>
        <v>6</v>
      </c>
      <c r="BP35" s="111">
        <f t="shared" si="47"/>
        <v>884</v>
      </c>
      <c r="BQ35" s="112">
        <v>8</v>
      </c>
      <c r="BR35" s="112">
        <f t="shared" si="22"/>
        <v>8</v>
      </c>
      <c r="BS35" s="112"/>
      <c r="BT35" s="20">
        <v>0</v>
      </c>
      <c r="BU35" s="37"/>
      <c r="BV35" s="37"/>
      <c r="BW35" s="114"/>
      <c r="BX35" s="115"/>
      <c r="BY35" s="115"/>
      <c r="BZ35" s="87"/>
      <c r="CA35" s="87"/>
      <c r="CB35" s="87"/>
      <c r="CC35" s="87"/>
      <c r="CD35" s="87"/>
      <c r="CF35">
        <v>887</v>
      </c>
      <c r="CG35">
        <f t="shared" si="52"/>
        <v>17</v>
      </c>
      <c r="CI35">
        <f t="shared" si="53"/>
        <v>63.142857142857146</v>
      </c>
      <c r="CK35" s="3">
        <f>G35 + J35 + M35 + P35</f>
        <v>1</v>
      </c>
      <c r="CQ35" s="3">
        <f>F35</f>
        <v>103</v>
      </c>
      <c r="CR35" s="3">
        <f t="shared" si="54"/>
        <v>1259</v>
      </c>
      <c r="CS35" s="3">
        <f t="shared" si="24"/>
        <v>103</v>
      </c>
      <c r="CT35" s="3">
        <f t="shared" si="55"/>
        <v>1259</v>
      </c>
      <c r="CU35" s="3">
        <f t="shared" si="25"/>
        <v>103</v>
      </c>
      <c r="CV35" s="3">
        <f t="shared" si="56"/>
        <v>1259</v>
      </c>
      <c r="CW35" s="3">
        <f t="shared" si="26"/>
        <v>103</v>
      </c>
      <c r="CX35" s="3">
        <f t="shared" si="57"/>
        <v>1259</v>
      </c>
    </row>
    <row r="36" spans="2:102">
      <c r="B36" s="7">
        <v>43933</v>
      </c>
      <c r="C36" s="121">
        <v>103</v>
      </c>
      <c r="D36" s="107">
        <f t="shared" si="58"/>
        <v>6</v>
      </c>
      <c r="E36" s="61">
        <f t="shared" si="27"/>
        <v>1356</v>
      </c>
      <c r="F36" s="119">
        <v>97</v>
      </c>
      <c r="G36" s="61">
        <f t="shared" si="2"/>
        <v>1</v>
      </c>
      <c r="H36" s="66">
        <f t="shared" si="28"/>
        <v>1356</v>
      </c>
      <c r="I36" s="110">
        <v>96</v>
      </c>
      <c r="J36" s="66">
        <f t="shared" si="3"/>
        <v>0</v>
      </c>
      <c r="K36" s="66">
        <f t="shared" si="29"/>
        <v>1354</v>
      </c>
      <c r="L36" s="104">
        <v>96</v>
      </c>
      <c r="M36" s="66">
        <f t="shared" si="4"/>
        <v>-2</v>
      </c>
      <c r="N36" s="61">
        <f t="shared" si="30"/>
        <v>1356</v>
      </c>
      <c r="O36" s="103">
        <v>98</v>
      </c>
      <c r="P36" s="61">
        <f t="shared" si="5"/>
        <v>1</v>
      </c>
      <c r="Q36" s="61">
        <f t="shared" si="31"/>
        <v>1357</v>
      </c>
      <c r="R36" s="102">
        <v>97</v>
      </c>
      <c r="S36" s="66">
        <f t="shared" si="6"/>
        <v>-1</v>
      </c>
      <c r="T36" s="61">
        <f t="shared" si="32"/>
        <v>1356</v>
      </c>
      <c r="U36" s="95">
        <v>98</v>
      </c>
      <c r="V36" s="66">
        <f t="shared" si="7"/>
        <v>0</v>
      </c>
      <c r="W36" s="66">
        <f t="shared" si="33"/>
        <v>1356</v>
      </c>
      <c r="X36" s="94">
        <v>98</v>
      </c>
      <c r="Y36" s="61">
        <f t="shared" si="8"/>
        <v>0</v>
      </c>
      <c r="Z36" s="61">
        <f t="shared" si="34"/>
        <v>1352</v>
      </c>
      <c r="AA36" s="93">
        <v>98</v>
      </c>
      <c r="AB36" s="61">
        <f t="shared" si="9"/>
        <v>1</v>
      </c>
      <c r="AC36" s="66">
        <f t="shared" si="35"/>
        <v>1345</v>
      </c>
      <c r="AD36" s="92">
        <v>97</v>
      </c>
      <c r="AE36" s="66">
        <f t="shared" si="10"/>
        <v>0</v>
      </c>
      <c r="AF36" s="66">
        <f t="shared" si="11"/>
        <v>1343</v>
      </c>
      <c r="AG36" s="89">
        <v>97</v>
      </c>
      <c r="AH36" s="61">
        <f t="shared" si="0"/>
        <v>0</v>
      </c>
      <c r="AI36" s="66">
        <f t="shared" si="36"/>
        <v>1340</v>
      </c>
      <c r="AJ36" s="91">
        <v>97</v>
      </c>
      <c r="AK36" s="61">
        <f t="shared" si="12"/>
        <v>2</v>
      </c>
      <c r="AL36" s="66">
        <f t="shared" si="37"/>
        <v>1336</v>
      </c>
      <c r="AM36" s="82">
        <v>95</v>
      </c>
      <c r="AN36" s="61">
        <f t="shared" si="13"/>
        <v>1</v>
      </c>
      <c r="AO36" s="66">
        <f t="shared" si="38"/>
        <v>1324</v>
      </c>
      <c r="AP36" s="78">
        <v>94</v>
      </c>
      <c r="AQ36" s="66">
        <f t="shared" si="14"/>
        <v>8</v>
      </c>
      <c r="AR36" s="66">
        <f t="shared" si="39"/>
        <v>1285</v>
      </c>
      <c r="AS36" s="75">
        <v>86</v>
      </c>
      <c r="AT36" s="66">
        <f t="shared" si="15"/>
        <v>7</v>
      </c>
      <c r="AU36" s="66">
        <f t="shared" si="40"/>
        <v>1249</v>
      </c>
      <c r="AV36" s="72">
        <v>79</v>
      </c>
      <c r="AW36" s="72">
        <f t="shared" si="16"/>
        <v>3</v>
      </c>
      <c r="AX36" s="61">
        <f t="shared" si="41"/>
        <v>1234</v>
      </c>
      <c r="AY36" s="71">
        <v>76</v>
      </c>
      <c r="AZ36" s="71">
        <f t="shared" si="17"/>
        <v>9</v>
      </c>
      <c r="BA36" s="61">
        <f t="shared" si="42"/>
        <v>1184</v>
      </c>
      <c r="BB36" s="68">
        <v>67</v>
      </c>
      <c r="BC36" s="68">
        <f t="shared" si="18"/>
        <v>5</v>
      </c>
      <c r="BD36" s="61">
        <f t="shared" si="43"/>
        <v>1160</v>
      </c>
      <c r="BE36" s="59">
        <v>62</v>
      </c>
      <c r="BF36" s="61">
        <f t="shared" si="19"/>
        <v>8</v>
      </c>
      <c r="BG36" s="66">
        <f t="shared" si="44"/>
        <v>1103</v>
      </c>
      <c r="BH36" s="2">
        <v>54</v>
      </c>
      <c r="BI36" s="2">
        <f>BH36-BK36</f>
        <v>21</v>
      </c>
      <c r="BJ36" s="2">
        <f t="shared" si="45"/>
        <v>992</v>
      </c>
      <c r="BK36" s="55">
        <v>33</v>
      </c>
      <c r="BL36" s="108">
        <f t="shared" si="20"/>
        <v>24</v>
      </c>
      <c r="BM36" s="108">
        <f t="shared" si="46"/>
        <v>904</v>
      </c>
      <c r="BN36" s="111">
        <v>9</v>
      </c>
      <c r="BO36" s="111">
        <f t="shared" si="21"/>
        <v>7</v>
      </c>
      <c r="BP36" s="111">
        <f t="shared" si="47"/>
        <v>886</v>
      </c>
      <c r="BQ36" s="112">
        <v>2</v>
      </c>
      <c r="BR36" s="112"/>
      <c r="BS36" s="112"/>
      <c r="BT36" s="60"/>
      <c r="BU36" s="37"/>
      <c r="BV36" s="37"/>
      <c r="BW36" s="114"/>
      <c r="BX36" s="115"/>
      <c r="BY36" s="115"/>
      <c r="BZ36" s="87"/>
      <c r="CA36" s="87"/>
      <c r="CB36" s="87"/>
      <c r="CC36" s="87"/>
      <c r="CD36" s="87"/>
      <c r="CF36">
        <v>899</v>
      </c>
      <c r="CG36">
        <f t="shared" si="52"/>
        <v>12</v>
      </c>
      <c r="CI36">
        <f t="shared" si="53"/>
        <v>73.714285714285708</v>
      </c>
      <c r="CK36" s="3">
        <f>G36 + J36 + M36 + P36</f>
        <v>0</v>
      </c>
      <c r="CQ36" s="3">
        <f>F36</f>
        <v>97</v>
      </c>
      <c r="CR36" s="3">
        <f t="shared" si="54"/>
        <v>1356</v>
      </c>
      <c r="CS36" s="3">
        <f t="shared" si="24"/>
        <v>97</v>
      </c>
      <c r="CT36" s="3">
        <f t="shared" si="55"/>
        <v>1356</v>
      </c>
      <c r="CU36" s="3">
        <f t="shared" si="25"/>
        <v>97</v>
      </c>
      <c r="CV36" s="3">
        <f t="shared" si="56"/>
        <v>1356</v>
      </c>
      <c r="CW36" s="3">
        <f t="shared" si="26"/>
        <v>97</v>
      </c>
      <c r="CX36" s="3">
        <f t="shared" si="57"/>
        <v>1356</v>
      </c>
    </row>
    <row r="37" spans="2:102">
      <c r="B37" s="7">
        <v>43934</v>
      </c>
      <c r="C37" s="121">
        <v>92</v>
      </c>
      <c r="D37" s="107">
        <f t="shared" si="58"/>
        <v>7</v>
      </c>
      <c r="E37" s="61">
        <f t="shared" si="27"/>
        <v>1441</v>
      </c>
      <c r="F37" s="119">
        <v>85</v>
      </c>
      <c r="G37" s="61">
        <f t="shared" si="2"/>
        <v>-1</v>
      </c>
      <c r="H37" s="66">
        <f t="shared" si="28"/>
        <v>1442</v>
      </c>
      <c r="I37" s="110">
        <v>86</v>
      </c>
      <c r="J37" s="66">
        <f t="shared" si="3"/>
        <v>0</v>
      </c>
      <c r="K37" s="66">
        <f t="shared" si="29"/>
        <v>1440</v>
      </c>
      <c r="L37" s="104">
        <v>86</v>
      </c>
      <c r="M37" s="66">
        <f t="shared" si="4"/>
        <v>1</v>
      </c>
      <c r="N37" s="61">
        <f t="shared" si="30"/>
        <v>1441</v>
      </c>
      <c r="O37" s="103">
        <v>85</v>
      </c>
      <c r="P37" s="61">
        <f t="shared" si="5"/>
        <v>0</v>
      </c>
      <c r="Q37" s="61">
        <f t="shared" si="31"/>
        <v>1442</v>
      </c>
      <c r="R37" s="102">
        <v>85</v>
      </c>
      <c r="S37" s="66">
        <f t="shared" si="6"/>
        <v>0</v>
      </c>
      <c r="T37" s="61">
        <f t="shared" si="32"/>
        <v>1441</v>
      </c>
      <c r="U37" s="95">
        <v>85</v>
      </c>
      <c r="V37" s="66">
        <f t="shared" si="7"/>
        <v>0</v>
      </c>
      <c r="W37" s="66">
        <f t="shared" si="33"/>
        <v>1441</v>
      </c>
      <c r="X37" s="94">
        <v>85</v>
      </c>
      <c r="Y37" s="61">
        <f t="shared" si="8"/>
        <v>0</v>
      </c>
      <c r="Z37" s="61">
        <f t="shared" si="34"/>
        <v>1437</v>
      </c>
      <c r="AA37" s="93">
        <v>85</v>
      </c>
      <c r="AB37" s="61">
        <f t="shared" si="9"/>
        <v>1</v>
      </c>
      <c r="AC37" s="66">
        <f t="shared" si="35"/>
        <v>1429</v>
      </c>
      <c r="AD37" s="92">
        <v>84</v>
      </c>
      <c r="AE37" s="66">
        <f t="shared" si="10"/>
        <v>0</v>
      </c>
      <c r="AF37" s="66">
        <f t="shared" si="11"/>
        <v>1427</v>
      </c>
      <c r="AG37" s="89">
        <v>84</v>
      </c>
      <c r="AH37" s="61">
        <f t="shared" si="0"/>
        <v>0</v>
      </c>
      <c r="AI37" s="66">
        <f t="shared" si="36"/>
        <v>1424</v>
      </c>
      <c r="AJ37" s="91">
        <v>84</v>
      </c>
      <c r="AK37" s="61">
        <f t="shared" si="12"/>
        <v>0</v>
      </c>
      <c r="AL37" s="66">
        <f t="shared" si="37"/>
        <v>1420</v>
      </c>
      <c r="AM37" s="82">
        <v>84</v>
      </c>
      <c r="AN37" s="61">
        <f t="shared" si="13"/>
        <v>0</v>
      </c>
      <c r="AO37" s="66">
        <f t="shared" si="38"/>
        <v>1408</v>
      </c>
      <c r="AP37" s="78">
        <v>84</v>
      </c>
      <c r="AQ37" s="66">
        <f t="shared" si="14"/>
        <v>12</v>
      </c>
      <c r="AR37" s="66">
        <f t="shared" si="39"/>
        <v>1357</v>
      </c>
      <c r="AS37" s="75">
        <v>72</v>
      </c>
      <c r="AT37" s="66">
        <f t="shared" si="15"/>
        <v>9</v>
      </c>
      <c r="AU37" s="66">
        <f t="shared" si="40"/>
        <v>1312</v>
      </c>
      <c r="AV37" s="72">
        <v>63</v>
      </c>
      <c r="AW37" s="72">
        <f t="shared" si="16"/>
        <v>1</v>
      </c>
      <c r="AX37" s="61">
        <f t="shared" si="41"/>
        <v>1296</v>
      </c>
      <c r="AY37" s="71">
        <v>62</v>
      </c>
      <c r="AZ37" s="71">
        <f t="shared" si="17"/>
        <v>6</v>
      </c>
      <c r="BA37" s="61">
        <f t="shared" si="42"/>
        <v>1240</v>
      </c>
      <c r="BB37" s="68">
        <v>56</v>
      </c>
      <c r="BC37" s="68">
        <f t="shared" si="18"/>
        <v>1</v>
      </c>
      <c r="BD37" s="61">
        <f t="shared" si="43"/>
        <v>1215</v>
      </c>
      <c r="BE37" s="59">
        <v>55</v>
      </c>
      <c r="BF37" s="61">
        <f t="shared" si="19"/>
        <v>10</v>
      </c>
      <c r="BG37" s="66">
        <f t="shared" si="44"/>
        <v>1148</v>
      </c>
      <c r="BH37" s="2">
        <v>45</v>
      </c>
      <c r="BI37" s="2">
        <f>BH37-BK37</f>
        <v>24</v>
      </c>
      <c r="BJ37" s="2">
        <f t="shared" si="45"/>
        <v>1013</v>
      </c>
      <c r="BK37" s="55">
        <v>21</v>
      </c>
      <c r="BL37" s="108">
        <f t="shared" si="20"/>
        <v>19</v>
      </c>
      <c r="BM37" s="108">
        <f t="shared" si="46"/>
        <v>906</v>
      </c>
      <c r="BN37" s="111">
        <v>2</v>
      </c>
      <c r="BO37" s="111">
        <f t="shared" si="21"/>
        <v>2</v>
      </c>
      <c r="BP37" s="111"/>
      <c r="BQ37" s="112"/>
      <c r="BR37" s="112"/>
      <c r="BS37" s="112"/>
      <c r="BT37" s="60"/>
      <c r="BU37" s="37"/>
      <c r="BV37" s="37"/>
      <c r="BW37" s="114"/>
      <c r="BX37" s="115"/>
      <c r="BY37" s="115"/>
      <c r="BZ37" s="87"/>
      <c r="CA37" s="87"/>
      <c r="CB37" s="87"/>
      <c r="CC37" s="87"/>
      <c r="CD37" s="87"/>
      <c r="CF37">
        <v>919</v>
      </c>
      <c r="CG37">
        <f t="shared" si="52"/>
        <v>20</v>
      </c>
      <c r="CI37">
        <f t="shared" si="53"/>
        <v>77.142857142857139</v>
      </c>
      <c r="CK37" s="3">
        <f>G37 + J37 + M37 + P37</f>
        <v>0</v>
      </c>
      <c r="CQ37" s="3">
        <f>F37</f>
        <v>85</v>
      </c>
      <c r="CR37" s="3">
        <f t="shared" si="54"/>
        <v>1441</v>
      </c>
      <c r="CS37" s="3">
        <f t="shared" si="24"/>
        <v>85</v>
      </c>
      <c r="CT37" s="3">
        <f t="shared" si="55"/>
        <v>1441</v>
      </c>
      <c r="CU37" s="3">
        <f t="shared" si="25"/>
        <v>85</v>
      </c>
      <c r="CV37" s="3">
        <f t="shared" si="56"/>
        <v>1441</v>
      </c>
      <c r="CW37" s="3">
        <f t="shared" si="26"/>
        <v>85</v>
      </c>
      <c r="CX37" s="3">
        <f t="shared" si="57"/>
        <v>1441</v>
      </c>
    </row>
    <row r="38" spans="2:102">
      <c r="B38" s="7">
        <v>43935</v>
      </c>
      <c r="C38" s="121">
        <v>93</v>
      </c>
      <c r="D38" s="107">
        <f t="shared" si="58"/>
        <v>2</v>
      </c>
      <c r="E38" s="61">
        <f t="shared" si="27"/>
        <v>1532</v>
      </c>
      <c r="F38" s="119">
        <v>91</v>
      </c>
      <c r="G38" s="61">
        <f t="shared" si="2"/>
        <v>0</v>
      </c>
      <c r="H38" s="66">
        <f t="shared" si="28"/>
        <v>1533</v>
      </c>
      <c r="I38" s="110">
        <v>91</v>
      </c>
      <c r="J38" s="66">
        <f t="shared" si="3"/>
        <v>0</v>
      </c>
      <c r="K38" s="66">
        <f t="shared" si="29"/>
        <v>1531</v>
      </c>
      <c r="L38" s="104">
        <v>91</v>
      </c>
      <c r="M38" s="66">
        <f t="shared" si="4"/>
        <v>0</v>
      </c>
      <c r="N38" s="61">
        <f t="shared" si="30"/>
        <v>1532</v>
      </c>
      <c r="O38" s="103">
        <v>91</v>
      </c>
      <c r="P38" s="61">
        <f t="shared" si="5"/>
        <v>0</v>
      </c>
      <c r="Q38" s="61">
        <f t="shared" si="31"/>
        <v>1533</v>
      </c>
      <c r="R38" s="102">
        <v>91</v>
      </c>
      <c r="S38" s="66">
        <f t="shared" si="6"/>
        <v>0</v>
      </c>
      <c r="T38" s="61">
        <f t="shared" si="32"/>
        <v>1532</v>
      </c>
      <c r="U38" s="95">
        <v>91</v>
      </c>
      <c r="V38" s="66">
        <f t="shared" si="7"/>
        <v>0</v>
      </c>
      <c r="W38" s="66">
        <f t="shared" si="33"/>
        <v>1532</v>
      </c>
      <c r="X38" s="94">
        <v>91</v>
      </c>
      <c r="Y38" s="61">
        <f t="shared" si="8"/>
        <v>0</v>
      </c>
      <c r="Z38" s="61">
        <f t="shared" si="34"/>
        <v>1528</v>
      </c>
      <c r="AA38" s="93">
        <v>91</v>
      </c>
      <c r="AB38" s="61">
        <f t="shared" si="9"/>
        <v>1</v>
      </c>
      <c r="AC38" s="66">
        <f t="shared" si="35"/>
        <v>1519</v>
      </c>
      <c r="AD38" s="92">
        <v>90</v>
      </c>
      <c r="AE38" s="66">
        <f t="shared" si="10"/>
        <v>0</v>
      </c>
      <c r="AF38" s="66">
        <f t="shared" si="11"/>
        <v>1517</v>
      </c>
      <c r="AG38" s="89">
        <v>90</v>
      </c>
      <c r="AH38" s="61">
        <f t="shared" si="0"/>
        <v>0</v>
      </c>
      <c r="AI38" s="66">
        <f t="shared" si="36"/>
        <v>1514</v>
      </c>
      <c r="AJ38" s="91">
        <v>90</v>
      </c>
      <c r="AK38" s="61">
        <f t="shared" si="12"/>
        <v>1</v>
      </c>
      <c r="AL38" s="66">
        <f t="shared" si="37"/>
        <v>1509</v>
      </c>
      <c r="AM38" s="82">
        <v>89</v>
      </c>
      <c r="AN38" s="61">
        <f t="shared" si="13"/>
        <v>8</v>
      </c>
      <c r="AO38" s="66">
        <f t="shared" si="38"/>
        <v>1489</v>
      </c>
      <c r="AP38" s="78">
        <v>81</v>
      </c>
      <c r="AQ38" s="66">
        <f t="shared" si="14"/>
        <v>14</v>
      </c>
      <c r="AR38" s="66">
        <f t="shared" si="39"/>
        <v>1424</v>
      </c>
      <c r="AS38" s="75">
        <v>67</v>
      </c>
      <c r="AT38" s="66">
        <f t="shared" si="15"/>
        <v>7</v>
      </c>
      <c r="AU38" s="66">
        <f t="shared" si="40"/>
        <v>1372</v>
      </c>
      <c r="AV38" s="72">
        <v>60</v>
      </c>
      <c r="AW38" s="72">
        <f t="shared" si="16"/>
        <v>0</v>
      </c>
      <c r="AX38" s="61">
        <f t="shared" si="41"/>
        <v>1356</v>
      </c>
      <c r="AY38" s="71">
        <v>60</v>
      </c>
      <c r="AZ38" s="71">
        <f t="shared" si="17"/>
        <v>4</v>
      </c>
      <c r="BA38" s="61">
        <f t="shared" si="42"/>
        <v>1296</v>
      </c>
      <c r="BB38" s="68">
        <v>56</v>
      </c>
      <c r="BC38" s="68">
        <f t="shared" si="18"/>
        <v>7</v>
      </c>
      <c r="BD38" s="61">
        <f t="shared" si="43"/>
        <v>1264</v>
      </c>
      <c r="BE38" s="59">
        <v>49</v>
      </c>
      <c r="BF38" s="61">
        <f t="shared" si="19"/>
        <v>18</v>
      </c>
      <c r="BG38" s="66">
        <f t="shared" si="44"/>
        <v>1179</v>
      </c>
      <c r="BH38" s="2">
        <v>31</v>
      </c>
      <c r="BI38" s="2">
        <f>BH38-BK38</f>
        <v>31</v>
      </c>
      <c r="BJ38" s="2">
        <f t="shared" si="45"/>
        <v>1013</v>
      </c>
      <c r="BK38" s="55">
        <f>BH41-BL38</f>
        <v>0</v>
      </c>
      <c r="BL38" s="60"/>
      <c r="BM38" s="60"/>
      <c r="BN38" s="60"/>
      <c r="BO38" s="112"/>
      <c r="BP38" s="112"/>
      <c r="BQ38" s="60"/>
      <c r="BR38" s="60"/>
      <c r="BS38" s="60"/>
      <c r="BT38" s="37"/>
      <c r="BU38" s="114"/>
      <c r="BV38" s="114"/>
      <c r="BW38" s="115"/>
      <c r="BX38" s="87"/>
      <c r="BY38" s="87"/>
      <c r="BZ38" s="87"/>
      <c r="CA38" s="87"/>
      <c r="CB38" s="87"/>
      <c r="CC38" s="87"/>
      <c r="CD38" s="87"/>
      <c r="CF38">
        <v>1033</v>
      </c>
      <c r="CG38">
        <f t="shared" si="52"/>
        <v>114</v>
      </c>
      <c r="CI38">
        <f t="shared" si="53"/>
        <v>75.714285714285708</v>
      </c>
      <c r="CK38" s="3">
        <f>G38 + J38 + M38 + P38</f>
        <v>0</v>
      </c>
      <c r="CQ38" s="3">
        <f>F38</f>
        <v>91</v>
      </c>
      <c r="CR38" s="3">
        <f>CR37+CQ38</f>
        <v>1532</v>
      </c>
      <c r="CS38" s="3">
        <f t="shared" si="24"/>
        <v>91</v>
      </c>
      <c r="CT38" s="3">
        <f t="shared" si="55"/>
        <v>1532</v>
      </c>
      <c r="CU38" s="3">
        <f t="shared" si="25"/>
        <v>91</v>
      </c>
      <c r="CV38" s="3">
        <f t="shared" si="56"/>
        <v>1532</v>
      </c>
      <c r="CW38" s="3">
        <f t="shared" si="26"/>
        <v>91</v>
      </c>
      <c r="CX38" s="3">
        <f t="shared" si="57"/>
        <v>1532</v>
      </c>
    </row>
    <row r="39" spans="2:102">
      <c r="B39" s="7">
        <v>43936</v>
      </c>
      <c r="C39" s="121">
        <v>110</v>
      </c>
      <c r="D39" s="107">
        <f t="shared" si="58"/>
        <v>-4</v>
      </c>
      <c r="E39" s="61">
        <f t="shared" si="27"/>
        <v>1646</v>
      </c>
      <c r="F39" s="119">
        <v>114</v>
      </c>
      <c r="G39" s="61">
        <f t="shared" si="2"/>
        <v>1</v>
      </c>
      <c r="H39" s="66">
        <f t="shared" si="28"/>
        <v>1646</v>
      </c>
      <c r="I39" s="110">
        <v>113</v>
      </c>
      <c r="J39" s="66">
        <f t="shared" si="3"/>
        <v>0</v>
      </c>
      <c r="K39" s="66">
        <f t="shared" si="29"/>
        <v>1644</v>
      </c>
      <c r="L39" s="104">
        <v>113</v>
      </c>
      <c r="M39" s="66">
        <f t="shared" si="4"/>
        <v>0</v>
      </c>
      <c r="N39" s="61">
        <f t="shared" si="30"/>
        <v>1645</v>
      </c>
      <c r="O39" s="103">
        <v>113</v>
      </c>
      <c r="P39" s="61">
        <f t="shared" si="5"/>
        <v>0</v>
      </c>
      <c r="Q39" s="61">
        <f t="shared" si="31"/>
        <v>1646</v>
      </c>
      <c r="R39" s="102">
        <v>113</v>
      </c>
      <c r="S39" s="66">
        <f t="shared" si="6"/>
        <v>1</v>
      </c>
      <c r="T39" s="61">
        <f t="shared" si="32"/>
        <v>1644</v>
      </c>
      <c r="U39" s="95">
        <v>112</v>
      </c>
      <c r="V39" s="66">
        <f t="shared" si="7"/>
        <v>0</v>
      </c>
      <c r="W39" s="66">
        <f t="shared" si="33"/>
        <v>1644</v>
      </c>
      <c r="X39" s="94">
        <v>112</v>
      </c>
      <c r="Y39" s="61">
        <f t="shared" si="8"/>
        <v>2</v>
      </c>
      <c r="Z39" s="61">
        <f t="shared" si="34"/>
        <v>1638</v>
      </c>
      <c r="AA39" s="93">
        <v>110</v>
      </c>
      <c r="AB39" s="61">
        <f t="shared" si="9"/>
        <v>1</v>
      </c>
      <c r="AC39" s="66">
        <f t="shared" si="35"/>
        <v>1628</v>
      </c>
      <c r="AD39" s="92">
        <v>109</v>
      </c>
      <c r="AE39" s="66">
        <f t="shared" si="10"/>
        <v>0</v>
      </c>
      <c r="AF39" s="66">
        <f t="shared" si="11"/>
        <v>1626</v>
      </c>
      <c r="AG39" s="89">
        <v>109</v>
      </c>
      <c r="AH39" s="61">
        <f t="shared" si="0"/>
        <v>0</v>
      </c>
      <c r="AI39" s="66">
        <f t="shared" si="36"/>
        <v>1623</v>
      </c>
      <c r="AJ39" s="91">
        <v>109</v>
      </c>
      <c r="AK39" s="61">
        <f t="shared" si="12"/>
        <v>7</v>
      </c>
      <c r="AL39" s="66">
        <f t="shared" si="37"/>
        <v>1611</v>
      </c>
      <c r="AM39" s="82">
        <v>102</v>
      </c>
      <c r="AN39" s="61">
        <f t="shared" si="13"/>
        <v>6</v>
      </c>
      <c r="AO39" s="66">
        <f t="shared" si="38"/>
        <v>1585</v>
      </c>
      <c r="AP39" s="78">
        <v>96</v>
      </c>
      <c r="AQ39" s="66">
        <f t="shared" si="14"/>
        <v>19</v>
      </c>
      <c r="AR39" s="66">
        <f t="shared" si="39"/>
        <v>1501</v>
      </c>
      <c r="AS39" s="75">
        <v>77</v>
      </c>
      <c r="AT39" s="66">
        <f t="shared" si="15"/>
        <v>20</v>
      </c>
      <c r="AU39" s="66">
        <f t="shared" si="40"/>
        <v>1429</v>
      </c>
      <c r="AV39" s="72">
        <v>57</v>
      </c>
      <c r="AW39" s="72">
        <f t="shared" si="16"/>
        <v>2</v>
      </c>
      <c r="AX39" s="61">
        <f t="shared" si="41"/>
        <v>1411</v>
      </c>
      <c r="AY39" s="71">
        <v>55</v>
      </c>
      <c r="AZ39" s="71">
        <f t="shared" si="17"/>
        <v>10</v>
      </c>
      <c r="BA39" s="61">
        <f t="shared" si="42"/>
        <v>1341</v>
      </c>
      <c r="BB39" s="68">
        <v>45</v>
      </c>
      <c r="BC39" s="68">
        <f t="shared" si="18"/>
        <v>4</v>
      </c>
      <c r="BD39" s="61">
        <f t="shared" si="43"/>
        <v>1305</v>
      </c>
      <c r="BE39" s="59">
        <v>41</v>
      </c>
      <c r="BF39" s="61">
        <f t="shared" si="19"/>
        <v>35</v>
      </c>
      <c r="BG39" s="66">
        <f>BH39+BG38</f>
        <v>1185</v>
      </c>
      <c r="BH39" s="2">
        <v>6</v>
      </c>
      <c r="BI39" s="2"/>
      <c r="BJ39" s="2"/>
      <c r="BK39" s="55"/>
      <c r="BL39" s="60"/>
      <c r="BM39" s="60"/>
      <c r="BN39" s="60"/>
      <c r="BO39" s="112"/>
      <c r="BP39" s="112"/>
      <c r="BQ39" s="60"/>
      <c r="BR39" s="60"/>
      <c r="BS39" s="60"/>
      <c r="BT39" s="37"/>
      <c r="BU39" s="114"/>
      <c r="BV39" s="114"/>
      <c r="BW39" s="115"/>
      <c r="BX39" s="87"/>
      <c r="BY39" s="87"/>
      <c r="BZ39" s="87"/>
      <c r="CA39" s="87"/>
      <c r="CB39" s="87"/>
      <c r="CC39" s="87"/>
      <c r="CD39" s="87"/>
      <c r="CF39">
        <v>1203</v>
      </c>
      <c r="CG39">
        <f t="shared" si="52"/>
        <v>170</v>
      </c>
      <c r="CI39">
        <f t="shared" si="53"/>
        <v>89.142857142857139</v>
      </c>
      <c r="CK39" s="3">
        <f>G39 + J39 + M39 + P39</f>
        <v>1</v>
      </c>
      <c r="CQ39" s="3">
        <f>F39</f>
        <v>114</v>
      </c>
      <c r="CR39" s="3">
        <f t="shared" ref="CR39:CR61" si="60">CR38+CQ39</f>
        <v>1646</v>
      </c>
      <c r="CS39" s="3">
        <f t="shared" si="24"/>
        <v>114</v>
      </c>
      <c r="CT39" s="3">
        <f t="shared" si="55"/>
        <v>1646</v>
      </c>
      <c r="CU39" s="3">
        <f t="shared" si="25"/>
        <v>114</v>
      </c>
      <c r="CV39" s="3">
        <f t="shared" si="56"/>
        <v>1646</v>
      </c>
      <c r="CW39" s="3">
        <f t="shared" si="26"/>
        <v>114</v>
      </c>
      <c r="CX39" s="3">
        <f t="shared" si="57"/>
        <v>1646</v>
      </c>
    </row>
    <row r="40" spans="2:102">
      <c r="B40" s="7">
        <v>43937</v>
      </c>
      <c r="C40" s="121">
        <v>109</v>
      </c>
      <c r="D40" s="107">
        <f t="shared" si="58"/>
        <v>-1</v>
      </c>
      <c r="E40" s="61">
        <f t="shared" si="27"/>
        <v>1756</v>
      </c>
      <c r="F40" s="119">
        <v>110</v>
      </c>
      <c r="G40" s="61">
        <f t="shared" si="2"/>
        <v>1</v>
      </c>
      <c r="H40" s="66">
        <f t="shared" si="28"/>
        <v>1755</v>
      </c>
      <c r="I40" s="110">
        <v>109</v>
      </c>
      <c r="J40" s="66">
        <f t="shared" si="3"/>
        <v>0</v>
      </c>
      <c r="K40" s="66">
        <f t="shared" si="29"/>
        <v>1753</v>
      </c>
      <c r="L40" s="104">
        <v>109</v>
      </c>
      <c r="M40" s="66">
        <f t="shared" si="4"/>
        <v>1</v>
      </c>
      <c r="N40" s="61">
        <f t="shared" si="30"/>
        <v>1753</v>
      </c>
      <c r="O40" s="103">
        <v>108</v>
      </c>
      <c r="P40" s="61">
        <f t="shared" si="5"/>
        <v>0</v>
      </c>
      <c r="Q40" s="61">
        <f t="shared" si="31"/>
        <v>1754</v>
      </c>
      <c r="R40" s="102">
        <v>108</v>
      </c>
      <c r="S40" s="66">
        <f t="shared" si="6"/>
        <v>0</v>
      </c>
      <c r="T40" s="61">
        <f t="shared" si="32"/>
        <v>1752</v>
      </c>
      <c r="U40" s="95">
        <v>108</v>
      </c>
      <c r="V40" s="66">
        <f t="shared" si="7"/>
        <v>0</v>
      </c>
      <c r="W40" s="66">
        <f t="shared" si="33"/>
        <v>1752</v>
      </c>
      <c r="X40" s="94">
        <v>108</v>
      </c>
      <c r="Y40" s="61">
        <f t="shared" si="8"/>
        <v>1</v>
      </c>
      <c r="Z40" s="61">
        <f t="shared" si="34"/>
        <v>1745</v>
      </c>
      <c r="AA40" s="93">
        <v>107</v>
      </c>
      <c r="AB40" s="61">
        <f t="shared" si="9"/>
        <v>-1</v>
      </c>
      <c r="AC40" s="66">
        <f t="shared" si="35"/>
        <v>1736</v>
      </c>
      <c r="AD40" s="92">
        <v>108</v>
      </c>
      <c r="AE40" s="66">
        <f t="shared" si="10"/>
        <v>0</v>
      </c>
      <c r="AF40" s="66">
        <f t="shared" si="11"/>
        <v>1734</v>
      </c>
      <c r="AG40" s="89">
        <v>108</v>
      </c>
      <c r="AH40" s="61">
        <f t="shared" si="0"/>
        <v>1</v>
      </c>
      <c r="AI40" s="66">
        <f t="shared" si="36"/>
        <v>1730</v>
      </c>
      <c r="AJ40" s="91">
        <v>107</v>
      </c>
      <c r="AK40" s="61">
        <f t="shared" si="12"/>
        <v>8</v>
      </c>
      <c r="AL40" s="66">
        <f t="shared" si="37"/>
        <v>1710</v>
      </c>
      <c r="AM40" s="82">
        <v>99</v>
      </c>
      <c r="AN40" s="61">
        <f t="shared" si="13"/>
        <v>3</v>
      </c>
      <c r="AO40" s="66">
        <f t="shared" si="38"/>
        <v>1681</v>
      </c>
      <c r="AP40" s="78">
        <v>96</v>
      </c>
      <c r="AQ40" s="66">
        <f t="shared" si="14"/>
        <v>18</v>
      </c>
      <c r="AR40" s="66">
        <f t="shared" si="39"/>
        <v>1579</v>
      </c>
      <c r="AS40" s="75">
        <v>78</v>
      </c>
      <c r="AT40" s="66">
        <f t="shared" si="15"/>
        <v>15</v>
      </c>
      <c r="AU40" s="66">
        <f t="shared" si="40"/>
        <v>1492</v>
      </c>
      <c r="AV40" s="72">
        <v>63</v>
      </c>
      <c r="AW40" s="72">
        <f t="shared" si="16"/>
        <v>4</v>
      </c>
      <c r="AX40" s="61">
        <f t="shared" si="41"/>
        <v>1470</v>
      </c>
      <c r="AY40" s="71">
        <v>59</v>
      </c>
      <c r="AZ40" s="71">
        <f t="shared" si="17"/>
        <v>21</v>
      </c>
      <c r="BA40" s="61">
        <f t="shared" si="42"/>
        <v>1379</v>
      </c>
      <c r="BB40" s="68">
        <v>38</v>
      </c>
      <c r="BC40" s="68">
        <f t="shared" si="18"/>
        <v>28</v>
      </c>
      <c r="BD40" s="66">
        <f>BE40+BD39+BD65</f>
        <v>1333</v>
      </c>
      <c r="BE40" s="59">
        <v>10</v>
      </c>
      <c r="BF40" s="61">
        <f t="shared" si="19"/>
        <v>10</v>
      </c>
      <c r="BG40" s="61"/>
      <c r="BI40" s="55"/>
      <c r="BJ40" s="55"/>
      <c r="BK40" s="55"/>
      <c r="BL40" s="60"/>
      <c r="BM40" s="60"/>
      <c r="BN40" s="60"/>
      <c r="BO40" s="112"/>
      <c r="BP40" s="112"/>
      <c r="BQ40" s="60"/>
      <c r="BR40" s="60"/>
      <c r="BS40" s="60"/>
      <c r="BT40" s="37"/>
      <c r="BU40" s="114"/>
      <c r="BV40" s="114"/>
      <c r="BW40" s="115"/>
      <c r="BX40" s="87"/>
      <c r="BY40" s="87"/>
      <c r="BZ40" s="87"/>
      <c r="CA40" s="87"/>
      <c r="CB40" s="87"/>
      <c r="CC40" s="87"/>
      <c r="CD40" s="87"/>
      <c r="CF40">
        <v>1333</v>
      </c>
      <c r="CG40">
        <f t="shared" si="52"/>
        <v>130</v>
      </c>
      <c r="CI40">
        <f t="shared" si="53"/>
        <v>91.571428571428569</v>
      </c>
      <c r="CK40" s="3">
        <f>G40 + J40 + M40 + P40</f>
        <v>2</v>
      </c>
      <c r="CQ40" s="3">
        <f>F40</f>
        <v>110</v>
      </c>
      <c r="CR40" s="3">
        <f t="shared" si="60"/>
        <v>1756</v>
      </c>
      <c r="CS40" s="3">
        <f t="shared" si="24"/>
        <v>110</v>
      </c>
      <c r="CT40" s="3">
        <f t="shared" si="55"/>
        <v>1756</v>
      </c>
      <c r="CU40" s="3">
        <f t="shared" si="25"/>
        <v>110</v>
      </c>
      <c r="CV40" s="3">
        <f t="shared" si="56"/>
        <v>1756</v>
      </c>
      <c r="CW40" s="3">
        <f t="shared" si="26"/>
        <v>110</v>
      </c>
      <c r="CX40" s="3">
        <f t="shared" si="57"/>
        <v>1756</v>
      </c>
    </row>
    <row r="41" spans="2:102">
      <c r="B41" s="7">
        <v>43938</v>
      </c>
      <c r="C41" s="121">
        <v>86</v>
      </c>
      <c r="D41" s="107">
        <f t="shared" si="58"/>
        <v>4</v>
      </c>
      <c r="E41" s="61">
        <f t="shared" si="27"/>
        <v>1838</v>
      </c>
      <c r="F41" s="119">
        <v>82</v>
      </c>
      <c r="G41" s="61">
        <f t="shared" si="2"/>
        <v>1</v>
      </c>
      <c r="H41" s="66">
        <f t="shared" si="28"/>
        <v>1836</v>
      </c>
      <c r="I41" s="110">
        <v>81</v>
      </c>
      <c r="J41" s="66">
        <f t="shared" si="3"/>
        <v>0</v>
      </c>
      <c r="K41" s="66">
        <f t="shared" si="29"/>
        <v>1834</v>
      </c>
      <c r="L41" s="104">
        <v>81</v>
      </c>
      <c r="M41" s="66">
        <f t="shared" si="4"/>
        <v>2</v>
      </c>
      <c r="N41" s="61">
        <f t="shared" si="30"/>
        <v>1832</v>
      </c>
      <c r="O41" s="103">
        <v>79</v>
      </c>
      <c r="P41" s="61">
        <f t="shared" si="5"/>
        <v>0</v>
      </c>
      <c r="Q41" s="61">
        <f t="shared" si="31"/>
        <v>1833</v>
      </c>
      <c r="R41" s="102">
        <v>79</v>
      </c>
      <c r="S41" s="66">
        <f t="shared" si="6"/>
        <v>0</v>
      </c>
      <c r="T41" s="61">
        <f t="shared" si="32"/>
        <v>1831</v>
      </c>
      <c r="U41" s="95">
        <v>79</v>
      </c>
      <c r="V41" s="66">
        <f t="shared" si="7"/>
        <v>-1</v>
      </c>
      <c r="W41" s="66">
        <f t="shared" si="33"/>
        <v>1832</v>
      </c>
      <c r="X41" s="94">
        <v>80</v>
      </c>
      <c r="Y41" s="61">
        <f t="shared" si="8"/>
        <v>0</v>
      </c>
      <c r="Z41" s="61">
        <f t="shared" si="34"/>
        <v>1825</v>
      </c>
      <c r="AA41" s="93">
        <v>80</v>
      </c>
      <c r="AB41" s="61">
        <f t="shared" si="9"/>
        <v>5</v>
      </c>
      <c r="AC41" s="66">
        <f t="shared" si="35"/>
        <v>1811</v>
      </c>
      <c r="AD41" s="92">
        <v>75</v>
      </c>
      <c r="AE41" s="66">
        <f t="shared" si="10"/>
        <v>1</v>
      </c>
      <c r="AF41" s="66">
        <f t="shared" si="11"/>
        <v>1808</v>
      </c>
      <c r="AG41" s="89">
        <v>74</v>
      </c>
      <c r="AH41" s="61">
        <f t="shared" si="0"/>
        <v>0</v>
      </c>
      <c r="AI41" s="66">
        <f t="shared" si="36"/>
        <v>1804</v>
      </c>
      <c r="AJ41" s="91">
        <v>74</v>
      </c>
      <c r="AK41" s="61">
        <f t="shared" si="12"/>
        <v>10</v>
      </c>
      <c r="AL41" s="66">
        <f t="shared" si="37"/>
        <v>1774</v>
      </c>
      <c r="AM41" s="82">
        <v>64</v>
      </c>
      <c r="AN41" s="61">
        <f t="shared" si="13"/>
        <v>7</v>
      </c>
      <c r="AO41" s="66">
        <f t="shared" si="38"/>
        <v>1738</v>
      </c>
      <c r="AP41" s="78">
        <v>57</v>
      </c>
      <c r="AQ41" s="66">
        <f t="shared" si="14"/>
        <v>8</v>
      </c>
      <c r="AR41" s="66">
        <f t="shared" si="39"/>
        <v>1628</v>
      </c>
      <c r="AS41" s="75">
        <v>49</v>
      </c>
      <c r="AT41" s="66">
        <f t="shared" si="15"/>
        <v>19</v>
      </c>
      <c r="AU41" s="66">
        <f t="shared" si="40"/>
        <v>1522</v>
      </c>
      <c r="AV41" s="72">
        <v>30</v>
      </c>
      <c r="AW41" s="72">
        <f t="shared" si="16"/>
        <v>10</v>
      </c>
      <c r="AX41" s="61">
        <f t="shared" si="41"/>
        <v>1490</v>
      </c>
      <c r="AY41" s="71">
        <v>20</v>
      </c>
      <c r="AZ41" s="71">
        <f t="shared" si="17"/>
        <v>16</v>
      </c>
      <c r="BA41" s="61">
        <f t="shared" si="42"/>
        <v>1383</v>
      </c>
      <c r="BB41" s="68">
        <v>4</v>
      </c>
      <c r="BC41" s="68">
        <f t="shared" si="18"/>
        <v>4</v>
      </c>
      <c r="BD41" s="61"/>
      <c r="BF41" s="61"/>
      <c r="BG41" s="61"/>
      <c r="BH41" s="55"/>
      <c r="BL41" s="61"/>
      <c r="BM41" s="61"/>
      <c r="BN41" s="61"/>
      <c r="BO41" s="112"/>
      <c r="BP41" s="112"/>
      <c r="BQ41" s="60"/>
      <c r="BR41" s="60"/>
      <c r="BS41" s="60"/>
      <c r="BT41" s="37"/>
      <c r="BU41" s="114"/>
      <c r="BV41" s="114"/>
      <c r="BW41" s="115"/>
      <c r="BX41" s="87"/>
      <c r="BY41" s="87"/>
      <c r="BZ41" s="87"/>
      <c r="CA41" s="87"/>
      <c r="CB41" s="87"/>
      <c r="CC41" s="87"/>
      <c r="CD41" s="87"/>
      <c r="CF41">
        <v>1400</v>
      </c>
      <c r="CG41">
        <f t="shared" si="52"/>
        <v>67</v>
      </c>
      <c r="CI41">
        <f t="shared" si="53"/>
        <v>94.428571428571431</v>
      </c>
      <c r="CK41" s="3">
        <f>G41 + J41 + M41 + P41</f>
        <v>3</v>
      </c>
      <c r="CL41">
        <v>21</v>
      </c>
      <c r="CM41" t="e">
        <f>(G41 + J40+M39 +P38+S37+#REF!+V34+Y33 +AB32 + AE31 +AH30 +AK27+AN26+AQ25+AT24+AW23+#REF!+AZ21+BC20+BF19+BI18+BL17+BO16+BR15 +BU14+BX13+CA12)/25</f>
        <v>#REF!</v>
      </c>
      <c r="CN41" t="e">
        <f>(G41 + J40 +M39 +P38+S37+#REF!+V34+Y33 +AB32 + AE31 +AH30 +AK27+AN26+AQ25)/14</f>
        <v>#REF!</v>
      </c>
      <c r="CO41" t="e">
        <f>(G41 + J40+M39 +P38+S37+#REF!+V34)/7</f>
        <v>#REF!</v>
      </c>
      <c r="CP41">
        <f>(G41+ J40+M39)/3</f>
        <v>0.33333333333333331</v>
      </c>
      <c r="CQ41" s="3" t="e">
        <f>F41+SUM(CM7:CM41)</f>
        <v>#REF!</v>
      </c>
      <c r="CR41" s="3" t="e">
        <f>CR40+CQ41</f>
        <v>#REF!</v>
      </c>
      <c r="CS41" s="3" t="e">
        <f>F41+SUM(CN7:CN41)</f>
        <v>#REF!</v>
      </c>
      <c r="CT41" s="3" t="e">
        <f t="shared" si="55"/>
        <v>#REF!</v>
      </c>
      <c r="CU41" s="3" t="e">
        <f>F41+SUM(CO7:CO41)</f>
        <v>#REF!</v>
      </c>
      <c r="CV41" s="3" t="e">
        <f t="shared" si="56"/>
        <v>#REF!</v>
      </c>
      <c r="CW41" s="3">
        <f>+F41+SUM(CP7:CP41)</f>
        <v>82.333333333333329</v>
      </c>
      <c r="CX41" s="3">
        <f t="shared" si="57"/>
        <v>1838.3333333333333</v>
      </c>
    </row>
    <row r="42" spans="2:102">
      <c r="B42" s="7">
        <v>43939</v>
      </c>
      <c r="C42" s="121">
        <v>86</v>
      </c>
      <c r="D42" s="107">
        <f t="shared" si="58"/>
        <v>-3</v>
      </c>
      <c r="E42" s="61">
        <f t="shared" si="27"/>
        <v>1927</v>
      </c>
      <c r="F42" s="119">
        <v>89</v>
      </c>
      <c r="G42" s="61">
        <f t="shared" si="2"/>
        <v>-1</v>
      </c>
      <c r="H42" s="66">
        <f t="shared" si="28"/>
        <v>1926</v>
      </c>
      <c r="I42" s="110">
        <v>90</v>
      </c>
      <c r="J42" s="66">
        <f t="shared" si="3"/>
        <v>1</v>
      </c>
      <c r="K42" s="66">
        <f t="shared" si="29"/>
        <v>1923</v>
      </c>
      <c r="L42" s="104">
        <v>89</v>
      </c>
      <c r="M42" s="66">
        <f t="shared" si="4"/>
        <v>0</v>
      </c>
      <c r="N42" s="61">
        <f t="shared" si="30"/>
        <v>1921</v>
      </c>
      <c r="O42" s="103">
        <v>89</v>
      </c>
      <c r="P42" s="61">
        <f t="shared" si="5"/>
        <v>1</v>
      </c>
      <c r="Q42" s="61">
        <f t="shared" si="31"/>
        <v>1921</v>
      </c>
      <c r="R42" s="102">
        <v>88</v>
      </c>
      <c r="S42" s="66">
        <f t="shared" si="6"/>
        <v>1</v>
      </c>
      <c r="T42" s="61">
        <f t="shared" si="32"/>
        <v>1918</v>
      </c>
      <c r="U42" s="95">
        <v>87</v>
      </c>
      <c r="V42" s="66">
        <f t="shared" si="7"/>
        <v>2</v>
      </c>
      <c r="W42" s="66">
        <f t="shared" si="33"/>
        <v>1917</v>
      </c>
      <c r="X42" s="94">
        <v>85</v>
      </c>
      <c r="Y42" s="61">
        <f t="shared" si="8"/>
        <v>4</v>
      </c>
      <c r="Z42" s="61">
        <f t="shared" si="34"/>
        <v>1906</v>
      </c>
      <c r="AA42" s="93">
        <v>81</v>
      </c>
      <c r="AB42" s="61">
        <f t="shared" si="9"/>
        <v>5</v>
      </c>
      <c r="AC42" s="66">
        <f t="shared" si="35"/>
        <v>1887</v>
      </c>
      <c r="AD42" s="92">
        <v>76</v>
      </c>
      <c r="AE42" s="66">
        <f t="shared" si="10"/>
        <v>2</v>
      </c>
      <c r="AF42" s="66">
        <f t="shared" si="11"/>
        <v>1882</v>
      </c>
      <c r="AG42" s="89">
        <v>74</v>
      </c>
      <c r="AH42" s="61">
        <f t="shared" si="0"/>
        <v>1</v>
      </c>
      <c r="AI42" s="66">
        <f t="shared" si="36"/>
        <v>1877</v>
      </c>
      <c r="AJ42" s="91">
        <v>73</v>
      </c>
      <c r="AK42" s="61">
        <f t="shared" si="12"/>
        <v>10</v>
      </c>
      <c r="AL42" s="66">
        <f t="shared" si="37"/>
        <v>1837</v>
      </c>
      <c r="AM42" s="82">
        <v>63</v>
      </c>
      <c r="AN42" s="61">
        <f t="shared" si="13"/>
        <v>4</v>
      </c>
      <c r="AO42" s="66">
        <f t="shared" si="38"/>
        <v>1797</v>
      </c>
      <c r="AP42" s="78">
        <v>59</v>
      </c>
      <c r="AQ42" s="66">
        <f t="shared" si="14"/>
        <v>8</v>
      </c>
      <c r="AR42" s="66">
        <f t="shared" si="39"/>
        <v>1679</v>
      </c>
      <c r="AS42" s="75">
        <v>51</v>
      </c>
      <c r="AT42" s="66">
        <f t="shared" si="15"/>
        <v>32</v>
      </c>
      <c r="AU42" s="66">
        <f t="shared" si="40"/>
        <v>1541</v>
      </c>
      <c r="AV42" s="72">
        <v>19</v>
      </c>
      <c r="AW42" s="72">
        <f t="shared" si="16"/>
        <v>17</v>
      </c>
      <c r="AX42" s="61">
        <f t="shared" si="41"/>
        <v>1492</v>
      </c>
      <c r="AY42" s="71">
        <v>2</v>
      </c>
      <c r="AZ42" s="71">
        <f t="shared" si="17"/>
        <v>2</v>
      </c>
      <c r="BA42" s="61"/>
      <c r="BB42" s="70"/>
      <c r="BC42" s="70"/>
      <c r="BD42" s="61"/>
      <c r="BF42" s="61"/>
      <c r="BG42" s="61"/>
      <c r="BH42" s="55"/>
      <c r="BL42" s="61"/>
      <c r="BM42" s="61"/>
      <c r="BN42" s="61"/>
      <c r="BO42" s="112"/>
      <c r="BP42" s="112"/>
      <c r="BQ42" s="60"/>
      <c r="BR42" s="60"/>
      <c r="BS42" s="60"/>
      <c r="BT42" s="37"/>
      <c r="BU42" s="114"/>
      <c r="BV42" s="114"/>
      <c r="BW42" s="115"/>
      <c r="BX42" s="87"/>
      <c r="BY42" s="87"/>
      <c r="BZ42" s="87"/>
      <c r="CA42" s="87"/>
      <c r="CB42" s="87"/>
      <c r="CC42" s="87"/>
      <c r="CD42" s="87"/>
      <c r="CF42">
        <v>1511</v>
      </c>
      <c r="CG42">
        <f t="shared" si="52"/>
        <v>111</v>
      </c>
      <c r="CI42">
        <f>SUM(CG39:CG45)/7</f>
        <v>104.57142857142857</v>
      </c>
      <c r="CK42" s="3">
        <f>G42 + J42 + M42 + P42</f>
        <v>1</v>
      </c>
      <c r="CL42">
        <v>20</v>
      </c>
      <c r="CM42" t="e">
        <f>(G42 + J41+M40 +P39+S38+#REF!+V35+Y34 +AB33 + AE32 +AH31 +AK28+AN27+AQ26+AT25+AW24+#REF!+AZ22+BC21+BF20+BI19+BL18+BO17+BR16 +BU15+BX14+CA13)/25</f>
        <v>#REF!</v>
      </c>
      <c r="CN42" t="e">
        <f>(G42 + J41 +M40 +P39+S38+#REF!+V35+Y34 +AB33 + AE32 +AH31 +AK28+AN27+AQ26)/14</f>
        <v>#REF!</v>
      </c>
      <c r="CO42" t="e">
        <f>(G42 + J41+M40 +P39+S38+#REF!+V35)/7</f>
        <v>#REF!</v>
      </c>
      <c r="CP42">
        <f>(G42+ J41+M40)/3</f>
        <v>0</v>
      </c>
      <c r="CQ42" s="3" t="e">
        <f>F42+SUM(CM8:CM42)</f>
        <v>#REF!</v>
      </c>
      <c r="CR42" s="3" t="e">
        <f t="shared" si="60"/>
        <v>#REF!</v>
      </c>
      <c r="CS42" s="3" t="e">
        <f>F42+SUM(CN8:CN42)</f>
        <v>#REF!</v>
      </c>
      <c r="CT42" s="3" t="e">
        <f t="shared" si="55"/>
        <v>#REF!</v>
      </c>
      <c r="CU42" s="3" t="e">
        <f>F42+SUM(CO8:CO42)</f>
        <v>#REF!</v>
      </c>
      <c r="CV42" s="3" t="e">
        <f t="shared" si="56"/>
        <v>#REF!</v>
      </c>
      <c r="CW42" s="3">
        <f>+F42+SUM(CP8:CP42)</f>
        <v>89.333333333333329</v>
      </c>
      <c r="CX42" s="3">
        <f t="shared" si="57"/>
        <v>1927.6666666666665</v>
      </c>
    </row>
    <row r="43" spans="2:102">
      <c r="B43" s="7">
        <v>43940</v>
      </c>
      <c r="C43" s="121">
        <v>88</v>
      </c>
      <c r="D43" s="107">
        <f t="shared" si="58"/>
        <v>-1</v>
      </c>
      <c r="E43" s="61">
        <f t="shared" si="27"/>
        <v>2016</v>
      </c>
      <c r="F43" s="119">
        <v>89</v>
      </c>
      <c r="G43" s="61">
        <f t="shared" si="2"/>
        <v>1</v>
      </c>
      <c r="H43" s="66">
        <f t="shared" si="28"/>
        <v>2014</v>
      </c>
      <c r="I43" s="110">
        <v>88</v>
      </c>
      <c r="J43" s="66">
        <f t="shared" si="3"/>
        <v>0</v>
      </c>
      <c r="K43" s="66">
        <f t="shared" si="29"/>
        <v>2011</v>
      </c>
      <c r="L43" s="104">
        <v>88</v>
      </c>
      <c r="M43" s="66">
        <f t="shared" si="4"/>
        <v>0</v>
      </c>
      <c r="N43" s="61">
        <f t="shared" si="30"/>
        <v>2009</v>
      </c>
      <c r="O43" s="103">
        <v>88</v>
      </c>
      <c r="P43" s="61">
        <f t="shared" si="5"/>
        <v>0</v>
      </c>
      <c r="Q43" s="61">
        <f t="shared" si="31"/>
        <v>2009</v>
      </c>
      <c r="R43" s="102">
        <v>88</v>
      </c>
      <c r="S43" s="66">
        <f t="shared" si="6"/>
        <v>1</v>
      </c>
      <c r="T43" s="61">
        <f t="shared" si="32"/>
        <v>2005</v>
      </c>
      <c r="U43" s="95">
        <v>87</v>
      </c>
      <c r="V43" s="66">
        <f t="shared" si="7"/>
        <v>1</v>
      </c>
      <c r="W43" s="66">
        <f t="shared" si="33"/>
        <v>2003</v>
      </c>
      <c r="X43" s="94">
        <v>86</v>
      </c>
      <c r="Y43" s="61">
        <f t="shared" si="8"/>
        <v>0</v>
      </c>
      <c r="Z43" s="61">
        <f t="shared" si="34"/>
        <v>1992</v>
      </c>
      <c r="AA43" s="93">
        <v>86</v>
      </c>
      <c r="AB43" s="61">
        <f t="shared" si="9"/>
        <v>9</v>
      </c>
      <c r="AC43" s="66">
        <f t="shared" si="35"/>
        <v>1964</v>
      </c>
      <c r="AD43" s="92">
        <v>77</v>
      </c>
      <c r="AE43" s="66">
        <f t="shared" si="10"/>
        <v>0</v>
      </c>
      <c r="AF43" s="66">
        <f t="shared" si="11"/>
        <v>1959</v>
      </c>
      <c r="AG43" s="89">
        <v>77</v>
      </c>
      <c r="AH43" s="61">
        <f t="shared" si="0"/>
        <v>1</v>
      </c>
      <c r="AI43" s="66">
        <f t="shared" si="36"/>
        <v>1953</v>
      </c>
      <c r="AJ43" s="91">
        <v>76</v>
      </c>
      <c r="AK43" s="61">
        <f t="shared" si="12"/>
        <v>16</v>
      </c>
      <c r="AL43" s="66">
        <f t="shared" si="37"/>
        <v>1897</v>
      </c>
      <c r="AM43" s="82">
        <v>60</v>
      </c>
      <c r="AN43" s="61">
        <f t="shared" si="13"/>
        <v>7</v>
      </c>
      <c r="AO43" s="66">
        <f t="shared" si="38"/>
        <v>1850</v>
      </c>
      <c r="AP43" s="78">
        <v>53</v>
      </c>
      <c r="AQ43" s="66">
        <f t="shared" si="14"/>
        <v>10</v>
      </c>
      <c r="AR43" s="66">
        <f t="shared" si="39"/>
        <v>1722</v>
      </c>
      <c r="AS43" s="75">
        <v>43</v>
      </c>
      <c r="AT43" s="66">
        <f t="shared" si="15"/>
        <v>26</v>
      </c>
      <c r="AU43" s="66">
        <f t="shared" si="40"/>
        <v>1558</v>
      </c>
      <c r="AV43" s="72">
        <v>17</v>
      </c>
      <c r="AW43" s="72">
        <f t="shared" si="16"/>
        <v>17</v>
      </c>
      <c r="AX43" s="61"/>
      <c r="AY43" s="71"/>
      <c r="AZ43" s="71"/>
      <c r="BA43" s="61"/>
      <c r="BB43" s="70"/>
      <c r="BC43" s="70"/>
      <c r="BD43" s="61"/>
      <c r="BF43" s="61"/>
      <c r="BG43" s="61"/>
      <c r="BH43" s="55"/>
      <c r="BL43" s="61"/>
      <c r="BM43" s="61"/>
      <c r="BN43" s="61"/>
      <c r="BO43" s="112"/>
      <c r="BP43" s="112"/>
      <c r="BQ43" s="60"/>
      <c r="BR43" s="60"/>
      <c r="BS43" s="60"/>
      <c r="BT43" s="37"/>
      <c r="BU43" s="114"/>
      <c r="BV43" s="114"/>
      <c r="BW43" s="115"/>
      <c r="BX43" s="87"/>
      <c r="BY43" s="87"/>
      <c r="BZ43" s="87"/>
      <c r="CA43" s="87"/>
      <c r="CB43" s="87"/>
      <c r="CC43" s="87"/>
      <c r="CD43" s="87"/>
      <c r="CF43">
        <v>1540</v>
      </c>
      <c r="CG43">
        <f t="shared" si="52"/>
        <v>29</v>
      </c>
      <c r="CI43">
        <f t="shared" si="53"/>
        <v>104.85714285714286</v>
      </c>
      <c r="CK43" s="3">
        <f>G43 + J43 + M43 + P43</f>
        <v>1</v>
      </c>
      <c r="CL43">
        <v>19</v>
      </c>
      <c r="CM43" t="e">
        <f>(G43 + J42+M41 +P40+S39+#REF!+V36+Y35 +AB34 + AE33 +AH32 +AK29+AN28+AQ27+AT26+AW25+#REF!+AZ23+BC22+BF21+BI20+BL19+BO18+BR17 +BU16+BX15+CA14)/25</f>
        <v>#REF!</v>
      </c>
      <c r="CN43" t="e">
        <f>(G43 + J42 +M41 +P40+S39+#REF!+V36+Y35 +AB34 + AE33 +AH32 +AK29+AN28+AQ27)/14</f>
        <v>#REF!</v>
      </c>
      <c r="CO43" t="e">
        <f>(G43 + J42+M41 +P40+S39+#REF!+V36)/7</f>
        <v>#REF!</v>
      </c>
      <c r="CP43">
        <f>(G43+ J42+M41)/3</f>
        <v>1.3333333333333333</v>
      </c>
      <c r="CQ43" s="3" t="e">
        <f>F43+SUM(CM9:CM43)</f>
        <v>#REF!</v>
      </c>
      <c r="CR43" s="3" t="e">
        <f t="shared" si="60"/>
        <v>#REF!</v>
      </c>
      <c r="CS43" s="3" t="e">
        <f>F43+SUM(CN9:CN43)</f>
        <v>#REF!</v>
      </c>
      <c r="CT43" s="3" t="e">
        <f t="shared" si="55"/>
        <v>#REF!</v>
      </c>
      <c r="CU43" s="3" t="e">
        <f>F43+SUM(CO9:CO43)</f>
        <v>#REF!</v>
      </c>
      <c r="CV43" s="3" t="e">
        <f t="shared" si="56"/>
        <v>#REF!</v>
      </c>
      <c r="CW43" s="3">
        <f>+F43+SUM(CP9:CP43)</f>
        <v>90.666666666666671</v>
      </c>
      <c r="CX43" s="3">
        <f t="shared" si="57"/>
        <v>2018.3333333333333</v>
      </c>
    </row>
    <row r="44" spans="2:102">
      <c r="B44" s="7">
        <v>43941</v>
      </c>
      <c r="C44" s="121">
        <v>89</v>
      </c>
      <c r="D44" s="107">
        <f t="shared" si="58"/>
        <v>6</v>
      </c>
      <c r="E44" s="61">
        <f t="shared" si="27"/>
        <v>2099</v>
      </c>
      <c r="F44" s="119">
        <v>83</v>
      </c>
      <c r="G44" s="61">
        <f t="shared" si="2"/>
        <v>-1</v>
      </c>
      <c r="H44" s="66">
        <f t="shared" si="28"/>
        <v>2098</v>
      </c>
      <c r="I44" s="110">
        <v>84</v>
      </c>
      <c r="J44" s="66">
        <f t="shared" si="3"/>
        <v>-1</v>
      </c>
      <c r="K44" s="66">
        <f t="shared" si="29"/>
        <v>2096</v>
      </c>
      <c r="L44" s="104">
        <v>85</v>
      </c>
      <c r="M44" s="66">
        <f t="shared" si="4"/>
        <v>-1</v>
      </c>
      <c r="N44" s="61">
        <f t="shared" si="30"/>
        <v>2095</v>
      </c>
      <c r="O44" s="103">
        <v>86</v>
      </c>
      <c r="P44" s="61">
        <f t="shared" si="5"/>
        <v>2</v>
      </c>
      <c r="Q44" s="61">
        <f t="shared" si="31"/>
        <v>2093</v>
      </c>
      <c r="R44" s="102">
        <v>84</v>
      </c>
      <c r="S44" s="66">
        <f t="shared" si="6"/>
        <v>2</v>
      </c>
      <c r="T44" s="61">
        <f t="shared" si="32"/>
        <v>2087</v>
      </c>
      <c r="U44" s="95">
        <v>82</v>
      </c>
      <c r="V44" s="66">
        <f t="shared" si="7"/>
        <v>1</v>
      </c>
      <c r="W44" s="66">
        <f t="shared" si="33"/>
        <v>2084</v>
      </c>
      <c r="X44" s="94">
        <v>81</v>
      </c>
      <c r="Y44" s="61">
        <f t="shared" si="8"/>
        <v>6</v>
      </c>
      <c r="Z44" s="61">
        <f t="shared" si="34"/>
        <v>2067</v>
      </c>
      <c r="AA44" s="93">
        <v>75</v>
      </c>
      <c r="AB44" s="61">
        <f t="shared" si="9"/>
        <v>2</v>
      </c>
      <c r="AC44" s="66">
        <f t="shared" si="35"/>
        <v>2037</v>
      </c>
      <c r="AD44" s="92">
        <v>73</v>
      </c>
      <c r="AE44" s="66">
        <f t="shared" si="10"/>
        <v>1</v>
      </c>
      <c r="AF44" s="66">
        <f t="shared" si="11"/>
        <v>2031</v>
      </c>
      <c r="AG44" s="89">
        <v>72</v>
      </c>
      <c r="AH44" s="61">
        <f t="shared" si="0"/>
        <v>2</v>
      </c>
      <c r="AI44" s="66">
        <f t="shared" si="36"/>
        <v>2023</v>
      </c>
      <c r="AJ44" s="91">
        <v>70</v>
      </c>
      <c r="AK44" s="61">
        <f t="shared" si="12"/>
        <v>16</v>
      </c>
      <c r="AL44" s="66">
        <f t="shared" si="37"/>
        <v>1951</v>
      </c>
      <c r="AM44" s="82">
        <v>54</v>
      </c>
      <c r="AN44" s="61">
        <f t="shared" si="13"/>
        <v>8</v>
      </c>
      <c r="AO44" s="66">
        <f t="shared" si="38"/>
        <v>1896</v>
      </c>
      <c r="AP44" s="78">
        <v>46</v>
      </c>
      <c r="AQ44" s="66">
        <f t="shared" si="14"/>
        <v>25</v>
      </c>
      <c r="AR44" s="66">
        <f t="shared" si="39"/>
        <v>1743</v>
      </c>
      <c r="AS44" s="75">
        <v>21</v>
      </c>
      <c r="AT44" s="66">
        <f t="shared" si="15"/>
        <v>19</v>
      </c>
      <c r="AU44" s="66">
        <f t="shared" si="40"/>
        <v>1560</v>
      </c>
      <c r="AV44" s="72">
        <v>2</v>
      </c>
      <c r="AW44" s="72">
        <f t="shared" si="16"/>
        <v>2</v>
      </c>
      <c r="AX44" s="61"/>
      <c r="AY44" s="71"/>
      <c r="AZ44" s="71"/>
      <c r="BA44" s="61"/>
      <c r="BB44" s="70"/>
      <c r="BC44" s="70"/>
      <c r="BD44" s="61"/>
      <c r="BF44" s="61"/>
      <c r="BG44" s="61"/>
      <c r="BH44" s="55"/>
      <c r="BL44" s="61"/>
      <c r="BM44" s="61"/>
      <c r="BN44" s="61"/>
      <c r="BO44" s="112"/>
      <c r="BP44" s="112"/>
      <c r="BQ44" s="60"/>
      <c r="BR44" s="60"/>
      <c r="BS44" s="60"/>
      <c r="BT44" s="37"/>
      <c r="BU44" s="114"/>
      <c r="BV44" s="114"/>
      <c r="BW44" s="115"/>
      <c r="BX44" s="87"/>
      <c r="BY44" s="87"/>
      <c r="BZ44" s="87"/>
      <c r="CA44" s="87"/>
      <c r="CB44" s="87"/>
      <c r="CC44" s="87"/>
      <c r="CD44" s="87"/>
      <c r="CF44">
        <v>1580</v>
      </c>
      <c r="CG44">
        <f t="shared" si="52"/>
        <v>40</v>
      </c>
      <c r="CI44">
        <f t="shared" si="53"/>
        <v>98.285714285714292</v>
      </c>
      <c r="CK44" s="3">
        <f>G44 + J44 + M44 + P44</f>
        <v>-1</v>
      </c>
      <c r="CL44">
        <v>18</v>
      </c>
      <c r="CM44" t="e">
        <f>(G44 + J43+M42 +P41+S40+#REF!+V37+Y36 +AB35 + AE34 +AH33 +AK30+AN29+AQ28+AT27+AW26+#REF!+AZ24+BC23+BF22+BI21+BL20+BO19+BR18 +BU17+BX16+CA15)/25</f>
        <v>#REF!</v>
      </c>
      <c r="CN44" t="e">
        <f>(G44 + J43 +M42 +P41+S40+#REF!+V37+Y36 +AB35 + AE34 +AH33 +AK30+AN29+AQ28)/14</f>
        <v>#REF!</v>
      </c>
      <c r="CO44" t="e">
        <f>(G44 + J43+M42 +P41+S40+#REF!+V37)/7</f>
        <v>#REF!</v>
      </c>
      <c r="CP44">
        <f>(G44+ J43+M42)/3</f>
        <v>-0.33333333333333331</v>
      </c>
      <c r="CQ44" s="3" t="e">
        <f>F44+SUM(CM10:CM44)</f>
        <v>#REF!</v>
      </c>
      <c r="CR44" s="3" t="e">
        <f t="shared" si="60"/>
        <v>#REF!</v>
      </c>
      <c r="CS44" s="3" t="e">
        <f>F44+SUM(CN10:CN44)</f>
        <v>#REF!</v>
      </c>
      <c r="CT44" s="3" t="e">
        <f t="shared" si="55"/>
        <v>#REF!</v>
      </c>
      <c r="CU44" s="3" t="e">
        <f>F44+SUM(CO10:CO44)</f>
        <v>#REF!</v>
      </c>
      <c r="CV44" s="3" t="e">
        <f t="shared" si="56"/>
        <v>#REF!</v>
      </c>
      <c r="CW44" s="3">
        <f>+F44+SUM(CP10:CP44)</f>
        <v>84.333333333333329</v>
      </c>
      <c r="CX44" s="3">
        <f t="shared" si="57"/>
        <v>2102.6666666666665</v>
      </c>
    </row>
    <row r="45" spans="2:102">
      <c r="B45" s="7">
        <v>43942</v>
      </c>
      <c r="C45" s="121">
        <v>63</v>
      </c>
      <c r="D45" s="107">
        <f t="shared" si="58"/>
        <v>1</v>
      </c>
      <c r="E45" s="61">
        <f t="shared" si="27"/>
        <v>2161</v>
      </c>
      <c r="F45" s="119">
        <v>62</v>
      </c>
      <c r="G45" s="61">
        <f t="shared" si="2"/>
        <v>-1</v>
      </c>
      <c r="H45" s="66">
        <f t="shared" si="28"/>
        <v>2161</v>
      </c>
      <c r="I45" s="110">
        <v>63</v>
      </c>
      <c r="J45" s="66">
        <f t="shared" si="3"/>
        <v>0</v>
      </c>
      <c r="K45" s="66">
        <f t="shared" si="29"/>
        <v>2159</v>
      </c>
      <c r="L45" s="104">
        <v>63</v>
      </c>
      <c r="M45" s="66">
        <f t="shared" si="4"/>
        <v>1</v>
      </c>
      <c r="N45" s="61">
        <f t="shared" si="30"/>
        <v>2157</v>
      </c>
      <c r="O45" s="103">
        <v>62</v>
      </c>
      <c r="P45" s="61">
        <f t="shared" si="5"/>
        <v>0</v>
      </c>
      <c r="Q45" s="61">
        <f t="shared" si="31"/>
        <v>2155</v>
      </c>
      <c r="R45" s="102">
        <v>62</v>
      </c>
      <c r="S45" s="66">
        <f t="shared" si="6"/>
        <v>-1</v>
      </c>
      <c r="T45" s="61">
        <f t="shared" si="32"/>
        <v>2150</v>
      </c>
      <c r="U45" s="95">
        <v>63</v>
      </c>
      <c r="V45" s="66">
        <f t="shared" si="7"/>
        <v>3</v>
      </c>
      <c r="W45" s="66">
        <f t="shared" si="33"/>
        <v>2144</v>
      </c>
      <c r="X45" s="94">
        <v>60</v>
      </c>
      <c r="Y45" s="61">
        <f t="shared" si="8"/>
        <v>1</v>
      </c>
      <c r="Z45" s="61">
        <f t="shared" si="34"/>
        <v>2126</v>
      </c>
      <c r="AA45" s="93">
        <v>59</v>
      </c>
      <c r="AB45" s="61">
        <f t="shared" si="9"/>
        <v>9</v>
      </c>
      <c r="AC45" s="66">
        <f t="shared" si="35"/>
        <v>2087</v>
      </c>
      <c r="AD45" s="92">
        <v>50</v>
      </c>
      <c r="AE45" s="66">
        <f t="shared" si="10"/>
        <v>2</v>
      </c>
      <c r="AF45" s="66">
        <f t="shared" si="11"/>
        <v>2079</v>
      </c>
      <c r="AG45" s="89">
        <v>48</v>
      </c>
      <c r="AH45" s="61">
        <f t="shared" si="0"/>
        <v>2</v>
      </c>
      <c r="AI45" s="66">
        <f t="shared" si="36"/>
        <v>2069</v>
      </c>
      <c r="AJ45" s="91">
        <v>46</v>
      </c>
      <c r="AK45" s="61">
        <f t="shared" si="12"/>
        <v>20</v>
      </c>
      <c r="AL45" s="66">
        <f t="shared" si="37"/>
        <v>1977</v>
      </c>
      <c r="AM45" s="82">
        <v>26</v>
      </c>
      <c r="AN45" s="61">
        <f t="shared" si="13"/>
        <v>8</v>
      </c>
      <c r="AO45" s="66">
        <f t="shared" si="38"/>
        <v>1914</v>
      </c>
      <c r="AP45" s="78">
        <v>18</v>
      </c>
      <c r="AQ45" s="66">
        <f t="shared" si="14"/>
        <v>15</v>
      </c>
      <c r="AR45" s="66">
        <f t="shared" si="39"/>
        <v>1746</v>
      </c>
      <c r="AS45" s="75">
        <v>3</v>
      </c>
      <c r="AT45" s="66">
        <f t="shared" si="15"/>
        <v>3</v>
      </c>
      <c r="AU45" s="66"/>
      <c r="AV45" s="72"/>
      <c r="AW45" s="72"/>
      <c r="AX45" s="61"/>
      <c r="AY45" s="71"/>
      <c r="AZ45" s="71"/>
      <c r="BA45" s="61"/>
      <c r="BB45" s="70"/>
      <c r="BC45" s="70"/>
      <c r="BD45" s="61"/>
      <c r="BF45" s="61"/>
      <c r="BG45" s="61"/>
      <c r="BH45" s="55"/>
      <c r="BL45" s="61"/>
      <c r="BM45" s="61"/>
      <c r="BN45" s="61"/>
      <c r="BO45" s="112"/>
      <c r="BP45" s="112"/>
      <c r="BQ45" s="60"/>
      <c r="BR45" s="60"/>
      <c r="BS45" s="60"/>
      <c r="BT45" s="37"/>
      <c r="BU45" s="114"/>
      <c r="BV45" s="114"/>
      <c r="BW45" s="115"/>
      <c r="BX45" s="87"/>
      <c r="BY45" s="87"/>
      <c r="BZ45" s="87"/>
      <c r="CA45" s="87"/>
      <c r="CB45" s="87"/>
      <c r="CC45" s="87"/>
      <c r="CD45" s="87"/>
      <c r="CF45">
        <v>1765</v>
      </c>
      <c r="CG45">
        <f t="shared" si="52"/>
        <v>185</v>
      </c>
      <c r="CI45">
        <f t="shared" si="53"/>
        <v>107.42857142857143</v>
      </c>
      <c r="CK45" s="3">
        <f>G45 + J45 + M45 + P45</f>
        <v>0</v>
      </c>
      <c r="CL45">
        <v>17</v>
      </c>
      <c r="CM45" t="e">
        <f>(G45 + J44+M43 +P42+S41+#REF!+V38+Y37 +AB36 + AE35 +AH34 +AK31+AN30+AQ29+AT28+AW27+#REF!+AZ25+BC24+BF23+BI22+BL21+BO20+BR19 +BU18+BX17+CA16)/25</f>
        <v>#REF!</v>
      </c>
      <c r="CN45" t="e">
        <f>(G45 + J44 +M43 +P42+S41+#REF!+V38+Y37 +AB36 + AE35 +AH34 +AK31+AN30+AQ29)/14</f>
        <v>#REF!</v>
      </c>
      <c r="CO45" t="e">
        <f>(G45 + J44+M43 +P42+S41+#REF!+V38)/7</f>
        <v>#REF!</v>
      </c>
      <c r="CP45">
        <f>(G45+ J44+M43)/3</f>
        <v>-0.66666666666666663</v>
      </c>
      <c r="CQ45" s="3" t="e">
        <f>F45+SUM(CM11:CM45)</f>
        <v>#REF!</v>
      </c>
      <c r="CR45" s="3" t="e">
        <f t="shared" si="60"/>
        <v>#REF!</v>
      </c>
      <c r="CS45" s="3" t="e">
        <f>F45+SUM(CN11:CN45)</f>
        <v>#REF!</v>
      </c>
      <c r="CT45" s="3" t="e">
        <f t="shared" si="55"/>
        <v>#REF!</v>
      </c>
      <c r="CU45" s="3" t="e">
        <f>F45+SUM(CO11:CO45)</f>
        <v>#REF!</v>
      </c>
      <c r="CV45" s="3" t="e">
        <f t="shared" si="56"/>
        <v>#REF!</v>
      </c>
      <c r="CW45" s="3">
        <f>+F45+SUM(CP11:CP45)</f>
        <v>62.666666666666664</v>
      </c>
      <c r="CX45" s="3">
        <f t="shared" si="57"/>
        <v>2165.333333333333</v>
      </c>
    </row>
    <row r="46" spans="2:102">
      <c r="B46" s="7">
        <v>43943</v>
      </c>
      <c r="C46" s="121">
        <v>74</v>
      </c>
      <c r="D46" s="107">
        <f t="shared" si="58"/>
        <v>-2</v>
      </c>
      <c r="E46" s="61">
        <f t="shared" si="27"/>
        <v>2237</v>
      </c>
      <c r="F46" s="119">
        <v>76</v>
      </c>
      <c r="G46" s="61">
        <f t="shared" si="2"/>
        <v>2</v>
      </c>
      <c r="H46" s="66">
        <f t="shared" si="28"/>
        <v>2235</v>
      </c>
      <c r="I46" s="110">
        <v>74</v>
      </c>
      <c r="J46" s="66">
        <f t="shared" si="3"/>
        <v>2</v>
      </c>
      <c r="K46" s="66">
        <f t="shared" si="29"/>
        <v>2231</v>
      </c>
      <c r="L46" s="104">
        <v>72</v>
      </c>
      <c r="M46" s="66">
        <f t="shared" si="4"/>
        <v>-1</v>
      </c>
      <c r="N46" s="61">
        <f t="shared" si="30"/>
        <v>2230</v>
      </c>
      <c r="O46" s="103">
        <v>73</v>
      </c>
      <c r="P46" s="61">
        <f t="shared" si="5"/>
        <v>0</v>
      </c>
      <c r="Q46" s="61">
        <f t="shared" si="31"/>
        <v>2228</v>
      </c>
      <c r="R46" s="102">
        <v>73</v>
      </c>
      <c r="S46" s="66">
        <f t="shared" si="6"/>
        <v>2</v>
      </c>
      <c r="T46" s="61">
        <f t="shared" si="32"/>
        <v>2221</v>
      </c>
      <c r="U46" s="95">
        <v>71</v>
      </c>
      <c r="V46" s="66">
        <f t="shared" si="7"/>
        <v>1</v>
      </c>
      <c r="W46" s="66">
        <f t="shared" si="33"/>
        <v>2214</v>
      </c>
      <c r="X46" s="94">
        <v>70</v>
      </c>
      <c r="Y46" s="61">
        <f t="shared" si="8"/>
        <v>2</v>
      </c>
      <c r="Z46" s="61">
        <f t="shared" si="34"/>
        <v>2194</v>
      </c>
      <c r="AA46" s="93">
        <v>68</v>
      </c>
      <c r="AB46" s="61">
        <f t="shared" si="9"/>
        <v>8</v>
      </c>
      <c r="AC46" s="66">
        <f t="shared" si="35"/>
        <v>2147</v>
      </c>
      <c r="AD46" s="92">
        <v>60</v>
      </c>
      <c r="AE46" s="66">
        <f t="shared" si="10"/>
        <v>9</v>
      </c>
      <c r="AF46" s="66">
        <f t="shared" si="11"/>
        <v>2130</v>
      </c>
      <c r="AG46" s="89">
        <v>51</v>
      </c>
      <c r="AH46" s="61">
        <f t="shared" si="0"/>
        <v>8</v>
      </c>
      <c r="AI46" s="66">
        <f t="shared" si="36"/>
        <v>2112</v>
      </c>
      <c r="AJ46" s="91">
        <v>43</v>
      </c>
      <c r="AK46" s="61">
        <f t="shared" si="12"/>
        <v>17</v>
      </c>
      <c r="AL46" s="66">
        <f t="shared" si="37"/>
        <v>2003</v>
      </c>
      <c r="AM46" s="82">
        <v>26</v>
      </c>
      <c r="AN46" s="61">
        <f t="shared" si="13"/>
        <v>21</v>
      </c>
      <c r="AO46" s="66">
        <f t="shared" si="38"/>
        <v>1919</v>
      </c>
      <c r="AP46" s="78">
        <v>5</v>
      </c>
      <c r="AQ46" s="66">
        <f t="shared" si="14"/>
        <v>5</v>
      </c>
      <c r="AR46" s="66"/>
      <c r="AS46" s="75"/>
      <c r="AT46" s="66"/>
      <c r="AU46" s="66"/>
      <c r="AV46" s="72"/>
      <c r="AW46" s="72"/>
      <c r="AX46" s="61"/>
      <c r="AY46" s="71"/>
      <c r="AZ46" s="71"/>
      <c r="BA46" s="61"/>
      <c r="BB46" s="77"/>
      <c r="BC46" s="77"/>
      <c r="BD46" s="61"/>
      <c r="BF46" s="61"/>
      <c r="BG46" s="61"/>
      <c r="BH46" s="55"/>
      <c r="BL46" s="61"/>
      <c r="BM46" s="61"/>
      <c r="BN46" s="61"/>
      <c r="BO46" s="112"/>
      <c r="BP46" s="112"/>
      <c r="BQ46" s="60"/>
      <c r="BR46" s="60"/>
      <c r="BS46" s="60"/>
      <c r="BT46" s="37"/>
      <c r="BU46" s="114"/>
      <c r="BV46" s="114"/>
      <c r="BW46" s="115"/>
      <c r="BX46" s="87"/>
      <c r="BY46" s="87"/>
      <c r="BZ46" s="87"/>
      <c r="CA46" s="87"/>
      <c r="CB46" s="87"/>
      <c r="CC46" s="87"/>
      <c r="CD46" s="87"/>
      <c r="CF46">
        <v>1937</v>
      </c>
      <c r="CG46">
        <f t="shared" si="52"/>
        <v>172</v>
      </c>
      <c r="CI46">
        <f t="shared" si="53"/>
        <v>97.285714285714292</v>
      </c>
      <c r="CK46" s="3">
        <f>G46 + J46 + M46 + P46</f>
        <v>3</v>
      </c>
      <c r="CL46">
        <v>16</v>
      </c>
      <c r="CM46" t="e">
        <f>(G46 + J45+M44 +P43+S42+#REF!+V39+Y38 +AB37 + AE36 +AH35 +AK32+AN31+AQ30+AT29+AW28+#REF!+AZ26+BC25+BF24+BI23+BL22+BO21+BR20 +BU19+BX18+CA17)/25</f>
        <v>#REF!</v>
      </c>
      <c r="CN46" t="e">
        <f>(G46 + J45 +M44 +P43+S42+#REF!+V39+Y38 +AB37 + AE36 +AH35 +AK32+AN31+AQ30)/14</f>
        <v>#REF!</v>
      </c>
      <c r="CO46" t="e">
        <f>(G46 + J45+M44 +P43+S42+#REF!+V39)/7</f>
        <v>#REF!</v>
      </c>
      <c r="CP46">
        <f>(G46+ J45+M44)/3</f>
        <v>0.33333333333333331</v>
      </c>
      <c r="CQ46" s="3" t="e">
        <f>F46+SUM(CM12:CM46)</f>
        <v>#REF!</v>
      </c>
      <c r="CR46" s="3" t="e">
        <f t="shared" si="60"/>
        <v>#REF!</v>
      </c>
      <c r="CS46" s="3" t="e">
        <f>F46+SUM(CN12:CN46)</f>
        <v>#REF!</v>
      </c>
      <c r="CT46" s="3" t="e">
        <f t="shared" si="55"/>
        <v>#REF!</v>
      </c>
      <c r="CU46" s="3" t="e">
        <f>F46+SUM(CO12:CO46)</f>
        <v>#REF!</v>
      </c>
      <c r="CV46" s="3" t="e">
        <f t="shared" si="56"/>
        <v>#REF!</v>
      </c>
      <c r="CW46" s="3">
        <f>+F46+SUM(CP12:CP46)</f>
        <v>77</v>
      </c>
      <c r="CX46" s="3">
        <f t="shared" si="57"/>
        <v>2242.333333333333</v>
      </c>
    </row>
    <row r="47" spans="2:102">
      <c r="B47" s="7">
        <v>43944</v>
      </c>
      <c r="C47" s="121">
        <v>84</v>
      </c>
      <c r="D47" s="107">
        <f t="shared" si="58"/>
        <v>1</v>
      </c>
      <c r="E47" s="61">
        <f t="shared" si="27"/>
        <v>2320</v>
      </c>
      <c r="F47" s="119">
        <v>83</v>
      </c>
      <c r="G47" s="61">
        <f t="shared" si="2"/>
        <v>1</v>
      </c>
      <c r="H47" s="66">
        <f t="shared" si="28"/>
        <v>2317</v>
      </c>
      <c r="I47" s="110">
        <v>82</v>
      </c>
      <c r="J47" s="66">
        <f t="shared" si="3"/>
        <v>0</v>
      </c>
      <c r="K47" s="66">
        <f t="shared" si="29"/>
        <v>2313</v>
      </c>
      <c r="L47" s="104">
        <v>82</v>
      </c>
      <c r="M47" s="66">
        <f t="shared" si="4"/>
        <v>1</v>
      </c>
      <c r="N47" s="61">
        <f t="shared" si="30"/>
        <v>2311</v>
      </c>
      <c r="O47" s="103">
        <v>81</v>
      </c>
      <c r="P47" s="61">
        <f t="shared" si="5"/>
        <v>1</v>
      </c>
      <c r="Q47" s="61">
        <f t="shared" si="31"/>
        <v>2308</v>
      </c>
      <c r="R47" s="102">
        <v>80</v>
      </c>
      <c r="S47" s="66">
        <f t="shared" si="6"/>
        <v>4</v>
      </c>
      <c r="T47" s="61">
        <f t="shared" si="32"/>
        <v>2297</v>
      </c>
      <c r="U47" s="95">
        <v>76</v>
      </c>
      <c r="V47" s="66">
        <f t="shared" si="7"/>
        <v>3</v>
      </c>
      <c r="W47" s="66">
        <f t="shared" si="33"/>
        <v>2287</v>
      </c>
      <c r="X47" s="94">
        <v>73</v>
      </c>
      <c r="Y47" s="61">
        <f t="shared" si="8"/>
        <v>8</v>
      </c>
      <c r="Z47" s="61">
        <f t="shared" si="34"/>
        <v>2259</v>
      </c>
      <c r="AA47" s="93">
        <v>65</v>
      </c>
      <c r="AB47" s="61">
        <f t="shared" si="9"/>
        <v>11</v>
      </c>
      <c r="AC47" s="66">
        <f t="shared" si="35"/>
        <v>2201</v>
      </c>
      <c r="AD47" s="92">
        <v>54</v>
      </c>
      <c r="AE47" s="66">
        <f t="shared" si="10"/>
        <v>7</v>
      </c>
      <c r="AF47" s="66">
        <f t="shared" si="11"/>
        <v>2177</v>
      </c>
      <c r="AG47" s="89">
        <v>47</v>
      </c>
      <c r="AH47" s="61">
        <f t="shared" si="0"/>
        <v>6</v>
      </c>
      <c r="AI47" s="66">
        <f t="shared" si="36"/>
        <v>2153</v>
      </c>
      <c r="AJ47" s="91">
        <v>41</v>
      </c>
      <c r="AK47" s="61">
        <f t="shared" si="12"/>
        <v>38</v>
      </c>
      <c r="AL47" s="66">
        <f t="shared" si="37"/>
        <v>2006</v>
      </c>
      <c r="AM47" s="82">
        <v>3</v>
      </c>
      <c r="AN47" s="61">
        <f t="shared" si="13"/>
        <v>3</v>
      </c>
      <c r="AO47" s="61"/>
      <c r="AP47" s="78"/>
      <c r="AQ47" s="61"/>
      <c r="AR47" s="66"/>
      <c r="AS47" s="75"/>
      <c r="AT47" s="66"/>
      <c r="AU47" s="66"/>
      <c r="AV47" s="72"/>
      <c r="AW47" s="72"/>
      <c r="AX47" s="61"/>
      <c r="AY47" s="71"/>
      <c r="AZ47" s="71"/>
      <c r="BA47" s="61"/>
      <c r="BB47" s="77"/>
      <c r="BC47" s="77"/>
      <c r="BD47" s="61"/>
      <c r="BF47" s="61"/>
      <c r="BG47" s="61"/>
      <c r="BH47" s="55"/>
      <c r="BL47" s="61"/>
      <c r="BM47" s="61"/>
      <c r="BN47" s="61"/>
      <c r="BO47" s="112"/>
      <c r="BP47" s="112"/>
      <c r="BQ47" s="60"/>
      <c r="BR47" s="60"/>
      <c r="BS47" s="60"/>
      <c r="BT47" s="37"/>
      <c r="BU47" s="114"/>
      <c r="BV47" s="114"/>
      <c r="BW47" s="115"/>
      <c r="BX47" s="87"/>
      <c r="BY47" s="87"/>
      <c r="BZ47" s="87"/>
      <c r="CA47" s="87"/>
      <c r="CB47" s="87"/>
      <c r="CC47" s="87"/>
      <c r="CD47" s="87"/>
      <c r="CF47">
        <v>2021</v>
      </c>
      <c r="CG47">
        <f t="shared" si="52"/>
        <v>84</v>
      </c>
      <c r="CI47">
        <f t="shared" si="53"/>
        <v>93.428571428571431</v>
      </c>
      <c r="CK47" s="3">
        <f>G47 + J47 + M47 + P47</f>
        <v>3</v>
      </c>
      <c r="CL47">
        <v>15</v>
      </c>
      <c r="CM47" t="e">
        <f>(G47 + J46+M45 +P44+S43+#REF!+V40+Y39 +AB38 + AE37 +AH36 +AK33+AN32+AQ31+AT30+AW29+#REF!+AZ27+BC26+BF25+BI24+BL23+BO22+BR21 +BU20+BX19+CA18)/25</f>
        <v>#REF!</v>
      </c>
      <c r="CN47" t="e">
        <f>(G47 + J46 +M45 +P44+S43+#REF!+V40+Y39 +AB38 + AE37 +AH36 +AK33+AN32+AQ31)/14</f>
        <v>#REF!</v>
      </c>
      <c r="CO47" t="e">
        <f>(G47 + J46+M45 +P44+S43+#REF!+V40)/7</f>
        <v>#REF!</v>
      </c>
      <c r="CP47">
        <f>(G47+ J46+M45)/3</f>
        <v>1.3333333333333333</v>
      </c>
      <c r="CQ47" s="3" t="e">
        <f>F47+SUM(CM13:CM47)</f>
        <v>#REF!</v>
      </c>
      <c r="CR47" s="3" t="e">
        <f t="shared" si="60"/>
        <v>#REF!</v>
      </c>
      <c r="CS47" s="3" t="e">
        <f>F47+SUM(CN13:CN47)</f>
        <v>#REF!</v>
      </c>
      <c r="CT47" s="3" t="e">
        <f t="shared" si="55"/>
        <v>#REF!</v>
      </c>
      <c r="CU47" s="3" t="e">
        <f>F47+SUM(CO13:CO47)</f>
        <v>#REF!</v>
      </c>
      <c r="CV47" s="3" t="e">
        <f t="shared" si="56"/>
        <v>#REF!</v>
      </c>
      <c r="CW47" s="3">
        <f>+F47+SUM(CP13:CP47)</f>
        <v>85.333333333333329</v>
      </c>
      <c r="CX47" s="3">
        <f t="shared" si="57"/>
        <v>2327.6666666666665</v>
      </c>
    </row>
    <row r="48" spans="2:102">
      <c r="B48" s="7">
        <v>43945</v>
      </c>
      <c r="C48" s="121">
        <v>81</v>
      </c>
      <c r="D48" s="107">
        <f t="shared" si="58"/>
        <v>-4</v>
      </c>
      <c r="E48" s="61">
        <f t="shared" si="27"/>
        <v>2405</v>
      </c>
      <c r="F48" s="119">
        <v>85</v>
      </c>
      <c r="G48" s="61">
        <f t="shared" si="2"/>
        <v>0</v>
      </c>
      <c r="H48" s="66">
        <f t="shared" si="28"/>
        <v>2402</v>
      </c>
      <c r="I48" s="110">
        <v>85</v>
      </c>
      <c r="J48" s="66">
        <f t="shared" si="3"/>
        <v>0</v>
      </c>
      <c r="K48" s="66">
        <f t="shared" si="29"/>
        <v>2398</v>
      </c>
      <c r="L48" s="104">
        <v>85</v>
      </c>
      <c r="M48" s="66">
        <f t="shared" si="4"/>
        <v>3</v>
      </c>
      <c r="N48" s="61">
        <f t="shared" si="30"/>
        <v>2393</v>
      </c>
      <c r="O48" s="103">
        <v>82</v>
      </c>
      <c r="P48" s="61">
        <f t="shared" si="5"/>
        <v>0</v>
      </c>
      <c r="Q48" s="61">
        <f t="shared" si="31"/>
        <v>2390</v>
      </c>
      <c r="R48" s="102">
        <v>82</v>
      </c>
      <c r="S48" s="66">
        <f t="shared" si="6"/>
        <v>6</v>
      </c>
      <c r="T48" s="61">
        <f t="shared" si="32"/>
        <v>2373</v>
      </c>
      <c r="U48" s="95">
        <v>76</v>
      </c>
      <c r="V48" s="66">
        <f t="shared" si="7"/>
        <v>5</v>
      </c>
      <c r="W48" s="66">
        <f t="shared" si="33"/>
        <v>2358</v>
      </c>
      <c r="X48" s="94">
        <v>71</v>
      </c>
      <c r="Y48" s="61">
        <f t="shared" si="8"/>
        <v>21</v>
      </c>
      <c r="Z48" s="61">
        <f t="shared" si="34"/>
        <v>2309</v>
      </c>
      <c r="AA48" s="93">
        <v>50</v>
      </c>
      <c r="AB48" s="61">
        <f t="shared" si="9"/>
        <v>6</v>
      </c>
      <c r="AC48" s="66">
        <f t="shared" si="35"/>
        <v>2245</v>
      </c>
      <c r="AD48" s="92">
        <v>44</v>
      </c>
      <c r="AE48" s="66">
        <f t="shared" si="10"/>
        <v>14</v>
      </c>
      <c r="AF48" s="66">
        <f t="shared" si="11"/>
        <v>2207</v>
      </c>
      <c r="AG48" s="89">
        <v>30</v>
      </c>
      <c r="AH48" s="61">
        <f t="shared" si="0"/>
        <v>11</v>
      </c>
      <c r="AI48" s="66">
        <f t="shared" si="36"/>
        <v>2172</v>
      </c>
      <c r="AJ48" s="91">
        <v>19</v>
      </c>
      <c r="AK48" s="61">
        <f t="shared" si="12"/>
        <v>19</v>
      </c>
      <c r="AL48" s="66"/>
      <c r="AM48" s="82"/>
      <c r="AN48" s="61"/>
      <c r="AO48" s="61"/>
      <c r="AP48" s="78"/>
      <c r="AQ48" s="61"/>
      <c r="AR48" s="66"/>
      <c r="AS48" s="75"/>
      <c r="AT48" s="66"/>
      <c r="AU48" s="66"/>
      <c r="AV48" s="72"/>
      <c r="AW48" s="72"/>
      <c r="AX48" s="61"/>
      <c r="AY48" s="71"/>
      <c r="AZ48" s="71"/>
      <c r="BA48" s="61"/>
      <c r="BB48" s="77"/>
      <c r="BC48" s="77"/>
      <c r="BD48" s="61"/>
      <c r="BF48" s="61"/>
      <c r="BG48" s="61"/>
      <c r="BH48" s="55"/>
      <c r="BL48" s="61"/>
      <c r="BM48" s="61"/>
      <c r="BN48" s="61"/>
      <c r="BO48" s="112"/>
      <c r="BP48" s="112"/>
      <c r="BQ48" s="60"/>
      <c r="BR48" s="60"/>
      <c r="BS48" s="60"/>
      <c r="BT48" s="37"/>
      <c r="BU48" s="114"/>
      <c r="BV48" s="114"/>
      <c r="BW48" s="115"/>
      <c r="BX48" s="87"/>
      <c r="BY48" s="87"/>
      <c r="BZ48" s="87"/>
      <c r="CA48" s="87"/>
      <c r="CB48" s="87"/>
      <c r="CC48" s="87"/>
      <c r="CD48" s="87"/>
      <c r="CF48">
        <v>2152</v>
      </c>
      <c r="CG48">
        <f t="shared" si="52"/>
        <v>131</v>
      </c>
      <c r="CI48">
        <f t="shared" si="53"/>
        <v>99.142857142857139</v>
      </c>
      <c r="CK48" s="3">
        <f>G48 + J48 + M48 + P48</f>
        <v>3</v>
      </c>
      <c r="CL48">
        <v>14</v>
      </c>
      <c r="CM48" t="e">
        <f>(G48 + J47+M46 +P45+S44+#REF!+V41+Y40 +AB39 + AE38 +AH37 +AK34+AN33+AQ32+AT31+AW30+#REF!+AZ28+BC27+BF26+BI25+BL24+BO23+BR22 +BU21+BX20+CA19)/25</f>
        <v>#REF!</v>
      </c>
      <c r="CN48" t="e">
        <f>(G48 + J47 +M46 +P45+S44+#REF!+V41+Y40 +AB39 + AE38 +AH37 +AK34+AN33+AQ32)/14</f>
        <v>#REF!</v>
      </c>
      <c r="CO48" t="e">
        <f>(G48 + J47+M46 +P45+S44+#REF!+V41)/7</f>
        <v>#REF!</v>
      </c>
      <c r="CP48">
        <f>(G48+ J47+M46)/3</f>
        <v>-0.33333333333333331</v>
      </c>
      <c r="CQ48" s="3" t="e">
        <f>F48+SUM(CM14:CM48)</f>
        <v>#REF!</v>
      </c>
      <c r="CR48" s="3" t="e">
        <f t="shared" si="60"/>
        <v>#REF!</v>
      </c>
      <c r="CS48" s="3" t="e">
        <f>F48+SUM(CN14:CN48)</f>
        <v>#REF!</v>
      </c>
      <c r="CT48" s="3" t="e">
        <f t="shared" si="55"/>
        <v>#REF!</v>
      </c>
      <c r="CU48" s="3" t="e">
        <f>F48+SUM(CO14:CO48)</f>
        <v>#REF!</v>
      </c>
      <c r="CV48" s="3" t="e">
        <f t="shared" si="56"/>
        <v>#REF!</v>
      </c>
      <c r="CW48" s="3">
        <f>+F48+SUM(CP14:CP48)</f>
        <v>87</v>
      </c>
      <c r="CX48" s="3">
        <f t="shared" si="57"/>
        <v>2414.6666666666665</v>
      </c>
    </row>
    <row r="49" spans="2:102">
      <c r="B49" s="7">
        <v>43946</v>
      </c>
      <c r="C49" s="121">
        <v>56</v>
      </c>
      <c r="D49" s="107">
        <f t="shared" si="58"/>
        <v>-17</v>
      </c>
      <c r="E49" s="61">
        <f t="shared" si="27"/>
        <v>2478</v>
      </c>
      <c r="F49" s="119">
        <v>73</v>
      </c>
      <c r="G49" s="61">
        <f t="shared" si="2"/>
        <v>4</v>
      </c>
      <c r="H49" s="66">
        <f t="shared" si="28"/>
        <v>2471</v>
      </c>
      <c r="I49" s="110">
        <v>69</v>
      </c>
      <c r="J49" s="66">
        <f t="shared" si="3"/>
        <v>0</v>
      </c>
      <c r="K49" s="66">
        <f t="shared" si="29"/>
        <v>2467</v>
      </c>
      <c r="L49" s="104">
        <v>69</v>
      </c>
      <c r="M49" s="66">
        <f t="shared" si="4"/>
        <v>7</v>
      </c>
      <c r="N49" s="61">
        <f t="shared" si="30"/>
        <v>2455</v>
      </c>
      <c r="O49" s="103">
        <v>62</v>
      </c>
      <c r="P49" s="61">
        <f t="shared" si="5"/>
        <v>3</v>
      </c>
      <c r="Q49" s="61">
        <f t="shared" si="31"/>
        <v>2449</v>
      </c>
      <c r="R49" s="102">
        <v>59</v>
      </c>
      <c r="S49" s="66">
        <f t="shared" si="6"/>
        <v>3</v>
      </c>
      <c r="T49" s="61">
        <f t="shared" si="32"/>
        <v>2429</v>
      </c>
      <c r="U49" s="95">
        <v>56</v>
      </c>
      <c r="V49" s="66">
        <f t="shared" si="7"/>
        <v>8</v>
      </c>
      <c r="W49" s="66">
        <f t="shared" si="33"/>
        <v>2406</v>
      </c>
      <c r="X49" s="94">
        <v>48</v>
      </c>
      <c r="Y49" s="61">
        <f t="shared" si="8"/>
        <v>9</v>
      </c>
      <c r="Z49" s="61">
        <f t="shared" si="34"/>
        <v>2348</v>
      </c>
      <c r="AA49" s="93">
        <v>39</v>
      </c>
      <c r="AB49" s="61">
        <f t="shared" si="9"/>
        <v>10</v>
      </c>
      <c r="AC49" s="66">
        <f t="shared" si="35"/>
        <v>2274</v>
      </c>
      <c r="AD49" s="92">
        <v>29</v>
      </c>
      <c r="AE49" s="66">
        <f t="shared" si="10"/>
        <v>8</v>
      </c>
      <c r="AF49" s="66">
        <f t="shared" si="11"/>
        <v>2228</v>
      </c>
      <c r="AG49" s="89">
        <v>21</v>
      </c>
      <c r="AH49" s="61">
        <f t="shared" si="0"/>
        <v>21</v>
      </c>
      <c r="AI49" s="66"/>
      <c r="AK49" s="61"/>
      <c r="AL49" s="66"/>
      <c r="AM49" s="82"/>
      <c r="AN49" s="61"/>
      <c r="AO49" s="61"/>
      <c r="AP49" s="78"/>
      <c r="AQ49" s="61"/>
      <c r="AR49" s="66"/>
      <c r="AS49" s="75"/>
      <c r="AT49" s="66"/>
      <c r="AU49" s="66"/>
      <c r="AV49" s="72"/>
      <c r="AW49" s="72"/>
      <c r="AX49" s="61"/>
      <c r="AY49" s="71"/>
      <c r="AZ49" s="71"/>
      <c r="BA49" s="61"/>
      <c r="BB49" s="77"/>
      <c r="BC49" s="77"/>
      <c r="BD49" s="61"/>
      <c r="BF49" s="61"/>
      <c r="BG49" s="61"/>
      <c r="BH49" s="55"/>
      <c r="BL49" s="61"/>
      <c r="BM49" s="61"/>
      <c r="BN49" s="61"/>
      <c r="BO49" s="112"/>
      <c r="BP49" s="112"/>
      <c r="BQ49" s="60"/>
      <c r="BR49" s="60"/>
      <c r="BS49" s="60"/>
      <c r="BT49" s="37"/>
      <c r="BU49" s="114"/>
      <c r="BV49" s="114"/>
      <c r="BW49" s="115"/>
      <c r="BX49" s="87"/>
      <c r="BY49" s="87"/>
      <c r="BZ49" s="87"/>
      <c r="CA49" s="87"/>
      <c r="CB49" s="87"/>
      <c r="CC49" s="87"/>
      <c r="CD49" s="87"/>
      <c r="CF49">
        <v>2192</v>
      </c>
      <c r="CG49">
        <f t="shared" si="52"/>
        <v>40</v>
      </c>
      <c r="CI49">
        <f t="shared" si="53"/>
        <v>84.285714285714292</v>
      </c>
      <c r="CK49" s="3">
        <f>G49 + J49 + M49 + P49</f>
        <v>14</v>
      </c>
      <c r="CL49">
        <v>13</v>
      </c>
      <c r="CM49" t="e">
        <f>(G49 + J48+M47 +P46+S45+#REF!+V42+Y41 +AB40 + AE39 +AH38 +AK35+AN34+AQ33+AT32+AW31+#REF!+AZ29+BC28+BF27+BI26+BL25+BO24+BR23 +BU22+BX21+CA20)/25</f>
        <v>#REF!</v>
      </c>
      <c r="CN49" t="e">
        <f>(G49 + J48 +M47 +P46+S45+#REF!+V42+Y41 +AB40 + AE39 +AH38 +AK35+AN34+AQ33)/14</f>
        <v>#REF!</v>
      </c>
      <c r="CO49" t="e">
        <f>(G49 + J48+M47 +P46+S45+#REF!+V42)/7</f>
        <v>#REF!</v>
      </c>
      <c r="CP49">
        <f>(G49+ J48+M47)/3</f>
        <v>1.6666666666666667</v>
      </c>
      <c r="CQ49" s="3" t="e">
        <f>F49+SUM(CM15:CM49)</f>
        <v>#REF!</v>
      </c>
      <c r="CR49" s="3" t="e">
        <f t="shared" si="60"/>
        <v>#REF!</v>
      </c>
      <c r="CS49" s="3" t="e">
        <f>F49+SUM(CN15:CN49)</f>
        <v>#REF!</v>
      </c>
      <c r="CT49" s="3" t="e">
        <f t="shared" si="55"/>
        <v>#REF!</v>
      </c>
      <c r="CU49" s="3" t="e">
        <f>F49+SUM(CO15:CO49)</f>
        <v>#REF!</v>
      </c>
      <c r="CV49" s="3" t="e">
        <f t="shared" si="56"/>
        <v>#REF!</v>
      </c>
      <c r="CW49" s="3">
        <f>+F49+SUM(CP15:CP49)</f>
        <v>76.666666666666671</v>
      </c>
      <c r="CX49" s="3">
        <f t="shared" si="57"/>
        <v>2491.333333333333</v>
      </c>
    </row>
    <row r="50" spans="2:102">
      <c r="B50" s="7">
        <v>43947</v>
      </c>
      <c r="C50" s="121">
        <v>64</v>
      </c>
      <c r="D50" s="107">
        <f t="shared" si="58"/>
        <v>-6</v>
      </c>
      <c r="E50" s="61">
        <f t="shared" si="27"/>
        <v>2548</v>
      </c>
      <c r="F50" s="119">
        <v>70</v>
      </c>
      <c r="G50" s="61">
        <f t="shared" si="2"/>
        <v>1</v>
      </c>
      <c r="H50" s="66">
        <f t="shared" si="28"/>
        <v>2540</v>
      </c>
      <c r="I50" s="110">
        <v>69</v>
      </c>
      <c r="J50" s="66">
        <f t="shared" si="3"/>
        <v>1</v>
      </c>
      <c r="K50" s="66">
        <f t="shared" si="29"/>
        <v>2535</v>
      </c>
      <c r="L50" s="104">
        <v>68</v>
      </c>
      <c r="M50" s="66">
        <f t="shared" si="4"/>
        <v>2</v>
      </c>
      <c r="N50" s="61">
        <f t="shared" si="30"/>
        <v>2521</v>
      </c>
      <c r="O50" s="103">
        <v>66</v>
      </c>
      <c r="P50" s="61">
        <f t="shared" si="5"/>
        <v>3</v>
      </c>
      <c r="Q50" s="61">
        <f t="shared" si="31"/>
        <v>2512</v>
      </c>
      <c r="R50" s="102">
        <v>63</v>
      </c>
      <c r="S50" s="66">
        <f t="shared" si="6"/>
        <v>3</v>
      </c>
      <c r="T50" s="61">
        <f t="shared" si="32"/>
        <v>2489</v>
      </c>
      <c r="U50" s="95">
        <v>60</v>
      </c>
      <c r="V50" s="66">
        <f t="shared" si="7"/>
        <v>8</v>
      </c>
      <c r="W50" s="66">
        <f t="shared" si="33"/>
        <v>2458</v>
      </c>
      <c r="X50" s="94">
        <v>52</v>
      </c>
      <c r="Y50" s="61">
        <f t="shared" si="8"/>
        <v>7</v>
      </c>
      <c r="Z50" s="61">
        <f t="shared" si="34"/>
        <v>2393</v>
      </c>
      <c r="AA50" s="93">
        <v>45</v>
      </c>
      <c r="AB50" s="61">
        <f t="shared" si="9"/>
        <v>5</v>
      </c>
      <c r="AC50" s="66">
        <f t="shared" si="35"/>
        <v>2314</v>
      </c>
      <c r="AD50" s="92">
        <v>40</v>
      </c>
      <c r="AE50" s="66">
        <f t="shared" si="10"/>
        <v>17</v>
      </c>
      <c r="AF50" s="66">
        <f t="shared" si="11"/>
        <v>2251</v>
      </c>
      <c r="AG50" s="89">
        <v>23</v>
      </c>
      <c r="AH50" s="61">
        <f t="shared" si="0"/>
        <v>23</v>
      </c>
      <c r="AI50" s="66"/>
      <c r="AJ50" s="2"/>
      <c r="AK50" s="61"/>
      <c r="AL50" s="66"/>
      <c r="AM50" s="82"/>
      <c r="AN50" s="61"/>
      <c r="AO50" s="61"/>
      <c r="AP50" s="78"/>
      <c r="AQ50" s="61"/>
      <c r="AR50" s="66"/>
      <c r="AS50" s="75"/>
      <c r="AT50" s="66"/>
      <c r="AU50" s="66"/>
      <c r="AV50" s="72"/>
      <c r="AW50" s="72"/>
      <c r="AX50" s="61"/>
      <c r="AY50" s="71"/>
      <c r="AZ50" s="71"/>
      <c r="BA50" s="61"/>
      <c r="BB50" s="88"/>
      <c r="BC50" s="88"/>
      <c r="BD50" s="61"/>
      <c r="BF50" s="61"/>
      <c r="BG50" s="61"/>
      <c r="BH50" s="55"/>
      <c r="BL50" s="61"/>
      <c r="BM50" s="61"/>
      <c r="BN50" s="61"/>
      <c r="BO50" s="112"/>
      <c r="BP50" s="112"/>
      <c r="BQ50" s="60"/>
      <c r="BR50" s="60"/>
      <c r="BS50" s="60"/>
      <c r="BT50" s="37"/>
      <c r="BU50" s="114"/>
      <c r="BV50" s="114"/>
      <c r="BW50" s="115"/>
      <c r="BX50" s="87"/>
      <c r="BY50" s="87"/>
      <c r="BZ50" s="87"/>
      <c r="CA50" s="87"/>
      <c r="CB50" s="87"/>
      <c r="CC50" s="87"/>
      <c r="CD50" s="87"/>
      <c r="CF50">
        <v>2194</v>
      </c>
      <c r="CG50">
        <f t="shared" si="52"/>
        <v>2</v>
      </c>
      <c r="CI50">
        <f t="shared" si="53"/>
        <v>75</v>
      </c>
      <c r="CK50" s="3">
        <f>G50 + J50 + M50 + P50</f>
        <v>7</v>
      </c>
      <c r="CL50">
        <v>12</v>
      </c>
      <c r="CM50" t="e">
        <f>(G50 + J49+M48 +P47+S46+#REF!+V43+Y42 +AB41 + AE40 +AH39 +AK36+AN35+AQ34+AT33+AW32+#REF!+AZ30+BC29+BF28+BI27+BL26+BO25+BR24 +BU23+BX22+CA21)/25</f>
        <v>#REF!</v>
      </c>
      <c r="CN50" t="e">
        <f>(G50 + J49 +M48 +P47+S46+#REF!+V43+Y42 +AB41 + AE40 +AH39 +AK36+AN35+AQ34)/14</f>
        <v>#REF!</v>
      </c>
      <c r="CO50" t="e">
        <f>(G50 + J49+M48 +P47+S46+#REF!+V43)/7</f>
        <v>#REF!</v>
      </c>
      <c r="CP50">
        <f>(G50+ J49+M48)/3</f>
        <v>1.3333333333333333</v>
      </c>
      <c r="CQ50" s="3" t="e">
        <f>F50+SUM(CM16:CM50)</f>
        <v>#REF!</v>
      </c>
      <c r="CR50" s="3" t="e">
        <f t="shared" si="60"/>
        <v>#REF!</v>
      </c>
      <c r="CS50" s="3" t="e">
        <f>F50+SUM(CN16:CN50)</f>
        <v>#REF!</v>
      </c>
      <c r="CT50" s="3" t="e">
        <f t="shared" si="55"/>
        <v>#REF!</v>
      </c>
      <c r="CU50" s="3" t="e">
        <f>F50+SUM(CO16:CO50)</f>
        <v>#REF!</v>
      </c>
      <c r="CV50" s="3" t="e">
        <f t="shared" si="56"/>
        <v>#REF!</v>
      </c>
      <c r="CW50" s="3">
        <f>+F50+SUM(CP16:CP50)</f>
        <v>75</v>
      </c>
      <c r="CX50" s="3">
        <f t="shared" si="57"/>
        <v>2566.333333333333</v>
      </c>
    </row>
    <row r="51" spans="2:102">
      <c r="B51" s="7">
        <v>43948</v>
      </c>
      <c r="C51" s="122">
        <v>69</v>
      </c>
      <c r="D51" s="107">
        <f t="shared" si="58"/>
        <v>-2</v>
      </c>
      <c r="E51" s="61">
        <f t="shared" si="27"/>
        <v>2619</v>
      </c>
      <c r="F51" s="119">
        <v>71</v>
      </c>
      <c r="G51" s="61">
        <f t="shared" si="2"/>
        <v>-1</v>
      </c>
      <c r="H51" s="66">
        <f t="shared" si="28"/>
        <v>2612</v>
      </c>
      <c r="I51" s="110">
        <v>72</v>
      </c>
      <c r="J51" s="66">
        <f t="shared" si="3"/>
        <v>1</v>
      </c>
      <c r="K51" s="66">
        <f t="shared" si="29"/>
        <v>2606</v>
      </c>
      <c r="L51" s="104">
        <v>71</v>
      </c>
      <c r="M51" s="66">
        <f t="shared" si="4"/>
        <v>5</v>
      </c>
      <c r="N51" s="61">
        <f t="shared" si="30"/>
        <v>2587</v>
      </c>
      <c r="O51" s="103">
        <v>66</v>
      </c>
      <c r="P51" s="61">
        <f t="shared" si="5"/>
        <v>4</v>
      </c>
      <c r="Q51" s="61">
        <f t="shared" si="31"/>
        <v>2574</v>
      </c>
      <c r="R51" s="102">
        <v>62</v>
      </c>
      <c r="S51" s="66">
        <f t="shared" si="6"/>
        <v>8</v>
      </c>
      <c r="T51" s="61">
        <f t="shared" si="32"/>
        <v>2543</v>
      </c>
      <c r="U51" s="95">
        <v>54</v>
      </c>
      <c r="V51" s="66">
        <f t="shared" si="7"/>
        <v>5</v>
      </c>
      <c r="W51" s="66">
        <f t="shared" si="33"/>
        <v>2507</v>
      </c>
      <c r="X51" s="94">
        <v>49</v>
      </c>
      <c r="Y51" s="61">
        <f t="shared" si="8"/>
        <v>14</v>
      </c>
      <c r="Z51" s="61">
        <f t="shared" si="34"/>
        <v>2428</v>
      </c>
      <c r="AA51" s="93">
        <v>35</v>
      </c>
      <c r="AB51" s="61">
        <f t="shared" si="9"/>
        <v>14</v>
      </c>
      <c r="AC51" s="66">
        <f t="shared" si="35"/>
        <v>2335</v>
      </c>
      <c r="AD51" s="92">
        <v>21</v>
      </c>
      <c r="AE51" s="66">
        <f t="shared" si="10"/>
        <v>19</v>
      </c>
      <c r="AF51" s="66">
        <f t="shared" si="11"/>
        <v>2253</v>
      </c>
      <c r="AG51" s="89">
        <v>2</v>
      </c>
      <c r="AH51" s="61">
        <f t="shared" si="0"/>
        <v>2</v>
      </c>
      <c r="AI51" s="66"/>
      <c r="AJ51" s="2"/>
      <c r="AK51" s="61"/>
      <c r="AL51" s="66"/>
      <c r="AM51" s="82"/>
      <c r="AN51" s="61"/>
      <c r="AO51" s="61"/>
      <c r="AP51" s="78"/>
      <c r="AQ51" s="61"/>
      <c r="AR51" s="66"/>
      <c r="AS51" s="75"/>
      <c r="AT51" s="66"/>
      <c r="AU51" s="66"/>
      <c r="AV51" s="72"/>
      <c r="AW51" s="72"/>
      <c r="AX51" s="61"/>
      <c r="AY51" s="71"/>
      <c r="AZ51" s="71"/>
      <c r="BA51" s="61"/>
      <c r="BB51" s="88"/>
      <c r="BC51" s="88"/>
      <c r="BD51" s="61"/>
      <c r="BF51" s="61"/>
      <c r="BG51" s="61"/>
      <c r="BH51" s="55"/>
      <c r="BL51" s="61"/>
      <c r="BM51" s="61"/>
      <c r="BN51" s="61"/>
      <c r="BO51" s="112"/>
      <c r="BP51" s="112"/>
      <c r="BQ51" s="60"/>
      <c r="BR51" s="60"/>
      <c r="BS51" s="60"/>
      <c r="BT51" s="37"/>
      <c r="BU51" s="114"/>
      <c r="BV51" s="114"/>
      <c r="BW51" s="115"/>
      <c r="BX51" s="87"/>
      <c r="BY51" s="87"/>
      <c r="BZ51" s="87"/>
      <c r="CA51" s="87"/>
      <c r="CB51" s="87"/>
      <c r="CC51" s="87"/>
      <c r="CD51" s="87"/>
      <c r="CF51">
        <v>2274</v>
      </c>
      <c r="CG51">
        <f t="shared" si="52"/>
        <v>80</v>
      </c>
      <c r="CI51">
        <f>SUM(CG48:CG54)/7</f>
        <v>80.714285714285708</v>
      </c>
      <c r="CK51" s="3">
        <f>G51 + J51 + M51 + P51</f>
        <v>9</v>
      </c>
      <c r="CL51">
        <v>11</v>
      </c>
      <c r="CM51" t="e">
        <f>(G51 + J50+M49 +P48+S47+#REF!+V44+Y43 +AB42 + AE41 +AH40 +AK37+AN36+AQ35+AT34+AW33+#REF!+AZ31+BC30+BF29+BI28+BL27+BO26+BR25 +BU24+BX23+CA22)/25</f>
        <v>#REF!</v>
      </c>
      <c r="CN51" t="e">
        <f>(G51 + J50 +M49 +P48+S47+#REF!+V44+Y43 +AB42 + AE41 +AH40 +AK37+AN36+AQ35)/14</f>
        <v>#REF!</v>
      </c>
      <c r="CO51" t="e">
        <f>(G51 + J50+M49 +P48+S47+#REF!+V44)/7</f>
        <v>#REF!</v>
      </c>
      <c r="CP51">
        <f>(G51+ J50+M49)/3</f>
        <v>2.3333333333333335</v>
      </c>
      <c r="CQ51" s="3" t="e">
        <f>F51+SUM(CM17:CM51)</f>
        <v>#REF!</v>
      </c>
      <c r="CR51" s="3" t="e">
        <f t="shared" si="60"/>
        <v>#REF!</v>
      </c>
      <c r="CS51" s="3" t="e">
        <f>F51+SUM(CN17:CN51)</f>
        <v>#REF!</v>
      </c>
      <c r="CT51" s="3" t="e">
        <f t="shared" si="55"/>
        <v>#REF!</v>
      </c>
      <c r="CU51" s="3" t="e">
        <f>F51+SUM(CO17:CO51)</f>
        <v>#REF!</v>
      </c>
      <c r="CV51" s="3" t="e">
        <f t="shared" si="56"/>
        <v>#REF!</v>
      </c>
      <c r="CW51" s="3">
        <f>+F51+SUM(CP17:CP51)</f>
        <v>78.333333333333329</v>
      </c>
      <c r="CX51" s="3">
        <f t="shared" si="57"/>
        <v>2644.6666666666665</v>
      </c>
    </row>
    <row r="52" spans="2:102">
      <c r="B52" s="7">
        <v>43949</v>
      </c>
      <c r="C52" s="123">
        <v>69</v>
      </c>
      <c r="D52" s="107">
        <f t="shared" si="58"/>
        <v>0</v>
      </c>
      <c r="E52" s="61">
        <f t="shared" si="27"/>
        <v>2688</v>
      </c>
      <c r="F52" s="119">
        <v>69</v>
      </c>
      <c r="G52" s="61">
        <f t="shared" si="2"/>
        <v>3</v>
      </c>
      <c r="H52" s="66">
        <f t="shared" si="28"/>
        <v>2678</v>
      </c>
      <c r="I52" s="110">
        <v>66</v>
      </c>
      <c r="J52" s="66">
        <f t="shared" si="3"/>
        <v>3</v>
      </c>
      <c r="K52" s="66">
        <f t="shared" si="29"/>
        <v>2669</v>
      </c>
      <c r="L52" s="104">
        <v>63</v>
      </c>
      <c r="M52" s="66">
        <f t="shared" si="4"/>
        <v>12</v>
      </c>
      <c r="N52" s="61">
        <f t="shared" si="30"/>
        <v>2638</v>
      </c>
      <c r="O52" s="103">
        <v>51</v>
      </c>
      <c r="P52" s="61">
        <f t="shared" si="5"/>
        <v>6</v>
      </c>
      <c r="Q52" s="61">
        <f t="shared" si="31"/>
        <v>2619</v>
      </c>
      <c r="R52" s="102">
        <v>45</v>
      </c>
      <c r="S52" s="66">
        <f t="shared" si="6"/>
        <v>4</v>
      </c>
      <c r="T52" s="61">
        <f t="shared" si="32"/>
        <v>2584</v>
      </c>
      <c r="U52" s="95">
        <v>41</v>
      </c>
      <c r="V52" s="66">
        <f t="shared" si="7"/>
        <v>7</v>
      </c>
      <c r="W52" s="66">
        <f t="shared" si="33"/>
        <v>2541</v>
      </c>
      <c r="X52" s="94">
        <v>34</v>
      </c>
      <c r="Y52" s="61">
        <f t="shared" si="8"/>
        <v>17</v>
      </c>
      <c r="Z52" s="61">
        <f t="shared" si="34"/>
        <v>2445</v>
      </c>
      <c r="AA52" s="93">
        <v>17</v>
      </c>
      <c r="AB52" s="61">
        <f t="shared" si="9"/>
        <v>15</v>
      </c>
      <c r="AC52" s="66">
        <f t="shared" si="35"/>
        <v>2337</v>
      </c>
      <c r="AD52" s="92">
        <v>2</v>
      </c>
      <c r="AE52" s="66">
        <f t="shared" si="10"/>
        <v>2</v>
      </c>
      <c r="AF52" s="66"/>
      <c r="AG52" s="89"/>
      <c r="AH52" s="61"/>
      <c r="AI52" s="66"/>
      <c r="AJ52" s="2"/>
      <c r="AK52" s="61"/>
      <c r="AL52" s="66"/>
      <c r="AM52" s="82"/>
      <c r="AN52" s="61"/>
      <c r="AO52" s="61"/>
      <c r="AP52" s="78"/>
      <c r="AQ52" s="61"/>
      <c r="AR52" s="66"/>
      <c r="AS52" s="75"/>
      <c r="AT52" s="66"/>
      <c r="AU52" s="66"/>
      <c r="AV52" s="72"/>
      <c r="AW52" s="72"/>
      <c r="AX52" s="61"/>
      <c r="AY52" s="71"/>
      <c r="AZ52" s="71"/>
      <c r="BA52" s="61"/>
      <c r="BB52" s="91"/>
      <c r="BC52" s="91"/>
      <c r="BD52" s="61"/>
      <c r="BF52" s="61"/>
      <c r="BG52" s="61"/>
      <c r="BH52" s="55"/>
      <c r="BL52" s="13"/>
      <c r="BM52" s="13"/>
      <c r="BN52" s="61"/>
      <c r="BO52" s="51"/>
      <c r="BP52" s="51"/>
      <c r="BT52" s="37"/>
      <c r="BU52" s="14"/>
      <c r="BV52" s="14"/>
      <c r="BW52" s="17"/>
      <c r="CF52">
        <v>2355</v>
      </c>
      <c r="CG52">
        <f t="shared" si="52"/>
        <v>81</v>
      </c>
      <c r="CI52">
        <f t="shared" si="53"/>
        <v>71.571428571428569</v>
      </c>
      <c r="CK52" s="3">
        <f>G52 + J52 + M52 + P52</f>
        <v>24</v>
      </c>
      <c r="CL52">
        <v>10</v>
      </c>
      <c r="CM52" t="e">
        <f>(G52 + J51+M50 +P49+S48+#REF!+V45+Y44 +AB43 + AE42 +AH41 +AK38+AN37+AQ36+AT35+AW34+#REF!+AZ32+BC31+BF30+BI29+BL28+BO27+BR26 +BU25+BX24+CA23)/25</f>
        <v>#REF!</v>
      </c>
      <c r="CN52" t="e">
        <f>(G52 + J51 +M50 +P49+S48+#REF!+V45+Y44 +AB43 + AE42 +AH41 +AK38+AN37+AQ36)/14</f>
        <v>#REF!</v>
      </c>
      <c r="CO52" t="e">
        <f>(G52 + J51+M50 +P49+S48+#REF!+V45)/7</f>
        <v>#REF!</v>
      </c>
      <c r="CP52">
        <f>(G52+ J51+M50)/3</f>
        <v>2</v>
      </c>
      <c r="CQ52" s="3" t="e">
        <f>F52+SUM(CM18:CM52)</f>
        <v>#REF!</v>
      </c>
      <c r="CR52" s="3" t="e">
        <f t="shared" si="60"/>
        <v>#REF!</v>
      </c>
      <c r="CS52" s="3" t="e">
        <f>F52+SUM(CN18:CN52)</f>
        <v>#REF!</v>
      </c>
      <c r="CT52" s="3" t="e">
        <f t="shared" si="55"/>
        <v>#REF!</v>
      </c>
      <c r="CU52" s="3" t="e">
        <f>F52+SUM(CO18:CO52)</f>
        <v>#REF!</v>
      </c>
      <c r="CV52" s="3" t="e">
        <f t="shared" si="56"/>
        <v>#REF!</v>
      </c>
      <c r="CW52" s="3">
        <f>+F52+SUM(CP18:CP52)</f>
        <v>78.333333333333329</v>
      </c>
      <c r="CX52" s="3">
        <f t="shared" si="57"/>
        <v>2723</v>
      </c>
    </row>
    <row r="53" spans="2:102">
      <c r="B53" s="7">
        <v>43950</v>
      </c>
      <c r="C53" s="123">
        <v>56</v>
      </c>
      <c r="D53" s="107">
        <f t="shared" si="58"/>
        <v>-15</v>
      </c>
      <c r="E53" s="61">
        <f t="shared" si="27"/>
        <v>2759</v>
      </c>
      <c r="F53" s="119">
        <v>71</v>
      </c>
      <c r="G53" s="61">
        <f t="shared" si="2"/>
        <v>5</v>
      </c>
      <c r="H53" s="66">
        <f t="shared" si="28"/>
        <v>2744</v>
      </c>
      <c r="I53" s="110">
        <v>66</v>
      </c>
      <c r="J53" s="66">
        <f t="shared" si="3"/>
        <v>4</v>
      </c>
      <c r="K53" s="66">
        <f t="shared" si="29"/>
        <v>2731</v>
      </c>
      <c r="L53" s="104">
        <v>62</v>
      </c>
      <c r="M53" s="66">
        <f t="shared" si="4"/>
        <v>7</v>
      </c>
      <c r="N53" s="61">
        <f t="shared" si="30"/>
        <v>2693</v>
      </c>
      <c r="O53" s="103">
        <v>55</v>
      </c>
      <c r="P53" s="61">
        <f t="shared" si="5"/>
        <v>10</v>
      </c>
      <c r="Q53" s="61">
        <f t="shared" si="31"/>
        <v>2664</v>
      </c>
      <c r="R53" s="102">
        <v>45</v>
      </c>
      <c r="S53" s="66">
        <f t="shared" si="6"/>
        <v>4</v>
      </c>
      <c r="T53" s="61">
        <f t="shared" si="32"/>
        <v>2625</v>
      </c>
      <c r="U53" s="95">
        <v>41</v>
      </c>
      <c r="V53" s="66">
        <f t="shared" si="7"/>
        <v>15</v>
      </c>
      <c r="W53" s="66">
        <f t="shared" si="33"/>
        <v>2567</v>
      </c>
      <c r="X53" s="94">
        <v>26</v>
      </c>
      <c r="Y53" s="61">
        <f t="shared" si="8"/>
        <v>22</v>
      </c>
      <c r="Z53" s="61">
        <f t="shared" si="34"/>
        <v>2449</v>
      </c>
      <c r="AA53" s="93">
        <v>4</v>
      </c>
      <c r="AB53" s="61">
        <f t="shared" si="9"/>
        <v>4</v>
      </c>
      <c r="AC53" s="61"/>
      <c r="AD53" s="92"/>
      <c r="AE53" s="66"/>
      <c r="AF53" s="66"/>
      <c r="AG53" s="89"/>
      <c r="AH53" s="61"/>
      <c r="AI53" s="66"/>
      <c r="AJ53" s="2"/>
      <c r="AK53" s="61"/>
      <c r="AL53" s="66"/>
      <c r="AM53" s="82"/>
      <c r="AN53" s="61"/>
      <c r="AO53" s="61"/>
      <c r="AP53" s="78"/>
      <c r="AQ53" s="61"/>
      <c r="AR53" s="66"/>
      <c r="AS53" s="75"/>
      <c r="AT53" s="66"/>
      <c r="AU53" s="66"/>
      <c r="AV53" s="72"/>
      <c r="AW53" s="72"/>
      <c r="AX53" s="61"/>
      <c r="AY53" s="71"/>
      <c r="AZ53" s="71"/>
      <c r="BA53" s="61"/>
      <c r="BB53" s="91"/>
      <c r="BC53" s="91"/>
      <c r="BD53" s="61"/>
      <c r="BF53" s="61"/>
      <c r="BG53" s="61"/>
      <c r="BH53" s="55"/>
      <c r="BL53" s="13"/>
      <c r="BM53" s="13"/>
      <c r="BN53" s="61"/>
      <c r="BO53" s="51"/>
      <c r="BP53" s="51"/>
      <c r="BT53" s="37"/>
      <c r="BU53" s="14"/>
      <c r="BV53" s="14"/>
      <c r="BW53" s="17"/>
      <c r="CF53">
        <v>2462</v>
      </c>
      <c r="CG53">
        <f t="shared" si="52"/>
        <v>107</v>
      </c>
      <c r="CI53">
        <f t="shared" si="53"/>
        <v>68.142857142857139</v>
      </c>
      <c r="CK53" s="3">
        <f>G53 + J53 + M53 + P53</f>
        <v>26</v>
      </c>
      <c r="CL53">
        <v>9</v>
      </c>
      <c r="CM53" t="e">
        <f>(G53 + J52+M51 +P50+S49+#REF!+V46+Y45 +AB44 + AE43 +AH42 +AK39+AN38+AQ37+AT36+AW35+#REF!+AZ33+BC32+BF31+BI30+BL29+BO28+BR27 +BU26+BX25+CA24)/25</f>
        <v>#REF!</v>
      </c>
      <c r="CN53" t="e">
        <f>(G53 + J52 +M51 +P50+S49+#REF!+V46+Y45 +AB44 + AE43 +AH42 +AK39+AN38+AQ37)/14</f>
        <v>#REF!</v>
      </c>
      <c r="CO53" t="e">
        <f>(G53 + J52+M51 +P50+S49+#REF!+V46)/7</f>
        <v>#REF!</v>
      </c>
      <c r="CP53">
        <f>(G53+ J52+M51)/3</f>
        <v>4.333333333333333</v>
      </c>
      <c r="CQ53" s="3" t="e">
        <f>F53+SUM(CM19:CM53)</f>
        <v>#REF!</v>
      </c>
      <c r="CR53" s="3" t="e">
        <f t="shared" si="60"/>
        <v>#REF!</v>
      </c>
      <c r="CS53" s="3" t="e">
        <f>F53+SUM(CN19:CN53)</f>
        <v>#REF!</v>
      </c>
      <c r="CT53" s="3" t="e">
        <f t="shared" si="55"/>
        <v>#REF!</v>
      </c>
      <c r="CU53" s="3" t="e">
        <f>F53+SUM(CO19:CO53)</f>
        <v>#REF!</v>
      </c>
      <c r="CV53" s="3" t="e">
        <f t="shared" si="56"/>
        <v>#REF!</v>
      </c>
      <c r="CW53" s="3">
        <f>+F53+SUM(CP19:CP53)</f>
        <v>84.666666666666671</v>
      </c>
      <c r="CX53" s="3">
        <f t="shared" si="57"/>
        <v>2807.6666666666665</v>
      </c>
    </row>
    <row r="54" spans="2:102" ht="15.5" customHeight="1">
      <c r="B54" s="7">
        <v>43951</v>
      </c>
      <c r="C54" s="121">
        <v>36</v>
      </c>
      <c r="D54" s="107">
        <f t="shared" si="58"/>
        <v>-28</v>
      </c>
      <c r="E54" s="61">
        <f t="shared" si="27"/>
        <v>2823</v>
      </c>
      <c r="F54" s="119">
        <v>64</v>
      </c>
      <c r="G54" s="61">
        <f t="shared" si="2"/>
        <v>6</v>
      </c>
      <c r="H54" s="66">
        <f t="shared" si="28"/>
        <v>2802</v>
      </c>
      <c r="I54" s="110">
        <v>58</v>
      </c>
      <c r="J54" s="66">
        <f t="shared" si="3"/>
        <v>10</v>
      </c>
      <c r="K54" s="66">
        <f t="shared" si="29"/>
        <v>2779</v>
      </c>
      <c r="L54" s="104">
        <v>48</v>
      </c>
      <c r="M54" s="66">
        <f t="shared" si="4"/>
        <v>8</v>
      </c>
      <c r="N54" s="61">
        <f t="shared" si="30"/>
        <v>2733</v>
      </c>
      <c r="O54" s="103">
        <v>40</v>
      </c>
      <c r="P54" s="61">
        <f t="shared" si="5"/>
        <v>7</v>
      </c>
      <c r="Q54" s="61">
        <f t="shared" si="31"/>
        <v>2697</v>
      </c>
      <c r="R54" s="102">
        <v>33</v>
      </c>
      <c r="S54" s="66">
        <f t="shared" si="6"/>
        <v>15</v>
      </c>
      <c r="T54" s="61">
        <f t="shared" si="32"/>
        <v>2643</v>
      </c>
      <c r="U54" s="95">
        <v>18</v>
      </c>
      <c r="V54" s="66">
        <f t="shared" si="7"/>
        <v>9</v>
      </c>
      <c r="W54" s="66">
        <f t="shared" si="33"/>
        <v>2576</v>
      </c>
      <c r="X54" s="94">
        <v>9</v>
      </c>
      <c r="Y54" s="61">
        <f t="shared" si="8"/>
        <v>9</v>
      </c>
      <c r="Z54" s="61"/>
      <c r="AA54" s="93"/>
      <c r="AB54" s="61"/>
      <c r="AC54" s="61"/>
      <c r="AD54" s="92"/>
      <c r="AE54" s="66"/>
      <c r="AF54" s="66"/>
      <c r="AG54" s="89"/>
      <c r="AH54" s="61"/>
      <c r="AI54" s="66"/>
      <c r="AJ54" s="2"/>
      <c r="AK54" s="61"/>
      <c r="AL54" s="66"/>
      <c r="AM54" s="82"/>
      <c r="AN54" s="61"/>
      <c r="AO54" s="61"/>
      <c r="AP54" s="78"/>
      <c r="AQ54" s="61"/>
      <c r="AR54" s="66"/>
      <c r="AS54" s="75"/>
      <c r="AT54" s="66"/>
      <c r="AU54" s="66"/>
      <c r="AV54" s="72"/>
      <c r="AW54" s="72"/>
      <c r="AX54" s="61"/>
      <c r="AY54" s="71"/>
      <c r="AZ54" s="71"/>
      <c r="BA54" s="61"/>
      <c r="BB54" s="91"/>
      <c r="BC54" s="91"/>
      <c r="BD54" s="61"/>
      <c r="BF54" s="61"/>
      <c r="BG54" s="61"/>
      <c r="BH54" s="55"/>
      <c r="BL54" s="13"/>
      <c r="BM54" s="13"/>
      <c r="BN54" s="61"/>
      <c r="BO54" s="51"/>
      <c r="BP54" s="51"/>
      <c r="BT54" s="37"/>
      <c r="BU54" s="14"/>
      <c r="BV54" s="14"/>
      <c r="BW54" s="17"/>
      <c r="CF54">
        <v>2586</v>
      </c>
      <c r="CG54">
        <f t="shared" si="52"/>
        <v>124</v>
      </c>
      <c r="CI54">
        <f t="shared" si="53"/>
        <v>69.285714285714292</v>
      </c>
      <c r="CK54" s="3">
        <f>G54 + J54 + M54 + P54</f>
        <v>31</v>
      </c>
      <c r="CL54">
        <v>8</v>
      </c>
      <c r="CM54" t="e">
        <f>(G54 + J53+M52 +P51+S50+#REF!+V47+Y46 +AB45 + AE44 +AH43 +AK40+AN39+AQ38+AT37+AW36+#REF!+AZ34+BC33+BF32+BI31+BL30+BO29+BR28 +BU27+BX26+CA25)/25</f>
        <v>#REF!</v>
      </c>
      <c r="CN54" t="e">
        <f>(G54 + J53 +M52 +P51+S50+#REF!+V47+Y46 +AB45 + AE44 +AH43 +AK40+AN39+AQ38)/14</f>
        <v>#REF!</v>
      </c>
      <c r="CO54" t="e">
        <f>(G54 + J53+M52 +P51+S50+#REF!+V47)/7</f>
        <v>#REF!</v>
      </c>
      <c r="CP54">
        <f>(G54+ J53+M52)/3</f>
        <v>7.333333333333333</v>
      </c>
      <c r="CQ54" s="3" t="e">
        <f>F54+SUM(CM20:CM54)</f>
        <v>#REF!</v>
      </c>
      <c r="CR54" s="3" t="e">
        <f t="shared" si="60"/>
        <v>#REF!</v>
      </c>
      <c r="CS54" s="3" t="e">
        <f>F54+SUM(CN20:CN54)</f>
        <v>#REF!</v>
      </c>
      <c r="CT54" s="3" t="e">
        <f t="shared" si="55"/>
        <v>#REF!</v>
      </c>
      <c r="CU54" s="3" t="e">
        <f>F54+SUM(CO20:CO54)</f>
        <v>#REF!</v>
      </c>
      <c r="CV54" s="3" t="e">
        <f t="shared" si="56"/>
        <v>#REF!</v>
      </c>
      <c r="CW54" s="3">
        <f>+F54+SUM(CP20:CP54)</f>
        <v>85</v>
      </c>
      <c r="CX54" s="3">
        <f t="shared" si="57"/>
        <v>2892.6666666666665</v>
      </c>
    </row>
    <row r="55" spans="2:102" ht="15.5" customHeight="1">
      <c r="B55" s="7">
        <v>43952</v>
      </c>
      <c r="C55" s="121">
        <v>26</v>
      </c>
      <c r="D55" s="107">
        <f t="shared" si="58"/>
        <v>-41</v>
      </c>
      <c r="E55" s="61">
        <f t="shared" si="27"/>
        <v>2890</v>
      </c>
      <c r="F55" s="119">
        <v>67</v>
      </c>
      <c r="G55" s="61">
        <f t="shared" si="2"/>
        <v>20</v>
      </c>
      <c r="H55" s="66">
        <f t="shared" si="28"/>
        <v>2849</v>
      </c>
      <c r="I55" s="110">
        <v>47</v>
      </c>
      <c r="J55" s="66">
        <f t="shared" si="3"/>
        <v>10</v>
      </c>
      <c r="K55" s="66">
        <f t="shared" si="29"/>
        <v>2816</v>
      </c>
      <c r="L55" s="104">
        <v>37</v>
      </c>
      <c r="M55" s="66">
        <f t="shared" si="4"/>
        <v>5</v>
      </c>
      <c r="N55" s="61">
        <f t="shared" si="30"/>
        <v>2765</v>
      </c>
      <c r="O55" s="103">
        <v>32</v>
      </c>
      <c r="P55" s="61">
        <f t="shared" si="5"/>
        <v>10</v>
      </c>
      <c r="Q55" s="61">
        <f t="shared" si="31"/>
        <v>2719</v>
      </c>
      <c r="R55" s="102">
        <v>22</v>
      </c>
      <c r="S55" s="66">
        <f t="shared" si="6"/>
        <v>22</v>
      </c>
      <c r="T55" s="61"/>
      <c r="U55" s="95"/>
      <c r="V55" s="66"/>
      <c r="W55" s="66"/>
      <c r="X55" s="94"/>
      <c r="Y55" s="61"/>
      <c r="Z55" s="61"/>
      <c r="AA55" s="93"/>
      <c r="AB55" s="61"/>
      <c r="AC55" s="61"/>
      <c r="AD55" s="92"/>
      <c r="AE55" s="66"/>
      <c r="AF55" s="66"/>
      <c r="AG55" s="89"/>
      <c r="AH55" s="61"/>
      <c r="AI55" s="66"/>
      <c r="AJ55" s="2"/>
      <c r="AK55" s="61"/>
      <c r="AL55" s="66"/>
      <c r="AM55" s="82"/>
      <c r="AN55" s="61"/>
      <c r="AO55" s="61"/>
      <c r="AP55" s="78"/>
      <c r="AQ55" s="61"/>
      <c r="AR55" s="66"/>
      <c r="AS55" s="75"/>
      <c r="AT55" s="66"/>
      <c r="AU55" s="66"/>
      <c r="AV55" s="72"/>
      <c r="AW55" s="72"/>
      <c r="AX55" s="61"/>
      <c r="AY55" s="71"/>
      <c r="AZ55" s="71"/>
      <c r="BA55" s="61"/>
      <c r="BB55" s="101"/>
      <c r="BC55" s="101"/>
      <c r="BD55" s="61"/>
      <c r="BF55" s="61"/>
      <c r="BG55" s="61"/>
      <c r="BH55" s="55"/>
      <c r="BL55" s="13"/>
      <c r="BM55" s="13"/>
      <c r="BN55" s="61"/>
      <c r="BO55" s="51"/>
      <c r="BP55" s="51"/>
      <c r="BT55" s="37"/>
      <c r="BU55" s="14"/>
      <c r="BV55" s="14"/>
      <c r="BW55" s="17"/>
      <c r="CF55">
        <v>2653</v>
      </c>
      <c r="CG55">
        <f t="shared" si="52"/>
        <v>67</v>
      </c>
      <c r="CI55">
        <f t="shared" si="53"/>
        <v>70.714285714285708</v>
      </c>
      <c r="CK55" s="3">
        <f>G55 + J55 + M55 + P55</f>
        <v>45</v>
      </c>
      <c r="CL55">
        <v>7</v>
      </c>
      <c r="CM55" t="e">
        <f>(G55 + J54+M53 +P52+S51+#REF!+V48+Y47 +AB46 + AE45 +AH44 +AK41+AN40+AQ39+AT38+AW37+#REF!+AZ35+BC34+BF33+BI32+BL31+BO30+BR29 +BU28+BX27+CA26)/25</f>
        <v>#REF!</v>
      </c>
      <c r="CN55" t="e">
        <f>(G55 + J54 +M53 +P52+S51+#REF!+V48+Y47 +AB46 + AE45 +AH44 +AK41+AN40+AQ39)/14</f>
        <v>#REF!</v>
      </c>
      <c r="CO55" t="e">
        <f>(G55 + J54+M53 +P52+S51+#REF!+V48)/7</f>
        <v>#REF!</v>
      </c>
      <c r="CP55">
        <f>(G55+ J54+M53)/3</f>
        <v>12.333333333333334</v>
      </c>
      <c r="CQ55" s="3" t="e">
        <f>F55+SUM(CM21:CM55)</f>
        <v>#REF!</v>
      </c>
      <c r="CR55" s="3" t="e">
        <f t="shared" si="60"/>
        <v>#REF!</v>
      </c>
      <c r="CS55" s="3" t="e">
        <f>F55+SUM(CN21:CN55)</f>
        <v>#REF!</v>
      </c>
      <c r="CT55" s="3" t="e">
        <f t="shared" si="55"/>
        <v>#REF!</v>
      </c>
      <c r="CU55" s="3" t="e">
        <f>F55+SUM(CO21:CO55)</f>
        <v>#REF!</v>
      </c>
      <c r="CV55" s="3" t="e">
        <f t="shared" si="56"/>
        <v>#REF!</v>
      </c>
      <c r="CW55" s="3">
        <f>+F55+SUM(CP21:CP55)</f>
        <v>100.33333333333334</v>
      </c>
      <c r="CX55" s="3">
        <f t="shared" si="57"/>
        <v>2993</v>
      </c>
    </row>
    <row r="56" spans="2:102" ht="15.5" customHeight="1">
      <c r="B56" s="7">
        <v>43953</v>
      </c>
      <c r="C56" s="121">
        <v>26</v>
      </c>
      <c r="D56" s="107">
        <f t="shared" si="58"/>
        <v>-35</v>
      </c>
      <c r="E56" s="61">
        <f t="shared" si="27"/>
        <v>2951</v>
      </c>
      <c r="F56" s="119">
        <v>61</v>
      </c>
      <c r="G56" s="61">
        <f t="shared" si="2"/>
        <v>14</v>
      </c>
      <c r="H56" s="66">
        <f t="shared" si="28"/>
        <v>2896</v>
      </c>
      <c r="I56" s="110">
        <v>47</v>
      </c>
      <c r="J56" s="66">
        <f t="shared" si="3"/>
        <v>10</v>
      </c>
      <c r="K56" s="66">
        <f t="shared" si="29"/>
        <v>2853</v>
      </c>
      <c r="L56" s="104">
        <v>37</v>
      </c>
      <c r="M56" s="66">
        <f t="shared" si="4"/>
        <v>10</v>
      </c>
      <c r="N56" s="61">
        <f t="shared" si="30"/>
        <v>2792</v>
      </c>
      <c r="O56" s="103">
        <v>27</v>
      </c>
      <c r="P56" s="61">
        <f t="shared" si="5"/>
        <v>8</v>
      </c>
      <c r="Q56" s="61">
        <f t="shared" si="31"/>
        <v>2738</v>
      </c>
      <c r="R56" s="102">
        <v>19</v>
      </c>
      <c r="S56" s="66">
        <f t="shared" si="6"/>
        <v>19</v>
      </c>
      <c r="T56" s="61"/>
      <c r="U56" s="95"/>
      <c r="V56" s="66"/>
      <c r="W56" s="66"/>
      <c r="X56" s="94"/>
      <c r="Y56" s="61"/>
      <c r="Z56" s="61"/>
      <c r="AA56" s="93"/>
      <c r="AB56" s="61"/>
      <c r="AC56" s="61"/>
      <c r="AD56" s="92"/>
      <c r="AE56" s="66"/>
      <c r="AF56" s="66"/>
      <c r="AG56" s="89"/>
      <c r="AH56" s="61"/>
      <c r="AI56" s="66"/>
      <c r="AJ56" s="2"/>
      <c r="AK56" s="61"/>
      <c r="AL56" s="66"/>
      <c r="AM56" s="82"/>
      <c r="AN56" s="61"/>
      <c r="AO56" s="61"/>
      <c r="AP56" s="78"/>
      <c r="AQ56" s="61"/>
      <c r="AR56" s="66"/>
      <c r="AS56" s="75"/>
      <c r="AT56" s="66"/>
      <c r="AU56" s="66"/>
      <c r="AV56" s="72"/>
      <c r="AW56" s="72"/>
      <c r="AX56" s="61"/>
      <c r="AY56" s="71"/>
      <c r="AZ56" s="71"/>
      <c r="BA56" s="61"/>
      <c r="BB56" s="101"/>
      <c r="BC56" s="101"/>
      <c r="BD56" s="61"/>
      <c r="BF56" s="61"/>
      <c r="BG56" s="61"/>
      <c r="BH56" s="55"/>
      <c r="BL56" s="13"/>
      <c r="BM56" s="13"/>
      <c r="BN56" s="61"/>
      <c r="BO56" s="51"/>
      <c r="BP56" s="51"/>
      <c r="BT56" s="37"/>
      <c r="BU56" s="14"/>
      <c r="BV56" s="14"/>
      <c r="BW56" s="17"/>
      <c r="CF56">
        <v>2669</v>
      </c>
      <c r="CG56">
        <f t="shared" si="52"/>
        <v>16</v>
      </c>
      <c r="CI56">
        <f t="shared" si="53"/>
        <v>71.285714285714292</v>
      </c>
      <c r="CK56" s="3">
        <f>G56 + J56 + M56 + P56</f>
        <v>42</v>
      </c>
      <c r="CL56">
        <v>6</v>
      </c>
      <c r="CM56" t="e">
        <f>(G56 + J55+M54 +P53+S52+#REF!+V49+Y48 +AB47 + AE46 +AH45 +AK42+AN41+AQ40+AT39+AW38+#REF!+AZ36+BC35+BF34+BI33+BL32+BO31+BR30 +BU29+BX28+CA27)/25</f>
        <v>#REF!</v>
      </c>
      <c r="CN56" t="e">
        <f>(G56 + J55 +M54 +P53+S52+#REF!+V49+Y48 +AB47 + AE46 +AH45 +AK42+AN41+AQ40)/14</f>
        <v>#REF!</v>
      </c>
      <c r="CO56" t="e">
        <f>(G56 + J55+M54 +P53+S52+#REF!+V49)/7</f>
        <v>#REF!</v>
      </c>
      <c r="CP56">
        <f>(G56+ J55+M54)/3</f>
        <v>10.666666666666666</v>
      </c>
      <c r="CQ56" s="3" t="e">
        <f>F56+SUM(CM22:CM56)</f>
        <v>#REF!</v>
      </c>
      <c r="CR56" s="3" t="e">
        <f t="shared" si="60"/>
        <v>#REF!</v>
      </c>
      <c r="CS56" s="3" t="e">
        <f>F56+SUM(CN22:CN56)</f>
        <v>#REF!</v>
      </c>
      <c r="CT56" s="3" t="e">
        <f t="shared" si="55"/>
        <v>#REF!</v>
      </c>
      <c r="CU56" s="3" t="e">
        <f>F56+SUM(CO22:CO56)</f>
        <v>#REF!</v>
      </c>
      <c r="CV56" s="3" t="e">
        <f t="shared" si="56"/>
        <v>#REF!</v>
      </c>
      <c r="CW56" s="3">
        <f>+F56+SUM(CP22:CP56)</f>
        <v>105</v>
      </c>
      <c r="CX56" s="3">
        <f t="shared" si="57"/>
        <v>3098</v>
      </c>
    </row>
    <row r="57" spans="2:102" ht="15.5" customHeight="1">
      <c r="B57" s="7">
        <v>43954</v>
      </c>
      <c r="C57" s="121">
        <v>14</v>
      </c>
      <c r="D57" s="107">
        <f t="shared" si="58"/>
        <v>-46</v>
      </c>
      <c r="E57" s="61">
        <f t="shared" si="27"/>
        <v>3011</v>
      </c>
      <c r="F57" s="119">
        <v>60</v>
      </c>
      <c r="G57" s="61">
        <f t="shared" si="2"/>
        <v>16</v>
      </c>
      <c r="H57" s="66">
        <f t="shared" si="28"/>
        <v>2940</v>
      </c>
      <c r="I57" s="110">
        <v>44</v>
      </c>
      <c r="J57" s="66">
        <f t="shared" si="3"/>
        <v>8</v>
      </c>
      <c r="K57" s="66">
        <f t="shared" si="29"/>
        <v>2889</v>
      </c>
      <c r="L57" s="104">
        <v>36</v>
      </c>
      <c r="M57" s="66">
        <f t="shared" si="4"/>
        <v>5</v>
      </c>
      <c r="N57" s="61">
        <f t="shared" si="30"/>
        <v>2823</v>
      </c>
      <c r="O57" s="103">
        <v>31</v>
      </c>
      <c r="P57" s="61">
        <f t="shared" si="5"/>
        <v>11</v>
      </c>
      <c r="Q57" s="61">
        <f t="shared" si="31"/>
        <v>2758</v>
      </c>
      <c r="R57" s="102">
        <v>20</v>
      </c>
      <c r="S57" s="66">
        <f t="shared" si="6"/>
        <v>20</v>
      </c>
      <c r="T57" s="61"/>
      <c r="U57" s="95"/>
      <c r="V57" s="66"/>
      <c r="W57" s="66"/>
      <c r="X57" s="94"/>
      <c r="Y57" s="61"/>
      <c r="Z57" s="61"/>
      <c r="AA57" s="93"/>
      <c r="AB57" s="61"/>
      <c r="AC57" s="61"/>
      <c r="AD57" s="92"/>
      <c r="AE57" s="66"/>
      <c r="AF57" s="66"/>
      <c r="AG57" s="89"/>
      <c r="AH57" s="61"/>
      <c r="AI57" s="66"/>
      <c r="AJ57" s="2"/>
      <c r="AK57" s="61"/>
      <c r="AL57" s="66"/>
      <c r="AM57" s="82"/>
      <c r="AN57" s="61"/>
      <c r="AO57" s="61"/>
      <c r="AP57" s="78"/>
      <c r="AQ57" s="61"/>
      <c r="AR57" s="66"/>
      <c r="AS57" s="75"/>
      <c r="AT57" s="66"/>
      <c r="AU57" s="66"/>
      <c r="AV57" s="72"/>
      <c r="AW57" s="72"/>
      <c r="AX57" s="61"/>
      <c r="AY57" s="71"/>
      <c r="AZ57" s="71"/>
      <c r="BA57" s="61"/>
      <c r="BB57" s="101"/>
      <c r="BC57" s="101"/>
      <c r="BD57" s="61"/>
      <c r="BF57" s="61"/>
      <c r="BG57" s="61"/>
      <c r="BH57" s="55"/>
      <c r="BL57" s="13"/>
      <c r="BM57" s="13"/>
      <c r="BN57" s="61"/>
      <c r="BO57" s="51"/>
      <c r="BP57" s="51"/>
      <c r="BT57" s="37"/>
      <c r="BU57" s="14"/>
      <c r="BV57" s="14"/>
      <c r="BW57" s="17"/>
      <c r="CF57">
        <v>2679</v>
      </c>
      <c r="CG57">
        <f t="shared" si="52"/>
        <v>10</v>
      </c>
      <c r="CI57">
        <f>SUM(CG54:CG65)/7</f>
        <v>82.571428571428569</v>
      </c>
      <c r="CK57" s="3">
        <f>G57 + J57 + M57 + P57</f>
        <v>40</v>
      </c>
      <c r="CL57">
        <v>5</v>
      </c>
      <c r="CM57" t="e">
        <f>(G57 + J56+M55 +P54+S53+#REF!+V50+Y49 +AB48 + AE47 +AH46 +AK43+AN42+AQ41+AT40+AW39+#REF!+AZ37+BC36+BF35+BI34+BL33+BO32+BR31 +BU30+BX29+CA28)/25</f>
        <v>#REF!</v>
      </c>
      <c r="CN57" t="e">
        <f>(G57 + J56 +M55 +P54+S53+#REF!+V50+Y49 +AB48 + AE47 +AH46 +AK43+AN42+AQ41)/14</f>
        <v>#REF!</v>
      </c>
      <c r="CO57" t="e">
        <f>(G57 + J56+M55 +P54+S53+#REF!+V50)/7</f>
        <v>#REF!</v>
      </c>
      <c r="CP57">
        <f>(G57+ J56+M55)/3</f>
        <v>10.333333333333334</v>
      </c>
      <c r="CQ57" s="3" t="e">
        <f>F57+SUM(CM23:CM57)</f>
        <v>#REF!</v>
      </c>
      <c r="CR57" s="3" t="e">
        <f t="shared" si="60"/>
        <v>#REF!</v>
      </c>
      <c r="CS57" s="3" t="e">
        <f>F57+SUM(CN23:CN57)</f>
        <v>#REF!</v>
      </c>
      <c r="CT57" s="3" t="e">
        <f t="shared" si="55"/>
        <v>#REF!</v>
      </c>
      <c r="CU57" s="3" t="e">
        <f>F57+SUM(CO23:CO57)</f>
        <v>#REF!</v>
      </c>
      <c r="CV57" s="3" t="e">
        <f t="shared" si="56"/>
        <v>#REF!</v>
      </c>
      <c r="CW57" s="3">
        <f>+F57+SUM(CP23:CP57)</f>
        <v>114.33333333333334</v>
      </c>
      <c r="CX57" s="3">
        <f t="shared" si="57"/>
        <v>3212.3333333333335</v>
      </c>
    </row>
    <row r="58" spans="2:102" ht="15.5" customHeight="1">
      <c r="B58" s="7">
        <v>43955</v>
      </c>
      <c r="C58" s="122">
        <v>15</v>
      </c>
      <c r="D58" s="107">
        <f t="shared" si="58"/>
        <v>-42</v>
      </c>
      <c r="E58" s="61">
        <f t="shared" si="27"/>
        <v>3068</v>
      </c>
      <c r="F58" s="119">
        <v>57</v>
      </c>
      <c r="G58" s="61">
        <f t="shared" si="2"/>
        <v>21</v>
      </c>
      <c r="H58" s="66">
        <f t="shared" si="28"/>
        <v>2976</v>
      </c>
      <c r="I58" s="110">
        <v>36</v>
      </c>
      <c r="J58" s="66">
        <f t="shared" si="3"/>
        <v>8</v>
      </c>
      <c r="K58" s="66">
        <f t="shared" si="29"/>
        <v>2917</v>
      </c>
      <c r="L58" s="104">
        <v>28</v>
      </c>
      <c r="M58" s="66">
        <f t="shared" si="4"/>
        <v>9</v>
      </c>
      <c r="N58" s="61">
        <f t="shared" si="30"/>
        <v>2842</v>
      </c>
      <c r="O58" s="103">
        <v>19</v>
      </c>
      <c r="P58" s="61">
        <f t="shared" si="5"/>
        <v>16</v>
      </c>
      <c r="Q58" s="61">
        <f t="shared" si="31"/>
        <v>2761</v>
      </c>
      <c r="R58" s="102">
        <v>3</v>
      </c>
      <c r="S58" s="66">
        <f t="shared" si="6"/>
        <v>3</v>
      </c>
      <c r="T58" s="61"/>
      <c r="V58" s="66"/>
      <c r="W58" s="66"/>
      <c r="X58" s="94"/>
      <c r="Y58" s="61"/>
      <c r="Z58" s="61"/>
      <c r="AA58" s="93"/>
      <c r="AB58" s="61"/>
      <c r="AC58" s="61"/>
      <c r="AD58" s="92"/>
      <c r="AE58" s="66"/>
      <c r="AF58" s="66"/>
      <c r="AG58" s="89"/>
      <c r="AH58" s="61"/>
      <c r="AI58" s="66"/>
      <c r="AJ58" s="2"/>
      <c r="AK58" s="61"/>
      <c r="AL58" s="66"/>
      <c r="AM58" s="82"/>
      <c r="AN58" s="61"/>
      <c r="AO58" s="61"/>
      <c r="AP58" s="78"/>
      <c r="AQ58" s="61"/>
      <c r="AR58" s="66"/>
      <c r="AS58" s="75"/>
      <c r="AT58" s="66"/>
      <c r="AU58" s="66"/>
      <c r="AV58" s="72"/>
      <c r="AW58" s="72"/>
      <c r="AX58" s="61"/>
      <c r="AY58" s="71"/>
      <c r="AZ58" s="71"/>
      <c r="BA58" s="61"/>
      <c r="BB58" s="91"/>
      <c r="BC58" s="91"/>
      <c r="BD58" s="61"/>
      <c r="BF58" s="61"/>
      <c r="BG58" s="61"/>
      <c r="BH58" s="55"/>
      <c r="BL58" s="13"/>
      <c r="BM58" s="13"/>
      <c r="BN58" s="61"/>
      <c r="BO58" s="51"/>
      <c r="BP58" s="51"/>
      <c r="BT58" s="37"/>
      <c r="BU58" s="14"/>
      <c r="BV58" s="14"/>
      <c r="BW58" s="17"/>
      <c r="CF58">
        <v>2769</v>
      </c>
      <c r="CG58">
        <f t="shared" si="52"/>
        <v>90</v>
      </c>
      <c r="CI58">
        <f>SUM(CG55:CG66)/7</f>
        <v>64.857142857142861</v>
      </c>
      <c r="CK58" s="3">
        <f>G58 + J58 + M58 + P58</f>
        <v>54</v>
      </c>
      <c r="CL58">
        <v>4</v>
      </c>
      <c r="CM58" t="e">
        <f>(G58 + J57+M56 +P55+S54+#REF!+V51+Y50 +AB49 + AE48 +AH47 +AK44+AN43+AQ42+AT41+AW40+#REF!+AZ38+BC37+BF36+BI35+BL34+BO33+BR32 +BU31+BX30+CA29)/25</f>
        <v>#REF!</v>
      </c>
      <c r="CN58" t="e">
        <f>(G58 + J57 +M56 +P55+S54+#REF!+V51+Y50 +AB49 + AE48 +AH47 +AK44+AN43+AQ42)/14</f>
        <v>#REF!</v>
      </c>
      <c r="CO58" t="e">
        <f>(G58 + J57+M56 +P55+S54+#REF!+V51)/7</f>
        <v>#REF!</v>
      </c>
      <c r="CP58">
        <f>(G58+ J57+M56)/3</f>
        <v>13</v>
      </c>
      <c r="CQ58" s="3" t="e">
        <f>F58+SUM(CM24:CM58)</f>
        <v>#REF!</v>
      </c>
      <c r="CR58" s="3" t="e">
        <f t="shared" si="60"/>
        <v>#REF!</v>
      </c>
      <c r="CS58" s="3" t="e">
        <f>F58+SUM(CN24:CN58)</f>
        <v>#REF!</v>
      </c>
      <c r="CT58" s="3" t="e">
        <f t="shared" si="55"/>
        <v>#REF!</v>
      </c>
      <c r="CU58" s="3" t="e">
        <f>F58+SUM(CO24:CO58)</f>
        <v>#REF!</v>
      </c>
      <c r="CV58" s="3" t="e">
        <f t="shared" si="56"/>
        <v>#REF!</v>
      </c>
      <c r="CW58" s="3">
        <f>+F58+SUM(CP24:CP58)</f>
        <v>124.33333333333334</v>
      </c>
      <c r="CX58" s="3">
        <f t="shared" si="57"/>
        <v>3336.666666666667</v>
      </c>
    </row>
    <row r="59" spans="2:102" ht="15.5" customHeight="1">
      <c r="B59" s="7">
        <v>43956</v>
      </c>
      <c r="C59" s="123">
        <v>8</v>
      </c>
      <c r="D59" s="107">
        <f t="shared" si="58"/>
        <v>-29</v>
      </c>
      <c r="E59" s="61">
        <f t="shared" si="27"/>
        <v>3105</v>
      </c>
      <c r="F59" s="119">
        <v>37</v>
      </c>
      <c r="G59" s="61">
        <f t="shared" si="2"/>
        <v>5</v>
      </c>
      <c r="H59" s="66">
        <f t="shared" si="28"/>
        <v>3008</v>
      </c>
      <c r="I59" s="110">
        <v>32</v>
      </c>
      <c r="J59" s="66">
        <f t="shared" si="3"/>
        <v>14</v>
      </c>
      <c r="K59" s="66">
        <f t="shared" si="29"/>
        <v>2935</v>
      </c>
      <c r="L59" s="104">
        <v>18</v>
      </c>
      <c r="M59" s="66">
        <f t="shared" si="4"/>
        <v>14</v>
      </c>
      <c r="N59" s="61">
        <f t="shared" si="30"/>
        <v>2846</v>
      </c>
      <c r="O59" s="103">
        <v>4</v>
      </c>
      <c r="P59" s="61">
        <f t="shared" si="5"/>
        <v>4</v>
      </c>
      <c r="Q59" s="61"/>
      <c r="R59" s="102"/>
      <c r="S59" s="61"/>
      <c r="T59" s="61"/>
      <c r="V59" s="66"/>
      <c r="W59" s="66"/>
      <c r="X59" s="94"/>
      <c r="Y59" s="61"/>
      <c r="Z59" s="61"/>
      <c r="AA59" s="93"/>
      <c r="AB59" s="61"/>
      <c r="AC59" s="61"/>
      <c r="AD59" s="92"/>
      <c r="AE59" s="66"/>
      <c r="AF59" s="66"/>
      <c r="AG59" s="89"/>
      <c r="AH59" s="61"/>
      <c r="AI59" s="66"/>
      <c r="AJ59" s="2"/>
      <c r="AK59" s="61"/>
      <c r="AL59" s="66"/>
      <c r="AM59" s="82"/>
      <c r="AN59" s="61"/>
      <c r="AO59" s="61"/>
      <c r="AP59" s="78"/>
      <c r="AQ59" s="61"/>
      <c r="AR59" s="66"/>
      <c r="AS59" s="75"/>
      <c r="AT59" s="66"/>
      <c r="AU59" s="66"/>
      <c r="AV59" s="72"/>
      <c r="AW59" s="72"/>
      <c r="AX59" s="61"/>
      <c r="AY59" s="71"/>
      <c r="AZ59" s="71"/>
      <c r="BA59" s="61"/>
      <c r="BB59" s="101"/>
      <c r="BC59" s="101"/>
      <c r="BD59" s="61"/>
      <c r="BF59" s="61"/>
      <c r="BG59" s="61"/>
      <c r="BH59" s="55"/>
      <c r="BL59" s="13"/>
      <c r="BM59" s="13"/>
      <c r="BN59" s="61"/>
      <c r="BO59" s="51"/>
      <c r="BP59" s="51"/>
      <c r="BT59" s="37"/>
      <c r="BU59" s="14"/>
      <c r="BV59" s="14"/>
      <c r="BW59" s="17"/>
      <c r="CF59">
        <v>2854</v>
      </c>
      <c r="CG59">
        <f t="shared" si="52"/>
        <v>85</v>
      </c>
      <c r="CI59">
        <f>SUM(CG56:CG67)/7</f>
        <v>55.285714285714285</v>
      </c>
      <c r="CK59" s="3">
        <f>G59 + J59 + M59 + P59</f>
        <v>37</v>
      </c>
      <c r="CL59">
        <v>3</v>
      </c>
      <c r="CM59" t="e">
        <f>(G59 + J58+M57 +P56+S55+#REF!+V52+Y51 +AB50 + AE49 +AH48 +AK45+AN44+AQ43+AT42+AW41+#REF!+AZ39+BC38+BF37+BI36+BL35+BO34+BR33 +BU32+BX31+CA30)/25</f>
        <v>#REF!</v>
      </c>
      <c r="CN59" t="e">
        <f>(G59 + J58 +M57 +P56+S55+#REF!+V52+Y51 +AB50 + AE49 +AH48 +AK45+AN44+AQ43)/14</f>
        <v>#REF!</v>
      </c>
      <c r="CO59" t="e">
        <f>(G59 + J58+M57 +P56+S55+#REF!+V52)/7</f>
        <v>#REF!</v>
      </c>
      <c r="CP59">
        <f>(G59+ J58+M57)/3</f>
        <v>6</v>
      </c>
      <c r="CQ59" s="3" t="e">
        <f>F59+SUM(CM25:CM59)</f>
        <v>#REF!</v>
      </c>
      <c r="CR59" s="3" t="e">
        <f t="shared" si="60"/>
        <v>#REF!</v>
      </c>
      <c r="CS59" s="3" t="e">
        <f>F59+SUM(CN25:CN59)</f>
        <v>#REF!</v>
      </c>
      <c r="CT59" s="3" t="e">
        <f t="shared" si="55"/>
        <v>#REF!</v>
      </c>
      <c r="CU59" s="3" t="e">
        <f>F59+SUM(CO25:CO59)</f>
        <v>#REF!</v>
      </c>
      <c r="CV59" s="3" t="e">
        <f t="shared" si="56"/>
        <v>#REF!</v>
      </c>
      <c r="CW59" s="3">
        <f>+F59+SUM(CP25:CP59)</f>
        <v>110.33333333333334</v>
      </c>
      <c r="CX59" s="3">
        <f t="shared" si="57"/>
        <v>3447.0000000000005</v>
      </c>
    </row>
    <row r="60" spans="2:102" ht="15.5" customHeight="1">
      <c r="B60" s="7">
        <v>43957</v>
      </c>
      <c r="C60" s="123">
        <v>6</v>
      </c>
      <c r="D60" s="107">
        <f t="shared" si="58"/>
        <v>-26</v>
      </c>
      <c r="E60" s="61">
        <f t="shared" si="27"/>
        <v>3137</v>
      </c>
      <c r="F60" s="119">
        <v>32</v>
      </c>
      <c r="G60" s="61">
        <f t="shared" si="2"/>
        <v>11</v>
      </c>
      <c r="H60" s="66">
        <f t="shared" si="28"/>
        <v>3029</v>
      </c>
      <c r="I60" s="110">
        <v>21</v>
      </c>
      <c r="J60" s="66">
        <f t="shared" si="3"/>
        <v>20</v>
      </c>
      <c r="K60" s="66">
        <f t="shared" si="29"/>
        <v>2936</v>
      </c>
      <c r="L60" s="104">
        <v>1</v>
      </c>
      <c r="M60" s="66">
        <f t="shared" si="4"/>
        <v>1</v>
      </c>
      <c r="N60" s="61"/>
      <c r="O60" s="103"/>
      <c r="P60" s="61"/>
      <c r="Q60" s="61"/>
      <c r="R60" s="102"/>
      <c r="S60" s="61"/>
      <c r="T60" s="61"/>
      <c r="V60" s="66"/>
      <c r="W60" s="66"/>
      <c r="X60" s="94"/>
      <c r="Y60" s="61"/>
      <c r="Z60" s="61"/>
      <c r="AA60" s="93"/>
      <c r="AB60" s="61"/>
      <c r="AC60" s="61"/>
      <c r="AD60" s="92"/>
      <c r="AE60" s="66"/>
      <c r="AF60" s="66"/>
      <c r="AG60" s="89"/>
      <c r="AH60" s="61"/>
      <c r="AI60" s="66"/>
      <c r="AJ60" s="2"/>
      <c r="AK60" s="61"/>
      <c r="AL60" s="66"/>
      <c r="AM60" s="82"/>
      <c r="AN60" s="61"/>
      <c r="AO60" s="61"/>
      <c r="AP60" s="78"/>
      <c r="AQ60" s="61"/>
      <c r="AR60" s="66"/>
      <c r="AS60" s="75"/>
      <c r="AT60" s="66"/>
      <c r="AU60" s="66"/>
      <c r="AV60" s="72"/>
      <c r="AW60" s="72"/>
      <c r="AX60" s="61"/>
      <c r="AY60" s="71"/>
      <c r="AZ60" s="71"/>
      <c r="BA60" s="61"/>
      <c r="BB60" s="101"/>
      <c r="BC60" s="101"/>
      <c r="BD60" s="61"/>
      <c r="BF60" s="61"/>
      <c r="BG60" s="61"/>
      <c r="BH60" s="55"/>
      <c r="BL60" s="13"/>
      <c r="BM60" s="13"/>
      <c r="BN60" s="61"/>
      <c r="BO60" s="51"/>
      <c r="BP60" s="51"/>
      <c r="BT60" s="37"/>
      <c r="BU60" s="14"/>
      <c r="BV60" s="14"/>
      <c r="BW60" s="17"/>
      <c r="CF60">
        <v>2941</v>
      </c>
      <c r="CG60">
        <f t="shared" si="52"/>
        <v>87</v>
      </c>
      <c r="CI60">
        <f>SUM(CG57:CG68)/7</f>
        <v>53</v>
      </c>
      <c r="CK60" s="3">
        <f>G60 + J60 + M60 + P60</f>
        <v>32</v>
      </c>
      <c r="CL60">
        <v>2</v>
      </c>
      <c r="CM60" t="e">
        <f>(G60 + J59+M58 +P57+S56+#REF!+V53+Y52 +AB51 + AE50 +AH49 +AK46+AN45+AQ44+AT43+AW42+#REF!+AZ40+BC39+BF38+BI37+BL36+BO35+BR34 +BU33+BX32+CA31)/25</f>
        <v>#REF!</v>
      </c>
      <c r="CN60" t="e">
        <f>(G60 + J59 +M58 +P57+S56+#REF!+V53+Y52 +AB51 + AE50 +AH49 +AK46+AN45+AQ44)/14</f>
        <v>#REF!</v>
      </c>
      <c r="CO60" t="e">
        <f>(G60 + J59+M58 +P57+S56+#REF!+V53)/7</f>
        <v>#REF!</v>
      </c>
      <c r="CP60">
        <f>(G60+ J59+M58)/3</f>
        <v>11.333333333333334</v>
      </c>
      <c r="CQ60" s="3" t="e">
        <f>F60+SUM(CM26:CM60)</f>
        <v>#REF!</v>
      </c>
      <c r="CR60" s="3" t="e">
        <f t="shared" si="60"/>
        <v>#REF!</v>
      </c>
      <c r="CS60" s="3" t="e">
        <f>F60+SUM(CN26:CN60)</f>
        <v>#REF!</v>
      </c>
      <c r="CT60" s="3" t="e">
        <f t="shared" si="55"/>
        <v>#REF!</v>
      </c>
      <c r="CU60" s="3" t="e">
        <f>F60+SUM(CO26:CO60)</f>
        <v>#REF!</v>
      </c>
      <c r="CV60" s="3" t="e">
        <f t="shared" si="56"/>
        <v>#REF!</v>
      </c>
      <c r="CW60" s="3">
        <f>+F60+SUM(CP26:CP60)</f>
        <v>116.66666666666667</v>
      </c>
      <c r="CX60" s="3">
        <f t="shared" si="57"/>
        <v>3563.666666666667</v>
      </c>
    </row>
    <row r="61" spans="2:102" ht="15.5" customHeight="1">
      <c r="B61" s="7">
        <v>43958</v>
      </c>
      <c r="C61" s="13"/>
      <c r="D61" s="107"/>
      <c r="E61" s="61">
        <f t="shared" si="27"/>
        <v>3158</v>
      </c>
      <c r="F61" s="119">
        <v>21</v>
      </c>
      <c r="G61" s="61">
        <f t="shared" si="2"/>
        <v>15</v>
      </c>
      <c r="H61" s="66">
        <f t="shared" si="28"/>
        <v>3035</v>
      </c>
      <c r="I61" s="110">
        <v>6</v>
      </c>
      <c r="J61" s="66">
        <f>I61-L61</f>
        <v>6</v>
      </c>
      <c r="K61" s="66"/>
      <c r="L61" s="109"/>
      <c r="M61" s="66"/>
      <c r="N61" s="61"/>
      <c r="O61" s="103"/>
      <c r="P61" s="61"/>
      <c r="Q61" s="61"/>
      <c r="R61" s="102"/>
      <c r="S61" s="61"/>
      <c r="T61" s="61"/>
      <c r="V61" s="66"/>
      <c r="W61" s="66"/>
      <c r="X61" s="94"/>
      <c r="Y61" s="61"/>
      <c r="Z61" s="61"/>
      <c r="AA61" s="93"/>
      <c r="AB61" s="61"/>
      <c r="AC61" s="61"/>
      <c r="AD61" s="92"/>
      <c r="AE61" s="66"/>
      <c r="AF61" s="66"/>
      <c r="AG61" s="89"/>
      <c r="AH61" s="61"/>
      <c r="AI61" s="66"/>
      <c r="AJ61" s="2"/>
      <c r="AK61" s="61"/>
      <c r="AL61" s="66"/>
      <c r="AM61" s="82"/>
      <c r="AN61" s="61"/>
      <c r="AO61" s="61"/>
      <c r="AP61" s="78"/>
      <c r="AQ61" s="61"/>
      <c r="AR61" s="66"/>
      <c r="AS61" s="75"/>
      <c r="AT61" s="66"/>
      <c r="AU61" s="66"/>
      <c r="AV61" s="72"/>
      <c r="AW61" s="72"/>
      <c r="AX61" s="61"/>
      <c r="AY61" s="71"/>
      <c r="AZ61" s="71"/>
      <c r="BA61" s="61"/>
      <c r="BB61" s="109"/>
      <c r="BC61" s="109"/>
      <c r="BD61" s="61"/>
      <c r="BF61" s="61"/>
      <c r="BG61" s="61"/>
      <c r="BH61" s="55"/>
      <c r="BL61" s="13"/>
      <c r="BM61" s="13"/>
      <c r="BN61" s="61"/>
      <c r="BO61" s="51"/>
      <c r="BP61" s="51"/>
      <c r="BT61" s="37"/>
      <c r="BU61" s="14"/>
      <c r="BV61" s="14"/>
      <c r="BW61" s="17"/>
      <c r="CF61">
        <v>3040</v>
      </c>
      <c r="CG61">
        <f t="shared" si="52"/>
        <v>99</v>
      </c>
      <c r="CI61">
        <f>SUM(CG58:CG69)/7</f>
        <v>51.571428571428569</v>
      </c>
      <c r="CK61" s="3">
        <f>G61 + J61 + M61 + P61</f>
        <v>21</v>
      </c>
      <c r="CL61">
        <v>1</v>
      </c>
      <c r="CM61" t="e">
        <f>(G61 + J60+M59 +P58+S57+#REF!+V54+Y53 +AB52 + AE51 +AH50 +AK47+AN46+AQ45+AT44+AW43+#REF!+AZ41+BC40+BF39+BI38+BL37+BO36+BR35 +BU34+BX33+CA32)/25</f>
        <v>#REF!</v>
      </c>
      <c r="CN61" t="e">
        <f>(G61 + J60 +M59 +P58+S57+#REF!+V54+Y53 +AB52 + AE51 +AH50 +AK47+AN46+AQ45)/14</f>
        <v>#REF!</v>
      </c>
      <c r="CO61" t="e">
        <f>(G61 + J60+M59 +P58+S57+#REF!+V54)/7</f>
        <v>#REF!</v>
      </c>
      <c r="CP61">
        <f>(G61+ J60+M59)/3</f>
        <v>16.333333333333332</v>
      </c>
      <c r="CQ61" s="3" t="e">
        <f>F61+SUM(CM27:CM61)</f>
        <v>#REF!</v>
      </c>
      <c r="CR61" s="3" t="e">
        <f t="shared" si="60"/>
        <v>#REF!</v>
      </c>
      <c r="CS61" s="3" t="e">
        <f>F61+SUM(CN27:CN61)</f>
        <v>#REF!</v>
      </c>
      <c r="CT61" s="3" t="e">
        <f t="shared" si="55"/>
        <v>#REF!</v>
      </c>
      <c r="CU61" s="3" t="e">
        <f>F61+SUM(CO27:CO61)</f>
        <v>#REF!</v>
      </c>
      <c r="CV61" s="3" t="e">
        <f t="shared" si="56"/>
        <v>#REF!</v>
      </c>
      <c r="CW61" s="3">
        <f>+F61+SUM(CP27:CP61)</f>
        <v>122</v>
      </c>
      <c r="CX61" s="3">
        <f t="shared" si="57"/>
        <v>3685.666666666667</v>
      </c>
    </row>
    <row r="62" spans="2:102" ht="15.5" customHeight="1">
      <c r="B62" s="7">
        <v>43959</v>
      </c>
      <c r="C62" s="13"/>
      <c r="D62" s="107"/>
      <c r="E62" s="61">
        <f t="shared" si="27"/>
        <v>3162</v>
      </c>
      <c r="F62" s="119">
        <v>4</v>
      </c>
      <c r="G62" s="61">
        <f t="shared" si="2"/>
        <v>4</v>
      </c>
      <c r="H62" s="66"/>
      <c r="I62" s="110"/>
      <c r="J62" s="66"/>
      <c r="K62" s="66"/>
      <c r="L62" s="110"/>
      <c r="M62" s="66"/>
      <c r="N62" s="61"/>
      <c r="O62" s="103"/>
      <c r="P62" s="61"/>
      <c r="Q62" s="61"/>
      <c r="R62" s="102"/>
      <c r="S62" s="61"/>
      <c r="T62" s="61"/>
      <c r="V62" s="66"/>
      <c r="W62" s="66"/>
      <c r="X62" s="94"/>
      <c r="Y62" s="61"/>
      <c r="Z62" s="61"/>
      <c r="AA62" s="93"/>
      <c r="AB62" s="61"/>
      <c r="AC62" s="61"/>
      <c r="AD62" s="92"/>
      <c r="AE62" s="66"/>
      <c r="AF62" s="66"/>
      <c r="AG62" s="89"/>
      <c r="AH62" s="61"/>
      <c r="AI62" s="66"/>
      <c r="AJ62" s="2"/>
      <c r="AK62" s="61"/>
      <c r="AL62" s="66"/>
      <c r="AM62" s="82"/>
      <c r="AN62" s="61"/>
      <c r="AO62" s="61"/>
      <c r="AP62" s="78"/>
      <c r="AQ62" s="61"/>
      <c r="AR62" s="66"/>
      <c r="AS62" s="75"/>
      <c r="AT62" s="66"/>
      <c r="AU62" s="66"/>
      <c r="AV62" s="72"/>
      <c r="AW62" s="72"/>
      <c r="AX62" s="61"/>
      <c r="AY62" s="71"/>
      <c r="AZ62" s="71"/>
      <c r="BA62" s="61"/>
      <c r="BB62" s="110"/>
      <c r="BC62" s="110"/>
      <c r="BD62" s="61"/>
      <c r="BF62" s="61"/>
      <c r="BG62" s="61"/>
      <c r="BH62" s="55"/>
      <c r="BL62" s="13"/>
      <c r="BM62" s="13"/>
      <c r="BN62" s="61"/>
      <c r="BO62" s="51"/>
      <c r="BP62" s="51"/>
      <c r="BT62" s="37"/>
      <c r="BU62" s="14"/>
      <c r="BV62" s="14"/>
      <c r="BW62" s="17"/>
      <c r="CK62" s="3">
        <f>G62 + J62 + M62 + P62</f>
        <v>4</v>
      </c>
      <c r="CQ62" s="49"/>
    </row>
    <row r="63" spans="2:102" ht="15.5" customHeight="1">
      <c r="B63" s="7">
        <v>43960</v>
      </c>
      <c r="C63" s="13"/>
      <c r="D63" s="107"/>
      <c r="E63" s="61"/>
      <c r="F63" s="119"/>
      <c r="G63" s="61"/>
      <c r="H63" s="66"/>
      <c r="I63" s="110"/>
      <c r="J63" s="66"/>
      <c r="K63" s="66"/>
      <c r="L63" s="110"/>
      <c r="M63" s="66"/>
      <c r="N63" s="61"/>
      <c r="O63" s="103"/>
      <c r="P63" s="61"/>
      <c r="Q63" s="61"/>
      <c r="R63" s="102"/>
      <c r="S63" s="61"/>
      <c r="T63" s="61"/>
      <c r="V63" s="66"/>
      <c r="W63" s="66"/>
      <c r="X63" s="94"/>
      <c r="Y63" s="61"/>
      <c r="Z63" s="61"/>
      <c r="AA63" s="93"/>
      <c r="AB63" s="61"/>
      <c r="AC63" s="61"/>
      <c r="AD63" s="92"/>
      <c r="AE63" s="66"/>
      <c r="AF63" s="66"/>
      <c r="AG63" s="89"/>
      <c r="AH63" s="61"/>
      <c r="AI63" s="66"/>
      <c r="AJ63" s="2"/>
      <c r="AK63" s="61"/>
      <c r="AL63" s="66"/>
      <c r="AM63" s="82"/>
      <c r="AN63" s="61"/>
      <c r="AO63" s="61"/>
      <c r="AP63" s="78"/>
      <c r="AQ63" s="61"/>
      <c r="AR63" s="66"/>
      <c r="AS63" s="75"/>
      <c r="AT63" s="66"/>
      <c r="AU63" s="66"/>
      <c r="AV63" s="72"/>
      <c r="AW63" s="72"/>
      <c r="AX63" s="61"/>
      <c r="AY63" s="71"/>
      <c r="AZ63" s="71"/>
      <c r="BA63" s="61"/>
      <c r="BB63" s="110"/>
      <c r="BC63" s="110"/>
      <c r="BD63" s="61"/>
      <c r="BF63" s="61"/>
      <c r="BG63" s="61"/>
      <c r="BH63" s="55"/>
      <c r="BL63" s="13"/>
      <c r="BM63" s="13"/>
      <c r="BN63" s="61"/>
      <c r="BO63" s="51"/>
      <c r="BP63" s="51"/>
      <c r="BT63" s="37"/>
      <c r="BU63" s="14"/>
      <c r="BV63" s="14"/>
      <c r="BW63" s="17"/>
      <c r="CK63" s="3"/>
      <c r="CQ63" s="49"/>
    </row>
    <row r="64" spans="2:102" ht="15.5" customHeight="1">
      <c r="B64" s="7">
        <v>43961</v>
      </c>
      <c r="C64" s="13"/>
      <c r="D64" s="107"/>
      <c r="E64" s="61"/>
      <c r="F64" s="119"/>
      <c r="G64" s="61"/>
      <c r="H64" s="66"/>
      <c r="I64" s="120"/>
      <c r="J64" s="66"/>
      <c r="K64" s="66"/>
      <c r="L64" s="120"/>
      <c r="M64" s="66"/>
      <c r="N64" s="61"/>
      <c r="O64" s="103"/>
      <c r="P64" s="61"/>
      <c r="Q64" s="61"/>
      <c r="R64" s="102"/>
      <c r="S64" s="61"/>
      <c r="T64" s="61"/>
      <c r="V64" s="66"/>
      <c r="W64" s="66"/>
      <c r="X64" s="94"/>
      <c r="Y64" s="61"/>
      <c r="Z64" s="61"/>
      <c r="AA64" s="93"/>
      <c r="AB64" s="61"/>
      <c r="AC64" s="61"/>
      <c r="AD64" s="92"/>
      <c r="AE64" s="66"/>
      <c r="AF64" s="66"/>
      <c r="AG64" s="89"/>
      <c r="AH64" s="61"/>
      <c r="AI64" s="66"/>
      <c r="AJ64" s="2"/>
      <c r="AK64" s="61"/>
      <c r="AL64" s="66"/>
      <c r="AM64" s="82"/>
      <c r="AN64" s="61"/>
      <c r="AO64" s="61"/>
      <c r="AP64" s="78"/>
      <c r="AQ64" s="61"/>
      <c r="AR64" s="66"/>
      <c r="AS64" s="75"/>
      <c r="AT64" s="66"/>
      <c r="AU64" s="66"/>
      <c r="AV64" s="72"/>
      <c r="AW64" s="72"/>
      <c r="AX64" s="61"/>
      <c r="AY64" s="71"/>
      <c r="AZ64" s="71"/>
      <c r="BA64" s="61"/>
      <c r="BB64" s="120"/>
      <c r="BC64" s="120"/>
      <c r="BD64" s="61"/>
      <c r="BF64" s="61"/>
      <c r="BG64" s="61"/>
      <c r="BH64" s="55"/>
      <c r="BL64" s="13"/>
      <c r="BM64" s="13"/>
      <c r="BN64" s="61"/>
      <c r="BO64" s="51"/>
      <c r="BP64" s="51"/>
      <c r="BT64" s="37"/>
      <c r="BU64" s="14"/>
      <c r="BV64" s="14"/>
      <c r="BW64" s="17"/>
      <c r="CK64" s="3"/>
      <c r="CQ64" s="49"/>
    </row>
    <row r="65" spans="1:89">
      <c r="B65" s="8" t="s">
        <v>50</v>
      </c>
      <c r="C65" s="65"/>
      <c r="D65" s="65"/>
      <c r="E65" s="61">
        <f>F65+E62</f>
        <v>3175</v>
      </c>
      <c r="F65" s="119">
        <v>13</v>
      </c>
      <c r="G65" s="61"/>
      <c r="H65" s="62"/>
      <c r="I65" s="62">
        <v>5</v>
      </c>
      <c r="J65" s="62"/>
      <c r="K65" s="62"/>
      <c r="L65" s="104">
        <v>5</v>
      </c>
      <c r="M65" s="62"/>
      <c r="N65" s="62"/>
      <c r="O65" s="103">
        <v>8</v>
      </c>
      <c r="P65" s="62"/>
      <c r="Q65" s="62"/>
      <c r="R65" s="102">
        <v>8</v>
      </c>
      <c r="S65" s="61"/>
      <c r="T65" s="62"/>
      <c r="U65" s="95">
        <v>10</v>
      </c>
      <c r="V65" s="62"/>
      <c r="W65" s="62"/>
      <c r="X65" s="94">
        <v>10</v>
      </c>
      <c r="Y65" s="62"/>
      <c r="Z65" s="62"/>
      <c r="AA65" s="93">
        <v>13</v>
      </c>
      <c r="AB65" s="62"/>
      <c r="AC65" s="62"/>
      <c r="AD65" s="92">
        <v>18</v>
      </c>
      <c r="AE65" s="62"/>
      <c r="AF65" s="62"/>
      <c r="AG65" s="89">
        <v>21</v>
      </c>
      <c r="AH65" s="62"/>
      <c r="AI65" s="62"/>
      <c r="AJ65" s="91">
        <v>20</v>
      </c>
      <c r="AK65" s="61"/>
      <c r="AL65" s="62"/>
      <c r="AM65" s="82">
        <v>15</v>
      </c>
      <c r="AN65" s="62"/>
      <c r="AO65" s="62"/>
      <c r="AP65" s="78">
        <v>18</v>
      </c>
      <c r="AQ65" s="62"/>
      <c r="AR65" s="75">
        <v>19</v>
      </c>
      <c r="AS65" s="62"/>
      <c r="AT65" s="62"/>
      <c r="AU65" s="72">
        <v>20</v>
      </c>
      <c r="AV65" s="72"/>
      <c r="AW65" s="65"/>
      <c r="AX65" s="71">
        <v>19</v>
      </c>
      <c r="AY65" s="71"/>
      <c r="AZ65" s="65"/>
      <c r="BA65" s="68">
        <v>17</v>
      </c>
      <c r="BB65" s="68"/>
      <c r="BC65" s="65"/>
      <c r="BD65" s="59">
        <v>18</v>
      </c>
      <c r="BE65" s="62"/>
      <c r="BF65" s="62"/>
      <c r="BG65" s="2">
        <v>18</v>
      </c>
      <c r="BH65" s="2"/>
      <c r="BI65" s="55"/>
      <c r="BJ65" s="55"/>
      <c r="BK65" s="52">
        <v>13</v>
      </c>
      <c r="BL65" s="52"/>
      <c r="BM65" s="52"/>
      <c r="BN65" s="51">
        <v>13</v>
      </c>
      <c r="BO65" s="51"/>
      <c r="BP65" s="30">
        <v>13</v>
      </c>
      <c r="BQ65" s="37"/>
      <c r="BR65" s="37"/>
      <c r="BS65" s="37"/>
      <c r="BT65" s="14">
        <v>13</v>
      </c>
      <c r="BU65" s="17"/>
      <c r="BV65" s="17"/>
      <c r="BW65" s="2">
        <v>12</v>
      </c>
      <c r="BZ65" s="5">
        <v>24</v>
      </c>
      <c r="CA65" s="5"/>
      <c r="CK65" s="3">
        <f>G65 + J65 + M65 + P65</f>
        <v>0</v>
      </c>
    </row>
    <row r="66" spans="1:89">
      <c r="B66" s="81" t="s">
        <v>48</v>
      </c>
      <c r="C66" s="81"/>
      <c r="D66" s="81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1"/>
      <c r="V66" s="83"/>
      <c r="W66" s="83"/>
      <c r="X66" s="81"/>
      <c r="Y66" s="83"/>
      <c r="Z66" s="83"/>
      <c r="AA66" s="81"/>
      <c r="AB66" s="83"/>
      <c r="AC66" s="83"/>
      <c r="AD66" s="83"/>
      <c r="AE66" s="83"/>
      <c r="AF66" s="83"/>
      <c r="AG66" s="81"/>
      <c r="AH66" s="83"/>
      <c r="AI66" s="83"/>
      <c r="AJ66" s="81"/>
      <c r="AK66" s="83"/>
      <c r="AL66" s="83"/>
      <c r="AM66" s="81"/>
      <c r="AN66" s="83"/>
      <c r="AO66" s="26">
        <f>SUM(AP4:AP46)+AP65</f>
        <v>1937</v>
      </c>
      <c r="AP66" s="26"/>
      <c r="AQ66" s="26"/>
      <c r="AR66" s="26">
        <f>SUM(AS4:AS46)+AS65</f>
        <v>1746</v>
      </c>
      <c r="AS66" s="26"/>
      <c r="AT66" s="26"/>
      <c r="AU66" s="26">
        <f>SUM(AV4:AV46)+AV65</f>
        <v>1560</v>
      </c>
      <c r="AV66" s="26"/>
      <c r="AW66" s="26"/>
      <c r="AX66" s="26">
        <f>SUM(AY4:AY46)+AY65</f>
        <v>1492</v>
      </c>
      <c r="AY66" s="26"/>
      <c r="AZ66" s="26"/>
      <c r="BA66" s="26">
        <f>SUM(BB4:BB46)+BB65</f>
        <v>1383</v>
      </c>
      <c r="BB66" s="26"/>
      <c r="BC66" s="26"/>
      <c r="BD66" s="26">
        <f>SUM(BE4:BE46)+BE65</f>
        <v>1315</v>
      </c>
      <c r="BE66" s="26"/>
      <c r="BF66" s="26"/>
      <c r="BG66" s="26">
        <f>SUM(BH4:BH46)+BH65</f>
        <v>1185</v>
      </c>
      <c r="BH66" s="26"/>
      <c r="BI66" s="26"/>
      <c r="BJ66" s="26"/>
      <c r="BK66" s="26"/>
      <c r="BL66" s="26">
        <f>SUM(BN4:BN46)+BN65</f>
        <v>919</v>
      </c>
      <c r="BM66" s="26"/>
      <c r="BN66" s="26"/>
      <c r="BO66" s="26"/>
      <c r="BP66" s="26">
        <f>SUM(BQ4:BQ46)+BQ65</f>
        <v>886</v>
      </c>
      <c r="BQ66" s="26">
        <f>SUM(BT4:BT46)+BT65</f>
        <v>887</v>
      </c>
      <c r="BR66" s="26"/>
      <c r="BS66" s="26"/>
      <c r="BT66" s="26"/>
      <c r="BU66" s="26">
        <f>SUM(BW4:BW46)+BW65</f>
        <v>869</v>
      </c>
      <c r="BV66" s="26"/>
      <c r="BW66" s="26"/>
      <c r="BX66" s="26">
        <f>SUM(BZ4:BZ46)+BZ65</f>
        <v>805</v>
      </c>
      <c r="BY66" s="26"/>
      <c r="BZ66" s="26"/>
      <c r="CA66" s="26"/>
      <c r="CB66" s="26">
        <f>SUM(CC4:CC46)+CC65</f>
        <v>663</v>
      </c>
      <c r="CC66" s="26"/>
      <c r="CD66" s="26"/>
    </row>
    <row r="67" spans="1:89">
      <c r="B67" s="9"/>
      <c r="C67" s="9"/>
      <c r="D67" s="9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9"/>
      <c r="V67" s="73"/>
      <c r="W67" s="73"/>
      <c r="X67" s="9"/>
      <c r="Y67" s="73"/>
      <c r="Z67" s="73"/>
      <c r="AA67" s="9"/>
      <c r="AB67" s="73"/>
      <c r="AC67" s="73"/>
      <c r="AD67" s="73"/>
      <c r="AE67" s="73"/>
      <c r="AF67" s="73"/>
      <c r="AG67" s="9"/>
      <c r="AH67" s="73"/>
      <c r="AI67" s="73"/>
      <c r="AJ67" s="9"/>
      <c r="AK67" s="73"/>
      <c r="AL67" s="73"/>
      <c r="AM67" s="9"/>
      <c r="AN67" s="73"/>
      <c r="AO67" s="73"/>
      <c r="AP67" s="26"/>
      <c r="AQ67" s="7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9"/>
      <c r="BJ67" s="9"/>
      <c r="BK67" s="9"/>
      <c r="BL67" s="9"/>
      <c r="BM67" s="9"/>
      <c r="BN67" s="26"/>
      <c r="BO67" s="20"/>
      <c r="BP67" s="3"/>
      <c r="BQ67" s="18"/>
      <c r="BR67" s="18"/>
      <c r="BS67" s="18"/>
      <c r="BT67" s="3"/>
      <c r="BU67" s="3"/>
      <c r="BV67" s="3"/>
      <c r="BW67" s="3"/>
      <c r="BX67" s="3"/>
      <c r="BY67" s="3"/>
    </row>
    <row r="68" spans="1:89">
      <c r="B68" s="10"/>
      <c r="C68" s="10"/>
      <c r="D68" s="10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10"/>
      <c r="V68" s="74"/>
      <c r="W68" s="74"/>
      <c r="X68" s="10"/>
      <c r="Y68" s="74"/>
      <c r="Z68" s="74"/>
      <c r="AA68" s="10"/>
      <c r="AB68" s="74"/>
      <c r="AC68" s="74"/>
      <c r="AD68" s="74"/>
      <c r="AE68" s="74"/>
      <c r="AF68" s="74"/>
      <c r="AG68" s="10"/>
      <c r="AH68" s="74"/>
      <c r="AI68" s="74"/>
      <c r="AJ68" s="10"/>
      <c r="AK68" s="74"/>
      <c r="AL68" s="74"/>
      <c r="AM68" s="10"/>
      <c r="AN68" s="74"/>
      <c r="AO68" s="74"/>
      <c r="AP68" s="74"/>
      <c r="AQ68" s="10"/>
      <c r="AR68" s="74">
        <f>SUM(AT41:AT43)/SUM(AS41:AS43)</f>
        <v>0.53846153846153844</v>
      </c>
      <c r="AS68" s="74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9"/>
      <c r="BQ68" s="19"/>
      <c r="BR68" s="19"/>
      <c r="BS68" s="19"/>
      <c r="BT68" s="15"/>
      <c r="BU68" s="3"/>
      <c r="BV68" s="3"/>
      <c r="BW68"/>
    </row>
    <row r="69" spans="1:89">
      <c r="B69" s="10"/>
      <c r="C69" s="10"/>
      <c r="D69" s="10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10"/>
      <c r="V69" s="74"/>
      <c r="W69" s="74"/>
      <c r="X69" s="10"/>
      <c r="Y69" s="74"/>
      <c r="Z69" s="74"/>
      <c r="AA69" s="10"/>
      <c r="AB69" s="74"/>
      <c r="AC69" s="74"/>
      <c r="AD69" s="74"/>
      <c r="AE69" s="74"/>
      <c r="AF69" s="74"/>
      <c r="AG69" s="10"/>
      <c r="AH69" s="74"/>
      <c r="AI69" s="74"/>
      <c r="AJ69" s="10"/>
      <c r="AK69" s="74"/>
      <c r="AL69" s="74"/>
      <c r="AM69" s="10"/>
      <c r="AN69" s="74"/>
      <c r="AO69" s="74"/>
      <c r="AP69" s="10"/>
      <c r="AQ69" s="74"/>
      <c r="AR69" s="74"/>
      <c r="AS69" s="10"/>
      <c r="AT69" s="74"/>
      <c r="AU69" s="74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9"/>
      <c r="BU69" s="19"/>
      <c r="BV69" s="19"/>
      <c r="BW69" s="19"/>
      <c r="BX69" s="3"/>
      <c r="BY69" s="3"/>
    </row>
    <row r="70" spans="1:89">
      <c r="B70" s="10"/>
      <c r="C70" s="10"/>
      <c r="D70" s="10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10"/>
      <c r="V70" s="74"/>
      <c r="W70" s="74"/>
      <c r="X70" s="10"/>
      <c r="Y70" s="74"/>
      <c r="Z70" t="s">
        <v>55</v>
      </c>
      <c r="AA70" s="10"/>
      <c r="AB70" s="74"/>
      <c r="AC70" s="74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9"/>
      <c r="AZ70" s="21"/>
      <c r="BA70" s="15"/>
      <c r="BB70" s="3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</row>
    <row r="71" spans="1:89">
      <c r="A71" s="79"/>
      <c r="B71" s="6">
        <v>2019</v>
      </c>
      <c r="Z71" s="15" t="s">
        <v>54</v>
      </c>
      <c r="AA71" s="6">
        <v>2020</v>
      </c>
      <c r="AB71" t="s">
        <v>55</v>
      </c>
      <c r="AC71"/>
      <c r="AD71"/>
      <c r="AE71"/>
      <c r="AF71" s="6">
        <v>2019</v>
      </c>
      <c r="AH71"/>
      <c r="AI71"/>
      <c r="AJ71"/>
      <c r="AK71"/>
      <c r="AL71"/>
      <c r="AM71" s="6">
        <v>2020</v>
      </c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</row>
    <row r="72" spans="1:89">
      <c r="B72" s="6" t="s">
        <v>53</v>
      </c>
      <c r="Z72" s="34">
        <v>10</v>
      </c>
      <c r="AA72" t="s">
        <v>53</v>
      </c>
      <c r="AB72" t="s">
        <v>54</v>
      </c>
      <c r="AC72"/>
      <c r="AD72" t="s">
        <v>56</v>
      </c>
      <c r="AE72" t="s">
        <v>57</v>
      </c>
      <c r="AF72"/>
      <c r="AG72" t="s">
        <v>54</v>
      </c>
      <c r="AH72" t="s">
        <v>57</v>
      </c>
      <c r="AI72"/>
      <c r="AJ72" t="s">
        <v>53</v>
      </c>
      <c r="AK72" t="s">
        <v>57</v>
      </c>
      <c r="AL72"/>
      <c r="AM72" t="s">
        <v>54</v>
      </c>
      <c r="AN72" t="s">
        <v>57</v>
      </c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</row>
    <row r="73" spans="1:89">
      <c r="B73" s="33">
        <v>26</v>
      </c>
      <c r="C73" s="42"/>
      <c r="D73" s="42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42"/>
      <c r="V73" s="79"/>
      <c r="W73" s="79"/>
      <c r="X73" s="42"/>
      <c r="Y73" s="79"/>
      <c r="Z73" s="34">
        <v>10</v>
      </c>
      <c r="AA73" s="35">
        <v>12</v>
      </c>
      <c r="AB73" s="36">
        <v>11</v>
      </c>
      <c r="AC73"/>
      <c r="AD73" s="39">
        <v>43</v>
      </c>
      <c r="AE73" s="39">
        <v>34</v>
      </c>
      <c r="AF73" s="39">
        <v>27</v>
      </c>
      <c r="AG73" s="40">
        <v>31</v>
      </c>
      <c r="AH73" s="40">
        <v>53</v>
      </c>
      <c r="AI73" s="40">
        <v>44</v>
      </c>
      <c r="AJ73" s="41">
        <v>52</v>
      </c>
      <c r="AK73" s="41">
        <v>46</v>
      </c>
      <c r="AL73" s="41">
        <v>20</v>
      </c>
      <c r="AM73" s="42">
        <v>21</v>
      </c>
      <c r="AN73" s="42">
        <v>41</v>
      </c>
      <c r="AO73" s="42">
        <v>58</v>
      </c>
      <c r="AP73"/>
      <c r="AQ73"/>
      <c r="AR73" s="106" t="s">
        <v>89</v>
      </c>
      <c r="AS73" s="105">
        <v>274</v>
      </c>
      <c r="AT73" s="105">
        <v>231</v>
      </c>
      <c r="AU73" s="105">
        <v>318</v>
      </c>
      <c r="AV73" s="105">
        <v>330</v>
      </c>
      <c r="AW73" s="105">
        <v>268</v>
      </c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</row>
    <row r="74" spans="1:89">
      <c r="B74" s="33">
        <v>16</v>
      </c>
      <c r="C74" s="42"/>
      <c r="D74" s="42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42"/>
      <c r="V74" s="79"/>
      <c r="W74" s="79"/>
      <c r="X74" s="42"/>
      <c r="Y74" s="79"/>
      <c r="Z74" s="34">
        <v>4</v>
      </c>
      <c r="AA74" s="35">
        <v>12</v>
      </c>
      <c r="AB74" s="36">
        <v>11</v>
      </c>
      <c r="AC74"/>
      <c r="AD74" s="39">
        <v>49</v>
      </c>
      <c r="AE74" s="39">
        <v>46</v>
      </c>
      <c r="AF74" s="39">
        <v>14</v>
      </c>
      <c r="AG74" s="40">
        <v>35</v>
      </c>
      <c r="AH74" s="40">
        <v>43</v>
      </c>
      <c r="AI74" s="40">
        <v>49</v>
      </c>
      <c r="AJ74" s="41">
        <v>32</v>
      </c>
      <c r="AK74" s="41">
        <v>35</v>
      </c>
      <c r="AL74" s="41">
        <v>23</v>
      </c>
      <c r="AM74" s="42">
        <v>31</v>
      </c>
      <c r="AN74" s="42">
        <v>48</v>
      </c>
      <c r="AO74" s="42">
        <v>46</v>
      </c>
      <c r="AP74"/>
      <c r="AQ74"/>
      <c r="AR74" s="106" t="s">
        <v>90</v>
      </c>
      <c r="AS74" s="105">
        <v>295</v>
      </c>
      <c r="AT74" s="105">
        <v>249</v>
      </c>
      <c r="AU74" s="105">
        <v>274</v>
      </c>
      <c r="AV74" s="105">
        <v>303</v>
      </c>
      <c r="AW74" s="105">
        <v>262</v>
      </c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</row>
    <row r="75" spans="1:89">
      <c r="B75" s="33">
        <v>8</v>
      </c>
      <c r="C75" s="42"/>
      <c r="D75" s="42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42"/>
      <c r="V75" s="79"/>
      <c r="W75" s="79"/>
      <c r="X75" s="42"/>
      <c r="Y75" s="79"/>
      <c r="Z75" s="34">
        <v>10</v>
      </c>
      <c r="AA75" s="35">
        <v>16</v>
      </c>
      <c r="AB75" s="36">
        <v>10</v>
      </c>
      <c r="AC75"/>
      <c r="AD75" s="39">
        <v>39</v>
      </c>
      <c r="AE75" s="39">
        <v>33</v>
      </c>
      <c r="AF75" s="39">
        <v>17</v>
      </c>
      <c r="AG75" s="40">
        <v>32</v>
      </c>
      <c r="AH75" s="40">
        <v>49</v>
      </c>
      <c r="AI75" s="40">
        <v>42</v>
      </c>
      <c r="AJ75" s="41">
        <v>51</v>
      </c>
      <c r="AK75" s="41">
        <v>36</v>
      </c>
      <c r="AL75" s="41">
        <v>20</v>
      </c>
      <c r="AM75" s="42">
        <v>34</v>
      </c>
      <c r="AN75" s="42">
        <v>45</v>
      </c>
      <c r="AO75" s="42">
        <v>46</v>
      </c>
      <c r="AP75"/>
      <c r="AQ75"/>
      <c r="AR75" s="106" t="s">
        <v>91</v>
      </c>
      <c r="AS75" s="105">
        <v>310</v>
      </c>
      <c r="AT75" s="105">
        <v>303</v>
      </c>
      <c r="AU75" s="105">
        <v>315</v>
      </c>
      <c r="AV75" s="105">
        <v>304</v>
      </c>
      <c r="AW75" s="105">
        <v>224</v>
      </c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</row>
    <row r="76" spans="1:89">
      <c r="B76" s="33">
        <v>19</v>
      </c>
      <c r="C76" s="42"/>
      <c r="D76" s="42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42"/>
      <c r="V76" s="79"/>
      <c r="W76" s="79"/>
      <c r="X76" s="42"/>
      <c r="Y76" s="79"/>
      <c r="Z76" s="34">
        <v>12</v>
      </c>
      <c r="AA76" s="35">
        <v>12</v>
      </c>
      <c r="AB76" s="36">
        <v>16</v>
      </c>
      <c r="AC76"/>
      <c r="AD76" s="39">
        <v>42</v>
      </c>
      <c r="AE76" s="39">
        <v>39</v>
      </c>
      <c r="AF76" s="39">
        <v>23</v>
      </c>
      <c r="AG76" s="40">
        <v>37</v>
      </c>
      <c r="AH76" s="40">
        <v>38</v>
      </c>
      <c r="AI76" s="40">
        <v>45</v>
      </c>
      <c r="AJ76" s="41">
        <v>44</v>
      </c>
      <c r="AK76" s="41">
        <v>52</v>
      </c>
      <c r="AL76" s="41">
        <v>36</v>
      </c>
      <c r="AM76" s="42">
        <v>35</v>
      </c>
      <c r="AN76" s="42">
        <v>55</v>
      </c>
      <c r="AO76" s="42">
        <v>38</v>
      </c>
      <c r="AP76"/>
      <c r="AQ76"/>
      <c r="AR76" s="106" t="s">
        <v>92</v>
      </c>
      <c r="AS76" s="105">
        <v>298</v>
      </c>
      <c r="AT76" s="105">
        <v>305</v>
      </c>
      <c r="AU76" s="105">
        <v>277</v>
      </c>
      <c r="AV76" s="105">
        <v>310</v>
      </c>
      <c r="AW76" s="105">
        <v>253</v>
      </c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</row>
    <row r="77" spans="1:89">
      <c r="B77" s="33">
        <v>21</v>
      </c>
      <c r="C77" s="42"/>
      <c r="D77" s="42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42"/>
      <c r="V77" s="79"/>
      <c r="W77" s="79"/>
      <c r="X77" s="42"/>
      <c r="Y77" s="79"/>
      <c r="Z77" s="34">
        <v>11</v>
      </c>
      <c r="AA77" s="35">
        <v>20</v>
      </c>
      <c r="AB77" s="36">
        <v>13</v>
      </c>
      <c r="AC77"/>
      <c r="AD77" s="39">
        <v>48</v>
      </c>
      <c r="AE77" s="39">
        <v>35</v>
      </c>
      <c r="AF77" s="39">
        <v>17</v>
      </c>
      <c r="AG77" s="40">
        <v>40</v>
      </c>
      <c r="AH77" s="40">
        <v>38</v>
      </c>
      <c r="AI77" s="40">
        <v>43</v>
      </c>
      <c r="AJ77" s="41">
        <v>46</v>
      </c>
      <c r="AK77" s="41">
        <v>65</v>
      </c>
      <c r="AL77" s="41">
        <v>14</v>
      </c>
      <c r="AM77" s="42">
        <v>38</v>
      </c>
      <c r="AN77" s="42">
        <v>36</v>
      </c>
      <c r="AO77" s="42">
        <v>47</v>
      </c>
      <c r="AP77"/>
      <c r="AQ77"/>
      <c r="AR77" s="106" t="s">
        <v>93</v>
      </c>
      <c r="AS77" s="105">
        <v>295</v>
      </c>
      <c r="AT77" s="105">
        <v>268</v>
      </c>
      <c r="AU77" s="105">
        <v>252</v>
      </c>
      <c r="AV77" s="105">
        <v>323</v>
      </c>
      <c r="AW77" s="105">
        <v>254</v>
      </c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</row>
    <row r="78" spans="1:89">
      <c r="B78" s="33">
        <v>17</v>
      </c>
      <c r="C78" s="42"/>
      <c r="D78" s="42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42"/>
      <c r="V78" s="79"/>
      <c r="W78" s="79"/>
      <c r="X78" s="42"/>
      <c r="Y78" s="79"/>
      <c r="Z78" s="34">
        <v>8</v>
      </c>
      <c r="AA78" s="35">
        <v>15</v>
      </c>
      <c r="AB78" s="36">
        <v>8</v>
      </c>
      <c r="AC78"/>
      <c r="AD78" s="39">
        <v>41</v>
      </c>
      <c r="AE78" s="39">
        <v>53</v>
      </c>
      <c r="AF78" s="39">
        <v>21</v>
      </c>
      <c r="AG78" s="40">
        <v>25</v>
      </c>
      <c r="AH78" s="40">
        <v>42</v>
      </c>
      <c r="AI78" s="40">
        <v>40</v>
      </c>
      <c r="AJ78" s="41">
        <v>42</v>
      </c>
      <c r="AK78" s="41">
        <v>34</v>
      </c>
      <c r="AL78" s="41">
        <v>24</v>
      </c>
      <c r="AM78" s="42">
        <v>34</v>
      </c>
      <c r="AN78" s="42">
        <v>47</v>
      </c>
      <c r="AO78" s="42">
        <v>45</v>
      </c>
      <c r="AP78"/>
      <c r="AQ78"/>
      <c r="AR78" s="106" t="s">
        <v>94</v>
      </c>
      <c r="AS78" s="105">
        <v>313</v>
      </c>
      <c r="AT78" s="105">
        <v>262</v>
      </c>
      <c r="AU78" s="105">
        <v>293</v>
      </c>
      <c r="AV78" s="105">
        <v>329</v>
      </c>
      <c r="AW78" s="105">
        <v>250</v>
      </c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</row>
    <row r="79" spans="1:89">
      <c r="B79" s="33">
        <v>12</v>
      </c>
      <c r="C79" s="42"/>
      <c r="D79" s="42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42"/>
      <c r="V79" s="79"/>
      <c r="W79" s="79"/>
      <c r="X79" s="42"/>
      <c r="Y79" s="79"/>
      <c r="Z79" s="34">
        <v>13</v>
      </c>
      <c r="AA79" s="35">
        <v>10</v>
      </c>
      <c r="AB79" s="36">
        <v>16</v>
      </c>
      <c r="AC79"/>
      <c r="AD79" s="39">
        <v>50</v>
      </c>
      <c r="AE79" s="39">
        <v>37</v>
      </c>
      <c r="AF79" s="39">
        <v>19</v>
      </c>
      <c r="AG79" s="40">
        <v>34</v>
      </c>
      <c r="AH79" s="40">
        <v>39</v>
      </c>
      <c r="AI79" s="40">
        <v>41</v>
      </c>
      <c r="AJ79" s="41">
        <v>46</v>
      </c>
      <c r="AK79" s="41">
        <v>60</v>
      </c>
      <c r="AL79" s="41">
        <v>24</v>
      </c>
      <c r="AM79" s="42">
        <v>31</v>
      </c>
      <c r="AN79" s="42">
        <v>34</v>
      </c>
      <c r="AO79" s="42">
        <v>42</v>
      </c>
      <c r="AP79"/>
      <c r="AQ79"/>
      <c r="AR79" s="106" t="s">
        <v>95</v>
      </c>
      <c r="AS79" s="105">
        <v>273</v>
      </c>
      <c r="AT79" s="105">
        <v>285</v>
      </c>
      <c r="AU79" s="105">
        <v>259</v>
      </c>
      <c r="AV79" s="105">
        <v>309</v>
      </c>
      <c r="AW79" s="105">
        <v>240</v>
      </c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</row>
    <row r="80" spans="1:89">
      <c r="B80" s="33">
        <v>13</v>
      </c>
      <c r="C80" s="42"/>
      <c r="D80" s="42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42"/>
      <c r="V80" s="79"/>
      <c r="W80" s="79"/>
      <c r="X80" s="42"/>
      <c r="Y80" s="79"/>
      <c r="Z80" s="34">
        <v>9</v>
      </c>
      <c r="AA80" s="35">
        <v>11</v>
      </c>
      <c r="AB80" s="36">
        <v>12</v>
      </c>
      <c r="AC80"/>
      <c r="AD80" s="39">
        <v>27</v>
      </c>
      <c r="AE80" s="39">
        <v>39</v>
      </c>
      <c r="AF80" s="39">
        <v>18</v>
      </c>
      <c r="AG80" s="40">
        <v>27</v>
      </c>
      <c r="AH80" s="40">
        <v>39</v>
      </c>
      <c r="AI80" s="40">
        <v>39</v>
      </c>
      <c r="AJ80" s="41">
        <v>39</v>
      </c>
      <c r="AK80" s="41">
        <v>36</v>
      </c>
      <c r="AL80" s="41">
        <v>16</v>
      </c>
      <c r="AM80" s="42">
        <v>41</v>
      </c>
      <c r="AN80" s="42">
        <v>42</v>
      </c>
      <c r="AO80" s="42">
        <v>41</v>
      </c>
      <c r="AP80"/>
      <c r="AQ80"/>
      <c r="AR80" s="106" t="s">
        <v>96</v>
      </c>
      <c r="AS80" s="105">
        <v>257</v>
      </c>
      <c r="AT80" s="105">
        <v>256</v>
      </c>
      <c r="AU80" s="105">
        <v>264</v>
      </c>
      <c r="AV80" s="105">
        <v>334</v>
      </c>
      <c r="AW80" s="105">
        <v>215</v>
      </c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</row>
    <row r="81" spans="2:75">
      <c r="B81" s="33">
        <v>13</v>
      </c>
      <c r="C81" s="42"/>
      <c r="D81" s="42"/>
      <c r="E81" s="79"/>
      <c r="F81" s="79"/>
      <c r="G81" s="79"/>
      <c r="H81" s="79"/>
      <c r="I81" s="79"/>
      <c r="J81" s="79"/>
      <c r="K81" s="79"/>
      <c r="L81" s="79"/>
      <c r="M81" s="79"/>
      <c r="O81" s="79"/>
      <c r="P81" s="79"/>
      <c r="Q81" s="79"/>
      <c r="R81" s="79"/>
      <c r="S81" s="79"/>
      <c r="T81" s="79"/>
      <c r="U81" s="42"/>
      <c r="V81" s="79"/>
      <c r="W81" s="79"/>
      <c r="X81" s="42"/>
      <c r="Y81" s="79"/>
      <c r="Z81" s="34">
        <v>10</v>
      </c>
      <c r="AA81" s="35">
        <v>12</v>
      </c>
      <c r="AB81" s="36">
        <v>7</v>
      </c>
      <c r="AC81"/>
      <c r="AD81" s="39">
        <v>42</v>
      </c>
      <c r="AE81" s="39">
        <v>50</v>
      </c>
      <c r="AF81" s="39">
        <v>25</v>
      </c>
      <c r="AG81" s="40">
        <v>32</v>
      </c>
      <c r="AH81" s="40">
        <v>30</v>
      </c>
      <c r="AI81" s="40">
        <v>37</v>
      </c>
      <c r="AJ81" s="41">
        <v>42</v>
      </c>
      <c r="AK81" s="41">
        <v>55</v>
      </c>
      <c r="AL81" s="41">
        <v>17</v>
      </c>
      <c r="AM81" s="42">
        <v>21</v>
      </c>
      <c r="AN81" s="42">
        <v>49</v>
      </c>
      <c r="AO81" s="42">
        <v>44</v>
      </c>
      <c r="AP81"/>
      <c r="AQ81"/>
      <c r="AR81" s="106" t="s">
        <v>97</v>
      </c>
      <c r="AS81" s="105">
        <v>297</v>
      </c>
      <c r="AT81" s="105">
        <v>268</v>
      </c>
      <c r="AU81" s="105">
        <v>267</v>
      </c>
      <c r="AV81" s="105">
        <v>311</v>
      </c>
      <c r="AW81" s="105">
        <v>238</v>
      </c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</row>
    <row r="82" spans="2:75">
      <c r="B82" s="33">
        <v>13</v>
      </c>
      <c r="C82" s="42"/>
      <c r="D82" s="42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42"/>
      <c r="V82" s="79"/>
      <c r="W82" s="79"/>
      <c r="X82" s="42"/>
      <c r="Y82" s="79"/>
      <c r="Z82" s="34">
        <v>8</v>
      </c>
      <c r="AA82" s="35">
        <v>17</v>
      </c>
      <c r="AB82" s="36">
        <v>13</v>
      </c>
      <c r="AC82"/>
      <c r="AD82" s="39">
        <v>46</v>
      </c>
      <c r="AE82" s="39">
        <v>42</v>
      </c>
      <c r="AF82" s="39">
        <v>20</v>
      </c>
      <c r="AG82" s="40">
        <v>22</v>
      </c>
      <c r="AH82" s="40">
        <v>53</v>
      </c>
      <c r="AI82" s="40">
        <v>34</v>
      </c>
      <c r="AJ82" s="41">
        <v>45</v>
      </c>
      <c r="AK82" s="41">
        <v>38</v>
      </c>
      <c r="AL82" s="41">
        <v>15</v>
      </c>
      <c r="AM82" s="42">
        <v>35</v>
      </c>
      <c r="AN82" s="42">
        <v>49</v>
      </c>
      <c r="AO82" s="42">
        <v>44</v>
      </c>
      <c r="AP82"/>
      <c r="AQ82"/>
      <c r="AR82" s="106" t="s">
        <v>98</v>
      </c>
      <c r="AS82" s="105">
        <v>295</v>
      </c>
      <c r="AT82" s="105">
        <v>253</v>
      </c>
      <c r="AU82" s="105">
        <v>261</v>
      </c>
      <c r="AV82" s="105">
        <v>305</v>
      </c>
      <c r="AW82" s="105">
        <v>240</v>
      </c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</row>
    <row r="83" spans="2:75">
      <c r="B83" s="33">
        <v>11</v>
      </c>
      <c r="C83" s="42"/>
      <c r="D83" s="42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42"/>
      <c r="V83" s="79"/>
      <c r="W83" s="79"/>
      <c r="X83" s="42"/>
      <c r="Y83" s="79"/>
      <c r="Z83" s="34">
        <v>12</v>
      </c>
      <c r="AA83" s="35">
        <v>13</v>
      </c>
      <c r="AB83" s="36">
        <v>8</v>
      </c>
      <c r="AC83"/>
      <c r="AD83" s="39">
        <v>43</v>
      </c>
      <c r="AE83" s="39">
        <v>58</v>
      </c>
      <c r="AF83" s="39">
        <v>19</v>
      </c>
      <c r="AG83" s="40">
        <v>31</v>
      </c>
      <c r="AH83" s="40">
        <v>38</v>
      </c>
      <c r="AI83" s="40">
        <v>43</v>
      </c>
      <c r="AJ83" s="41">
        <v>37</v>
      </c>
      <c r="AK83" s="41">
        <v>37</v>
      </c>
      <c r="AL83" s="41">
        <v>22</v>
      </c>
      <c r="AM83" s="42">
        <v>26</v>
      </c>
      <c r="AN83" s="42">
        <v>40</v>
      </c>
      <c r="AO83" s="42">
        <v>45</v>
      </c>
      <c r="AP83"/>
      <c r="AQ83"/>
      <c r="AR83" s="106" t="s">
        <v>99</v>
      </c>
      <c r="AS83" s="105">
        <v>263</v>
      </c>
      <c r="AT83" s="105">
        <v>261</v>
      </c>
      <c r="AU83" s="105">
        <v>245</v>
      </c>
      <c r="AV83" s="105">
        <v>293</v>
      </c>
      <c r="AW83" s="105">
        <v>251</v>
      </c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</row>
    <row r="84" spans="2:75">
      <c r="B84" s="33">
        <v>9</v>
      </c>
      <c r="C84" s="42"/>
      <c r="D84" s="42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42"/>
      <c r="V84" s="79"/>
      <c r="W84" s="79"/>
      <c r="X84" s="42"/>
      <c r="Y84" s="79"/>
      <c r="Z84" s="34">
        <v>8</v>
      </c>
      <c r="AA84" s="35">
        <v>19</v>
      </c>
      <c r="AB84" s="36">
        <v>13</v>
      </c>
      <c r="AC84"/>
      <c r="AD84" s="39">
        <v>48</v>
      </c>
      <c r="AE84" s="39">
        <v>50</v>
      </c>
      <c r="AF84" s="39">
        <v>24</v>
      </c>
      <c r="AG84" s="40">
        <v>35</v>
      </c>
      <c r="AH84" s="40">
        <v>43</v>
      </c>
      <c r="AI84" s="40">
        <v>45</v>
      </c>
      <c r="AJ84" s="41">
        <v>39</v>
      </c>
      <c r="AK84" s="41">
        <v>42</v>
      </c>
      <c r="AL84" s="41">
        <v>17</v>
      </c>
      <c r="AM84" s="42">
        <v>34</v>
      </c>
      <c r="AN84" s="42">
        <v>42</v>
      </c>
      <c r="AO84" s="42">
        <v>50</v>
      </c>
      <c r="AP84"/>
      <c r="AQ84"/>
      <c r="AR84" s="106" t="s">
        <v>100</v>
      </c>
      <c r="AS84" s="105">
        <v>283</v>
      </c>
      <c r="AT84" s="105">
        <v>232</v>
      </c>
      <c r="AU84" s="105">
        <v>241</v>
      </c>
      <c r="AV84" s="105">
        <v>318</v>
      </c>
      <c r="AW84" s="105">
        <v>266</v>
      </c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</row>
    <row r="85" spans="2:75">
      <c r="B85" s="33">
        <v>15</v>
      </c>
      <c r="C85" s="42"/>
      <c r="D85" s="42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42"/>
      <c r="V85" s="79"/>
      <c r="W85" s="79"/>
      <c r="X85" s="42"/>
      <c r="Y85" s="79"/>
      <c r="Z85" s="34">
        <v>6</v>
      </c>
      <c r="AA85" s="35">
        <v>23</v>
      </c>
      <c r="AB85" s="36">
        <v>8</v>
      </c>
      <c r="AC85"/>
      <c r="AD85" s="39">
        <v>43</v>
      </c>
      <c r="AE85" s="39">
        <v>45</v>
      </c>
      <c r="AF85" s="39">
        <v>22</v>
      </c>
      <c r="AG85" s="40">
        <v>32</v>
      </c>
      <c r="AH85" s="40">
        <v>44</v>
      </c>
      <c r="AI85" s="40">
        <v>48</v>
      </c>
      <c r="AJ85" s="41">
        <v>28</v>
      </c>
      <c r="AK85" s="41">
        <v>42</v>
      </c>
      <c r="AL85" s="41">
        <v>30</v>
      </c>
      <c r="AM85" s="42">
        <v>29</v>
      </c>
      <c r="AN85" s="42">
        <v>41</v>
      </c>
      <c r="AO85" s="42">
        <v>37</v>
      </c>
      <c r="AP85"/>
      <c r="AQ85"/>
      <c r="AR85" s="106" t="s">
        <v>101</v>
      </c>
      <c r="AS85" s="105">
        <v>260</v>
      </c>
      <c r="AT85" s="105">
        <v>255</v>
      </c>
      <c r="AU85" s="105">
        <v>268</v>
      </c>
      <c r="AV85" s="105">
        <v>317</v>
      </c>
      <c r="AW85" s="105">
        <v>257</v>
      </c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</row>
    <row r="86" spans="2:75">
      <c r="B86" s="33">
        <v>11</v>
      </c>
      <c r="C86" s="42"/>
      <c r="D86" s="42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42"/>
      <c r="V86" s="79"/>
      <c r="W86" s="79"/>
      <c r="X86" s="42"/>
      <c r="Y86" s="79"/>
      <c r="Z86" s="34">
        <v>8</v>
      </c>
      <c r="AA86" s="35">
        <v>18</v>
      </c>
      <c r="AB86" s="36">
        <v>10</v>
      </c>
      <c r="AC86"/>
      <c r="AD86" s="39">
        <v>51</v>
      </c>
      <c r="AE86" s="39">
        <v>42</v>
      </c>
      <c r="AF86" s="39">
        <v>33</v>
      </c>
      <c r="AG86" s="40">
        <v>25</v>
      </c>
      <c r="AH86" s="40">
        <v>56</v>
      </c>
      <c r="AI86" s="40">
        <v>36</v>
      </c>
      <c r="AJ86" s="41">
        <v>30</v>
      </c>
      <c r="AK86" s="41">
        <v>45</v>
      </c>
      <c r="AL86" s="41">
        <v>12</v>
      </c>
      <c r="AM86" s="42">
        <v>33</v>
      </c>
      <c r="AN86" s="42">
        <v>46</v>
      </c>
      <c r="AO86" s="42">
        <v>49</v>
      </c>
      <c r="AP86"/>
      <c r="AQ86"/>
      <c r="AR86" s="106" t="s">
        <v>102</v>
      </c>
      <c r="AS86" s="105">
        <v>274</v>
      </c>
      <c r="AT86" s="105">
        <v>222</v>
      </c>
      <c r="AU86" s="105">
        <v>283</v>
      </c>
      <c r="AV86" s="105">
        <v>285</v>
      </c>
      <c r="AW86" s="105">
        <v>260</v>
      </c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</row>
    <row r="87" spans="2:75">
      <c r="B87" s="33">
        <v>16</v>
      </c>
      <c r="C87" s="42"/>
      <c r="D87" s="42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42"/>
      <c r="V87" s="79"/>
      <c r="W87" s="79"/>
      <c r="X87" s="42"/>
      <c r="Y87" s="79"/>
      <c r="Z87" s="34">
        <v>10</v>
      </c>
      <c r="AA87" s="35">
        <v>9</v>
      </c>
      <c r="AB87" s="36">
        <v>14</v>
      </c>
      <c r="AC87"/>
      <c r="AD87" s="39">
        <v>44</v>
      </c>
      <c r="AE87" s="39">
        <v>47</v>
      </c>
      <c r="AF87" s="39">
        <v>27</v>
      </c>
      <c r="AG87" s="40">
        <v>43</v>
      </c>
      <c r="AH87" s="40">
        <v>56</v>
      </c>
      <c r="AI87" s="40">
        <v>53</v>
      </c>
      <c r="AJ87" s="41">
        <v>38</v>
      </c>
      <c r="AK87" s="41">
        <v>32</v>
      </c>
      <c r="AL87" s="41">
        <v>27</v>
      </c>
      <c r="AM87" s="42">
        <v>29</v>
      </c>
      <c r="AN87" s="42">
        <v>50</v>
      </c>
      <c r="AO87" s="42">
        <v>40</v>
      </c>
      <c r="AP87"/>
      <c r="AQ87"/>
      <c r="AR87" s="106" t="s">
        <v>103</v>
      </c>
      <c r="AS87" s="105">
        <v>260</v>
      </c>
      <c r="AT87" s="105">
        <v>255</v>
      </c>
      <c r="AU87" s="105">
        <v>260</v>
      </c>
      <c r="AV87" s="105">
        <v>297</v>
      </c>
      <c r="AW87" s="105">
        <v>294</v>
      </c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</row>
    <row r="88" spans="2:75">
      <c r="B88" s="33">
        <v>14</v>
      </c>
      <c r="C88" s="42"/>
      <c r="D88" s="42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42"/>
      <c r="V88" s="79"/>
      <c r="W88" s="79"/>
      <c r="X88" s="42"/>
      <c r="Y88" s="79"/>
      <c r="Z88" s="34">
        <v>8</v>
      </c>
      <c r="AA88" s="35">
        <v>8</v>
      </c>
      <c r="AB88" s="36">
        <v>12</v>
      </c>
      <c r="AC88"/>
      <c r="AD88" s="39">
        <v>35</v>
      </c>
      <c r="AE88" s="39">
        <v>34</v>
      </c>
      <c r="AF88" s="39">
        <v>21</v>
      </c>
      <c r="AG88" s="40">
        <v>29</v>
      </c>
      <c r="AH88" s="40">
        <v>48</v>
      </c>
      <c r="AI88" s="40">
        <v>49</v>
      </c>
      <c r="AJ88" s="41">
        <v>42</v>
      </c>
      <c r="AK88" s="41">
        <v>59</v>
      </c>
      <c r="AL88" s="41">
        <v>31</v>
      </c>
      <c r="AM88" s="42">
        <v>35</v>
      </c>
      <c r="AN88" s="42">
        <v>58</v>
      </c>
      <c r="AO88" s="42">
        <v>46</v>
      </c>
      <c r="AP88"/>
      <c r="AQ88"/>
      <c r="AR88" s="106" t="s">
        <v>104</v>
      </c>
      <c r="AS88" s="105">
        <v>274</v>
      </c>
      <c r="AT88" s="105">
        <v>253</v>
      </c>
      <c r="AU88" s="105">
        <v>285</v>
      </c>
      <c r="AV88" s="105">
        <v>289</v>
      </c>
      <c r="AW88" s="105">
        <v>240</v>
      </c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</row>
    <row r="89" spans="2:75">
      <c r="B89" s="33">
        <v>20</v>
      </c>
      <c r="C89" s="42"/>
      <c r="D89" s="42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42"/>
      <c r="V89" s="79"/>
      <c r="W89" s="79"/>
      <c r="X89" s="42"/>
      <c r="Y89" s="79"/>
      <c r="Z89" s="34">
        <v>8</v>
      </c>
      <c r="AA89" s="35">
        <v>25</v>
      </c>
      <c r="AB89" s="36">
        <v>10</v>
      </c>
      <c r="AC89"/>
      <c r="AD89" s="39">
        <v>42</v>
      </c>
      <c r="AE89" s="39">
        <v>58</v>
      </c>
      <c r="AF89" s="39">
        <v>17</v>
      </c>
      <c r="AG89" s="40">
        <v>34</v>
      </c>
      <c r="AH89" s="40">
        <v>50</v>
      </c>
      <c r="AI89" s="40">
        <v>32</v>
      </c>
      <c r="AJ89" s="41">
        <v>38</v>
      </c>
      <c r="AK89" s="41">
        <v>50</v>
      </c>
      <c r="AL89" s="41">
        <v>25</v>
      </c>
      <c r="AM89" s="42">
        <v>25</v>
      </c>
      <c r="AN89" s="42">
        <v>46</v>
      </c>
      <c r="AO89" s="42">
        <v>40</v>
      </c>
      <c r="AP89"/>
      <c r="AQ89"/>
      <c r="AR89" s="106" t="s">
        <v>105</v>
      </c>
      <c r="AS89" s="105">
        <v>272</v>
      </c>
      <c r="AT89" s="105">
        <v>273</v>
      </c>
      <c r="AU89" s="105">
        <v>252</v>
      </c>
      <c r="AV89" s="105">
        <v>306</v>
      </c>
      <c r="AW89" s="105">
        <v>261</v>
      </c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</row>
    <row r="90" spans="2:75">
      <c r="B90" s="33">
        <v>10</v>
      </c>
      <c r="C90" s="42"/>
      <c r="D90" s="42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42"/>
      <c r="V90" s="79"/>
      <c r="W90" s="79"/>
      <c r="X90" s="42"/>
      <c r="Y90" s="79"/>
      <c r="Z90" s="34">
        <v>14</v>
      </c>
      <c r="AA90" s="35">
        <v>11</v>
      </c>
      <c r="AB90" s="36">
        <v>9</v>
      </c>
      <c r="AC90"/>
      <c r="AD90" s="39">
        <v>35</v>
      </c>
      <c r="AE90" s="39">
        <v>36</v>
      </c>
      <c r="AF90" s="39">
        <v>20</v>
      </c>
      <c r="AG90" s="40">
        <v>26</v>
      </c>
      <c r="AH90" s="40">
        <v>44</v>
      </c>
      <c r="AI90" s="40">
        <v>46</v>
      </c>
      <c r="AJ90" s="41">
        <v>38</v>
      </c>
      <c r="AK90" s="41">
        <v>55</v>
      </c>
      <c r="AL90" s="41">
        <v>20</v>
      </c>
      <c r="AM90" s="42">
        <v>20</v>
      </c>
      <c r="AN90" s="42">
        <v>50</v>
      </c>
      <c r="AO90" s="42">
        <v>47</v>
      </c>
      <c r="AP90"/>
      <c r="AQ90"/>
      <c r="AR90" s="106" t="s">
        <v>106</v>
      </c>
      <c r="AS90" s="105">
        <v>258</v>
      </c>
      <c r="AT90" s="105">
        <v>264</v>
      </c>
      <c r="AU90" s="105">
        <v>264</v>
      </c>
      <c r="AV90" s="105">
        <v>277</v>
      </c>
      <c r="AW90" s="105">
        <v>225</v>
      </c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</row>
    <row r="91" spans="2:75">
      <c r="B91" s="33">
        <v>22</v>
      </c>
      <c r="C91" s="42"/>
      <c r="D91" s="42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42"/>
      <c r="V91" s="79"/>
      <c r="W91" s="79"/>
      <c r="X91" s="42"/>
      <c r="Y91" s="79"/>
      <c r="Z91" s="34">
        <v>11</v>
      </c>
      <c r="AA91" s="35">
        <v>17</v>
      </c>
      <c r="AB91" s="36">
        <v>8</v>
      </c>
      <c r="AC91"/>
      <c r="AD91" s="39">
        <v>44</v>
      </c>
      <c r="AE91" s="39">
        <v>34</v>
      </c>
      <c r="AF91" s="39">
        <v>17</v>
      </c>
      <c r="AG91" s="40">
        <v>36</v>
      </c>
      <c r="AH91" s="40">
        <v>43</v>
      </c>
      <c r="AI91" s="40">
        <v>45</v>
      </c>
      <c r="AJ91" s="41">
        <v>36</v>
      </c>
      <c r="AK91" s="41">
        <v>43</v>
      </c>
      <c r="AL91" s="41">
        <v>26</v>
      </c>
      <c r="AM91" s="42">
        <v>25</v>
      </c>
      <c r="AN91" s="42">
        <v>44</v>
      </c>
      <c r="AO91" s="42">
        <v>28</v>
      </c>
      <c r="AP91"/>
      <c r="AQ91"/>
      <c r="AR91" s="106" t="s">
        <v>107</v>
      </c>
      <c r="AS91" s="105">
        <v>273</v>
      </c>
      <c r="AT91" s="105">
        <v>253</v>
      </c>
      <c r="AU91" s="105">
        <v>237</v>
      </c>
      <c r="AV91" s="105">
        <v>280</v>
      </c>
      <c r="AW91" s="105">
        <v>255</v>
      </c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</row>
    <row r="92" spans="2:75">
      <c r="B92" s="33">
        <v>15</v>
      </c>
      <c r="C92" s="42"/>
      <c r="D92" s="42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42"/>
      <c r="V92" s="79"/>
      <c r="W92" s="79"/>
      <c r="X92" s="42"/>
      <c r="Y92" s="79"/>
      <c r="Z92" s="34">
        <v>13</v>
      </c>
      <c r="AA92" s="35">
        <v>9</v>
      </c>
      <c r="AB92" s="36">
        <v>9</v>
      </c>
      <c r="AC92"/>
      <c r="AD92" s="39">
        <v>42</v>
      </c>
      <c r="AE92" s="39">
        <v>42</v>
      </c>
      <c r="AF92" s="39">
        <v>17</v>
      </c>
      <c r="AG92" s="40">
        <v>21</v>
      </c>
      <c r="AH92" s="40">
        <v>36</v>
      </c>
      <c r="AI92" s="40">
        <v>42</v>
      </c>
      <c r="AJ92" s="41">
        <v>41</v>
      </c>
      <c r="AK92" s="41">
        <v>59</v>
      </c>
      <c r="AL92" s="41">
        <v>27</v>
      </c>
      <c r="AM92" s="42">
        <v>38</v>
      </c>
      <c r="AN92" s="42">
        <v>48</v>
      </c>
      <c r="AO92" s="42">
        <v>38</v>
      </c>
      <c r="AP92"/>
      <c r="AQ92"/>
      <c r="AR92" s="106" t="s">
        <v>108</v>
      </c>
      <c r="AS92" s="105">
        <v>283</v>
      </c>
      <c r="AT92" s="105">
        <v>280</v>
      </c>
      <c r="AU92" s="105">
        <v>260</v>
      </c>
      <c r="AV92" s="105">
        <v>284</v>
      </c>
      <c r="AW92" s="105">
        <v>226</v>
      </c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</row>
    <row r="93" spans="2:75">
      <c r="B93" s="33">
        <v>17</v>
      </c>
      <c r="C93" s="42"/>
      <c r="D93" s="42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42"/>
      <c r="V93" s="79"/>
      <c r="W93" s="79"/>
      <c r="X93" s="42"/>
      <c r="Y93" s="79"/>
      <c r="Z93" s="34">
        <v>7</v>
      </c>
      <c r="AA93" s="35">
        <v>14</v>
      </c>
      <c r="AB93" s="36">
        <v>11</v>
      </c>
      <c r="AC93"/>
      <c r="AD93" s="39">
        <v>36</v>
      </c>
      <c r="AE93" s="39">
        <v>39</v>
      </c>
      <c r="AF93" s="39">
        <v>15</v>
      </c>
      <c r="AG93" s="40">
        <v>28</v>
      </c>
      <c r="AH93" s="40">
        <v>39</v>
      </c>
      <c r="AI93" s="40">
        <v>41</v>
      </c>
      <c r="AJ93" s="41">
        <v>52</v>
      </c>
      <c r="AK93" s="41">
        <v>44</v>
      </c>
      <c r="AL93" s="41">
        <v>19</v>
      </c>
      <c r="AM93" s="42">
        <v>30</v>
      </c>
      <c r="AN93" s="42">
        <v>47</v>
      </c>
      <c r="AO93" s="42">
        <v>36</v>
      </c>
      <c r="AP93"/>
      <c r="AQ93"/>
      <c r="AR93" s="106" t="s">
        <v>109</v>
      </c>
      <c r="AS93" s="105">
        <v>250</v>
      </c>
      <c r="AT93" s="105">
        <v>265</v>
      </c>
      <c r="AU93" s="105">
        <v>242</v>
      </c>
      <c r="AV93" s="105">
        <v>309</v>
      </c>
      <c r="AW93" s="105">
        <v>228</v>
      </c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</row>
    <row r="94" spans="2:75">
      <c r="B94" s="33">
        <v>12</v>
      </c>
      <c r="C94" s="42"/>
      <c r="D94" s="42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42"/>
      <c r="V94" s="79"/>
      <c r="W94" s="79"/>
      <c r="X94" s="42"/>
      <c r="Y94" s="79"/>
      <c r="Z94" s="34">
        <v>6</v>
      </c>
      <c r="AA94" s="35">
        <v>15</v>
      </c>
      <c r="AB94" s="36">
        <v>8</v>
      </c>
      <c r="AC94"/>
      <c r="AD94" s="39">
        <v>44</v>
      </c>
      <c r="AE94" s="39">
        <v>42</v>
      </c>
      <c r="AF94" s="39">
        <v>22</v>
      </c>
      <c r="AG94" s="40">
        <v>32</v>
      </c>
      <c r="AH94" s="40">
        <v>48</v>
      </c>
      <c r="AI94" s="40">
        <v>30</v>
      </c>
      <c r="AJ94" s="41">
        <v>47</v>
      </c>
      <c r="AK94" s="41">
        <v>50</v>
      </c>
      <c r="AL94" s="41">
        <v>24</v>
      </c>
      <c r="AM94" s="42">
        <v>33</v>
      </c>
      <c r="AN94" s="42">
        <v>47</v>
      </c>
      <c r="AO94" s="42">
        <v>42</v>
      </c>
      <c r="AP94"/>
      <c r="AQ94"/>
      <c r="AR94" s="106" t="s">
        <v>110</v>
      </c>
      <c r="AS94" s="105">
        <v>264</v>
      </c>
      <c r="AT94" s="105">
        <v>251</v>
      </c>
      <c r="AU94" s="105">
        <v>257</v>
      </c>
      <c r="AV94" s="105">
        <v>288</v>
      </c>
      <c r="AW94" s="105">
        <v>237</v>
      </c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</row>
    <row r="95" spans="2:75">
      <c r="B95" s="33">
        <v>15</v>
      </c>
      <c r="C95" s="42"/>
      <c r="D95" s="42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42"/>
      <c r="V95" s="79"/>
      <c r="W95" s="79"/>
      <c r="X95" s="42"/>
      <c r="Y95" s="79"/>
      <c r="Z95" s="34">
        <v>18</v>
      </c>
      <c r="AA95" s="35">
        <v>15</v>
      </c>
      <c r="AB95" s="36">
        <v>10</v>
      </c>
      <c r="AC95"/>
      <c r="AD95" s="39">
        <v>39</v>
      </c>
      <c r="AE95" s="39">
        <v>45</v>
      </c>
      <c r="AF95" s="39">
        <v>19</v>
      </c>
      <c r="AG95" s="40">
        <v>25</v>
      </c>
      <c r="AH95" s="40">
        <v>43</v>
      </c>
      <c r="AI95" s="40">
        <v>34</v>
      </c>
      <c r="AJ95" s="41">
        <v>54</v>
      </c>
      <c r="AK95" s="41">
        <v>60</v>
      </c>
      <c r="AL95" s="41">
        <v>20</v>
      </c>
      <c r="AM95" s="42">
        <v>26</v>
      </c>
      <c r="AN95" s="42">
        <v>62</v>
      </c>
      <c r="AO95" s="42">
        <v>42</v>
      </c>
      <c r="AP95"/>
      <c r="AQ95"/>
      <c r="AR95" s="106" t="s">
        <v>111</v>
      </c>
      <c r="AS95" s="105">
        <v>262</v>
      </c>
      <c r="AT95" s="105">
        <v>274</v>
      </c>
      <c r="AU95" s="105">
        <v>231</v>
      </c>
      <c r="AV95" s="105">
        <v>289</v>
      </c>
      <c r="AW95" s="105">
        <v>226</v>
      </c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</row>
    <row r="96" spans="2:75">
      <c r="B96" s="33">
        <v>15</v>
      </c>
      <c r="C96" s="42"/>
      <c r="D96" s="42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42"/>
      <c r="V96" s="79"/>
      <c r="W96" s="79"/>
      <c r="X96" s="42"/>
      <c r="Y96" s="79"/>
      <c r="Z96" s="34">
        <v>14</v>
      </c>
      <c r="AA96" s="35">
        <v>20</v>
      </c>
      <c r="AB96" s="36">
        <v>5</v>
      </c>
      <c r="AC96"/>
      <c r="AD96" s="39">
        <v>40</v>
      </c>
      <c r="AE96" s="39">
        <v>44</v>
      </c>
      <c r="AF96" s="39">
        <v>13</v>
      </c>
      <c r="AG96" s="40">
        <v>35</v>
      </c>
      <c r="AH96" s="40">
        <v>32</v>
      </c>
      <c r="AI96" s="40">
        <v>38</v>
      </c>
      <c r="AJ96" s="41">
        <v>46</v>
      </c>
      <c r="AK96" s="41">
        <v>48</v>
      </c>
      <c r="AL96" s="41">
        <v>28</v>
      </c>
      <c r="AM96" s="42">
        <v>24</v>
      </c>
      <c r="AN96" s="42">
        <v>41</v>
      </c>
      <c r="AO96" s="42">
        <v>54</v>
      </c>
      <c r="AP96"/>
      <c r="AQ96"/>
      <c r="AR96" s="106" t="s">
        <v>112</v>
      </c>
      <c r="AS96" s="105">
        <v>257</v>
      </c>
      <c r="AT96" s="105">
        <v>252</v>
      </c>
      <c r="AU96" s="105">
        <v>229</v>
      </c>
      <c r="AV96" s="105">
        <v>298</v>
      </c>
      <c r="AW96" s="105">
        <v>235</v>
      </c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</row>
    <row r="97" spans="1:75">
      <c r="B97" s="33">
        <v>27</v>
      </c>
      <c r="C97" s="42"/>
      <c r="D97" s="42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42"/>
      <c r="V97" s="79"/>
      <c r="W97" s="79"/>
      <c r="X97" s="42"/>
      <c r="Y97" s="79"/>
      <c r="Z97" s="34">
        <v>14</v>
      </c>
      <c r="AA97" s="35">
        <v>15</v>
      </c>
      <c r="AB97" s="36">
        <v>15</v>
      </c>
      <c r="AC97"/>
      <c r="AD97" s="39">
        <v>31</v>
      </c>
      <c r="AE97" s="39">
        <v>50</v>
      </c>
      <c r="AF97" s="39">
        <v>16</v>
      </c>
      <c r="AG97" s="40">
        <v>25</v>
      </c>
      <c r="AH97" s="40">
        <v>31</v>
      </c>
      <c r="AI97" s="40">
        <v>43</v>
      </c>
      <c r="AJ97" s="41">
        <v>59</v>
      </c>
      <c r="AK97" s="41">
        <v>58</v>
      </c>
      <c r="AL97" s="41">
        <v>21</v>
      </c>
      <c r="AM97" s="42">
        <v>40</v>
      </c>
      <c r="AN97" s="42">
        <v>43</v>
      </c>
      <c r="AO97" s="42">
        <v>32</v>
      </c>
      <c r="AP97"/>
      <c r="AQ97"/>
      <c r="AR97" s="106" t="s">
        <v>113</v>
      </c>
      <c r="AS97" s="105">
        <v>220</v>
      </c>
      <c r="AT97" s="105">
        <v>230</v>
      </c>
      <c r="AU97" s="105">
        <v>256</v>
      </c>
      <c r="AV97" s="105">
        <v>249</v>
      </c>
      <c r="AW97" s="105">
        <v>237</v>
      </c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</row>
    <row r="98" spans="1:75">
      <c r="B98" s="33">
        <v>14</v>
      </c>
      <c r="C98" s="42"/>
      <c r="D98" s="42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42"/>
      <c r="V98" s="79"/>
      <c r="W98" s="79"/>
      <c r="X98" s="42"/>
      <c r="Y98" s="79"/>
      <c r="Z98" s="34">
        <v>8</v>
      </c>
      <c r="AA98" s="35">
        <v>14</v>
      </c>
      <c r="AB98" s="36">
        <v>10</v>
      </c>
      <c r="AC98"/>
      <c r="AD98" s="39">
        <v>42</v>
      </c>
      <c r="AE98" s="39">
        <v>50</v>
      </c>
      <c r="AF98" s="39">
        <v>19</v>
      </c>
      <c r="AG98" s="40">
        <v>36</v>
      </c>
      <c r="AH98" s="40">
        <v>42</v>
      </c>
      <c r="AI98" s="40">
        <v>48</v>
      </c>
      <c r="AJ98" s="41">
        <v>43</v>
      </c>
      <c r="AK98" s="41">
        <v>48</v>
      </c>
      <c r="AL98" s="41">
        <v>25</v>
      </c>
      <c r="AM98" s="42">
        <v>38</v>
      </c>
      <c r="AN98" s="42">
        <v>58</v>
      </c>
      <c r="AO98" s="42">
        <v>44</v>
      </c>
      <c r="AP98"/>
      <c r="AQ98"/>
      <c r="AR98" s="106" t="s">
        <v>114</v>
      </c>
      <c r="AS98" s="105">
        <v>317</v>
      </c>
      <c r="AT98" s="105">
        <v>264</v>
      </c>
      <c r="AU98" s="105">
        <v>217</v>
      </c>
      <c r="AV98" s="105">
        <v>262</v>
      </c>
      <c r="AW98" s="105">
        <v>265</v>
      </c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</row>
    <row r="99" spans="1:75">
      <c r="B99" s="33">
        <v>9</v>
      </c>
      <c r="C99" s="42"/>
      <c r="D99" s="42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42"/>
      <c r="V99" s="79"/>
      <c r="W99" s="79"/>
      <c r="X99" s="42"/>
      <c r="Y99" s="79"/>
      <c r="Z99" s="34">
        <v>6</v>
      </c>
      <c r="AA99" s="35">
        <v>16</v>
      </c>
      <c r="AB99" s="36">
        <v>12</v>
      </c>
      <c r="AC99"/>
      <c r="AD99" s="39">
        <v>36</v>
      </c>
      <c r="AE99" s="39">
        <v>38</v>
      </c>
      <c r="AF99" s="39">
        <v>21</v>
      </c>
      <c r="AG99" s="40">
        <v>27</v>
      </c>
      <c r="AH99" s="40">
        <v>38</v>
      </c>
      <c r="AI99" s="40">
        <v>36</v>
      </c>
      <c r="AJ99" s="41">
        <v>38</v>
      </c>
      <c r="AK99" s="41">
        <v>52</v>
      </c>
      <c r="AL99" s="41">
        <v>23</v>
      </c>
      <c r="AM99" s="42">
        <v>35</v>
      </c>
      <c r="AN99" s="42">
        <v>49</v>
      </c>
      <c r="AO99" s="42">
        <v>47</v>
      </c>
      <c r="AP99"/>
      <c r="AQ99"/>
      <c r="AR99" s="106" t="s">
        <v>115</v>
      </c>
      <c r="AS99" s="105">
        <v>291</v>
      </c>
      <c r="AT99" s="105">
        <v>259</v>
      </c>
      <c r="AU99" s="105">
        <v>279</v>
      </c>
      <c r="AV99" s="105">
        <v>276</v>
      </c>
      <c r="AW99" s="105">
        <v>213</v>
      </c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</row>
    <row r="100" spans="1:75">
      <c r="B100" s="33">
        <v>8</v>
      </c>
      <c r="C100" s="42"/>
      <c r="D100" s="42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42"/>
      <c r="V100" s="79"/>
      <c r="W100" s="79"/>
      <c r="X100" s="42"/>
      <c r="Y100" s="79"/>
      <c r="Z100" s="34">
        <v>6</v>
      </c>
      <c r="AA100" s="35">
        <v>12</v>
      </c>
      <c r="AB100" s="36">
        <v>15</v>
      </c>
      <c r="AC100"/>
      <c r="AD100" s="39">
        <v>40</v>
      </c>
      <c r="AE100" s="39">
        <v>33</v>
      </c>
      <c r="AF100" s="39">
        <v>25</v>
      </c>
      <c r="AG100" s="40">
        <v>26</v>
      </c>
      <c r="AH100" s="40">
        <v>35</v>
      </c>
      <c r="AI100" s="40">
        <v>38</v>
      </c>
      <c r="AJ100" s="41">
        <v>40</v>
      </c>
      <c r="AK100" s="41">
        <v>48</v>
      </c>
      <c r="AL100" s="41">
        <v>22</v>
      </c>
      <c r="AM100" s="42">
        <v>30</v>
      </c>
      <c r="AN100" s="42">
        <v>35</v>
      </c>
      <c r="AO100" s="42">
        <v>38</v>
      </c>
      <c r="AP100"/>
      <c r="AQ100"/>
      <c r="AR100" s="106" t="s">
        <v>116</v>
      </c>
      <c r="AS100" s="105">
        <v>292</v>
      </c>
      <c r="AT100" s="105">
        <v>234</v>
      </c>
      <c r="AU100" s="105">
        <v>260</v>
      </c>
      <c r="AV100" s="105">
        <v>300</v>
      </c>
      <c r="AW100" s="105">
        <v>211</v>
      </c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</row>
    <row r="101" spans="1:75">
      <c r="B101" s="33">
        <v>14</v>
      </c>
      <c r="C101" s="42"/>
      <c r="D101" s="42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42"/>
      <c r="V101" s="79"/>
      <c r="W101" s="79"/>
      <c r="X101" s="42"/>
      <c r="Y101" s="79"/>
      <c r="Z101" s="34">
        <v>16</v>
      </c>
      <c r="AA101" s="35">
        <v>15</v>
      </c>
      <c r="AB101" s="36">
        <v>13</v>
      </c>
      <c r="AC101"/>
      <c r="AD101" s="39">
        <v>40</v>
      </c>
      <c r="AE101" s="39">
        <v>44</v>
      </c>
      <c r="AF101" s="39">
        <v>24</v>
      </c>
      <c r="AG101" s="40">
        <v>34</v>
      </c>
      <c r="AH101" s="40">
        <v>44</v>
      </c>
      <c r="AI101" s="40">
        <v>45</v>
      </c>
      <c r="AJ101" s="41">
        <v>44</v>
      </c>
      <c r="AK101" s="41">
        <v>52</v>
      </c>
      <c r="AL101" s="41">
        <v>22</v>
      </c>
      <c r="AM101" s="42">
        <v>32</v>
      </c>
      <c r="AN101" s="42">
        <v>48</v>
      </c>
      <c r="AO101" s="42">
        <v>47</v>
      </c>
      <c r="AP101"/>
      <c r="AQ101"/>
      <c r="AR101" s="106" t="s">
        <v>117</v>
      </c>
      <c r="AS101" s="105">
        <v>291</v>
      </c>
      <c r="AT101" s="105">
        <v>240</v>
      </c>
      <c r="AU101" s="105">
        <v>244</v>
      </c>
      <c r="AV101" s="105">
        <v>265</v>
      </c>
      <c r="AW101" s="105">
        <v>251</v>
      </c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</row>
    <row r="102" spans="1:75">
      <c r="B102" s="33">
        <v>8</v>
      </c>
      <c r="C102" s="42"/>
      <c r="D102" s="42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42"/>
      <c r="V102" s="79"/>
      <c r="W102" s="79"/>
      <c r="X102" s="42"/>
      <c r="Y102" s="79"/>
      <c r="Z102" s="34">
        <v>9</v>
      </c>
      <c r="AA102" s="35">
        <v>19</v>
      </c>
      <c r="AB102" s="36">
        <v>16</v>
      </c>
      <c r="AC102"/>
      <c r="AD102" s="39">
        <v>33</v>
      </c>
      <c r="AE102" s="39">
        <v>42</v>
      </c>
      <c r="AF102" s="39">
        <v>19</v>
      </c>
      <c r="AG102" s="40">
        <v>48</v>
      </c>
      <c r="AH102" s="40">
        <v>44</v>
      </c>
      <c r="AI102" s="40">
        <v>42</v>
      </c>
      <c r="AJ102" s="41">
        <v>51</v>
      </c>
      <c r="AK102" s="41">
        <v>54</v>
      </c>
      <c r="AL102" s="41">
        <v>16</v>
      </c>
      <c r="AM102" s="42">
        <v>32</v>
      </c>
      <c r="AN102" s="42">
        <v>44</v>
      </c>
      <c r="AO102" s="42">
        <v>53</v>
      </c>
      <c r="AP102"/>
      <c r="AQ102"/>
      <c r="AR102" s="106" t="s">
        <v>118</v>
      </c>
      <c r="AS102" s="105">
        <v>288</v>
      </c>
      <c r="AT102" s="105">
        <v>258</v>
      </c>
      <c r="AU102" s="105">
        <v>253</v>
      </c>
      <c r="AV102" s="105">
        <v>278</v>
      </c>
      <c r="AW102" s="105">
        <v>252</v>
      </c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</row>
    <row r="103" spans="1:75">
      <c r="B103" s="33">
        <v>22</v>
      </c>
      <c r="C103" s="42"/>
      <c r="D103" s="42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42"/>
      <c r="V103" s="79"/>
      <c r="W103" s="79"/>
      <c r="X103" s="42"/>
      <c r="Y103" s="79"/>
      <c r="Z103" s="31">
        <f>SUM(Z72:Z102)</f>
        <v>307</v>
      </c>
      <c r="AA103" s="35">
        <v>7</v>
      </c>
      <c r="AB103" s="36">
        <v>3</v>
      </c>
      <c r="AC103"/>
      <c r="AD103" s="39">
        <v>45</v>
      </c>
      <c r="AE103" s="39">
        <v>38</v>
      </c>
      <c r="AF103" s="39">
        <v>17</v>
      </c>
      <c r="AG103" s="40">
        <v>30</v>
      </c>
      <c r="AH103" s="40">
        <v>41</v>
      </c>
      <c r="AI103" s="40">
        <v>34</v>
      </c>
      <c r="AJ103" s="41">
        <v>48</v>
      </c>
      <c r="AK103" s="41">
        <v>40</v>
      </c>
      <c r="AL103" s="41">
        <v>25</v>
      </c>
      <c r="AM103" s="42">
        <v>29</v>
      </c>
      <c r="AN103" s="42">
        <v>42</v>
      </c>
      <c r="AO103" s="42">
        <v>35</v>
      </c>
      <c r="AP103"/>
      <c r="AQ103"/>
      <c r="AR103" s="106" t="s">
        <v>119</v>
      </c>
      <c r="AS103" s="105">
        <v>280</v>
      </c>
      <c r="AT103" s="105">
        <v>254</v>
      </c>
      <c r="AU103" s="105">
        <v>233</v>
      </c>
      <c r="AV103" s="105">
        <v>292</v>
      </c>
      <c r="AW103" s="105">
        <v>236</v>
      </c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</row>
    <row r="104" spans="1:75">
      <c r="B104" s="31">
        <f>SUM(B73:B103)</f>
        <v>462</v>
      </c>
      <c r="C104" s="31"/>
      <c r="D104" s="31"/>
      <c r="U104" s="31"/>
      <c r="X104" s="31"/>
      <c r="Z104" s="27">
        <f ca="1">SUM(B104:Z104)</f>
        <v>769</v>
      </c>
      <c r="AA104" s="31">
        <f>SUM(AA73:AA103)</f>
        <v>451</v>
      </c>
      <c r="AB104" s="31">
        <f>SUM(AB73:AB103)</f>
        <v>336</v>
      </c>
      <c r="AC104"/>
      <c r="AD104"/>
      <c r="AE104"/>
      <c r="AF104" s="38">
        <f>SUM(AD73:AF103)</f>
        <v>3227</v>
      </c>
      <c r="AG104" s="38"/>
      <c r="AH104"/>
      <c r="AI104" s="38">
        <f>SUM(AG73:AI103)</f>
        <v>3574</v>
      </c>
      <c r="AK104"/>
      <c r="AL104" s="38">
        <f>SUM(AJ73:AL103)</f>
        <v>3494</v>
      </c>
      <c r="AN104"/>
      <c r="AO104" s="38">
        <f>SUM(AM73:AO103)</f>
        <v>3732</v>
      </c>
      <c r="AQ104"/>
      <c r="AR104" s="106" t="s">
        <v>120</v>
      </c>
      <c r="AS104" s="105">
        <v>285</v>
      </c>
      <c r="AT104" s="105">
        <v>252</v>
      </c>
      <c r="AU104" s="105">
        <v>257</v>
      </c>
      <c r="AV104" s="105">
        <v>275</v>
      </c>
      <c r="AW104" s="105">
        <v>227</v>
      </c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</row>
    <row r="105" spans="1:75">
      <c r="AR105" s="106" t="s">
        <v>121</v>
      </c>
      <c r="AS105" s="105">
        <v>263</v>
      </c>
      <c r="AT105" s="105">
        <v>277</v>
      </c>
      <c r="AU105" s="105">
        <v>256</v>
      </c>
      <c r="AV105" s="105">
        <v>297</v>
      </c>
      <c r="AW105" s="105">
        <v>238</v>
      </c>
      <c r="AX105" s="38">
        <f>AF104+AI104</f>
        <v>6801</v>
      </c>
      <c r="AZ105"/>
      <c r="BA105"/>
      <c r="BB105"/>
      <c r="BC105"/>
      <c r="BD105" s="38">
        <f>AL104+AO104</f>
        <v>7226</v>
      </c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</row>
    <row r="106" spans="1:75">
      <c r="AR106" s="106" t="s">
        <v>122</v>
      </c>
      <c r="AS106" s="105">
        <v>235</v>
      </c>
      <c r="AT106" s="105">
        <v>263</v>
      </c>
      <c r="AU106" s="105">
        <v>251</v>
      </c>
      <c r="AV106" s="105">
        <v>307</v>
      </c>
      <c r="AW106" s="105">
        <v>247</v>
      </c>
      <c r="BQ106" s="15"/>
      <c r="BR106" s="15"/>
      <c r="BS106" s="15"/>
      <c r="BT106"/>
      <c r="BU106"/>
      <c r="BV106"/>
      <c r="BW106"/>
    </row>
    <row r="107" spans="1:75">
      <c r="Z107" s="15">
        <v>2019</v>
      </c>
      <c r="AD107" s="6"/>
      <c r="AE107" s="6"/>
      <c r="AF107" s="6"/>
      <c r="AH107" s="6"/>
      <c r="AI107" s="6"/>
      <c r="AK107" s="6"/>
      <c r="AL107" s="6"/>
      <c r="AN107" s="6"/>
      <c r="AO107" s="6"/>
      <c r="AQ107" s="6"/>
      <c r="AR107" s="106" t="s">
        <v>123</v>
      </c>
      <c r="AS107" s="105">
        <v>247</v>
      </c>
      <c r="AT107" s="105">
        <v>255</v>
      </c>
      <c r="AU107" s="105">
        <v>277</v>
      </c>
      <c r="AV107" s="105">
        <v>281</v>
      </c>
      <c r="AW107" s="105">
        <v>253</v>
      </c>
      <c r="AY107" s="20"/>
      <c r="BA107" s="15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</row>
    <row r="108" spans="1:75">
      <c r="A108" s="6"/>
      <c r="B108" s="6">
        <v>2018</v>
      </c>
      <c r="Z108" s="27">
        <v>70</v>
      </c>
      <c r="AA108">
        <v>2020</v>
      </c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 s="106" t="s">
        <v>124</v>
      </c>
      <c r="AS108" s="105">
        <v>236</v>
      </c>
      <c r="AT108" s="105">
        <v>241</v>
      </c>
      <c r="AU108" s="105">
        <v>250</v>
      </c>
      <c r="AV108" s="105">
        <v>269</v>
      </c>
      <c r="AW108" s="105">
        <v>259</v>
      </c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</row>
    <row r="109" spans="1:75">
      <c r="B109" s="43">
        <v>43891</v>
      </c>
      <c r="C109" s="43"/>
      <c r="D109" s="43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43"/>
      <c r="V109" s="80"/>
      <c r="W109" s="80"/>
      <c r="X109" s="43"/>
      <c r="Y109" s="80"/>
      <c r="Z109" s="27">
        <v>51</v>
      </c>
      <c r="AA109" s="20">
        <v>54</v>
      </c>
      <c r="AB109" s="38">
        <f>AD111</f>
        <v>54</v>
      </c>
      <c r="AC109"/>
      <c r="AD109" s="58">
        <v>70</v>
      </c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 s="106" t="s">
        <v>125</v>
      </c>
      <c r="AS109" s="105">
        <v>260</v>
      </c>
      <c r="AT109" s="105">
        <v>245</v>
      </c>
      <c r="AU109" s="105">
        <v>260</v>
      </c>
      <c r="AV109" s="105">
        <v>279</v>
      </c>
      <c r="AW109" s="105">
        <v>220</v>
      </c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</row>
    <row r="110" spans="1:75">
      <c r="B110" s="43">
        <v>43892</v>
      </c>
      <c r="C110" s="43"/>
      <c r="D110" s="43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43"/>
      <c r="V110" s="80"/>
      <c r="W110" s="80"/>
      <c r="X110" s="43"/>
      <c r="Y110" s="80"/>
      <c r="Z110" s="27">
        <v>54</v>
      </c>
      <c r="AA110" s="20">
        <v>39</v>
      </c>
      <c r="AB110" s="38">
        <f>AD114</f>
        <v>43</v>
      </c>
      <c r="AC110"/>
      <c r="AD110" s="58">
        <v>54</v>
      </c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 s="106" t="s">
        <v>126</v>
      </c>
      <c r="AS110" s="105">
        <v>280</v>
      </c>
      <c r="AT110" s="105">
        <v>247</v>
      </c>
      <c r="AU110" s="105">
        <v>291</v>
      </c>
      <c r="AV110" s="105">
        <v>279</v>
      </c>
      <c r="AW110" s="105">
        <v>254</v>
      </c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</row>
    <row r="111" spans="1:75">
      <c r="B111" s="43">
        <v>43893</v>
      </c>
      <c r="C111" s="43"/>
      <c r="D111" s="43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43"/>
      <c r="V111" s="80"/>
      <c r="W111" s="80"/>
      <c r="X111" s="43"/>
      <c r="Y111" s="80"/>
      <c r="Z111" s="27">
        <v>48</v>
      </c>
      <c r="AA111" s="20">
        <v>31</v>
      </c>
      <c r="AB111" s="38">
        <f>AD117</f>
        <v>41</v>
      </c>
      <c r="AC111"/>
      <c r="AD111" s="57">
        <v>54</v>
      </c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 s="106" t="s">
        <v>127</v>
      </c>
      <c r="AS111" s="105">
        <v>278</v>
      </c>
      <c r="AT111" s="105">
        <v>210</v>
      </c>
      <c r="AU111" s="105">
        <v>234</v>
      </c>
      <c r="AV111" s="105">
        <v>276</v>
      </c>
      <c r="AW111" s="105">
        <v>235</v>
      </c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</row>
    <row r="112" spans="1:75">
      <c r="B112" s="43">
        <v>43894</v>
      </c>
      <c r="C112" s="43"/>
      <c r="D112" s="43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43"/>
      <c r="V112" s="80"/>
      <c r="W112" s="80"/>
      <c r="X112" s="43"/>
      <c r="Y112" s="80"/>
      <c r="Z112" s="27">
        <v>50</v>
      </c>
      <c r="AA112" s="20">
        <v>40</v>
      </c>
      <c r="AB112" s="38">
        <f>AD120</f>
        <v>39</v>
      </c>
      <c r="AC112"/>
      <c r="AD112" s="58">
        <v>51</v>
      </c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 s="106" t="s">
        <v>128</v>
      </c>
      <c r="AS112" s="105">
        <v>258</v>
      </c>
      <c r="AT112" s="105">
        <v>262</v>
      </c>
      <c r="AU112" s="105">
        <v>231</v>
      </c>
      <c r="AV112" s="105">
        <v>250</v>
      </c>
      <c r="AW112" s="105">
        <v>211</v>
      </c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</row>
    <row r="113" spans="2:75">
      <c r="B113" s="43">
        <v>43895</v>
      </c>
      <c r="C113" s="43"/>
      <c r="D113" s="43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43"/>
      <c r="V113" s="80"/>
      <c r="W113" s="80"/>
      <c r="X113" s="43"/>
      <c r="Y113" s="80"/>
      <c r="Z113" s="27">
        <v>49</v>
      </c>
      <c r="AA113" s="20">
        <v>48</v>
      </c>
      <c r="AB113" s="38">
        <f>AD123</f>
        <v>51</v>
      </c>
      <c r="AC113"/>
      <c r="AD113" s="58">
        <v>39</v>
      </c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 s="106" t="s">
        <v>129</v>
      </c>
      <c r="AS113" s="105">
        <v>266</v>
      </c>
      <c r="AT113" s="105">
        <v>245</v>
      </c>
      <c r="AU113" s="105">
        <v>224</v>
      </c>
      <c r="AV113" s="105">
        <v>275</v>
      </c>
      <c r="AW113" s="105">
        <v>227</v>
      </c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</row>
    <row r="114" spans="2:75">
      <c r="B114" s="43">
        <v>43896</v>
      </c>
      <c r="C114" s="43"/>
      <c r="D114" s="43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43"/>
      <c r="V114" s="80"/>
      <c r="W114" s="80"/>
      <c r="X114" s="43"/>
      <c r="Y114" s="80"/>
      <c r="Z114" s="27">
        <v>41</v>
      </c>
      <c r="AA114" s="20">
        <v>44</v>
      </c>
      <c r="AB114" s="38">
        <f>AD126</f>
        <v>45</v>
      </c>
      <c r="AC114"/>
      <c r="AD114" s="57">
        <v>43</v>
      </c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 s="106" t="s">
        <v>130</v>
      </c>
      <c r="AS114" s="105">
        <v>250</v>
      </c>
      <c r="AT114" s="105">
        <v>242</v>
      </c>
      <c r="AU114" s="105">
        <v>234</v>
      </c>
      <c r="AV114" s="105">
        <v>233</v>
      </c>
      <c r="AW114" s="105">
        <v>226</v>
      </c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</row>
    <row r="115" spans="2:75">
      <c r="B115" s="43">
        <v>43897</v>
      </c>
      <c r="C115" s="43"/>
      <c r="D115" s="43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43"/>
      <c r="V115" s="80"/>
      <c r="W115" s="80"/>
      <c r="X115" s="43"/>
      <c r="Y115" s="80"/>
      <c r="Z115" s="27">
        <v>63</v>
      </c>
      <c r="AA115" s="20">
        <v>34</v>
      </c>
      <c r="AB115" s="38">
        <f>AD129</f>
        <v>48</v>
      </c>
      <c r="AC115"/>
      <c r="AD115" s="58">
        <v>54</v>
      </c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 s="106" t="s">
        <v>131</v>
      </c>
      <c r="AS115" s="105">
        <v>257</v>
      </c>
      <c r="AT115" s="105">
        <v>259</v>
      </c>
      <c r="AU115" s="105">
        <v>264</v>
      </c>
      <c r="AV115" s="105">
        <v>251</v>
      </c>
      <c r="AW115" s="105">
        <v>235</v>
      </c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</row>
    <row r="116" spans="2:75">
      <c r="B116" s="43">
        <v>43898</v>
      </c>
      <c r="C116" s="43"/>
      <c r="D116" s="43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43"/>
      <c r="V116" s="80"/>
      <c r="W116" s="80"/>
      <c r="X116" s="43"/>
      <c r="Y116" s="80"/>
      <c r="Z116" s="27">
        <v>51</v>
      </c>
      <c r="AA116" s="20">
        <v>50</v>
      </c>
      <c r="AB116" s="38">
        <f>AD132</f>
        <v>44</v>
      </c>
      <c r="AC116"/>
      <c r="AD116" s="58">
        <v>31</v>
      </c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 s="106" t="s">
        <v>132</v>
      </c>
      <c r="AS116" s="105">
        <v>252</v>
      </c>
      <c r="AT116" s="105">
        <v>241</v>
      </c>
      <c r="AU116" s="105">
        <v>270</v>
      </c>
      <c r="AV116" s="105">
        <v>269</v>
      </c>
      <c r="AW116" s="105">
        <v>255</v>
      </c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</row>
    <row r="117" spans="2:75">
      <c r="B117" s="43">
        <v>43899</v>
      </c>
      <c r="C117" s="43"/>
      <c r="D117" s="43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43"/>
      <c r="V117" s="80"/>
      <c r="W117" s="80"/>
      <c r="X117" s="43"/>
      <c r="Y117" s="80"/>
      <c r="Z117" s="27">
        <v>59</v>
      </c>
      <c r="AA117" s="20">
        <v>49</v>
      </c>
      <c r="AB117" s="38">
        <f>AD135</f>
        <v>44</v>
      </c>
      <c r="AC117"/>
      <c r="AD117" s="57">
        <v>41</v>
      </c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 s="106" t="s">
        <v>133</v>
      </c>
      <c r="AS117" s="105">
        <v>272</v>
      </c>
      <c r="AT117" s="105">
        <v>251</v>
      </c>
      <c r="AU117" s="105">
        <v>246</v>
      </c>
      <c r="AV117" s="105">
        <v>272</v>
      </c>
      <c r="AW117" s="105">
        <v>223</v>
      </c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</row>
    <row r="118" spans="2:75">
      <c r="B118" s="43">
        <v>43900</v>
      </c>
      <c r="C118" s="43"/>
      <c r="D118" s="43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43"/>
      <c r="V118" s="80"/>
      <c r="W118" s="80"/>
      <c r="X118" s="43"/>
      <c r="Y118" s="80"/>
      <c r="Z118" s="27">
        <v>53</v>
      </c>
      <c r="AA118" s="20">
        <v>45</v>
      </c>
      <c r="AB118" s="38">
        <f>AD138</f>
        <v>37</v>
      </c>
      <c r="AC118"/>
      <c r="AD118" s="58">
        <v>48</v>
      </c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 s="106" t="s">
        <v>134</v>
      </c>
      <c r="AS118" s="105">
        <v>258</v>
      </c>
      <c r="AT118" s="105">
        <v>243</v>
      </c>
      <c r="AU118" s="105">
        <v>225</v>
      </c>
      <c r="AV118" s="105">
        <v>232</v>
      </c>
      <c r="AW118" s="105">
        <v>256</v>
      </c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</row>
    <row r="119" spans="2:75">
      <c r="B119" s="43">
        <v>43901</v>
      </c>
      <c r="C119" s="43"/>
      <c r="D119" s="43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43"/>
      <c r="V119" s="80"/>
      <c r="W119" s="80"/>
      <c r="X119" s="43"/>
      <c r="Y119" s="80"/>
      <c r="Z119" s="27">
        <v>51</v>
      </c>
      <c r="AA119" s="20">
        <v>43</v>
      </c>
      <c r="AB119" s="38">
        <f>AD141</f>
        <v>43</v>
      </c>
      <c r="AC119"/>
      <c r="AD119" s="58">
        <v>40</v>
      </c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 s="106" t="s">
        <v>135</v>
      </c>
      <c r="AS119" s="105">
        <v>273</v>
      </c>
      <c r="AT119" s="105">
        <v>273</v>
      </c>
      <c r="AU119" s="105">
        <v>256</v>
      </c>
      <c r="AV119" s="105">
        <v>227</v>
      </c>
      <c r="AW119" s="105">
        <v>240</v>
      </c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</row>
    <row r="120" spans="2:75">
      <c r="B120" s="43">
        <v>43902</v>
      </c>
      <c r="C120" s="43"/>
      <c r="D120" s="43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43"/>
      <c r="V120" s="80"/>
      <c r="W120" s="80"/>
      <c r="X120" s="43"/>
      <c r="Y120" s="80"/>
      <c r="Z120" s="27">
        <v>49</v>
      </c>
      <c r="AA120" s="20">
        <v>51</v>
      </c>
      <c r="AB120" s="38">
        <f>AD144</f>
        <v>42</v>
      </c>
      <c r="AC120"/>
      <c r="AD120" s="57">
        <v>39</v>
      </c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 s="106" t="s">
        <v>136</v>
      </c>
      <c r="AS120" s="105">
        <v>274</v>
      </c>
      <c r="AT120" s="105">
        <v>264</v>
      </c>
      <c r="AU120" s="105">
        <v>250</v>
      </c>
      <c r="AV120" s="105">
        <v>272</v>
      </c>
      <c r="AW120" s="105">
        <v>249</v>
      </c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</row>
    <row r="121" spans="2:75">
      <c r="B121" s="43">
        <v>43903</v>
      </c>
      <c r="C121" s="43"/>
      <c r="D121" s="43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43"/>
      <c r="V121" s="80"/>
      <c r="W121" s="80"/>
      <c r="X121" s="43"/>
      <c r="Y121" s="80"/>
      <c r="Z121" s="27">
        <v>42</v>
      </c>
      <c r="AA121" s="20">
        <v>36</v>
      </c>
      <c r="AB121" s="38">
        <f>AD147</f>
        <v>43</v>
      </c>
      <c r="AC121"/>
      <c r="AD121" s="58">
        <v>50</v>
      </c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 s="106" t="s">
        <v>137</v>
      </c>
      <c r="AS121" s="105">
        <v>255</v>
      </c>
      <c r="AT121" s="105">
        <v>248</v>
      </c>
      <c r="AU121" s="105">
        <v>219</v>
      </c>
      <c r="AV121" s="105">
        <v>261</v>
      </c>
      <c r="AW121" s="105">
        <v>231</v>
      </c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</row>
    <row r="122" spans="2:75">
      <c r="B122" s="43">
        <v>43904</v>
      </c>
      <c r="C122" s="43"/>
      <c r="D122" s="43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43"/>
      <c r="V122" s="80"/>
      <c r="W122" s="80"/>
      <c r="X122" s="43"/>
      <c r="Y122" s="80"/>
      <c r="Z122" s="27">
        <v>49</v>
      </c>
      <c r="AA122" s="20">
        <v>47</v>
      </c>
      <c r="AB122" s="38">
        <f>AD150</f>
        <v>44</v>
      </c>
      <c r="AC122"/>
      <c r="AD122" s="58">
        <v>48</v>
      </c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 s="106" t="s">
        <v>138</v>
      </c>
      <c r="AS122" s="105">
        <v>260</v>
      </c>
      <c r="AT122" s="105">
        <v>229</v>
      </c>
      <c r="AU122" s="105">
        <v>224</v>
      </c>
      <c r="AV122" s="105">
        <v>223</v>
      </c>
      <c r="AW122" s="105">
        <v>268</v>
      </c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</row>
    <row r="123" spans="2:75">
      <c r="B123" s="43">
        <v>43905</v>
      </c>
      <c r="C123" s="43"/>
      <c r="D123" s="43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43"/>
      <c r="V123" s="80"/>
      <c r="W123" s="80"/>
      <c r="X123" s="43"/>
      <c r="Y123" s="80"/>
      <c r="Z123" s="27">
        <v>50</v>
      </c>
      <c r="AA123" s="20">
        <v>52</v>
      </c>
      <c r="AB123" s="38">
        <f>AD153</f>
        <v>42</v>
      </c>
      <c r="AC123"/>
      <c r="AD123" s="57">
        <v>51</v>
      </c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 s="106" t="s">
        <v>139</v>
      </c>
      <c r="AS123" s="105">
        <v>265</v>
      </c>
      <c r="AT123" s="105">
        <v>246</v>
      </c>
      <c r="AU123" s="105">
        <v>264</v>
      </c>
      <c r="AV123" s="105">
        <v>239</v>
      </c>
      <c r="AW123" s="105">
        <v>246</v>
      </c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</row>
    <row r="124" spans="2:75">
      <c r="B124" s="43">
        <v>43906</v>
      </c>
      <c r="C124" s="43"/>
      <c r="D124" s="43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43"/>
      <c r="V124" s="80"/>
      <c r="W124" s="80"/>
      <c r="X124" s="43"/>
      <c r="Y124" s="80"/>
      <c r="Z124" s="27">
        <v>42</v>
      </c>
      <c r="AA124" s="20">
        <v>41</v>
      </c>
      <c r="AB124" s="38">
        <f>AD156</f>
        <v>50</v>
      </c>
      <c r="AC124"/>
      <c r="AD124" s="58">
        <v>49</v>
      </c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 s="106" t="s">
        <v>140</v>
      </c>
      <c r="AS124" s="105">
        <v>263</v>
      </c>
      <c r="AT124" s="105">
        <v>252</v>
      </c>
      <c r="AU124" s="105">
        <v>288</v>
      </c>
      <c r="AV124" s="105">
        <v>217</v>
      </c>
      <c r="AW124" s="105">
        <v>246</v>
      </c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</row>
    <row r="125" spans="2:75">
      <c r="B125" s="43">
        <v>43907</v>
      </c>
      <c r="C125" s="43"/>
      <c r="D125" s="43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43"/>
      <c r="V125" s="80"/>
      <c r="W125" s="80"/>
      <c r="X125" s="43"/>
      <c r="Y125" s="80"/>
      <c r="Z125" s="27">
        <v>45</v>
      </c>
      <c r="AA125" s="20">
        <v>52</v>
      </c>
      <c r="AB125" s="38">
        <f>AD159</f>
        <v>43</v>
      </c>
      <c r="AC125"/>
      <c r="AD125" s="58">
        <v>44</v>
      </c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 s="106" t="s">
        <v>141</v>
      </c>
      <c r="AS125" s="105">
        <v>253</v>
      </c>
      <c r="AT125" s="105">
        <v>258</v>
      </c>
      <c r="AU125" s="105">
        <v>264</v>
      </c>
      <c r="AV125" s="105">
        <v>248</v>
      </c>
      <c r="AW125" s="105">
        <v>232</v>
      </c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</row>
    <row r="126" spans="2:75">
      <c r="B126" s="43">
        <v>43908</v>
      </c>
      <c r="C126" s="43"/>
      <c r="D126" s="43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43"/>
      <c r="V126" s="80"/>
      <c r="W126" s="80"/>
      <c r="X126" s="43"/>
      <c r="Y126" s="80"/>
      <c r="Z126" s="27">
        <v>41</v>
      </c>
      <c r="AA126" s="20">
        <v>37</v>
      </c>
      <c r="AB126" s="38">
        <f>AD162</f>
        <v>41</v>
      </c>
      <c r="AC126"/>
      <c r="AD126" s="57">
        <v>45</v>
      </c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</row>
    <row r="127" spans="2:75">
      <c r="B127" s="43">
        <v>43909</v>
      </c>
      <c r="C127" s="43"/>
      <c r="D127" s="43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43"/>
      <c r="V127" s="80"/>
      <c r="W127" s="80"/>
      <c r="X127" s="43"/>
      <c r="Y127" s="80"/>
      <c r="Z127" s="27">
        <v>48</v>
      </c>
      <c r="AA127" s="20">
        <v>45</v>
      </c>
      <c r="AB127" s="38">
        <f>AD165</f>
        <v>47</v>
      </c>
      <c r="AC127"/>
      <c r="AD127" s="58">
        <v>41</v>
      </c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</row>
    <row r="128" spans="2:75">
      <c r="B128" s="43">
        <v>43910</v>
      </c>
      <c r="C128" s="43"/>
      <c r="D128" s="43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43"/>
      <c r="V128" s="80"/>
      <c r="W128" s="80"/>
      <c r="X128" s="43"/>
      <c r="Y128" s="80"/>
      <c r="Z128" s="27">
        <v>49</v>
      </c>
      <c r="AA128" s="20">
        <v>34</v>
      </c>
      <c r="AB128" s="38">
        <f>AD168</f>
        <v>53</v>
      </c>
      <c r="AC128"/>
      <c r="AD128" s="58">
        <v>34</v>
      </c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</row>
    <row r="129" spans="2:75">
      <c r="B129" s="43">
        <v>43911</v>
      </c>
      <c r="C129" s="43"/>
      <c r="D129" s="43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43"/>
      <c r="V129" s="80"/>
      <c r="W129" s="80"/>
      <c r="X129" s="43"/>
      <c r="Y129" s="80"/>
      <c r="Z129" s="27">
        <v>41</v>
      </c>
      <c r="AA129" s="20">
        <v>34</v>
      </c>
      <c r="AB129" s="38">
        <f>AD171</f>
        <v>46</v>
      </c>
      <c r="AC129"/>
      <c r="AD129" s="57">
        <v>48</v>
      </c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</row>
    <row r="130" spans="2:75">
      <c r="B130" s="43">
        <v>43912</v>
      </c>
      <c r="C130" s="43"/>
      <c r="D130" s="43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43"/>
      <c r="V130" s="80"/>
      <c r="W130" s="80"/>
      <c r="X130" s="43"/>
      <c r="Y130" s="80"/>
      <c r="Z130" s="27">
        <v>53</v>
      </c>
      <c r="AA130" s="20">
        <v>37</v>
      </c>
      <c r="AB130" s="38">
        <f>AD174</f>
        <v>56</v>
      </c>
      <c r="AC130"/>
      <c r="AD130" s="58">
        <v>63</v>
      </c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</row>
    <row r="131" spans="2:75">
      <c r="B131" s="43">
        <v>43913</v>
      </c>
      <c r="C131" s="43"/>
      <c r="D131" s="43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43"/>
      <c r="V131" s="80"/>
      <c r="W131" s="80"/>
      <c r="X131" s="43"/>
      <c r="Y131" s="80"/>
      <c r="Z131" s="27">
        <v>64</v>
      </c>
      <c r="AA131" s="20">
        <v>37</v>
      </c>
      <c r="AB131" s="38">
        <f>AD177</f>
        <v>61</v>
      </c>
      <c r="AC131"/>
      <c r="AD131" s="58">
        <v>50</v>
      </c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</row>
    <row r="132" spans="2:75">
      <c r="B132" s="43">
        <v>43914</v>
      </c>
      <c r="C132" s="43"/>
      <c r="D132" s="43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43"/>
      <c r="V132" s="80"/>
      <c r="W132" s="80"/>
      <c r="X132" s="43"/>
      <c r="Y132" s="80"/>
      <c r="Z132" s="27">
        <v>37</v>
      </c>
      <c r="AA132" s="20">
        <v>45</v>
      </c>
      <c r="AB132" s="38">
        <f>AD180</f>
        <v>66</v>
      </c>
      <c r="AC132"/>
      <c r="AD132" s="57">
        <v>44</v>
      </c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</row>
    <row r="133" spans="2:75">
      <c r="B133" s="43">
        <v>43915</v>
      </c>
      <c r="C133" s="43"/>
      <c r="D133" s="43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43"/>
      <c r="V133" s="80"/>
      <c r="W133" s="80"/>
      <c r="X133" s="43"/>
      <c r="Y133" s="80"/>
      <c r="Z133" s="27">
        <v>46</v>
      </c>
      <c r="AA133" s="20">
        <v>46</v>
      </c>
      <c r="AB133" s="38">
        <f>AD183</f>
        <v>51</v>
      </c>
      <c r="AC133"/>
      <c r="AD133" s="58">
        <v>51</v>
      </c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</row>
    <row r="134" spans="2:75">
      <c r="B134" s="43">
        <v>43916</v>
      </c>
      <c r="C134" s="43"/>
      <c r="D134" s="43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43"/>
      <c r="V134" s="80"/>
      <c r="W134" s="80"/>
      <c r="X134" s="43"/>
      <c r="Y134" s="80"/>
      <c r="Z134" s="27">
        <v>44</v>
      </c>
      <c r="AA134" s="20">
        <v>42</v>
      </c>
      <c r="AB134" s="38">
        <f>AD186</f>
        <v>67</v>
      </c>
      <c r="AC134"/>
      <c r="AD134" s="58">
        <v>49</v>
      </c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</row>
    <row r="135" spans="2:75">
      <c r="B135" s="43">
        <v>43917</v>
      </c>
      <c r="C135" s="43"/>
      <c r="D135" s="43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43"/>
      <c r="V135" s="80"/>
      <c r="W135" s="80"/>
      <c r="X135" s="43"/>
      <c r="Y135" s="80"/>
      <c r="Z135" s="27">
        <v>58</v>
      </c>
      <c r="AA135" s="20">
        <v>40</v>
      </c>
      <c r="AB135" s="38">
        <f>AD189</f>
        <v>74</v>
      </c>
      <c r="AC135"/>
      <c r="AD135" s="57">
        <v>44</v>
      </c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</row>
    <row r="136" spans="2:75">
      <c r="B136" s="43">
        <v>43918</v>
      </c>
      <c r="C136" s="43"/>
      <c r="D136" s="43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43"/>
      <c r="V136" s="80"/>
      <c r="W136" s="80"/>
      <c r="X136" s="43"/>
      <c r="Y136" s="80"/>
      <c r="Z136" s="27">
        <v>59</v>
      </c>
      <c r="AA136" s="20">
        <v>44</v>
      </c>
      <c r="AB136" s="38">
        <f>AD192</f>
        <v>76</v>
      </c>
      <c r="AC136"/>
      <c r="AD136" s="58">
        <v>59</v>
      </c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</row>
    <row r="137" spans="2:75">
      <c r="B137" s="43">
        <v>43919</v>
      </c>
      <c r="C137" s="43"/>
      <c r="D137" s="43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43"/>
      <c r="V137" s="80"/>
      <c r="W137" s="80"/>
      <c r="X137" s="43"/>
      <c r="Y137" s="80"/>
      <c r="Z137" s="27">
        <v>38</v>
      </c>
      <c r="AA137" s="20">
        <v>48</v>
      </c>
      <c r="AB137" s="38">
        <f>AD195</f>
        <v>77</v>
      </c>
      <c r="AC137"/>
      <c r="AD137" s="58">
        <v>45</v>
      </c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</row>
    <row r="138" spans="2:75">
      <c r="B138" s="43">
        <v>43920</v>
      </c>
      <c r="C138" s="43"/>
      <c r="D138" s="43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43"/>
      <c r="V138" s="80"/>
      <c r="W138" s="80"/>
      <c r="X138" s="43"/>
      <c r="Y138" s="80"/>
      <c r="Z138" s="27">
        <v>42</v>
      </c>
      <c r="AA138" s="20">
        <v>45</v>
      </c>
      <c r="AB138" s="38">
        <f>AD198</f>
        <v>82</v>
      </c>
      <c r="AC138"/>
      <c r="AD138" s="57">
        <v>37</v>
      </c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</row>
    <row r="139" spans="2:75">
      <c r="B139" s="43">
        <v>43921</v>
      </c>
      <c r="C139" s="43"/>
      <c r="D139" s="43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43"/>
      <c r="V139" s="80"/>
      <c r="W139" s="80"/>
      <c r="X139" s="43"/>
      <c r="Y139" s="80"/>
      <c r="Z139" s="56">
        <f>AD202</f>
        <v>52</v>
      </c>
      <c r="AA139" s="20">
        <v>39</v>
      </c>
      <c r="AB139" s="38">
        <f>AD201</f>
        <v>72</v>
      </c>
      <c r="AC139"/>
      <c r="AD139" s="58">
        <v>53</v>
      </c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</row>
    <row r="140" spans="2:75">
      <c r="B140" s="43">
        <v>43922</v>
      </c>
      <c r="C140" s="43"/>
      <c r="D140" s="43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43"/>
      <c r="V140" s="80"/>
      <c r="W140" s="80"/>
      <c r="X140" s="43"/>
      <c r="Y140" s="80"/>
      <c r="Z140" s="56">
        <f>AD205</f>
        <v>72</v>
      </c>
      <c r="AA140" s="56">
        <f>AD203</f>
        <v>40</v>
      </c>
      <c r="AB140" s="27">
        <f>AD204</f>
        <v>69</v>
      </c>
      <c r="AC140"/>
      <c r="AD140" s="58">
        <v>43</v>
      </c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</row>
    <row r="141" spans="2:75">
      <c r="B141" s="43">
        <v>43923</v>
      </c>
      <c r="C141" s="43"/>
      <c r="D141" s="43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43"/>
      <c r="V141" s="80"/>
      <c r="W141" s="80"/>
      <c r="X141" s="43"/>
      <c r="Y141" s="80"/>
      <c r="Z141" s="56">
        <f>AD208</f>
        <v>59</v>
      </c>
      <c r="AA141" s="56">
        <f>AD206</f>
        <v>42</v>
      </c>
      <c r="AB141" s="27">
        <f>AD207</f>
        <v>97</v>
      </c>
      <c r="AC141"/>
      <c r="AD141" s="57">
        <v>43</v>
      </c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</row>
    <row r="142" spans="2:75">
      <c r="B142" s="43">
        <v>43924</v>
      </c>
      <c r="C142" s="43"/>
      <c r="D142" s="43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43"/>
      <c r="V142" s="80"/>
      <c r="W142" s="80"/>
      <c r="X142" s="43"/>
      <c r="Y142" s="80"/>
      <c r="Z142" s="56">
        <f>AD211</f>
        <v>39</v>
      </c>
      <c r="AA142" s="56">
        <f>AD209</f>
        <v>41</v>
      </c>
      <c r="AB142" s="27">
        <f>AD210</f>
        <v>88</v>
      </c>
      <c r="AC142"/>
      <c r="AD142" s="58">
        <v>51</v>
      </c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</row>
    <row r="143" spans="2:75">
      <c r="B143" s="43">
        <v>43925</v>
      </c>
      <c r="C143" s="43"/>
      <c r="D143" s="43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43"/>
      <c r="V143" s="80"/>
      <c r="W143" s="80"/>
      <c r="X143" s="43"/>
      <c r="Y143" s="80"/>
      <c r="Z143" s="56">
        <f>AD214</f>
        <v>56</v>
      </c>
      <c r="AA143" s="56">
        <f>AD212</f>
        <v>42</v>
      </c>
      <c r="AB143" s="27">
        <f>AD213</f>
        <v>73</v>
      </c>
      <c r="AC143"/>
      <c r="AD143" s="58">
        <v>51</v>
      </c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</row>
    <row r="144" spans="2:75">
      <c r="B144" s="43">
        <v>43926</v>
      </c>
      <c r="C144" s="43"/>
      <c r="D144" s="43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43"/>
      <c r="V144" s="80"/>
      <c r="W144" s="80"/>
      <c r="X144" s="43"/>
      <c r="Y144" s="80"/>
      <c r="Z144" s="56">
        <f>AD217</f>
        <v>58</v>
      </c>
      <c r="AA144" s="56">
        <f>AD215</f>
        <v>56</v>
      </c>
      <c r="AB144" s="27">
        <f>AD216</f>
        <v>103</v>
      </c>
      <c r="AC144"/>
      <c r="AD144" s="57">
        <v>42</v>
      </c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</row>
    <row r="145" spans="2:75">
      <c r="B145" s="43">
        <v>43927</v>
      </c>
      <c r="C145" s="43"/>
      <c r="D145" s="43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43"/>
      <c r="V145" s="80"/>
      <c r="W145" s="80"/>
      <c r="X145" s="43"/>
      <c r="Y145" s="80"/>
      <c r="Z145" s="56">
        <f>AD220</f>
        <v>54</v>
      </c>
      <c r="AA145" s="56">
        <f>AD218</f>
        <v>35</v>
      </c>
      <c r="AB145" s="27">
        <f>AD219</f>
        <v>95</v>
      </c>
      <c r="AC145"/>
      <c r="AD145" s="58">
        <v>49</v>
      </c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</row>
    <row r="146" spans="2:75">
      <c r="B146" s="43">
        <v>43928</v>
      </c>
      <c r="C146" s="43"/>
      <c r="D146" s="43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43"/>
      <c r="V146" s="80"/>
      <c r="W146" s="80"/>
      <c r="X146" s="43"/>
      <c r="Y146" s="80"/>
      <c r="Z146" s="56">
        <f>AD223</f>
        <v>54</v>
      </c>
      <c r="AA146" s="56">
        <f>AD221</f>
        <v>41</v>
      </c>
      <c r="AB146" s="27">
        <f>AD222</f>
        <v>64</v>
      </c>
      <c r="AC146"/>
      <c r="AD146" s="58">
        <v>36</v>
      </c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</row>
    <row r="147" spans="2:75">
      <c r="B147" s="43">
        <v>43929</v>
      </c>
      <c r="C147" s="43"/>
      <c r="D147" s="43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43"/>
      <c r="V147" s="80"/>
      <c r="W147" s="80"/>
      <c r="X147" s="43"/>
      <c r="Y147" s="80"/>
      <c r="Z147" s="56">
        <f>AD226</f>
        <v>38</v>
      </c>
      <c r="AA147" s="56">
        <f>AD224</f>
        <v>50</v>
      </c>
      <c r="AB147" s="27">
        <f>AD225</f>
        <v>60</v>
      </c>
      <c r="AC147"/>
      <c r="AD147" s="57">
        <v>43</v>
      </c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</row>
    <row r="148" spans="2:75">
      <c r="B148" s="43">
        <v>43930</v>
      </c>
      <c r="C148" s="43"/>
      <c r="D148" s="43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43"/>
      <c r="V148" s="80"/>
      <c r="W148" s="80"/>
      <c r="X148" s="43"/>
      <c r="Y148" s="80"/>
      <c r="Z148" s="6"/>
      <c r="AA148" s="56">
        <f>AD227</f>
        <v>39</v>
      </c>
      <c r="AB148" s="27">
        <f>AD228</f>
        <v>13</v>
      </c>
      <c r="AC148"/>
      <c r="AD148" s="58">
        <v>42</v>
      </c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</row>
    <row r="149" spans="2:75">
      <c r="Z149" s="6"/>
      <c r="AB149" s="6"/>
      <c r="AC149" s="6"/>
      <c r="AD149" s="58">
        <v>47</v>
      </c>
      <c r="AE149" s="28"/>
      <c r="AF149" s="32"/>
      <c r="AH149" s="15"/>
      <c r="AI149"/>
      <c r="AJ149"/>
      <c r="AK149"/>
      <c r="AL149"/>
      <c r="AM149"/>
      <c r="AN149"/>
      <c r="AO149"/>
      <c r="AP149"/>
      <c r="AQ149"/>
      <c r="AR149" s="6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</row>
    <row r="150" spans="2:75">
      <c r="Z150" s="6"/>
      <c r="AB150" s="6"/>
      <c r="AC150" s="6"/>
      <c r="AD150" s="57">
        <v>44</v>
      </c>
      <c r="AE150" s="28"/>
      <c r="AF150" s="32"/>
      <c r="AH150" s="15"/>
      <c r="AI150"/>
      <c r="AJ150"/>
      <c r="AK150"/>
      <c r="AL150"/>
      <c r="AM150"/>
      <c r="AN150"/>
      <c r="AO150"/>
      <c r="AP150"/>
      <c r="AQ150"/>
      <c r="AR150" s="6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</row>
    <row r="151" spans="2:75">
      <c r="Z151" s="6"/>
      <c r="AB151" s="6"/>
      <c r="AC151" s="6"/>
      <c r="AD151" s="58">
        <v>49</v>
      </c>
      <c r="AE151" s="28"/>
      <c r="AF151" s="32"/>
      <c r="AH151" s="15"/>
      <c r="AI151"/>
      <c r="AJ151"/>
      <c r="AK151"/>
      <c r="AL151"/>
      <c r="AM151"/>
      <c r="AN151"/>
      <c r="AO151"/>
      <c r="AP151"/>
      <c r="AQ151"/>
      <c r="AR151" s="6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</row>
    <row r="152" spans="2:75">
      <c r="Z152" s="6"/>
      <c r="AB152" s="6"/>
      <c r="AC152" s="6"/>
      <c r="AD152" s="58">
        <v>52</v>
      </c>
      <c r="AE152" s="28"/>
      <c r="AF152" s="32"/>
      <c r="AH152" s="15"/>
      <c r="AI152"/>
      <c r="AJ152"/>
      <c r="AK152"/>
      <c r="AL152"/>
      <c r="AM152"/>
      <c r="AN152"/>
      <c r="AO152"/>
      <c r="AP152"/>
      <c r="AQ152"/>
      <c r="AR152" s="6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</row>
    <row r="153" spans="2:75">
      <c r="Z153" s="6"/>
      <c r="AB153" s="6"/>
      <c r="AC153" s="6"/>
      <c r="AD153" s="57">
        <v>42</v>
      </c>
      <c r="AE153" s="28"/>
      <c r="AF153" s="32"/>
      <c r="AH153" s="15"/>
      <c r="AI153"/>
      <c r="AJ153"/>
      <c r="AK153"/>
      <c r="AL153"/>
      <c r="AM153"/>
      <c r="AN153"/>
      <c r="AO153"/>
      <c r="AP153"/>
      <c r="AQ153"/>
      <c r="AR153" s="6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</row>
    <row r="154" spans="2:75">
      <c r="Z154" s="6"/>
      <c r="AB154" s="6"/>
      <c r="AC154" s="6"/>
      <c r="AD154" s="58">
        <v>50</v>
      </c>
      <c r="AE154" s="28"/>
      <c r="AF154" s="32"/>
      <c r="AH154" s="15"/>
      <c r="AI154"/>
      <c r="AJ154"/>
      <c r="AK154"/>
      <c r="AL154"/>
      <c r="AM154"/>
      <c r="AN154"/>
      <c r="AO154"/>
      <c r="AP154"/>
      <c r="AQ154"/>
      <c r="AR154" s="6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</row>
    <row r="155" spans="2:75">
      <c r="Z155" s="6"/>
      <c r="AB155" s="6"/>
      <c r="AC155" s="6"/>
      <c r="AD155" s="58">
        <v>41</v>
      </c>
      <c r="AE155" s="28"/>
      <c r="AF155" s="32"/>
      <c r="AH155" s="15"/>
      <c r="AI155"/>
      <c r="AJ155"/>
      <c r="AK155"/>
      <c r="AL155"/>
      <c r="AM155"/>
      <c r="AN155"/>
      <c r="AO155"/>
      <c r="AP155"/>
      <c r="AQ155"/>
      <c r="AR155" s="6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</row>
    <row r="156" spans="2:75">
      <c r="Z156" s="6"/>
      <c r="AB156" s="6"/>
      <c r="AC156" s="6"/>
      <c r="AD156" s="57">
        <v>50</v>
      </c>
      <c r="AE156" s="28"/>
      <c r="AF156" s="32"/>
      <c r="AH156" s="15"/>
      <c r="AI156"/>
      <c r="AJ156"/>
      <c r="AK156"/>
      <c r="AL156"/>
      <c r="AM156"/>
      <c r="AN156"/>
      <c r="AO156"/>
      <c r="AP156"/>
      <c r="AQ156"/>
      <c r="AR156" s="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</row>
    <row r="157" spans="2:75">
      <c r="Z157" s="6"/>
      <c r="AB157" s="6"/>
      <c r="AC157" s="6"/>
      <c r="AD157" s="58">
        <v>42</v>
      </c>
      <c r="AE157" s="28"/>
      <c r="AF157" s="32"/>
      <c r="AH157" s="15"/>
      <c r="AI157"/>
      <c r="AJ157"/>
      <c r="AK157"/>
      <c r="AL157"/>
      <c r="AM157"/>
      <c r="AN157"/>
      <c r="AO157"/>
      <c r="AP157"/>
      <c r="AQ157"/>
      <c r="AR157" s="6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</row>
    <row r="158" spans="2:75">
      <c r="Z158" s="6"/>
      <c r="AB158" s="6"/>
      <c r="AC158" s="6"/>
      <c r="AD158" s="58">
        <v>52</v>
      </c>
      <c r="AE158" s="28"/>
      <c r="AF158" s="32"/>
      <c r="AH158" s="15"/>
      <c r="AI158"/>
      <c r="AJ158"/>
      <c r="AK158"/>
      <c r="AL158"/>
      <c r="AM158"/>
      <c r="AN158"/>
      <c r="AO158"/>
      <c r="AP158"/>
      <c r="AQ158"/>
      <c r="AR158" s="6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</row>
    <row r="159" spans="2:75">
      <c r="Z159" s="6"/>
      <c r="AB159" s="6"/>
      <c r="AC159" s="6"/>
      <c r="AD159" s="57">
        <v>43</v>
      </c>
      <c r="AE159" s="28"/>
      <c r="AF159" s="32"/>
      <c r="AH159" s="15"/>
      <c r="AI159"/>
      <c r="AJ159"/>
      <c r="AK159"/>
      <c r="AL159"/>
      <c r="AM159"/>
      <c r="AN159"/>
      <c r="AO159"/>
      <c r="AP159"/>
      <c r="AQ159"/>
      <c r="AR159" s="6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</row>
    <row r="160" spans="2:75">
      <c r="Z160" s="6"/>
      <c r="AB160" s="6"/>
      <c r="AC160" s="6"/>
      <c r="AD160" s="58">
        <v>45</v>
      </c>
      <c r="AE160" s="28"/>
      <c r="AF160" s="32"/>
      <c r="AH160" s="15"/>
      <c r="AI160"/>
      <c r="AJ160"/>
      <c r="AK160"/>
      <c r="AL160"/>
      <c r="AM160"/>
      <c r="AN160"/>
      <c r="AO160"/>
      <c r="AP160"/>
      <c r="AQ160"/>
      <c r="AR160" s="6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</row>
    <row r="161" spans="26:75">
      <c r="Z161" s="6"/>
      <c r="AB161" s="6"/>
      <c r="AC161" s="6"/>
      <c r="AD161" s="58">
        <v>37</v>
      </c>
      <c r="AE161" s="28"/>
      <c r="AF161" s="32"/>
      <c r="AH161" s="15"/>
      <c r="AI161"/>
      <c r="AJ161"/>
      <c r="AK161"/>
      <c r="AL161"/>
      <c r="AM161"/>
      <c r="AN161"/>
      <c r="AO161"/>
      <c r="AP161"/>
      <c r="AQ161"/>
      <c r="AR161" s="6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</row>
    <row r="162" spans="26:75">
      <c r="Z162" s="6"/>
      <c r="AB162" s="6"/>
      <c r="AC162" s="6"/>
      <c r="AD162" s="57">
        <v>41</v>
      </c>
      <c r="AE162" s="28"/>
      <c r="AF162" s="32"/>
      <c r="AH162" s="15"/>
      <c r="AI162"/>
      <c r="AJ162"/>
      <c r="AK162"/>
      <c r="AL162"/>
      <c r="AM162"/>
      <c r="AN162"/>
      <c r="AO162"/>
      <c r="AP162"/>
      <c r="AQ162"/>
      <c r="AR162" s="6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</row>
    <row r="163" spans="26:75">
      <c r="Z163" s="6"/>
      <c r="AB163" s="6"/>
      <c r="AC163" s="6"/>
      <c r="AD163" s="58">
        <v>41</v>
      </c>
      <c r="AE163" s="28"/>
      <c r="AF163" s="32"/>
      <c r="AH163" s="15"/>
      <c r="AI163"/>
      <c r="AJ163"/>
      <c r="AK163"/>
      <c r="AL163"/>
      <c r="AM163"/>
      <c r="AN163"/>
      <c r="AO163"/>
      <c r="AP163"/>
      <c r="AQ163"/>
      <c r="AR163" s="6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</row>
    <row r="164" spans="26:75">
      <c r="Z164" s="6"/>
      <c r="AB164" s="6"/>
      <c r="AC164" s="6"/>
      <c r="AD164" s="58">
        <v>45</v>
      </c>
      <c r="AE164" s="28"/>
      <c r="AF164" s="32"/>
      <c r="AH164" s="15"/>
      <c r="AI164"/>
      <c r="AJ164"/>
      <c r="AK164"/>
      <c r="AL164"/>
      <c r="AM164"/>
      <c r="AN164"/>
      <c r="AO164"/>
      <c r="AP164"/>
      <c r="AQ164"/>
      <c r="AR164" s="6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</row>
    <row r="165" spans="26:75">
      <c r="Z165" s="6"/>
      <c r="AB165" s="6"/>
      <c r="AC165" s="6"/>
      <c r="AD165" s="57">
        <v>47</v>
      </c>
      <c r="AE165" s="28"/>
      <c r="AF165" s="32"/>
      <c r="AH165" s="15"/>
      <c r="AI165"/>
      <c r="AJ165"/>
      <c r="AK165"/>
      <c r="AL165"/>
      <c r="AM165"/>
      <c r="AN165"/>
      <c r="AO165"/>
      <c r="AP165"/>
      <c r="AQ165"/>
      <c r="AR165" s="6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</row>
    <row r="166" spans="26:75">
      <c r="Z166" s="6"/>
      <c r="AB166" s="6"/>
      <c r="AC166" s="6"/>
      <c r="AD166" s="58">
        <v>48</v>
      </c>
      <c r="AE166" s="28"/>
      <c r="AF166" s="32"/>
      <c r="AH166" s="15"/>
      <c r="AI166"/>
      <c r="AJ166"/>
      <c r="AK166"/>
      <c r="AL166"/>
      <c r="AM166"/>
      <c r="AN166"/>
      <c r="AO166"/>
      <c r="AP166"/>
      <c r="AQ166"/>
      <c r="AR166" s="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</row>
    <row r="167" spans="26:75">
      <c r="Z167" s="6"/>
      <c r="AB167" s="6"/>
      <c r="AC167" s="6"/>
      <c r="AD167" s="58">
        <v>34</v>
      </c>
      <c r="AE167" s="28"/>
      <c r="AF167" s="32"/>
      <c r="AH167" s="15"/>
      <c r="AI167"/>
      <c r="AJ167"/>
      <c r="AK167"/>
      <c r="AL167"/>
      <c r="AM167"/>
      <c r="AN167"/>
      <c r="AO167"/>
      <c r="AP167"/>
      <c r="AQ167"/>
      <c r="AR167" s="6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</row>
    <row r="168" spans="26:75">
      <c r="Z168" s="6"/>
      <c r="AB168" s="6"/>
      <c r="AC168" s="6"/>
      <c r="AD168" s="57">
        <v>53</v>
      </c>
      <c r="AE168" s="28"/>
      <c r="AF168" s="32"/>
      <c r="AH168" s="15"/>
      <c r="AI168"/>
      <c r="AJ168"/>
      <c r="AK168"/>
      <c r="AL168"/>
      <c r="AM168"/>
      <c r="AN168"/>
      <c r="AO168"/>
      <c r="AP168"/>
      <c r="AQ168"/>
      <c r="AR168" s="6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</row>
    <row r="169" spans="26:75">
      <c r="Z169" s="6"/>
      <c r="AB169" s="6"/>
      <c r="AC169" s="6"/>
      <c r="AD169" s="58">
        <v>49</v>
      </c>
      <c r="AE169" s="28"/>
      <c r="AF169" s="32"/>
      <c r="AH169" s="15"/>
      <c r="AI169"/>
      <c r="AJ169"/>
      <c r="AK169"/>
      <c r="AL169"/>
      <c r="AM169"/>
      <c r="AN169"/>
      <c r="AO169"/>
      <c r="AP169"/>
      <c r="AQ169"/>
      <c r="AR169" s="6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</row>
    <row r="170" spans="26:75">
      <c r="Z170" s="6"/>
      <c r="AB170" s="6"/>
      <c r="AC170" s="6"/>
      <c r="AD170" s="58">
        <v>34</v>
      </c>
      <c r="AE170" s="28"/>
      <c r="AF170" s="32"/>
      <c r="AH170" s="15"/>
      <c r="AI170"/>
      <c r="AJ170"/>
      <c r="AK170"/>
      <c r="AL170"/>
      <c r="AM170"/>
      <c r="AN170"/>
      <c r="AO170"/>
      <c r="AP170"/>
      <c r="AQ170"/>
      <c r="AR170" s="6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</row>
    <row r="171" spans="26:75">
      <c r="Z171" s="6"/>
      <c r="AB171" s="6"/>
      <c r="AC171" s="6"/>
      <c r="AD171" s="57">
        <v>46</v>
      </c>
      <c r="AE171" s="28"/>
      <c r="AF171" s="32"/>
      <c r="AH171" s="15"/>
      <c r="AI171"/>
      <c r="AJ171"/>
      <c r="AK171"/>
      <c r="AL171"/>
      <c r="AM171"/>
      <c r="AN171"/>
      <c r="AO171"/>
      <c r="AP171"/>
      <c r="AQ171"/>
      <c r="AR171" s="6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</row>
    <row r="172" spans="26:75">
      <c r="Z172" s="6"/>
      <c r="AB172" s="6"/>
      <c r="AC172" s="6"/>
      <c r="AD172" s="58">
        <v>41</v>
      </c>
      <c r="AE172" s="28"/>
      <c r="AF172" s="32"/>
      <c r="AH172" s="15"/>
      <c r="AI172"/>
      <c r="AJ172"/>
      <c r="AK172"/>
      <c r="AL172"/>
      <c r="AM172"/>
      <c r="AN172"/>
      <c r="AO172"/>
      <c r="AP172"/>
      <c r="AQ172"/>
      <c r="AR172" s="6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</row>
    <row r="173" spans="26:75">
      <c r="Z173" s="6"/>
      <c r="AB173" s="6"/>
      <c r="AC173" s="6"/>
      <c r="AD173" s="58">
        <v>37</v>
      </c>
      <c r="AE173" s="28"/>
      <c r="AF173" s="32"/>
      <c r="AH173" s="15"/>
      <c r="AI173"/>
      <c r="AJ173"/>
      <c r="AK173"/>
      <c r="AL173"/>
      <c r="AM173"/>
      <c r="AN173"/>
      <c r="AO173"/>
      <c r="AP173"/>
      <c r="AQ173"/>
      <c r="AR173" s="6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</row>
    <row r="174" spans="26:75">
      <c r="Z174" s="6"/>
      <c r="AB174" s="6"/>
      <c r="AC174" s="6"/>
      <c r="AD174" s="57">
        <v>56</v>
      </c>
      <c r="AE174" s="28"/>
      <c r="AF174" s="32"/>
      <c r="AH174" s="15"/>
      <c r="AI174"/>
      <c r="AJ174"/>
      <c r="AK174"/>
      <c r="AL174"/>
      <c r="AM174"/>
      <c r="AN174"/>
      <c r="AO174"/>
      <c r="AP174"/>
      <c r="AQ174"/>
      <c r="AR174" s="6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</row>
    <row r="175" spans="26:75">
      <c r="Z175" s="6"/>
      <c r="AB175" s="6"/>
      <c r="AC175" s="6"/>
      <c r="AD175" s="58">
        <v>53</v>
      </c>
      <c r="AE175" s="28"/>
      <c r="AF175" s="32"/>
      <c r="AH175" s="15"/>
      <c r="AI175"/>
      <c r="AJ175"/>
      <c r="AK175"/>
      <c r="AL175"/>
      <c r="AM175"/>
      <c r="AN175"/>
      <c r="AO175"/>
      <c r="AP175"/>
      <c r="AQ175"/>
      <c r="AR175" s="6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</row>
    <row r="176" spans="26:75">
      <c r="Z176" s="6"/>
      <c r="AB176" s="6"/>
      <c r="AC176" s="6"/>
      <c r="AD176" s="58">
        <v>37</v>
      </c>
      <c r="AE176" s="28"/>
      <c r="AF176" s="32"/>
      <c r="AH176" s="15"/>
      <c r="AI176"/>
      <c r="AJ176"/>
      <c r="AK176"/>
      <c r="AL176"/>
      <c r="AM176"/>
      <c r="AN176"/>
      <c r="AO176"/>
      <c r="AP176"/>
      <c r="AQ176"/>
      <c r="AR176" s="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</row>
    <row r="177" spans="26:75">
      <c r="Z177" s="6"/>
      <c r="AB177" s="6"/>
      <c r="AC177" s="6"/>
      <c r="AD177" s="57">
        <v>61</v>
      </c>
      <c r="AE177" s="28"/>
      <c r="AF177" s="32"/>
      <c r="AH177" s="15"/>
      <c r="AI177"/>
      <c r="AJ177"/>
      <c r="AK177"/>
      <c r="AL177"/>
      <c r="AM177"/>
      <c r="AN177"/>
      <c r="AO177"/>
      <c r="AP177"/>
      <c r="AQ177"/>
      <c r="AR177" s="6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</row>
    <row r="178" spans="26:75">
      <c r="Z178" s="6"/>
      <c r="AB178" s="6"/>
      <c r="AC178" s="6"/>
      <c r="AD178" s="58">
        <v>64</v>
      </c>
      <c r="AE178" s="28"/>
      <c r="AF178" s="32"/>
      <c r="AH178" s="15"/>
      <c r="AI178"/>
      <c r="AJ178"/>
      <c r="AK178"/>
      <c r="AL178"/>
      <c r="AM178"/>
      <c r="AN178"/>
      <c r="AO178"/>
      <c r="AP178"/>
      <c r="AQ178"/>
      <c r="AR178" s="6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</row>
    <row r="179" spans="26:75">
      <c r="Z179" s="6"/>
      <c r="AB179" s="6"/>
      <c r="AC179" s="6"/>
      <c r="AD179" s="58">
        <v>45</v>
      </c>
      <c r="AE179" s="28"/>
      <c r="AF179" s="32"/>
      <c r="AH179" s="15"/>
      <c r="AI179"/>
      <c r="AJ179"/>
      <c r="AK179"/>
      <c r="AL179"/>
      <c r="AM179"/>
      <c r="AN179"/>
      <c r="AO179"/>
      <c r="AP179"/>
      <c r="AQ179"/>
      <c r="AR179" s="6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</row>
    <row r="180" spans="26:75">
      <c r="Z180" s="6"/>
      <c r="AB180" s="6"/>
      <c r="AC180" s="6"/>
      <c r="AD180" s="57">
        <v>66</v>
      </c>
      <c r="AE180" s="28"/>
      <c r="AF180" s="32"/>
      <c r="AH180" s="15"/>
      <c r="AI180"/>
      <c r="AJ180"/>
      <c r="AK180"/>
      <c r="AL180"/>
      <c r="AM180"/>
      <c r="AN180"/>
      <c r="AO180"/>
      <c r="AP180"/>
      <c r="AQ180"/>
      <c r="AR180" s="6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</row>
    <row r="181" spans="26:75">
      <c r="Z181" s="6"/>
      <c r="AB181" s="6"/>
      <c r="AC181" s="6"/>
      <c r="AD181" s="58">
        <v>37</v>
      </c>
      <c r="AE181" s="28"/>
      <c r="AF181" s="32"/>
      <c r="AH181" s="15"/>
      <c r="AI181"/>
      <c r="AJ181"/>
      <c r="AK181"/>
      <c r="AL181"/>
      <c r="AM181"/>
      <c r="AN181"/>
      <c r="AO181"/>
      <c r="AP181"/>
      <c r="AQ181"/>
      <c r="AR181" s="6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</row>
    <row r="182" spans="26:75">
      <c r="Z182" s="6"/>
      <c r="AB182" s="6"/>
      <c r="AC182" s="6"/>
      <c r="AD182" s="58">
        <v>46</v>
      </c>
      <c r="AE182" s="28"/>
      <c r="AF182" s="32"/>
      <c r="AH182" s="15"/>
      <c r="AI182"/>
      <c r="AJ182"/>
      <c r="AK182"/>
      <c r="AL182"/>
      <c r="AM182"/>
      <c r="AN182"/>
      <c r="AO182"/>
      <c r="AP182"/>
      <c r="AQ182"/>
      <c r="AR182" s="6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</row>
    <row r="183" spans="26:75">
      <c r="Z183" s="6"/>
      <c r="AB183" s="6"/>
      <c r="AC183" s="6"/>
      <c r="AD183" s="57">
        <v>51</v>
      </c>
      <c r="AE183" s="28"/>
      <c r="AF183" s="32"/>
      <c r="AH183" s="15"/>
      <c r="AI183"/>
      <c r="AJ183"/>
      <c r="AK183"/>
      <c r="AL183"/>
      <c r="AM183"/>
      <c r="AN183"/>
      <c r="AO183"/>
      <c r="AP183"/>
      <c r="AQ183"/>
      <c r="AR183" s="6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</row>
    <row r="184" spans="26:75">
      <c r="Z184" s="6"/>
      <c r="AB184" s="6"/>
      <c r="AC184" s="6"/>
      <c r="AD184" s="58">
        <v>46</v>
      </c>
      <c r="AE184" s="28"/>
      <c r="AF184" s="32"/>
      <c r="AH184" s="15"/>
      <c r="AI184"/>
      <c r="AJ184"/>
      <c r="AK184"/>
      <c r="AL184"/>
      <c r="AM184"/>
      <c r="AN184"/>
      <c r="AO184"/>
      <c r="AP184"/>
      <c r="AQ184"/>
      <c r="AR184" s="6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</row>
    <row r="185" spans="26:75">
      <c r="Z185" s="6"/>
      <c r="AB185" s="6"/>
      <c r="AC185" s="6"/>
      <c r="AD185" s="58">
        <v>42</v>
      </c>
      <c r="AE185" s="28"/>
      <c r="AF185" s="32"/>
      <c r="AH185" s="15"/>
      <c r="AI185"/>
      <c r="AJ185"/>
      <c r="AK185"/>
      <c r="AL185"/>
      <c r="AM185"/>
      <c r="AN185"/>
      <c r="AO185"/>
      <c r="AP185"/>
      <c r="AQ185"/>
      <c r="AR185" s="6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</row>
    <row r="186" spans="26:75">
      <c r="Z186" s="6"/>
      <c r="AB186" s="6"/>
      <c r="AC186" s="6"/>
      <c r="AD186" s="57">
        <v>67</v>
      </c>
      <c r="AE186" s="28"/>
      <c r="AF186" s="32"/>
      <c r="AH186" s="15"/>
      <c r="AI186"/>
      <c r="AJ186"/>
      <c r="AK186"/>
      <c r="AL186"/>
      <c r="AM186"/>
      <c r="AN186"/>
      <c r="AO186"/>
      <c r="AP186"/>
      <c r="AQ186"/>
      <c r="AR186" s="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</row>
    <row r="187" spans="26:75">
      <c r="Z187" s="6"/>
      <c r="AB187" s="6"/>
      <c r="AC187" s="6"/>
      <c r="AD187" s="58">
        <v>44</v>
      </c>
      <c r="AE187" s="28"/>
      <c r="AF187" s="32"/>
      <c r="AH187" s="15"/>
      <c r="AI187"/>
      <c r="AJ187"/>
      <c r="AK187"/>
      <c r="AL187"/>
      <c r="AM187"/>
      <c r="AN187"/>
      <c r="AO187"/>
      <c r="AP187"/>
      <c r="AQ187"/>
      <c r="AR187" s="6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</row>
    <row r="188" spans="26:75">
      <c r="Z188" s="6"/>
      <c r="AB188" s="6"/>
      <c r="AC188" s="6"/>
      <c r="AD188" s="58">
        <v>40</v>
      </c>
      <c r="AE188" s="28"/>
      <c r="AF188" s="32"/>
      <c r="AH188" s="15"/>
      <c r="AI188"/>
      <c r="AJ188"/>
      <c r="AK188"/>
      <c r="AL188"/>
      <c r="AM188"/>
      <c r="AN188"/>
      <c r="AO188"/>
      <c r="AP188"/>
      <c r="AQ188"/>
      <c r="AR188" s="6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</row>
    <row r="189" spans="26:75">
      <c r="Z189" s="6"/>
      <c r="AB189" s="6"/>
      <c r="AC189" s="6"/>
      <c r="AD189" s="57">
        <v>74</v>
      </c>
      <c r="AE189" s="28"/>
      <c r="AF189" s="32"/>
      <c r="AH189" s="15"/>
      <c r="AI189"/>
      <c r="AJ189"/>
      <c r="AK189"/>
      <c r="AL189"/>
      <c r="AM189"/>
      <c r="AN189"/>
      <c r="AO189"/>
      <c r="AP189"/>
      <c r="AQ189"/>
      <c r="AR189" s="6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</row>
    <row r="190" spans="26:75">
      <c r="Z190" s="6"/>
      <c r="AB190" s="6"/>
      <c r="AC190" s="6"/>
      <c r="AD190" s="58">
        <v>58</v>
      </c>
      <c r="AE190" s="28"/>
      <c r="AF190" s="32"/>
      <c r="AH190" s="15"/>
      <c r="AI190"/>
      <c r="AJ190"/>
      <c r="AK190"/>
      <c r="AL190"/>
      <c r="AM190"/>
      <c r="AN190"/>
      <c r="AO190"/>
      <c r="AP190"/>
      <c r="AQ190"/>
      <c r="AR190" s="6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</row>
    <row r="191" spans="26:75">
      <c r="Z191" s="6"/>
      <c r="AB191" s="6"/>
      <c r="AC191" s="6"/>
      <c r="AD191" s="58">
        <v>44</v>
      </c>
      <c r="AE191" s="28"/>
      <c r="AF191" s="32"/>
      <c r="AH191" s="15"/>
      <c r="AI191"/>
      <c r="AJ191"/>
      <c r="AK191"/>
      <c r="AL191"/>
      <c r="AM191"/>
      <c r="AN191"/>
      <c r="AO191"/>
      <c r="AP191"/>
      <c r="AQ191"/>
      <c r="AR191" s="6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</row>
    <row r="192" spans="26:75">
      <c r="Z192" s="6"/>
      <c r="AB192" s="6"/>
      <c r="AC192" s="6"/>
      <c r="AD192" s="57">
        <v>76</v>
      </c>
      <c r="AE192" s="28"/>
      <c r="AF192" s="32"/>
      <c r="AH192" s="15"/>
      <c r="AI192"/>
      <c r="AJ192"/>
      <c r="AK192"/>
      <c r="AL192"/>
      <c r="AM192"/>
      <c r="AN192"/>
      <c r="AO192"/>
      <c r="AP192"/>
      <c r="AQ192"/>
      <c r="AR192" s="6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</row>
    <row r="193" spans="26:75">
      <c r="Z193" s="6"/>
      <c r="AB193" s="6"/>
      <c r="AC193" s="6"/>
      <c r="AD193" s="58">
        <v>59</v>
      </c>
      <c r="AE193" s="28"/>
      <c r="AF193" s="32"/>
      <c r="AH193" s="15"/>
      <c r="AI193"/>
      <c r="AJ193"/>
      <c r="AK193"/>
      <c r="AL193"/>
      <c r="AM193"/>
      <c r="AN193"/>
      <c r="AO193"/>
      <c r="AP193"/>
      <c r="AQ193"/>
      <c r="AR193" s="6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</row>
    <row r="194" spans="26:75">
      <c r="Z194" s="6"/>
      <c r="AB194" s="6"/>
      <c r="AC194" s="6"/>
      <c r="AD194" s="58">
        <v>48</v>
      </c>
      <c r="AE194" s="28"/>
      <c r="AF194" s="32"/>
      <c r="AH194" s="15"/>
      <c r="AI194"/>
      <c r="AJ194"/>
      <c r="AK194"/>
      <c r="AL194"/>
      <c r="AM194"/>
      <c r="AN194"/>
      <c r="AO194"/>
      <c r="AP194"/>
      <c r="AQ194"/>
      <c r="AR194" s="6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</row>
    <row r="195" spans="26:75">
      <c r="Z195" s="6"/>
      <c r="AB195" s="6"/>
      <c r="AC195" s="6"/>
      <c r="AD195" s="57">
        <v>77</v>
      </c>
      <c r="AE195" s="28"/>
      <c r="AF195" s="32"/>
      <c r="AH195" s="15"/>
      <c r="AI195"/>
      <c r="AJ195"/>
      <c r="AK195"/>
      <c r="AL195"/>
      <c r="AM195"/>
      <c r="AN195"/>
      <c r="AO195"/>
      <c r="AP195"/>
      <c r="AQ195"/>
      <c r="AR195" s="6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</row>
    <row r="196" spans="26:75">
      <c r="Z196" s="6"/>
      <c r="AB196" s="6"/>
      <c r="AC196" s="6"/>
      <c r="AD196" s="58">
        <v>38</v>
      </c>
      <c r="AE196" s="28"/>
      <c r="AF196" s="32"/>
      <c r="AH196" s="15"/>
      <c r="AI196"/>
      <c r="AJ196"/>
      <c r="AK196"/>
      <c r="AL196"/>
      <c r="AM196"/>
      <c r="AN196"/>
      <c r="AO196"/>
      <c r="AP196"/>
      <c r="AQ196"/>
      <c r="AR196" s="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</row>
    <row r="197" spans="26:75">
      <c r="Z197" s="6"/>
      <c r="AB197" s="6"/>
      <c r="AC197" s="6"/>
      <c r="AD197" s="58">
        <v>45</v>
      </c>
      <c r="AE197" s="28"/>
      <c r="AF197" s="32"/>
      <c r="AH197" s="15"/>
      <c r="AI197"/>
      <c r="AJ197"/>
      <c r="AK197"/>
      <c r="AL197"/>
      <c r="AM197"/>
      <c r="AN197"/>
      <c r="AO197"/>
      <c r="AP197"/>
      <c r="AQ197"/>
      <c r="AR197" s="6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</row>
    <row r="198" spans="26:75">
      <c r="Z198" s="6"/>
      <c r="AB198" s="6"/>
      <c r="AC198" s="6"/>
      <c r="AD198" s="57">
        <v>82</v>
      </c>
      <c r="AE198" s="28"/>
      <c r="AF198" s="32"/>
      <c r="AH198" s="15"/>
      <c r="AI198"/>
      <c r="AJ198"/>
      <c r="AK198"/>
      <c r="AL198"/>
      <c r="AM198"/>
      <c r="AN198"/>
      <c r="AO198"/>
      <c r="AP198"/>
      <c r="AQ198"/>
      <c r="AR198" s="6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</row>
    <row r="199" spans="26:75">
      <c r="Z199" s="6"/>
      <c r="AB199" s="6"/>
      <c r="AC199" s="6"/>
      <c r="AD199" s="58">
        <v>42</v>
      </c>
      <c r="AE199" s="28"/>
      <c r="AF199" s="32"/>
      <c r="AH199" s="15"/>
      <c r="AI199"/>
      <c r="AJ199"/>
      <c r="AK199"/>
      <c r="AL199"/>
      <c r="AM199"/>
      <c r="AN199"/>
      <c r="AO199"/>
      <c r="AP199"/>
      <c r="AQ199"/>
      <c r="AR199" s="6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</row>
    <row r="200" spans="26:75">
      <c r="Z200" s="6"/>
      <c r="AB200" s="6"/>
      <c r="AC200" s="6"/>
      <c r="AD200" s="58">
        <v>39</v>
      </c>
      <c r="AE200" s="28"/>
      <c r="AF200" s="32"/>
      <c r="AH200" s="15"/>
      <c r="AI200"/>
      <c r="AJ200"/>
      <c r="AK200"/>
      <c r="AL200"/>
      <c r="AM200"/>
      <c r="AN200"/>
      <c r="AO200"/>
      <c r="AP200"/>
      <c r="AQ200"/>
      <c r="AR200" s="6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</row>
    <row r="201" spans="26:75">
      <c r="Z201" s="6"/>
      <c r="AB201" s="6"/>
      <c r="AC201" s="6"/>
      <c r="AD201" s="57">
        <v>72</v>
      </c>
      <c r="AE201" s="28"/>
      <c r="AF201" s="32"/>
      <c r="AH201" s="15"/>
      <c r="AI201"/>
      <c r="AJ201"/>
      <c r="AK201"/>
      <c r="AL201"/>
      <c r="AM201"/>
      <c r="AN201"/>
      <c r="AO201"/>
      <c r="AP201"/>
      <c r="AQ201"/>
      <c r="AR201" s="6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</row>
    <row r="202" spans="26:75">
      <c r="Z202" s="6"/>
      <c r="AB202" s="6"/>
      <c r="AC202" s="6"/>
      <c r="AD202" s="58">
        <v>52</v>
      </c>
      <c r="AE202" s="6"/>
      <c r="AF202" s="20"/>
      <c r="AH202" s="15"/>
      <c r="AI202"/>
      <c r="AJ202"/>
      <c r="AK202"/>
      <c r="AL202"/>
      <c r="AM202"/>
      <c r="AN202"/>
      <c r="AO202"/>
      <c r="AP202"/>
      <c r="AQ202"/>
      <c r="AR202" s="6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</row>
    <row r="203" spans="26:75">
      <c r="Z203" s="6"/>
      <c r="AB203" s="6"/>
      <c r="AC203" s="6"/>
      <c r="AD203" s="58">
        <v>40</v>
      </c>
      <c r="AE203" s="6"/>
      <c r="AF203" s="20"/>
      <c r="AH203" s="15"/>
      <c r="AI203"/>
      <c r="AJ203"/>
      <c r="AK203"/>
      <c r="AL203"/>
      <c r="AM203"/>
      <c r="AN203"/>
      <c r="AO203"/>
      <c r="AP203"/>
      <c r="AQ203"/>
      <c r="AR203" s="6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</row>
    <row r="204" spans="26:75">
      <c r="Z204" s="6"/>
      <c r="AB204" s="6"/>
      <c r="AC204" s="6"/>
      <c r="AD204" s="57">
        <v>69</v>
      </c>
      <c r="AE204" s="6"/>
      <c r="AF204" s="20"/>
      <c r="AH204" s="15"/>
      <c r="AI204"/>
      <c r="AJ204"/>
      <c r="AK204"/>
      <c r="AL204"/>
      <c r="AM204"/>
      <c r="AN204"/>
      <c r="AO204"/>
      <c r="AP204"/>
      <c r="AQ204"/>
      <c r="AR204" s="6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</row>
    <row r="205" spans="26:75">
      <c r="Z205" s="6"/>
      <c r="AB205" s="6"/>
      <c r="AC205" s="6"/>
      <c r="AD205" s="58">
        <v>72</v>
      </c>
      <c r="AE205" s="6"/>
      <c r="AF205" s="20"/>
      <c r="AH205" s="15"/>
      <c r="AI205"/>
      <c r="AJ205"/>
      <c r="AK205"/>
      <c r="AL205"/>
      <c r="AM205"/>
      <c r="AN205"/>
      <c r="AO205"/>
      <c r="AP205"/>
      <c r="AQ205"/>
      <c r="AR205" s="6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</row>
    <row r="206" spans="26:75">
      <c r="Z206" s="6"/>
      <c r="AB206" s="6"/>
      <c r="AC206" s="6"/>
      <c r="AD206" s="58">
        <v>42</v>
      </c>
      <c r="AE206" s="6"/>
      <c r="AF206" s="20"/>
      <c r="AH206" s="15"/>
      <c r="AI206"/>
      <c r="AJ206"/>
      <c r="AK206"/>
      <c r="AL206"/>
      <c r="AM206"/>
      <c r="AN206"/>
      <c r="AO206"/>
      <c r="AP206"/>
      <c r="AQ206"/>
      <c r="AR206" s="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</row>
    <row r="207" spans="26:75">
      <c r="Z207" s="6"/>
      <c r="AB207" s="6"/>
      <c r="AC207" s="6"/>
      <c r="AD207" s="57">
        <v>97</v>
      </c>
      <c r="AE207" s="6"/>
      <c r="AF207" s="20"/>
      <c r="AH207" s="15"/>
      <c r="AI207"/>
      <c r="AJ207"/>
      <c r="AK207"/>
      <c r="AL207"/>
      <c r="AM207"/>
      <c r="AN207"/>
      <c r="AO207"/>
      <c r="AP207"/>
      <c r="AQ207"/>
      <c r="AR207" s="6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</row>
    <row r="208" spans="26:75">
      <c r="Z208" s="6"/>
      <c r="AB208" s="6"/>
      <c r="AC208" s="6"/>
      <c r="AD208" s="58">
        <v>59</v>
      </c>
      <c r="AE208" s="6"/>
      <c r="AF208" s="20"/>
      <c r="AH208" s="15"/>
      <c r="AI208"/>
      <c r="AJ208"/>
      <c r="AK208"/>
      <c r="AL208"/>
      <c r="AM208"/>
      <c r="AN208"/>
      <c r="AO208"/>
      <c r="AP208"/>
      <c r="AQ208"/>
      <c r="AR208" s="6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</row>
    <row r="209" spans="26:75">
      <c r="Z209" s="6"/>
      <c r="AB209" s="6"/>
      <c r="AC209" s="6"/>
      <c r="AD209" s="58">
        <v>41</v>
      </c>
      <c r="AE209" s="6"/>
      <c r="AF209" s="20"/>
      <c r="AH209" s="15"/>
      <c r="AI209"/>
      <c r="AJ209"/>
      <c r="AK209"/>
      <c r="AL209"/>
      <c r="AM209"/>
      <c r="AN209"/>
      <c r="AO209"/>
      <c r="AP209"/>
      <c r="AQ209"/>
      <c r="AR209" s="6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</row>
    <row r="210" spans="26:75">
      <c r="Z210" s="6"/>
      <c r="AB210" s="6"/>
      <c r="AC210" s="6"/>
      <c r="AD210" s="57">
        <v>88</v>
      </c>
      <c r="AE210" s="6"/>
      <c r="AF210" s="20"/>
      <c r="AH210" s="15"/>
      <c r="AI210"/>
      <c r="AJ210"/>
      <c r="AK210"/>
      <c r="AL210"/>
      <c r="AM210"/>
      <c r="AN210"/>
      <c r="AO210"/>
      <c r="AP210"/>
      <c r="AQ210"/>
      <c r="AR210" s="6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</row>
    <row r="211" spans="26:75">
      <c r="Z211" s="6"/>
      <c r="AB211" s="6"/>
      <c r="AC211" s="6"/>
      <c r="AD211" s="58">
        <v>39</v>
      </c>
      <c r="AE211" s="6"/>
      <c r="AF211" s="20"/>
      <c r="AH211" s="15"/>
      <c r="AI211"/>
      <c r="AJ211"/>
      <c r="AK211"/>
      <c r="AL211"/>
      <c r="AM211"/>
      <c r="AN211"/>
      <c r="AO211"/>
      <c r="AP211"/>
      <c r="AQ211"/>
      <c r="AR211" s="6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</row>
    <row r="212" spans="26:75">
      <c r="Z212" s="6"/>
      <c r="AB212" s="6"/>
      <c r="AC212" s="6"/>
      <c r="AD212" s="58">
        <v>42</v>
      </c>
      <c r="AE212" s="6"/>
      <c r="AF212" s="20"/>
      <c r="AH212" s="15"/>
      <c r="AI212"/>
      <c r="AJ212"/>
      <c r="AK212"/>
      <c r="AL212"/>
      <c r="AM212"/>
      <c r="AN212"/>
      <c r="AO212"/>
      <c r="AP212"/>
      <c r="AQ212"/>
      <c r="AR212" s="6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</row>
    <row r="213" spans="26:75">
      <c r="Z213" s="6"/>
      <c r="AB213" s="6"/>
      <c r="AC213" s="6"/>
      <c r="AD213" s="57">
        <v>73</v>
      </c>
      <c r="AE213" s="6"/>
      <c r="AF213" s="20"/>
      <c r="AH213" s="15"/>
      <c r="AI213"/>
      <c r="AJ213"/>
      <c r="AK213"/>
      <c r="AL213"/>
      <c r="AM213"/>
      <c r="AN213"/>
      <c r="AO213"/>
      <c r="AP213"/>
      <c r="AQ213"/>
      <c r="AR213" s="6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</row>
    <row r="214" spans="26:75">
      <c r="Z214" s="6"/>
      <c r="AB214" s="6"/>
      <c r="AC214" s="6"/>
      <c r="AD214" s="58">
        <v>56</v>
      </c>
      <c r="AE214" s="6"/>
      <c r="AF214" s="20"/>
      <c r="AH214" s="15"/>
      <c r="AI214"/>
      <c r="AJ214"/>
      <c r="AK214"/>
      <c r="AL214"/>
      <c r="AM214"/>
      <c r="AN214"/>
      <c r="AO214"/>
      <c r="AP214"/>
      <c r="AQ214"/>
      <c r="AR214" s="6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</row>
    <row r="215" spans="26:75">
      <c r="Z215" s="6"/>
      <c r="AB215" s="6"/>
      <c r="AC215" s="6"/>
      <c r="AD215" s="58">
        <v>56</v>
      </c>
      <c r="AE215" s="6"/>
      <c r="AF215" s="20"/>
      <c r="AH215" s="15"/>
      <c r="AI215"/>
      <c r="AJ215"/>
      <c r="AK215"/>
      <c r="AL215"/>
      <c r="AM215"/>
      <c r="AN215"/>
      <c r="AO215"/>
      <c r="AP215"/>
      <c r="AQ215"/>
      <c r="AR215" s="6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</row>
    <row r="216" spans="26:75">
      <c r="Z216" s="6"/>
      <c r="AB216" s="6"/>
      <c r="AC216" s="6"/>
      <c r="AD216" s="57">
        <v>103</v>
      </c>
      <c r="AE216" s="6"/>
      <c r="AF216" s="20"/>
      <c r="AH216" s="15"/>
      <c r="AI216"/>
      <c r="AJ216"/>
      <c r="AK216"/>
      <c r="AL216"/>
      <c r="AM216"/>
      <c r="AN216"/>
      <c r="AO216"/>
      <c r="AP216"/>
      <c r="AQ216"/>
      <c r="AR216" s="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</row>
    <row r="217" spans="26:75">
      <c r="Z217" s="6"/>
      <c r="AB217" s="6"/>
      <c r="AC217" s="6"/>
      <c r="AD217" s="58">
        <v>58</v>
      </c>
      <c r="AE217" s="6"/>
      <c r="AF217" s="20"/>
      <c r="AH217" s="15"/>
      <c r="AI217"/>
      <c r="AJ217"/>
      <c r="AK217"/>
      <c r="AL217"/>
      <c r="AM217"/>
      <c r="AN217"/>
      <c r="AO217"/>
      <c r="AP217"/>
      <c r="AQ217"/>
      <c r="AR217" s="6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</row>
    <row r="218" spans="26:75">
      <c r="Z218" s="6"/>
      <c r="AB218" s="6"/>
      <c r="AC218" s="6"/>
      <c r="AD218" s="58">
        <v>35</v>
      </c>
      <c r="AE218" s="6"/>
      <c r="AF218" s="20"/>
      <c r="AH218" s="15"/>
      <c r="AI218"/>
      <c r="AJ218"/>
      <c r="AK218"/>
      <c r="AL218"/>
      <c r="AM218"/>
      <c r="AN218"/>
      <c r="AO218"/>
      <c r="AP218"/>
      <c r="AQ218"/>
      <c r="AR218" s="6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</row>
    <row r="219" spans="26:75">
      <c r="Z219" s="6"/>
      <c r="AB219" s="6"/>
      <c r="AC219" s="6"/>
      <c r="AD219" s="57">
        <v>95</v>
      </c>
      <c r="AE219" s="6"/>
      <c r="AF219" s="20"/>
      <c r="AH219" s="15"/>
      <c r="AI219"/>
      <c r="AJ219"/>
      <c r="AK219"/>
      <c r="AL219"/>
      <c r="AM219"/>
      <c r="AN219"/>
      <c r="AO219"/>
      <c r="AP219"/>
      <c r="AQ219"/>
      <c r="AR219" s="6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</row>
    <row r="220" spans="26:75">
      <c r="Z220" s="6"/>
      <c r="AB220" s="6"/>
      <c r="AC220" s="6"/>
      <c r="AD220" s="58">
        <v>54</v>
      </c>
      <c r="AE220" s="6"/>
      <c r="AF220" s="20"/>
      <c r="AH220" s="15"/>
      <c r="AI220"/>
      <c r="AJ220"/>
      <c r="AK220"/>
      <c r="AL220"/>
      <c r="AM220"/>
      <c r="AN220"/>
      <c r="AO220"/>
      <c r="AP220"/>
      <c r="AQ220"/>
      <c r="AR220" s="6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</row>
    <row r="221" spans="26:75">
      <c r="Z221" s="6"/>
      <c r="AB221" s="6"/>
      <c r="AC221" s="6"/>
      <c r="AD221" s="58">
        <v>41</v>
      </c>
      <c r="AE221" s="6"/>
      <c r="AF221" s="20"/>
      <c r="AH221" s="15"/>
      <c r="AI221"/>
      <c r="AJ221"/>
      <c r="AK221"/>
      <c r="AL221"/>
      <c r="AM221"/>
      <c r="AN221"/>
      <c r="AO221"/>
      <c r="AP221"/>
      <c r="AQ221"/>
      <c r="AR221" s="6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</row>
    <row r="222" spans="26:75">
      <c r="Z222" s="6"/>
      <c r="AB222" s="6"/>
      <c r="AC222" s="6"/>
      <c r="AD222" s="57">
        <v>64</v>
      </c>
      <c r="AE222" s="6"/>
      <c r="AF222" s="20"/>
      <c r="AH222" s="15"/>
      <c r="AI222"/>
      <c r="AJ222"/>
      <c r="AK222"/>
      <c r="AL222"/>
      <c r="AM222"/>
      <c r="AN222"/>
      <c r="AO222"/>
      <c r="AP222"/>
      <c r="AQ222"/>
      <c r="AR222" s="6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</row>
    <row r="223" spans="26:75">
      <c r="Z223" s="6"/>
      <c r="AB223" s="6"/>
      <c r="AC223" s="6"/>
      <c r="AD223" s="58">
        <v>54</v>
      </c>
      <c r="AE223" s="6"/>
      <c r="AF223" s="20"/>
      <c r="AH223" s="15"/>
      <c r="AI223"/>
      <c r="AJ223"/>
      <c r="AK223"/>
      <c r="AL223"/>
      <c r="AM223"/>
      <c r="AN223"/>
      <c r="AO223"/>
      <c r="AP223"/>
      <c r="AQ223"/>
      <c r="AR223" s="6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</row>
    <row r="224" spans="26:75">
      <c r="Z224" s="6"/>
      <c r="AB224" s="6"/>
      <c r="AC224" s="6"/>
      <c r="AD224" s="58">
        <v>50</v>
      </c>
      <c r="AE224" s="6"/>
      <c r="AF224" s="20"/>
      <c r="AH224" s="15"/>
      <c r="AI224"/>
      <c r="AJ224"/>
      <c r="AK224"/>
      <c r="AL224"/>
      <c r="AM224"/>
      <c r="AN224"/>
      <c r="AO224"/>
      <c r="AP224"/>
      <c r="AQ224"/>
      <c r="AR224" s="6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</row>
    <row r="225" spans="26:75">
      <c r="Z225" s="6"/>
      <c r="AB225" s="6"/>
      <c r="AC225" s="6"/>
      <c r="AD225" s="57">
        <v>60</v>
      </c>
      <c r="AE225" s="6"/>
      <c r="AF225" s="20"/>
      <c r="AH225" s="15"/>
      <c r="AI225"/>
      <c r="AJ225"/>
      <c r="AK225"/>
      <c r="AL225"/>
      <c r="AM225"/>
      <c r="AN225"/>
      <c r="AO225"/>
      <c r="AP225"/>
      <c r="AQ225"/>
      <c r="AR225" s="6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</row>
    <row r="226" spans="26:75">
      <c r="Z226" s="6"/>
      <c r="AB226" s="6"/>
      <c r="AC226" s="6"/>
      <c r="AD226" s="58">
        <v>38</v>
      </c>
      <c r="AE226" s="6"/>
      <c r="AF226" s="20"/>
      <c r="AH226" s="15"/>
      <c r="AI226"/>
      <c r="AJ226"/>
      <c r="AK226"/>
      <c r="AL226"/>
      <c r="AM226"/>
      <c r="AN226"/>
      <c r="AO226"/>
      <c r="AP226"/>
      <c r="AQ226"/>
      <c r="AR226" s="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</row>
    <row r="227" spans="26:75">
      <c r="Z227" s="6"/>
      <c r="AB227" s="6"/>
      <c r="AC227" s="6"/>
      <c r="AD227" s="58">
        <v>39</v>
      </c>
      <c r="AE227" s="6"/>
      <c r="AF227" s="20"/>
      <c r="AH227" s="15"/>
      <c r="AI227"/>
      <c r="AJ227"/>
      <c r="AK227"/>
      <c r="AL227"/>
      <c r="AM227"/>
      <c r="AN227"/>
      <c r="AO227"/>
      <c r="AP227"/>
      <c r="AQ227"/>
      <c r="AR227" s="6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</row>
    <row r="228" spans="26:75">
      <c r="AB228" s="6"/>
      <c r="AC228" s="6"/>
      <c r="AD228" s="57">
        <v>13</v>
      </c>
      <c r="AE228" s="6"/>
      <c r="AF228" s="20"/>
      <c r="AH228" s="15"/>
      <c r="AI228"/>
      <c r="AJ228"/>
      <c r="AK228"/>
      <c r="AL228"/>
      <c r="AM228"/>
      <c r="AN228"/>
      <c r="AO228"/>
      <c r="AP228"/>
      <c r="AQ228"/>
      <c r="AR228" s="6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</row>
    <row r="229" spans="26:75">
      <c r="AC229" s="6"/>
      <c r="AD229" s="6"/>
      <c r="AE229" s="6"/>
      <c r="AF229" s="6"/>
      <c r="AH229" s="6"/>
      <c r="AI229" s="6"/>
      <c r="AK229" s="6"/>
      <c r="AL229" s="6"/>
      <c r="AN229" s="6"/>
      <c r="AO229" s="6"/>
      <c r="AQ229" s="6"/>
      <c r="AR229" s="6"/>
      <c r="AS229" s="20"/>
      <c r="AT229" s="6"/>
      <c r="AU229" s="15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</row>
    <row r="230" spans="26:75">
      <c r="AC230" s="6"/>
      <c r="AD230" s="6"/>
      <c r="AE230" s="6"/>
      <c r="AF230" s="6"/>
      <c r="AH230" s="6"/>
      <c r="AI230" s="6"/>
      <c r="AK230" s="6"/>
      <c r="AL230" s="6"/>
      <c r="AN230" s="6"/>
      <c r="AO230" s="6"/>
      <c r="AQ230" s="6"/>
      <c r="AR230" s="6"/>
      <c r="AS230" s="20"/>
      <c r="AT230" s="6"/>
      <c r="AU230" s="15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</row>
    <row r="231" spans="26:75">
      <c r="AC231" s="6"/>
      <c r="AD231" s="6"/>
      <c r="AE231" s="6"/>
      <c r="AF231" s="6"/>
      <c r="AH231" s="6"/>
      <c r="AI231" s="6"/>
      <c r="AK231" s="6"/>
      <c r="AL231" s="6"/>
      <c r="AN231" s="6"/>
      <c r="AO231" s="6"/>
      <c r="AQ231" s="6"/>
      <c r="AR231" s="6"/>
      <c r="AS231" s="20"/>
      <c r="AT231" s="6"/>
      <c r="AU231" s="15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</row>
    <row r="232" spans="26:75">
      <c r="AU232" s="6"/>
      <c r="BH232" s="20"/>
      <c r="BI232" s="15"/>
      <c r="BJ232" s="15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</row>
  </sheetData>
  <phoneticPr fontId="19" type="noConversion"/>
  <conditionalFormatting sqref="Z108:Z138">
    <cfRule type="cellIs" dxfId="1" priority="3" stopIfTrue="1" operator="lessThan">
      <formula>0</formula>
    </cfRule>
  </conditionalFormatting>
  <conditionalFormatting sqref="AE149:AE201">
    <cfRule type="expression" dxfId="0" priority="1">
      <formula>IF(OR(AF149=2018,AE149="29 februari"),TRUE,FALSE)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opLeftCell="A7" zoomScale="81" workbookViewId="0">
      <selection activeCell="G19" sqref="G19"/>
    </sheetView>
  </sheetViews>
  <sheetFormatPr defaultRowHeight="14.5"/>
  <cols>
    <col min="1" max="2" width="12.26953125" customWidth="1"/>
  </cols>
  <sheetData>
    <row r="1" spans="1:7">
      <c r="A1" t="s">
        <v>23</v>
      </c>
      <c r="C1" t="s">
        <v>24</v>
      </c>
    </row>
    <row r="2" spans="1:7">
      <c r="A2" s="1">
        <v>43896</v>
      </c>
      <c r="B2" s="25">
        <v>1</v>
      </c>
      <c r="C2" s="2">
        <v>1</v>
      </c>
      <c r="D2" s="24">
        <v>1</v>
      </c>
      <c r="E2" s="29">
        <v>1</v>
      </c>
      <c r="F2" s="53">
        <v>1</v>
      </c>
      <c r="G2" s="77">
        <v>1</v>
      </c>
    </row>
    <row r="3" spans="1:7">
      <c r="A3" s="1">
        <v>43897</v>
      </c>
      <c r="B3" s="25">
        <v>1</v>
      </c>
      <c r="C3" s="2">
        <v>1</v>
      </c>
      <c r="D3" s="24">
        <v>1</v>
      </c>
      <c r="E3" s="29">
        <v>1</v>
      </c>
      <c r="F3" s="53">
        <v>1</v>
      </c>
      <c r="G3" s="77">
        <v>1</v>
      </c>
    </row>
    <row r="4" spans="1:7">
      <c r="A4" s="1">
        <v>43898</v>
      </c>
      <c r="B4" s="25">
        <v>2</v>
      </c>
      <c r="C4" s="2">
        <v>2</v>
      </c>
      <c r="D4" s="24">
        <v>2</v>
      </c>
      <c r="E4" s="29">
        <v>2</v>
      </c>
      <c r="F4" s="53">
        <v>2</v>
      </c>
      <c r="G4" s="77">
        <v>2</v>
      </c>
    </row>
    <row r="5" spans="1:7">
      <c r="A5" s="1">
        <v>43899</v>
      </c>
      <c r="B5" s="25">
        <v>0</v>
      </c>
      <c r="C5" s="2">
        <v>0</v>
      </c>
      <c r="D5" s="24">
        <v>0</v>
      </c>
      <c r="E5" s="29">
        <v>0</v>
      </c>
      <c r="F5" s="53">
        <v>0</v>
      </c>
      <c r="G5" s="77">
        <v>0</v>
      </c>
    </row>
    <row r="6" spans="1:7">
      <c r="A6" s="1">
        <v>43900</v>
      </c>
      <c r="B6" s="25">
        <v>2</v>
      </c>
      <c r="C6" s="2">
        <v>2</v>
      </c>
      <c r="D6" s="24">
        <v>2</v>
      </c>
      <c r="E6" s="29">
        <v>2</v>
      </c>
      <c r="F6" s="53">
        <v>2</v>
      </c>
      <c r="G6" s="77">
        <v>2</v>
      </c>
    </row>
    <row r="7" spans="1:7">
      <c r="A7" s="1">
        <v>43901</v>
      </c>
      <c r="B7" s="25">
        <v>0</v>
      </c>
      <c r="C7" s="2">
        <v>1</v>
      </c>
      <c r="D7" s="24">
        <v>1</v>
      </c>
      <c r="E7" s="29">
        <v>1</v>
      </c>
      <c r="F7" s="53">
        <v>1</v>
      </c>
      <c r="G7" s="77">
        <v>1</v>
      </c>
    </row>
    <row r="8" spans="1:7">
      <c r="A8" s="1">
        <v>43902</v>
      </c>
      <c r="B8" s="25">
        <v>1</v>
      </c>
      <c r="C8" s="2">
        <v>0</v>
      </c>
      <c r="D8" s="24">
        <v>0</v>
      </c>
      <c r="E8" s="29">
        <v>0</v>
      </c>
      <c r="F8" s="53">
        <v>0</v>
      </c>
      <c r="G8" s="77">
        <v>0</v>
      </c>
    </row>
    <row r="9" spans="1:7">
      <c r="A9" s="1">
        <v>43903</v>
      </c>
      <c r="B9" s="25">
        <v>2</v>
      </c>
      <c r="C9" s="2">
        <v>2</v>
      </c>
      <c r="D9" s="24">
        <v>2</v>
      </c>
      <c r="E9" s="29">
        <v>2</v>
      </c>
      <c r="F9" s="53">
        <v>2</v>
      </c>
      <c r="G9" s="77">
        <v>2</v>
      </c>
    </row>
    <row r="10" spans="1:7">
      <c r="A10" s="1">
        <v>43904</v>
      </c>
      <c r="B10" s="25">
        <v>5</v>
      </c>
      <c r="C10" s="2">
        <v>6</v>
      </c>
      <c r="D10" s="24">
        <v>6</v>
      </c>
      <c r="E10" s="29">
        <v>6</v>
      </c>
      <c r="F10" s="53">
        <v>6</v>
      </c>
      <c r="G10" s="77">
        <v>6</v>
      </c>
    </row>
    <row r="11" spans="1:7">
      <c r="A11" s="1">
        <v>43905</v>
      </c>
      <c r="B11" s="25">
        <v>6</v>
      </c>
      <c r="C11" s="2">
        <v>5</v>
      </c>
      <c r="D11" s="24">
        <v>5</v>
      </c>
      <c r="E11" s="29">
        <v>5</v>
      </c>
      <c r="F11" s="53">
        <v>5</v>
      </c>
      <c r="G11" s="77">
        <v>5</v>
      </c>
    </row>
    <row r="12" spans="1:7">
      <c r="A12" s="1">
        <v>43906</v>
      </c>
      <c r="B12" s="25">
        <v>5</v>
      </c>
      <c r="C12" s="2">
        <v>5</v>
      </c>
      <c r="D12" s="24">
        <v>5</v>
      </c>
      <c r="E12" s="29">
        <v>5</v>
      </c>
      <c r="F12" s="53">
        <v>5</v>
      </c>
      <c r="G12" s="77">
        <v>5</v>
      </c>
    </row>
    <row r="13" spans="1:7">
      <c r="A13" s="1">
        <v>43907</v>
      </c>
      <c r="B13" s="25">
        <v>4</v>
      </c>
      <c r="C13" s="2">
        <v>4</v>
      </c>
      <c r="D13" s="24">
        <v>4</v>
      </c>
      <c r="E13" s="29">
        <v>4</v>
      </c>
      <c r="F13" s="53">
        <v>4</v>
      </c>
      <c r="G13" s="77">
        <v>4</v>
      </c>
    </row>
    <row r="14" spans="1:7">
      <c r="A14" s="1">
        <v>43908</v>
      </c>
      <c r="B14" s="25">
        <v>15</v>
      </c>
      <c r="C14" s="2">
        <v>15</v>
      </c>
      <c r="D14" s="24">
        <v>15</v>
      </c>
      <c r="E14" s="29">
        <v>15</v>
      </c>
      <c r="F14" s="53">
        <v>15</v>
      </c>
      <c r="G14" s="77">
        <v>15</v>
      </c>
    </row>
    <row r="15" spans="1:7">
      <c r="A15" s="1">
        <v>43909</v>
      </c>
      <c r="B15" s="25">
        <v>8</v>
      </c>
      <c r="C15" s="2">
        <v>8</v>
      </c>
      <c r="D15" s="24">
        <v>8</v>
      </c>
      <c r="E15" s="29">
        <v>8</v>
      </c>
      <c r="F15" s="53">
        <v>8</v>
      </c>
      <c r="G15" s="77">
        <v>8</v>
      </c>
    </row>
    <row r="16" spans="1:7">
      <c r="A16" s="1">
        <v>43910</v>
      </c>
      <c r="B16" s="25">
        <v>19</v>
      </c>
      <c r="C16" s="2">
        <v>18</v>
      </c>
      <c r="D16" s="24">
        <v>18</v>
      </c>
      <c r="E16" s="29">
        <v>18</v>
      </c>
      <c r="F16" s="53">
        <v>18</v>
      </c>
      <c r="G16" s="77">
        <v>18</v>
      </c>
    </row>
    <row r="17" spans="1:7">
      <c r="A17" s="1">
        <v>43911</v>
      </c>
      <c r="B17" s="25">
        <v>12</v>
      </c>
      <c r="C17" s="2">
        <v>12</v>
      </c>
      <c r="D17" s="24">
        <v>12</v>
      </c>
      <c r="E17" s="29">
        <v>12</v>
      </c>
      <c r="F17" s="53">
        <v>12</v>
      </c>
      <c r="G17" s="77">
        <v>12</v>
      </c>
    </row>
    <row r="18" spans="1:7">
      <c r="A18" s="1">
        <v>43912</v>
      </c>
      <c r="B18" s="25">
        <v>21</v>
      </c>
      <c r="C18" s="2">
        <v>21</v>
      </c>
      <c r="D18" s="24">
        <v>21</v>
      </c>
      <c r="E18" s="29">
        <v>21</v>
      </c>
      <c r="F18" s="53">
        <v>21</v>
      </c>
      <c r="G18" s="77">
        <v>22</v>
      </c>
    </row>
    <row r="19" spans="1:7">
      <c r="A19" s="1">
        <v>43913</v>
      </c>
      <c r="B19" s="25">
        <v>38</v>
      </c>
      <c r="C19" s="2">
        <v>39</v>
      </c>
      <c r="D19" s="24">
        <v>39</v>
      </c>
      <c r="E19" s="29">
        <v>39</v>
      </c>
      <c r="F19" s="53">
        <v>39</v>
      </c>
      <c r="G19" s="77">
        <v>38</v>
      </c>
    </row>
    <row r="20" spans="1:7">
      <c r="A20" s="1">
        <v>43914</v>
      </c>
      <c r="B20" s="25">
        <v>34</v>
      </c>
      <c r="C20" s="2">
        <v>34</v>
      </c>
      <c r="D20" s="24">
        <v>34</v>
      </c>
      <c r="E20" s="29">
        <v>34</v>
      </c>
      <c r="F20" s="53">
        <v>34</v>
      </c>
      <c r="G20" s="77">
        <v>34</v>
      </c>
    </row>
    <row r="21" spans="1:7">
      <c r="A21" s="1">
        <v>43915</v>
      </c>
      <c r="B21" s="25">
        <v>31</v>
      </c>
      <c r="C21" s="2">
        <v>31</v>
      </c>
      <c r="D21" s="24">
        <v>31</v>
      </c>
      <c r="E21" s="29">
        <v>31</v>
      </c>
      <c r="F21" s="53">
        <v>31</v>
      </c>
      <c r="G21" s="77">
        <v>31</v>
      </c>
    </row>
    <row r="22" spans="1:7">
      <c r="A22" s="1">
        <v>43916</v>
      </c>
      <c r="B22" s="25">
        <v>40</v>
      </c>
      <c r="C22" s="2">
        <v>40</v>
      </c>
      <c r="D22" s="24">
        <v>40</v>
      </c>
      <c r="E22" s="29">
        <v>40</v>
      </c>
      <c r="F22" s="53">
        <v>40</v>
      </c>
      <c r="G22" s="77">
        <v>41</v>
      </c>
    </row>
    <row r="23" spans="1:7">
      <c r="A23" s="1">
        <v>43917</v>
      </c>
      <c r="B23" s="25">
        <v>27</v>
      </c>
      <c r="C23" s="2">
        <v>27</v>
      </c>
      <c r="D23" s="24">
        <v>29</v>
      </c>
      <c r="E23" s="29">
        <v>29</v>
      </c>
      <c r="F23" s="53">
        <v>29</v>
      </c>
      <c r="G23" s="77">
        <v>29</v>
      </c>
    </row>
    <row r="24" spans="1:7">
      <c r="A24" s="1">
        <v>43918</v>
      </c>
      <c r="B24" s="25">
        <v>28</v>
      </c>
      <c r="C24" s="2">
        <v>29</v>
      </c>
      <c r="D24" s="24">
        <v>29</v>
      </c>
      <c r="E24" s="29">
        <v>29</v>
      </c>
      <c r="F24" s="53">
        <v>29</v>
      </c>
      <c r="G24" s="77">
        <v>29</v>
      </c>
    </row>
    <row r="25" spans="1:7">
      <c r="A25" s="1">
        <v>43919</v>
      </c>
      <c r="B25" s="25">
        <v>40</v>
      </c>
      <c r="C25" s="2">
        <v>41</v>
      </c>
      <c r="D25" s="24">
        <v>41</v>
      </c>
      <c r="E25" s="29">
        <v>41</v>
      </c>
      <c r="F25" s="53">
        <v>41</v>
      </c>
      <c r="G25" s="77">
        <v>41</v>
      </c>
    </row>
    <row r="26" spans="1:7">
      <c r="A26" s="1">
        <v>43920</v>
      </c>
      <c r="B26" s="25">
        <v>31</v>
      </c>
      <c r="C26" s="2">
        <v>30</v>
      </c>
      <c r="D26" s="24">
        <v>30</v>
      </c>
      <c r="E26" s="29">
        <v>30</v>
      </c>
      <c r="F26" s="53">
        <v>30</v>
      </c>
      <c r="G26" s="77">
        <v>30</v>
      </c>
    </row>
    <row r="27" spans="1:7">
      <c r="A27" s="1">
        <v>43921</v>
      </c>
      <c r="B27" s="25">
        <v>32</v>
      </c>
      <c r="C27" s="2">
        <v>32</v>
      </c>
      <c r="D27" s="24">
        <v>32</v>
      </c>
      <c r="E27" s="29">
        <v>32</v>
      </c>
      <c r="F27" s="53">
        <v>31</v>
      </c>
      <c r="G27" s="77">
        <v>32</v>
      </c>
    </row>
    <row r="28" spans="1:7">
      <c r="A28" s="1">
        <v>43922</v>
      </c>
      <c r="B28" s="25">
        <v>42</v>
      </c>
      <c r="C28" s="2">
        <v>43</v>
      </c>
      <c r="D28" s="24">
        <v>43</v>
      </c>
      <c r="E28" s="29">
        <v>43</v>
      </c>
      <c r="F28" s="53">
        <v>44</v>
      </c>
      <c r="G28" s="77">
        <v>43</v>
      </c>
    </row>
    <row r="29" spans="1:7">
      <c r="A29" s="1">
        <v>43923</v>
      </c>
      <c r="B29" s="25">
        <v>44</v>
      </c>
      <c r="C29" s="2">
        <v>43</v>
      </c>
      <c r="D29" s="24">
        <v>44</v>
      </c>
      <c r="E29" s="29">
        <v>44</v>
      </c>
      <c r="F29" s="53">
        <v>44</v>
      </c>
      <c r="G29" s="77">
        <v>46</v>
      </c>
    </row>
    <row r="30" spans="1:7">
      <c r="A30" s="1">
        <v>43924</v>
      </c>
      <c r="B30" s="25">
        <v>42</v>
      </c>
      <c r="C30" s="2">
        <v>42</v>
      </c>
      <c r="D30" s="24">
        <v>41</v>
      </c>
      <c r="E30" s="29">
        <v>41</v>
      </c>
      <c r="F30" s="53">
        <v>42</v>
      </c>
      <c r="G30" s="77">
        <v>42</v>
      </c>
    </row>
    <row r="31" spans="1:7">
      <c r="A31" s="1">
        <v>43925</v>
      </c>
      <c r="B31" s="25">
        <v>29</v>
      </c>
      <c r="C31" s="2">
        <v>29</v>
      </c>
      <c r="D31" s="24">
        <v>29</v>
      </c>
      <c r="E31" s="29">
        <v>29</v>
      </c>
      <c r="F31" s="53">
        <v>32</v>
      </c>
      <c r="G31" s="77">
        <v>33</v>
      </c>
    </row>
    <row r="32" spans="1:7">
      <c r="A32" s="1">
        <v>43926</v>
      </c>
      <c r="B32" s="25">
        <v>40</v>
      </c>
      <c r="C32" s="2">
        <v>40</v>
      </c>
      <c r="D32" s="24">
        <v>41</v>
      </c>
      <c r="E32" s="29">
        <v>41</v>
      </c>
      <c r="F32" s="53">
        <v>44</v>
      </c>
      <c r="G32" s="77">
        <v>46</v>
      </c>
    </row>
    <row r="33" spans="1:7">
      <c r="A33" s="1">
        <v>43927</v>
      </c>
      <c r="B33" s="25">
        <v>40</v>
      </c>
      <c r="C33" s="2">
        <v>43</v>
      </c>
      <c r="D33" s="24">
        <v>42</v>
      </c>
      <c r="E33" s="29">
        <v>42</v>
      </c>
      <c r="F33" s="53">
        <v>41</v>
      </c>
      <c r="G33" s="77">
        <v>41</v>
      </c>
    </row>
    <row r="34" spans="1:7">
      <c r="A34" s="1">
        <v>43928</v>
      </c>
      <c r="B34" s="25">
        <v>31</v>
      </c>
      <c r="C34" s="2">
        <v>41</v>
      </c>
      <c r="D34" s="24">
        <v>42</v>
      </c>
      <c r="E34" s="29">
        <v>43</v>
      </c>
      <c r="F34" s="53">
        <v>44</v>
      </c>
      <c r="G34" s="77">
        <v>47</v>
      </c>
    </row>
    <row r="35" spans="1:7">
      <c r="A35" s="1">
        <v>43929</v>
      </c>
      <c r="B35" s="25">
        <v>5</v>
      </c>
      <c r="C35" s="2">
        <v>29</v>
      </c>
      <c r="D35" s="24">
        <v>36</v>
      </c>
      <c r="E35" s="29">
        <v>39</v>
      </c>
      <c r="F35" s="53">
        <v>42</v>
      </c>
      <c r="G35" s="77">
        <v>44</v>
      </c>
    </row>
    <row r="36" spans="1:7">
      <c r="A36" s="1">
        <v>43930</v>
      </c>
      <c r="B36" s="22"/>
      <c r="C36" s="2">
        <v>3</v>
      </c>
      <c r="D36" s="24">
        <v>21</v>
      </c>
      <c r="E36" s="29">
        <v>29</v>
      </c>
      <c r="F36" s="53">
        <v>31</v>
      </c>
      <c r="G36" s="77">
        <v>31</v>
      </c>
    </row>
    <row r="37" spans="1:7">
      <c r="A37" s="1">
        <v>43931</v>
      </c>
      <c r="B37" s="22"/>
      <c r="D37" s="24">
        <v>2</v>
      </c>
      <c r="E37" s="29">
        <v>24</v>
      </c>
      <c r="F37" s="53">
        <v>31</v>
      </c>
      <c r="G37" s="77">
        <v>38</v>
      </c>
    </row>
    <row r="38" spans="1:7">
      <c r="A38" s="1">
        <v>43932</v>
      </c>
      <c r="B38" s="12"/>
      <c r="E38" s="29">
        <v>6</v>
      </c>
      <c r="F38" s="53">
        <v>37</v>
      </c>
      <c r="G38" s="77">
        <v>45</v>
      </c>
    </row>
    <row r="39" spans="1:7">
      <c r="A39" s="12" t="s">
        <v>52</v>
      </c>
      <c r="B39" s="12"/>
      <c r="F39" s="53">
        <v>16</v>
      </c>
      <c r="G39" s="77">
        <v>32</v>
      </c>
    </row>
    <row r="40" spans="1:7">
      <c r="A40" s="12"/>
      <c r="B40" s="12"/>
      <c r="D40" s="23"/>
      <c r="F40" s="53">
        <v>4</v>
      </c>
      <c r="G40" s="77">
        <v>44</v>
      </c>
    </row>
    <row r="41" spans="1:7">
      <c r="G41" s="77">
        <v>37</v>
      </c>
    </row>
    <row r="42" spans="1:7">
      <c r="G42" s="77">
        <v>33</v>
      </c>
    </row>
    <row r="43" spans="1:7">
      <c r="G43" s="77">
        <v>32</v>
      </c>
    </row>
    <row r="44" spans="1:7">
      <c r="G44" s="77">
        <v>33</v>
      </c>
    </row>
    <row r="45" spans="1:7">
      <c r="G45" s="77">
        <v>27</v>
      </c>
    </row>
    <row r="46" spans="1:7">
      <c r="G46" s="77">
        <v>33</v>
      </c>
    </row>
    <row r="47" spans="1:7">
      <c r="G47" s="77">
        <v>19</v>
      </c>
    </row>
    <row r="48" spans="1:7">
      <c r="G48" s="7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topLeftCell="A4" workbookViewId="0">
      <selection activeCell="G18" sqref="G18"/>
    </sheetView>
  </sheetViews>
  <sheetFormatPr defaultRowHeight="14.5"/>
  <cols>
    <col min="2" max="2" width="12.1796875" customWidth="1"/>
    <col min="3" max="3" width="12.26953125" customWidth="1"/>
    <col min="4" max="4" width="16" customWidth="1"/>
    <col min="5" max="5" width="15.7265625" customWidth="1"/>
  </cols>
  <sheetData>
    <row r="1" spans="1:5">
      <c r="A1" s="44" t="s">
        <v>25</v>
      </c>
      <c r="B1" s="44" t="s">
        <v>1</v>
      </c>
      <c r="C1" s="44" t="s">
        <v>28</v>
      </c>
      <c r="D1" s="44" t="s">
        <v>29</v>
      </c>
      <c r="E1" s="44" t="s">
        <v>30</v>
      </c>
    </row>
    <row r="2" spans="1:5">
      <c r="A2" s="44" t="s">
        <v>2</v>
      </c>
      <c r="B2" s="45">
        <v>41</v>
      </c>
      <c r="C2" s="45">
        <v>25.688257217407227</v>
      </c>
      <c r="D2" s="45">
        <v>2</v>
      </c>
      <c r="E2" s="45">
        <v>1</v>
      </c>
    </row>
    <row r="3" spans="1:5">
      <c r="A3" s="44" t="s">
        <v>3</v>
      </c>
      <c r="B3" s="45">
        <v>313</v>
      </c>
      <c r="C3" s="45">
        <v>108.69338989257813</v>
      </c>
      <c r="D3" s="45">
        <v>18</v>
      </c>
      <c r="E3" s="45">
        <v>36</v>
      </c>
    </row>
    <row r="4" spans="1:5">
      <c r="A4" s="44" t="s">
        <v>4</v>
      </c>
      <c r="B4" s="45">
        <v>16</v>
      </c>
      <c r="C4" s="45">
        <v>26.806957244873047</v>
      </c>
      <c r="D4" s="45">
        <v>1</v>
      </c>
      <c r="E4" s="45">
        <v>0</v>
      </c>
    </row>
    <row r="5" spans="1:5">
      <c r="A5" s="44" t="s">
        <v>5</v>
      </c>
      <c r="B5" s="45">
        <v>263</v>
      </c>
      <c r="C5" s="45">
        <v>91.515823364257813</v>
      </c>
      <c r="D5" s="45">
        <v>19</v>
      </c>
      <c r="E5" s="45">
        <v>27</v>
      </c>
    </row>
    <row r="6" spans="1:5">
      <c r="A6" s="44" t="s">
        <v>6</v>
      </c>
      <c r="B6" s="45">
        <v>180</v>
      </c>
      <c r="C6" s="45">
        <v>53.916751861572266</v>
      </c>
      <c r="D6" s="45">
        <v>14</v>
      </c>
      <c r="E6" s="45">
        <v>15</v>
      </c>
    </row>
    <row r="7" spans="1:5">
      <c r="A7" s="44" t="s">
        <v>26</v>
      </c>
      <c r="B7" s="45">
        <v>123</v>
      </c>
      <c r="C7" s="45">
        <v>94.029510498046875</v>
      </c>
      <c r="D7" s="45">
        <v>4</v>
      </c>
      <c r="E7" s="45">
        <v>0</v>
      </c>
    </row>
    <row r="8" spans="1:5">
      <c r="A8" s="44" t="s">
        <v>8</v>
      </c>
      <c r="B8" s="45">
        <v>336</v>
      </c>
      <c r="C8" s="45">
        <v>92.409492492675781</v>
      </c>
      <c r="D8" s="45">
        <v>27</v>
      </c>
      <c r="E8" s="45">
        <v>24</v>
      </c>
    </row>
    <row r="9" spans="1:5">
      <c r="A9" s="44" t="s">
        <v>9</v>
      </c>
      <c r="B9" s="45">
        <v>65</v>
      </c>
      <c r="C9" s="45">
        <v>26.482402801513672</v>
      </c>
      <c r="D9" s="45">
        <v>8</v>
      </c>
      <c r="E9" s="45">
        <v>4</v>
      </c>
    </row>
    <row r="10" spans="1:5">
      <c r="A10" s="44" t="s">
        <v>10</v>
      </c>
      <c r="B10" s="45">
        <v>87</v>
      </c>
      <c r="C10" s="45">
        <v>43.182823181152344</v>
      </c>
      <c r="D10" s="45">
        <v>3</v>
      </c>
      <c r="E10" s="45">
        <v>1</v>
      </c>
    </row>
    <row r="11" spans="1:5">
      <c r="A11" s="44" t="s">
        <v>11</v>
      </c>
      <c r="B11" s="45">
        <v>133</v>
      </c>
      <c r="C11" s="45">
        <v>53.180217742919922</v>
      </c>
      <c r="D11" s="45">
        <v>15</v>
      </c>
      <c r="E11" s="45">
        <v>7</v>
      </c>
    </row>
    <row r="12" spans="1:5">
      <c r="A12" s="44" t="s">
        <v>12</v>
      </c>
      <c r="B12" s="45">
        <v>429</v>
      </c>
      <c r="C12" s="45">
        <v>31.135984420776367</v>
      </c>
      <c r="D12" s="45">
        <v>33</v>
      </c>
      <c r="E12" s="45">
        <v>21</v>
      </c>
    </row>
    <row r="13" spans="1:5">
      <c r="A13" s="44" t="s">
        <v>13</v>
      </c>
      <c r="B13" s="45">
        <v>4205</v>
      </c>
      <c r="C13" s="45">
        <v>176.89762878417969</v>
      </c>
      <c r="D13" s="45">
        <v>337</v>
      </c>
      <c r="E13" s="45">
        <v>523</v>
      </c>
    </row>
    <row r="14" spans="1:5">
      <c r="A14" s="44" t="s">
        <v>14</v>
      </c>
      <c r="B14" s="45">
        <v>639</v>
      </c>
      <c r="C14" s="45">
        <v>214.76104736328125</v>
      </c>
      <c r="D14" s="45">
        <v>57</v>
      </c>
      <c r="E14" s="45">
        <v>83</v>
      </c>
    </row>
    <row r="15" spans="1:5">
      <c r="A15" s="44" t="s">
        <v>15</v>
      </c>
      <c r="B15" s="45">
        <v>437</v>
      </c>
      <c r="C15" s="45">
        <v>113.88719940185547</v>
      </c>
      <c r="D15" s="45">
        <v>40</v>
      </c>
      <c r="E15" s="45">
        <v>30</v>
      </c>
    </row>
    <row r="16" spans="1:5">
      <c r="A16" s="44" t="s">
        <v>16</v>
      </c>
      <c r="B16" s="45">
        <v>73</v>
      </c>
      <c r="C16" s="45">
        <v>25.848577499389648</v>
      </c>
      <c r="D16" s="45">
        <v>9</v>
      </c>
      <c r="E16" s="45">
        <v>1</v>
      </c>
    </row>
    <row r="17" spans="1:5">
      <c r="A17" s="44" t="s">
        <v>17</v>
      </c>
      <c r="B17" s="45">
        <v>181</v>
      </c>
      <c r="C17" s="45">
        <v>66.6087646484375</v>
      </c>
      <c r="D17" s="45">
        <v>14</v>
      </c>
      <c r="E17" s="45">
        <v>5</v>
      </c>
    </row>
    <row r="18" spans="1:5">
      <c r="A18" s="44" t="s">
        <v>18</v>
      </c>
      <c r="B18" s="45">
        <v>100</v>
      </c>
      <c r="C18" s="45">
        <v>40.758598327636719</v>
      </c>
      <c r="D18" s="45">
        <v>8</v>
      </c>
      <c r="E18" s="45">
        <v>7</v>
      </c>
    </row>
    <row r="19" spans="1:5">
      <c r="A19" s="44" t="s">
        <v>19</v>
      </c>
      <c r="B19" s="45">
        <v>298</v>
      </c>
      <c r="C19" s="45">
        <v>108.03168487548828</v>
      </c>
      <c r="D19" s="45">
        <v>20</v>
      </c>
      <c r="E19" s="45">
        <v>16</v>
      </c>
    </row>
    <row r="20" spans="1:5">
      <c r="A20" s="44" t="s">
        <v>27</v>
      </c>
      <c r="B20" s="45">
        <v>982</v>
      </c>
      <c r="C20" s="45">
        <v>56.898475646972656</v>
      </c>
      <c r="D20" s="45">
        <v>89</v>
      </c>
      <c r="E20" s="45">
        <v>49</v>
      </c>
    </row>
    <row r="21" spans="1:5">
      <c r="A21" s="44" t="s">
        <v>21</v>
      </c>
      <c r="B21" s="45">
        <v>308</v>
      </c>
      <c r="C21" s="45">
        <v>101.04821014404297</v>
      </c>
      <c r="D21" s="45">
        <v>25</v>
      </c>
      <c r="E21" s="45">
        <v>5</v>
      </c>
    </row>
    <row r="22" spans="1:5">
      <c r="A22" s="44" t="s">
        <v>22</v>
      </c>
      <c r="B22" s="45">
        <v>942</v>
      </c>
      <c r="C22" s="45">
        <v>202.36521911621094</v>
      </c>
      <c r="D22" s="45">
        <v>46</v>
      </c>
      <c r="E22" s="45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D6" sqref="D6"/>
    </sheetView>
  </sheetViews>
  <sheetFormatPr defaultRowHeight="14.5"/>
  <cols>
    <col min="3" max="3" width="10.54296875" customWidth="1"/>
  </cols>
  <sheetData>
    <row r="1" spans="1:4">
      <c r="A1" t="s">
        <v>31</v>
      </c>
      <c r="B1" t="s">
        <v>1</v>
      </c>
      <c r="C1" t="s">
        <v>29</v>
      </c>
      <c r="D1" t="s">
        <v>30</v>
      </c>
    </row>
    <row r="2" spans="1:4">
      <c r="A2" t="s">
        <v>32</v>
      </c>
      <c r="B2" s="47">
        <v>4964</v>
      </c>
      <c r="C2" s="47">
        <v>595</v>
      </c>
      <c r="D2" s="47">
        <v>516</v>
      </c>
    </row>
    <row r="3" spans="1:4">
      <c r="A3" t="s">
        <v>33</v>
      </c>
      <c r="B3" s="47">
        <v>5185</v>
      </c>
      <c r="C3" s="47">
        <v>194</v>
      </c>
      <c r="D3" s="47">
        <v>371</v>
      </c>
    </row>
    <row r="4" spans="1:4">
      <c r="A4" t="s">
        <v>34</v>
      </c>
      <c r="B4" s="47">
        <v>2</v>
      </c>
      <c r="C4" s="47">
        <v>0</v>
      </c>
      <c r="D4" s="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>
      <selection activeCell="E16" sqref="E16"/>
    </sheetView>
  </sheetViews>
  <sheetFormatPr defaultRowHeight="14.5"/>
  <cols>
    <col min="1" max="1" width="13.54296875" customWidth="1"/>
    <col min="3" max="3" width="18" customWidth="1"/>
    <col min="4" max="4" width="24.453125" customWidth="1"/>
    <col min="5" max="5" width="22.6328125" customWidth="1"/>
  </cols>
  <sheetData>
    <row r="1" spans="1:5">
      <c r="A1" t="s">
        <v>35</v>
      </c>
      <c r="C1" t="s">
        <v>1</v>
      </c>
      <c r="D1" t="s">
        <v>29</v>
      </c>
      <c r="E1" t="s">
        <v>30</v>
      </c>
    </row>
    <row r="2" spans="1:5">
      <c r="A2" t="s">
        <v>36</v>
      </c>
      <c r="B2">
        <v>9</v>
      </c>
      <c r="C2" s="46">
        <v>59</v>
      </c>
      <c r="D2" s="46">
        <v>1</v>
      </c>
      <c r="E2" s="46">
        <v>0</v>
      </c>
    </row>
    <row r="3" spans="1:5">
      <c r="A3" t="s">
        <v>37</v>
      </c>
      <c r="B3">
        <v>19</v>
      </c>
      <c r="C3" s="46">
        <v>156</v>
      </c>
      <c r="D3" s="46">
        <v>0</v>
      </c>
      <c r="E3" s="46">
        <v>0</v>
      </c>
    </row>
    <row r="4" spans="1:5">
      <c r="A4" t="s">
        <v>38</v>
      </c>
      <c r="B4">
        <v>29</v>
      </c>
      <c r="C4" s="46">
        <v>754</v>
      </c>
      <c r="D4" s="46">
        <v>35</v>
      </c>
      <c r="E4" s="46">
        <v>3</v>
      </c>
    </row>
    <row r="5" spans="1:5">
      <c r="A5" t="s">
        <v>39</v>
      </c>
      <c r="B5">
        <v>39</v>
      </c>
      <c r="C5" s="46">
        <v>951</v>
      </c>
      <c r="D5" s="46">
        <v>36</v>
      </c>
      <c r="E5" s="46">
        <v>2</v>
      </c>
    </row>
    <row r="6" spans="1:5">
      <c r="A6" t="s">
        <v>40</v>
      </c>
      <c r="B6">
        <v>49</v>
      </c>
      <c r="C6" s="46">
        <v>1310</v>
      </c>
      <c r="D6" s="46">
        <v>90</v>
      </c>
      <c r="E6" s="46">
        <v>4</v>
      </c>
    </row>
    <row r="7" spans="1:5">
      <c r="A7" t="s">
        <v>41</v>
      </c>
      <c r="B7">
        <v>59</v>
      </c>
      <c r="C7" s="46">
        <v>1759</v>
      </c>
      <c r="D7" s="46">
        <v>198</v>
      </c>
      <c r="E7" s="46">
        <v>34</v>
      </c>
    </row>
    <row r="8" spans="1:5">
      <c r="A8" t="s">
        <v>42</v>
      </c>
      <c r="B8">
        <v>69</v>
      </c>
      <c r="C8" s="46">
        <v>1407</v>
      </c>
      <c r="D8" s="46">
        <v>236</v>
      </c>
      <c r="E8" s="46">
        <v>64</v>
      </c>
    </row>
    <row r="9" spans="1:5">
      <c r="A9" t="s">
        <v>43</v>
      </c>
      <c r="B9">
        <v>79</v>
      </c>
      <c r="C9" s="46">
        <v>1419</v>
      </c>
      <c r="D9" s="46">
        <v>165</v>
      </c>
      <c r="E9" s="46">
        <v>228</v>
      </c>
    </row>
    <row r="10" spans="1:5">
      <c r="A10" t="s">
        <v>44</v>
      </c>
      <c r="B10">
        <v>90</v>
      </c>
      <c r="C10" s="46">
        <v>1536</v>
      </c>
      <c r="D10" s="46">
        <v>27</v>
      </c>
      <c r="E10" s="46">
        <v>362</v>
      </c>
    </row>
    <row r="11" spans="1:5">
      <c r="A11" t="s">
        <v>45</v>
      </c>
      <c r="B11">
        <v>120</v>
      </c>
      <c r="C11" s="46">
        <v>793</v>
      </c>
      <c r="D11" s="46">
        <v>1</v>
      </c>
      <c r="E11" s="46">
        <v>190</v>
      </c>
    </row>
    <row r="12" spans="1:5">
      <c r="A12" t="s">
        <v>34</v>
      </c>
      <c r="C12" s="46">
        <v>7</v>
      </c>
      <c r="D12" s="46">
        <v>0</v>
      </c>
      <c r="E12" s="46">
        <v>0</v>
      </c>
    </row>
    <row r="15" spans="1:5">
      <c r="E15">
        <f>SUM(E2:E12)/SUM(C2:C12)</f>
        <v>8.7380553640035469E-2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defaultRowHeight="14.5"/>
  <sheetData>
    <row r="1" spans="1:1">
      <c r="A1" t="s">
        <v>46</v>
      </c>
    </row>
    <row r="2" spans="1:1">
      <c r="A2" t="s">
        <v>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W u L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u W u L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l r i 1 A o i k e 4 D g A A A B E A A A A T A B w A R m 9 y b X V s Y X M v U 2 V j d G l v b j E u b S C i G A A o o B Q A A A A A A A A A A A A A A A A A A A A A A A A A A A A r T k 0 u y c z P U w i G 0 I b W A F B L A Q I t A B Q A A g A I A L l r i 1 A 8 R / / 4 p w A A A P g A A A A S A A A A A A A A A A A A A A A A A A A A A A B D b 2 5 m a W c v U G F j a 2 F n Z S 5 4 b W x Q S w E C L Q A U A A I A C A C 5 a 4 t Q D 8 r p q 6 Q A A A D p A A A A E w A A A A A A A A A A A A A A A A D z A A A A W 0 N v b n R l b n R f V H l w Z X N d L n h t b F B L A Q I t A B Q A A g A I A L l r i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N V + P B j l y 3 R J N y R 7 i + t C t 7 A A A A A A I A A A A A A B B m A A A A A Q A A I A A A A G D s M S C Z 8 9 + a u S h O Q j R / W F d i 7 k k Q M 4 a 7 9 x u A 9 h / X G F M w A A A A A A 6 A A A A A A g A A I A A A A P E C o 5 c Z C x e M G R i J v z s W f y k f l e + L n f q T 5 y F i 6 z k f b H x d U A A A A A H / t s l f P n 4 2 Q A / N 7 h G W y S k r B j U k n H F n h u S d F l H W L l q w V L o O L 2 L y c R k M I g m x 9 A J w o x K L 6 4 Z q p b u L + Q e W x c V l n O c o 2 d N D m I L 1 k B s P c c S 5 Q 6 0 s Q A A A A E E + g y V K z 2 w 3 e X l n g n N 0 1 f F F I h Y z l r n I u m I 9 e j J P G I c c p h f m C z l i + 7 f t 3 B z L V Q 3 p B B 7 f U 3 h M / y P h g v G 5 2 h 2 A i c E = < / D a t a M a s h u p > 
</file>

<file path=customXml/itemProps1.xml><?xml version="1.0" encoding="utf-8"?>
<ds:datastoreItem xmlns:ds="http://schemas.openxmlformats.org/officeDocument/2006/customXml" ds:itemID="{2945F33D-376A-4690-B04B-1AA771AD2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Antal per dag region</vt:lpstr>
      <vt:lpstr>Antal avlidna per dag</vt:lpstr>
      <vt:lpstr>Antal intensivvårdade per dag</vt:lpstr>
      <vt:lpstr>Totalt antal per region</vt:lpstr>
      <vt:lpstr>Totalt antal per kön</vt:lpstr>
      <vt:lpstr>Totalt antal per åldersgrupp</vt:lpstr>
      <vt:lpstr>FOHM  9 Apr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</dc:creator>
  <cp:lastModifiedBy>Megan</cp:lastModifiedBy>
  <dcterms:created xsi:type="dcterms:W3CDTF">2020-04-09T16:34:24Z</dcterms:created>
  <dcterms:modified xsi:type="dcterms:W3CDTF">2020-05-10T18:52:26Z</dcterms:modified>
</cp:coreProperties>
</file>