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18" i="1" l="1"/>
  <c r="B17" i="1"/>
  <c r="J9" i="1" l="1"/>
  <c r="J12" i="1" s="1"/>
  <c r="I9" i="1"/>
  <c r="I12" i="1" s="1"/>
  <c r="C18" i="1"/>
  <c r="D18" i="1" s="1"/>
  <c r="E18" i="1" s="1"/>
  <c r="F18" i="1" s="1"/>
  <c r="G18" i="1" s="1"/>
  <c r="H18" i="1" s="1"/>
  <c r="I18" i="1" s="1"/>
  <c r="J18" i="1" s="1"/>
  <c r="C17" i="1"/>
  <c r="D17" i="1" s="1"/>
  <c r="E17" i="1" s="1"/>
  <c r="F17" i="1" s="1"/>
  <c r="G17" i="1" s="1"/>
  <c r="H17" i="1" s="1"/>
  <c r="I17" i="1" s="1"/>
  <c r="J17" i="1" s="1"/>
  <c r="F4" i="1"/>
  <c r="C2" i="1"/>
  <c r="G4" i="1"/>
  <c r="H2" i="1"/>
  <c r="B9" i="1" l="1"/>
  <c r="I2" i="1"/>
  <c r="G2" i="1"/>
  <c r="F2" i="1"/>
  <c r="E2" i="1"/>
  <c r="D2" i="1"/>
  <c r="B2" i="1"/>
  <c r="H6" i="1"/>
  <c r="G6" i="1"/>
  <c r="F6" i="1"/>
  <c r="E6" i="1"/>
  <c r="C6" i="1"/>
  <c r="D6" i="1"/>
  <c r="B6" i="1"/>
  <c r="E4" i="1"/>
  <c r="H4" i="1"/>
  <c r="D4" i="1"/>
  <c r="C4" i="1"/>
  <c r="B4" i="1"/>
  <c r="H9" i="1"/>
  <c r="H12" i="1" s="1"/>
  <c r="G9" i="1"/>
  <c r="G12" i="1" s="1"/>
  <c r="F9" i="1"/>
  <c r="F12" i="1" s="1"/>
  <c r="E9" i="1"/>
  <c r="E12" i="1" s="1"/>
  <c r="D9" i="1"/>
  <c r="D12" i="1" s="1"/>
  <c r="C9" i="1"/>
  <c r="C12" i="1" s="1"/>
  <c r="B11" i="1"/>
  <c r="C11" i="1"/>
  <c r="D11" i="1"/>
  <c r="E11" i="1"/>
  <c r="F11" i="1"/>
  <c r="G11" i="1"/>
  <c r="H11" i="1"/>
  <c r="I11" i="1"/>
  <c r="J11" i="1"/>
  <c r="D13" i="1" l="1"/>
  <c r="L6" i="1"/>
  <c r="L7" i="1" s="1"/>
  <c r="B12" i="1"/>
  <c r="B13" i="1"/>
  <c r="B15" i="1"/>
  <c r="C15" i="1" s="1"/>
  <c r="B20" i="1"/>
  <c r="C20" i="1" s="1"/>
  <c r="D20" i="1" s="1"/>
  <c r="E20" i="1" s="1"/>
  <c r="F20" i="1" s="1"/>
  <c r="G20" i="1" s="1"/>
  <c r="H20" i="1" s="1"/>
  <c r="I20" i="1" s="1"/>
  <c r="J20" i="1" s="1"/>
  <c r="B16" i="1"/>
  <c r="C16" i="1" s="1"/>
  <c r="D16" i="1" s="1"/>
  <c r="E16" i="1" s="1"/>
  <c r="F16" i="1" s="1"/>
  <c r="G16" i="1" s="1"/>
  <c r="H16" i="1" s="1"/>
  <c r="I16" i="1" s="1"/>
  <c r="J16" i="1" s="1"/>
  <c r="B19" i="1"/>
  <c r="C19" i="1" s="1"/>
  <c r="D19" i="1" s="1"/>
  <c r="E19" i="1" s="1"/>
  <c r="F19" i="1" s="1"/>
  <c r="G19" i="1" s="1"/>
  <c r="H19" i="1" s="1"/>
  <c r="I19" i="1" s="1"/>
  <c r="J19" i="1" s="1"/>
  <c r="C13" i="1"/>
  <c r="C22" i="1"/>
  <c r="B22" i="1"/>
  <c r="C24" i="1"/>
  <c r="E13" i="1"/>
  <c r="F13" i="1"/>
  <c r="G13" i="1"/>
  <c r="H13" i="1"/>
  <c r="I13" i="1"/>
  <c r="J13" i="1"/>
  <c r="L4" i="1"/>
  <c r="L5" i="1" s="1"/>
  <c r="L2" i="1"/>
  <c r="L3" i="1" s="1"/>
  <c r="B23" i="1" l="1"/>
  <c r="B24" i="1"/>
  <c r="B25" i="1"/>
  <c r="E15" i="1"/>
  <c r="D15" i="1"/>
  <c r="D22" i="1" s="1"/>
  <c r="D23" i="1" s="1"/>
  <c r="C25" i="1"/>
  <c r="C23" i="1"/>
  <c r="D24" i="1"/>
  <c r="F15" i="1" l="1"/>
  <c r="E22" i="1"/>
  <c r="D25" i="1"/>
  <c r="E23" i="1" l="1"/>
  <c r="E25" i="1"/>
  <c r="E24" i="1"/>
  <c r="F22" i="1"/>
  <c r="G15" i="1"/>
  <c r="F23" i="1" l="1"/>
  <c r="F24" i="1"/>
  <c r="F25" i="1"/>
  <c r="H15" i="1"/>
  <c r="G22" i="1"/>
  <c r="H22" i="1" l="1"/>
  <c r="I15" i="1"/>
  <c r="G23" i="1"/>
  <c r="G25" i="1"/>
  <c r="G24" i="1"/>
  <c r="J15" i="1" l="1"/>
  <c r="J22" i="1" s="1"/>
  <c r="I22" i="1"/>
  <c r="H23" i="1"/>
  <c r="H24" i="1"/>
  <c r="H25" i="1"/>
  <c r="I23" i="1" l="1"/>
  <c r="I24" i="1"/>
  <c r="I25" i="1"/>
  <c r="J23" i="1"/>
  <c r="J25" i="1"/>
  <c r="J24" i="1"/>
</calcChain>
</file>

<file path=xl/sharedStrings.xml><?xml version="1.0" encoding="utf-8"?>
<sst xmlns="http://schemas.openxmlformats.org/spreadsheetml/2006/main" count="27" uniqueCount="27">
  <si>
    <t>q, Дж</t>
  </si>
  <si>
    <t>Pспирта, Па</t>
  </si>
  <si>
    <t>Р1, Па</t>
  </si>
  <si>
    <t>P2, Па</t>
  </si>
  <si>
    <t>T, deg</t>
  </si>
  <si>
    <t>delta(T), deg</t>
  </si>
  <si>
    <t>P, Па</t>
  </si>
  <si>
    <t>delta(P), Па</t>
  </si>
  <si>
    <t>delta(sigma), Н/м</t>
  </si>
  <si>
    <t>sigma, Н/м</t>
  </si>
  <si>
    <t>U, Дж/м^2</t>
  </si>
  <si>
    <t>&lt;x&gt;*&lt;y&gt;</t>
  </si>
  <si>
    <t>&lt;xy&gt;</t>
  </si>
  <si>
    <t>&lt;x&gt;</t>
  </si>
  <si>
    <t>&lt;x^2&gt;</t>
  </si>
  <si>
    <t>&lt;y&gt;</t>
  </si>
  <si>
    <t>&lt;y^2&gt;</t>
  </si>
  <si>
    <t>d(sigma)/dT, Н/м*deg</t>
  </si>
  <si>
    <t>delta(d(sigma)/dT), Н/м*deg</t>
  </si>
  <si>
    <t>столбы начиная с  F</t>
  </si>
  <si>
    <t>Па</t>
  </si>
  <si>
    <t>Pсп(average)</t>
  </si>
  <si>
    <t>delta(Pсп)</t>
  </si>
  <si>
    <t>Р1(average)</t>
  </si>
  <si>
    <t>delta(Р1)</t>
  </si>
  <si>
    <t>P2(average)</t>
  </si>
  <si>
    <t>delta(P2)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</si>
</sst>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5" sqref="O5"/>
    </sheetView>
  </sheetViews>
  <sheetFormatPr defaultRowHeight="15" x14ac:dyDescent="0.25"/>
  <cols>
    <col min="1" max="1" width="26.7109375" customWidth="1"/>
    <col min="2" max="2" width="10.28515625" customWidth="1"/>
    <col min="3" max="3" width="9.7109375" customWidth="1"/>
    <col min="6" max="6" width="9.140625" customWidth="1"/>
    <col min="7" max="7" width="8.28515625" customWidth="1"/>
    <col min="8" max="8" width="8.140625" customWidth="1"/>
    <col min="9" max="9" width="8.42578125" customWidth="1"/>
    <col min="10" max="10" width="8" customWidth="1"/>
    <col min="11" max="11" width="12.7109375" customWidth="1"/>
    <col min="12" max="12" width="9.42578125" customWidth="1"/>
  </cols>
  <sheetData>
    <row r="1" spans="1:12" x14ac:dyDescent="0.25">
      <c r="K1" t="s">
        <v>20</v>
      </c>
    </row>
    <row r="2" spans="1:12" x14ac:dyDescent="0.25">
      <c r="A2" t="s">
        <v>1</v>
      </c>
      <c r="B2">
        <f>1.962*45</f>
        <v>88.289999999999992</v>
      </c>
      <c r="C2">
        <f>1.962*44</f>
        <v>86.328000000000003</v>
      </c>
      <c r="D2">
        <f>1.962*45</f>
        <v>88.289999999999992</v>
      </c>
      <c r="E2">
        <f>1.962*45</f>
        <v>88.289999999999992</v>
      </c>
      <c r="F2">
        <f>1.962*44</f>
        <v>86.328000000000003</v>
      </c>
      <c r="G2">
        <f>1.962*45</f>
        <v>88.289999999999992</v>
      </c>
      <c r="H2">
        <f>1.962*44</f>
        <v>86.328000000000003</v>
      </c>
      <c r="I2">
        <f>1.962*45</f>
        <v>88.289999999999992</v>
      </c>
      <c r="K2" t="s">
        <v>21</v>
      </c>
      <c r="L2">
        <f>(B2+C2+D2+E2+F2+G2+H2+I2)/8</f>
        <v>87.554249999999982</v>
      </c>
    </row>
    <row r="3" spans="1:12" x14ac:dyDescent="0.25">
      <c r="K3" t="s">
        <v>22</v>
      </c>
      <c r="L3">
        <f>(((B2 - L2)^2+(C2-L2)^2+(D2-L2)^2+(E2-L2)^2+(F2-L2)^2+(G2-L2)^2+(L2-H2)^2+(I2-L2)^2)/8)^(1/2)</f>
        <v>0.94984916565736377</v>
      </c>
    </row>
    <row r="4" spans="1:12" x14ac:dyDescent="0.25">
      <c r="A4" t="s">
        <v>2</v>
      </c>
      <c r="B4">
        <f>1.962*134</f>
        <v>262.90800000000002</v>
      </c>
      <c r="C4">
        <f>1.962*133</f>
        <v>260.94599999999997</v>
      </c>
      <c r="D4">
        <f>1.962*133</f>
        <v>260.94599999999997</v>
      </c>
      <c r="E4">
        <f>1.962*134</f>
        <v>262.90800000000002</v>
      </c>
      <c r="F4">
        <f>1.962*133</f>
        <v>260.94599999999997</v>
      </c>
      <c r="G4">
        <f>1.962*134</f>
        <v>262.90800000000002</v>
      </c>
      <c r="H4">
        <f>1.962*133</f>
        <v>260.94599999999997</v>
      </c>
      <c r="K4" t="s">
        <v>23</v>
      </c>
      <c r="L4">
        <f>(B4+C4+D4+E4+F4+G4+H4)/7</f>
        <v>261.78685714285712</v>
      </c>
    </row>
    <row r="5" spans="1:12" x14ac:dyDescent="0.25">
      <c r="K5" t="s">
        <v>24</v>
      </c>
      <c r="L5">
        <f>(((B4-L4)^2+(C4-L4)^2+(D4-L4)^2+(E4-L4)^2+(L4-F4)^2+(L4-G4)^2+(H4-L4)^2)/7)^(1/2)</f>
        <v>0.97093819555720484</v>
      </c>
    </row>
    <row r="6" spans="1:12" x14ac:dyDescent="0.25">
      <c r="A6" t="s">
        <v>3</v>
      </c>
      <c r="B6">
        <f>1.962*192.5</f>
        <v>377.685</v>
      </c>
      <c r="C6">
        <f>1.963*193</f>
        <v>378.85900000000004</v>
      </c>
      <c r="D6">
        <f>1.962*192</f>
        <v>376.70400000000001</v>
      </c>
      <c r="E6">
        <f>1.962*192</f>
        <v>376.70400000000001</v>
      </c>
      <c r="F6">
        <f>1.963*193</f>
        <v>378.85900000000004</v>
      </c>
      <c r="G6">
        <f>1.962*192</f>
        <v>376.70400000000001</v>
      </c>
      <c r="H6" s="1">
        <f>1.962*192.5</f>
        <v>377.685</v>
      </c>
      <c r="K6" t="s">
        <v>25</v>
      </c>
      <c r="L6">
        <f>(B6+C6+D6+E6+F6+G6+H6)/7</f>
        <v>377.6</v>
      </c>
    </row>
    <row r="7" spans="1:12" x14ac:dyDescent="0.25">
      <c r="K7" t="s">
        <v>26</v>
      </c>
      <c r="L7">
        <f>(((B6-L6)^2+(C6-L6)^2+(D6-L6)^2+(E6-L6)^2+(F6-L6)^2+(G6-L6)^2+(H6-L6)^2)/7)^(1/2)</f>
        <v>0.89387279376239681</v>
      </c>
    </row>
    <row r="8" spans="1:12" x14ac:dyDescent="0.25">
      <c r="A8" t="s">
        <v>4</v>
      </c>
      <c r="B8">
        <v>22.1</v>
      </c>
      <c r="C8">
        <v>27.1</v>
      </c>
      <c r="D8">
        <v>32.1</v>
      </c>
      <c r="E8">
        <v>38.6</v>
      </c>
      <c r="F8">
        <v>42.7</v>
      </c>
      <c r="G8">
        <v>47.3</v>
      </c>
      <c r="H8">
        <v>52.1</v>
      </c>
      <c r="I8">
        <v>57.1</v>
      </c>
      <c r="J8">
        <v>60</v>
      </c>
    </row>
    <row r="9" spans="1:12" x14ac:dyDescent="0.25">
      <c r="A9" t="s">
        <v>6</v>
      </c>
      <c r="B9">
        <f>183.5*1.962</f>
        <v>360.02699999999999</v>
      </c>
      <c r="C9">
        <f>1.962*184</f>
        <v>361.00799999999998</v>
      </c>
      <c r="D9">
        <f>1.962*185</f>
        <v>362.96999999999997</v>
      </c>
      <c r="E9">
        <f>1.962*187</f>
        <v>366.89400000000001</v>
      </c>
      <c r="F9">
        <f>1.962*186</f>
        <v>364.93200000000002</v>
      </c>
      <c r="G9">
        <f>1.962*186</f>
        <v>364.93200000000002</v>
      </c>
      <c r="H9">
        <f>1.962*185.3</f>
        <v>363.55860000000001</v>
      </c>
      <c r="I9">
        <f>1.962*184.5</f>
        <v>361.98899999999998</v>
      </c>
      <c r="J9">
        <f>1.962*185</f>
        <v>362.96999999999997</v>
      </c>
    </row>
    <row r="10" spans="1:12" x14ac:dyDescent="0.25">
      <c r="A10" t="s">
        <v>5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</row>
    <row r="11" spans="1:12" x14ac:dyDescent="0.25">
      <c r="A11" t="s">
        <v>7</v>
      </c>
      <c r="B11" s="2">
        <f>0.5*1.962</f>
        <v>0.98099999999999998</v>
      </c>
      <c r="C11" s="2">
        <f t="shared" ref="C11:J11" si="0">0.5*1.962</f>
        <v>0.98099999999999998</v>
      </c>
      <c r="D11" s="2">
        <f t="shared" si="0"/>
        <v>0.98099999999999998</v>
      </c>
      <c r="E11" s="2">
        <f t="shared" si="0"/>
        <v>0.98099999999999998</v>
      </c>
      <c r="F11" s="2">
        <f t="shared" si="0"/>
        <v>0.98099999999999998</v>
      </c>
      <c r="G11" s="2">
        <f t="shared" si="0"/>
        <v>0.98099999999999998</v>
      </c>
      <c r="H11" s="2">
        <f t="shared" si="0"/>
        <v>0.98099999999999998</v>
      </c>
      <c r="I11" s="2">
        <f t="shared" si="0"/>
        <v>0.98099999999999998</v>
      </c>
      <c r="J11" s="2">
        <f t="shared" si="0"/>
        <v>0.98099999999999998</v>
      </c>
    </row>
    <row r="12" spans="1:12" x14ac:dyDescent="0.25">
      <c r="A12" t="s">
        <v>9</v>
      </c>
      <c r="B12">
        <f>(0.5*0.001)*B9/2</f>
        <v>9.0006749999999996E-2</v>
      </c>
      <c r="C12">
        <f t="shared" ref="B12:J12" si="1">(0.5*0.001)*C9/2</f>
        <v>9.0251999999999999E-2</v>
      </c>
      <c r="D12">
        <f t="shared" si="1"/>
        <v>9.074249999999999E-2</v>
      </c>
      <c r="E12">
        <f>(0.5*0.001)*E9/2</f>
        <v>9.1723499999999999E-2</v>
      </c>
      <c r="F12">
        <f t="shared" si="1"/>
        <v>9.1233000000000009E-2</v>
      </c>
      <c r="G12">
        <f t="shared" si="1"/>
        <v>9.1233000000000009E-2</v>
      </c>
      <c r="H12">
        <f t="shared" si="1"/>
        <v>9.0889650000000002E-2</v>
      </c>
      <c r="I12">
        <f t="shared" si="1"/>
        <v>9.0497250000000001E-2</v>
      </c>
      <c r="J12">
        <f t="shared" si="1"/>
        <v>9.074249999999999E-2</v>
      </c>
    </row>
    <row r="13" spans="1:12" x14ac:dyDescent="0.25">
      <c r="A13" t="s">
        <v>8</v>
      </c>
      <c r="B13">
        <f>((0.5*B9*0.1*0.001)^2+(0.5*0.7*0.001*B11)^2)^(1/2)</f>
        <v>1.8004624157282482E-2</v>
      </c>
      <c r="C13">
        <f>((0.5*C9*0.1*0.001)^2+(0.5*0.7*0.001*C11)^2)^(1/2)</f>
        <v>1.8053665261727327E-2</v>
      </c>
      <c r="D13">
        <f>((0.5*D9*0.1*0.001)^2+(0.5*0.7*0.001*D11)^2)^(1/2)</f>
        <v>1.8151747614830367E-2</v>
      </c>
      <c r="E13">
        <f t="shared" ref="E13:J13" si="2">((0.5*E9*0.1*0.001)^2+(0.5*0.7*0.001*E11)^2)^(1/2)</f>
        <v>1.8347912887096994E-2</v>
      </c>
      <c r="F13">
        <f t="shared" si="2"/>
        <v>1.8249830157634345E-2</v>
      </c>
      <c r="G13">
        <f t="shared" si="2"/>
        <v>1.8249830157634345E-2</v>
      </c>
      <c r="H13">
        <f t="shared" si="2"/>
        <v>1.8181172357892659E-2</v>
      </c>
      <c r="I13">
        <f t="shared" si="2"/>
        <v>1.8102706414373518E-2</v>
      </c>
      <c r="J13">
        <f t="shared" si="2"/>
        <v>1.8151747614830367E-2</v>
      </c>
    </row>
    <row r="14" spans="1:12" x14ac:dyDescent="0.25">
      <c r="A14" t="s">
        <v>19</v>
      </c>
    </row>
    <row r="15" spans="1:12" x14ac:dyDescent="0.25">
      <c r="A15" t="s">
        <v>12</v>
      </c>
      <c r="B15">
        <f>(E8*E12+F8*F12+G8*G12+H8*H12+I8*I12+J8*J12)/6</f>
        <v>4.5164651400000002</v>
      </c>
      <c r="C15">
        <f t="shared" ref="C15:C20" si="3">B15</f>
        <v>4.5164651400000002</v>
      </c>
      <c r="D15">
        <f>C15</f>
        <v>4.5164651400000002</v>
      </c>
      <c r="E15">
        <f t="shared" ref="D15:I15" si="4">D15</f>
        <v>4.5164651400000002</v>
      </c>
      <c r="F15">
        <f t="shared" si="4"/>
        <v>4.5164651400000002</v>
      </c>
      <c r="G15">
        <f t="shared" si="4"/>
        <v>4.5164651400000002</v>
      </c>
      <c r="H15">
        <f t="shared" si="4"/>
        <v>4.5164651400000002</v>
      </c>
      <c r="I15">
        <f t="shared" si="4"/>
        <v>4.5164651400000002</v>
      </c>
      <c r="J15">
        <f>I15</f>
        <v>4.5164651400000002</v>
      </c>
    </row>
    <row r="16" spans="1:12" x14ac:dyDescent="0.25">
      <c r="A16" t="s">
        <v>11</v>
      </c>
      <c r="B16">
        <f>(E8+F8+G8+H8+I8+J8)*(E12+G12+F12+H12+I12+J12)/36</f>
        <v>4.5192713449999999</v>
      </c>
      <c r="C16">
        <f t="shared" si="3"/>
        <v>4.5192713449999999</v>
      </c>
      <c r="D16">
        <f t="shared" ref="D16:J16" si="5">C16</f>
        <v>4.5192713449999999</v>
      </c>
      <c r="E16">
        <f t="shared" si="5"/>
        <v>4.5192713449999999</v>
      </c>
      <c r="F16">
        <f t="shared" si="5"/>
        <v>4.5192713449999999</v>
      </c>
      <c r="G16">
        <f t="shared" si="5"/>
        <v>4.5192713449999999</v>
      </c>
      <c r="H16">
        <f t="shared" si="5"/>
        <v>4.5192713449999999</v>
      </c>
      <c r="I16">
        <f t="shared" si="5"/>
        <v>4.5192713449999999</v>
      </c>
      <c r="J16">
        <f t="shared" si="5"/>
        <v>4.5192713449999999</v>
      </c>
    </row>
    <row r="17" spans="1:10" x14ac:dyDescent="0.25">
      <c r="A17" t="s">
        <v>14</v>
      </c>
      <c r="B17">
        <f>(E8^2+F8^2+G8^2+H8^2+I8^2+J8^2)/6</f>
        <v>2520.893333333333</v>
      </c>
      <c r="C17">
        <f t="shared" si="3"/>
        <v>2520.893333333333</v>
      </c>
      <c r="D17">
        <f t="shared" ref="D17:J17" si="6">C17</f>
        <v>2520.893333333333</v>
      </c>
      <c r="E17">
        <f t="shared" si="6"/>
        <v>2520.893333333333</v>
      </c>
      <c r="F17">
        <f t="shared" si="6"/>
        <v>2520.893333333333</v>
      </c>
      <c r="G17">
        <f t="shared" si="6"/>
        <v>2520.893333333333</v>
      </c>
      <c r="H17">
        <f t="shared" si="6"/>
        <v>2520.893333333333</v>
      </c>
      <c r="I17">
        <f t="shared" si="6"/>
        <v>2520.893333333333</v>
      </c>
      <c r="J17">
        <f t="shared" si="6"/>
        <v>2520.893333333333</v>
      </c>
    </row>
    <row r="18" spans="1:10" x14ac:dyDescent="0.25">
      <c r="A18" t="s">
        <v>13</v>
      </c>
      <c r="B18">
        <f>(E8+F8+G8+H8+I8+J8)/6</f>
        <v>49.633333333333333</v>
      </c>
      <c r="C18">
        <f t="shared" si="3"/>
        <v>49.633333333333333</v>
      </c>
      <c r="D18">
        <f t="shared" ref="D18:J18" si="7">C18</f>
        <v>49.633333333333333</v>
      </c>
      <c r="E18">
        <f t="shared" si="7"/>
        <v>49.633333333333333</v>
      </c>
      <c r="F18">
        <f t="shared" si="7"/>
        <v>49.633333333333333</v>
      </c>
      <c r="G18">
        <f t="shared" si="7"/>
        <v>49.633333333333333</v>
      </c>
      <c r="H18">
        <f t="shared" si="7"/>
        <v>49.633333333333333</v>
      </c>
      <c r="I18">
        <f t="shared" si="7"/>
        <v>49.633333333333333</v>
      </c>
      <c r="J18">
        <f t="shared" si="7"/>
        <v>49.633333333333333</v>
      </c>
    </row>
    <row r="19" spans="1:10" x14ac:dyDescent="0.25">
      <c r="A19" t="s">
        <v>15</v>
      </c>
      <c r="B19">
        <f>(E12+F12+G12+H12+I12+J12)/6</f>
        <v>9.1053149999999985E-2</v>
      </c>
      <c r="C19">
        <f t="shared" si="3"/>
        <v>9.1053149999999985E-2</v>
      </c>
      <c r="D19">
        <f t="shared" ref="D19:J20" si="8">C19</f>
        <v>9.1053149999999985E-2</v>
      </c>
      <c r="E19">
        <f t="shared" si="8"/>
        <v>9.1053149999999985E-2</v>
      </c>
      <c r="F19">
        <f t="shared" si="8"/>
        <v>9.1053149999999985E-2</v>
      </c>
      <c r="G19">
        <f t="shared" si="8"/>
        <v>9.1053149999999985E-2</v>
      </c>
      <c r="H19">
        <f t="shared" si="8"/>
        <v>9.1053149999999985E-2</v>
      </c>
      <c r="I19">
        <f t="shared" si="8"/>
        <v>9.1053149999999985E-2</v>
      </c>
      <c r="J19">
        <f t="shared" si="8"/>
        <v>9.1053149999999985E-2</v>
      </c>
    </row>
    <row r="20" spans="1:10" x14ac:dyDescent="0.25">
      <c r="A20" t="s">
        <v>16</v>
      </c>
      <c r="B20">
        <f>(E12^2+F12^2+G12^2+H12^2+I12^2+J12^2)/6</f>
        <v>8.2908338451974997E-3</v>
      </c>
      <c r="C20">
        <f t="shared" si="3"/>
        <v>8.2908338451974997E-3</v>
      </c>
      <c r="D20">
        <f t="shared" si="8"/>
        <v>8.2908338451974997E-3</v>
      </c>
      <c r="E20">
        <f t="shared" si="8"/>
        <v>8.2908338451974997E-3</v>
      </c>
      <c r="F20">
        <f t="shared" si="8"/>
        <v>8.2908338451974997E-3</v>
      </c>
      <c r="G20">
        <f t="shared" si="8"/>
        <v>8.2908338451974997E-3</v>
      </c>
      <c r="H20">
        <f t="shared" si="8"/>
        <v>8.2908338451974997E-3</v>
      </c>
      <c r="I20">
        <f t="shared" si="8"/>
        <v>8.2908338451974997E-3</v>
      </c>
      <c r="J20">
        <f t="shared" si="8"/>
        <v>8.2908338451974997E-3</v>
      </c>
    </row>
    <row r="22" spans="1:10" x14ac:dyDescent="0.25">
      <c r="A22" t="s">
        <v>17</v>
      </c>
      <c r="B22">
        <f t="shared" ref="B22:J22" si="9">(B15-B16)/(B17-B18^2)</f>
        <v>-4.8866832420714277E-5</v>
      </c>
      <c r="C22">
        <f t="shared" si="9"/>
        <v>-4.8866832420714277E-5</v>
      </c>
      <c r="D22">
        <f t="shared" si="9"/>
        <v>-4.8866832420714277E-5</v>
      </c>
      <c r="E22">
        <f t="shared" si="9"/>
        <v>-4.8866832420714277E-5</v>
      </c>
      <c r="F22">
        <f t="shared" si="9"/>
        <v>-4.8866832420714277E-5</v>
      </c>
      <c r="G22">
        <f t="shared" si="9"/>
        <v>-4.8866832420714277E-5</v>
      </c>
      <c r="H22">
        <f t="shared" si="9"/>
        <v>-4.8866832420714277E-5</v>
      </c>
      <c r="I22">
        <f t="shared" si="9"/>
        <v>-4.8866832420714277E-5</v>
      </c>
      <c r="J22">
        <f t="shared" si="9"/>
        <v>-4.8866832420714277E-5</v>
      </c>
    </row>
    <row r="23" spans="1:10" x14ac:dyDescent="0.25">
      <c r="A23" t="s">
        <v>18</v>
      </c>
      <c r="B23">
        <f>(((B20-B19^2)/(B17-B18^2) - B22^2)^(1/2))/3</f>
        <v>6.3118043806921662E-6</v>
      </c>
      <c r="C23">
        <f t="shared" ref="C23:J23" si="10">(((C20-C19^2)/(C17-C18^2) - C22^2)^(1/2))/3</f>
        <v>6.3118043806921662E-6</v>
      </c>
      <c r="D23">
        <f t="shared" si="10"/>
        <v>6.3118043806921662E-6</v>
      </c>
      <c r="E23">
        <f t="shared" si="10"/>
        <v>6.3118043806921662E-6</v>
      </c>
      <c r="F23">
        <f t="shared" si="10"/>
        <v>6.3118043806921662E-6</v>
      </c>
      <c r="G23">
        <f t="shared" si="10"/>
        <v>6.3118043806921662E-6</v>
      </c>
      <c r="H23">
        <f t="shared" si="10"/>
        <v>6.3118043806921662E-6</v>
      </c>
      <c r="I23">
        <f t="shared" si="10"/>
        <v>6.3118043806921662E-6</v>
      </c>
      <c r="J23">
        <f t="shared" si="10"/>
        <v>6.3118043806921662E-6</v>
      </c>
    </row>
    <row r="24" spans="1:10" x14ac:dyDescent="0.25">
      <c r="A24" t="s">
        <v>0</v>
      </c>
      <c r="B24">
        <f>-B8*B22</f>
        <v>1.0799569964977855E-3</v>
      </c>
      <c r="C24">
        <f t="shared" ref="B24:J24" si="11">-C8*C22</f>
        <v>1.3242911586013569E-3</v>
      </c>
      <c r="D24">
        <f t="shared" si="11"/>
        <v>1.5686253207049285E-3</v>
      </c>
      <c r="E24">
        <f t="shared" si="11"/>
        <v>1.8862597314395712E-3</v>
      </c>
      <c r="F24">
        <f t="shared" si="11"/>
        <v>2.0866137443644999E-3</v>
      </c>
      <c r="G24">
        <f t="shared" si="11"/>
        <v>2.3114011734997851E-3</v>
      </c>
      <c r="H24">
        <f t="shared" si="11"/>
        <v>2.5459619691192139E-3</v>
      </c>
      <c r="I24">
        <f t="shared" si="11"/>
        <v>2.7902961312227855E-3</v>
      </c>
      <c r="J24">
        <f t="shared" si="11"/>
        <v>2.9320099452428568E-3</v>
      </c>
    </row>
    <row r="25" spans="1:10" x14ac:dyDescent="0.25">
      <c r="A25" t="s">
        <v>10</v>
      </c>
      <c r="B25">
        <f>B12-B8*B22</f>
        <v>9.1086706996497777E-2</v>
      </c>
      <c r="C25">
        <f t="shared" ref="B25:J25" si="12">C12-C8*C22</f>
        <v>9.1576291158601358E-2</v>
      </c>
      <c r="D25">
        <f t="shared" si="12"/>
        <v>9.2311125320704915E-2</v>
      </c>
      <c r="E25">
        <f t="shared" si="12"/>
        <v>9.3609759731439576E-2</v>
      </c>
      <c r="F25">
        <f t="shared" si="12"/>
        <v>9.331961374436451E-2</v>
      </c>
      <c r="G25">
        <f t="shared" si="12"/>
        <v>9.3544401173499797E-2</v>
      </c>
      <c r="H25">
        <f t="shared" si="12"/>
        <v>9.3435611969119217E-2</v>
      </c>
      <c r="I25">
        <f t="shared" si="12"/>
        <v>9.3287546131222782E-2</v>
      </c>
      <c r="J25">
        <f t="shared" si="12"/>
        <v>9.3674509945242845E-2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2022-02-15T05:58:31Z</dcterms:modified>
</cp:coreProperties>
</file>