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9vi\OneDrive\Desktop\"/>
    </mc:Choice>
  </mc:AlternateContent>
  <xr:revisionPtr revIDLastSave="0" documentId="13_ncr:1_{BA4972E4-3FEC-4A03-908B-385B6E4B19E6}" xr6:coauthVersionLast="47" xr6:coauthVersionMax="47" xr10:uidLastSave="{00000000-0000-0000-0000-000000000000}"/>
  <bookViews>
    <workbookView xWindow="-108" yWindow="-108" windowWidth="23256" windowHeight="12456" xr2:uid="{F753BA2F-7118-4B81-86F8-305083F9A7D9}"/>
  </bookViews>
  <sheets>
    <sheet name="ans1" sheetId="1" r:id="rId1"/>
    <sheet name="ans2" sheetId="2" r:id="rId2"/>
    <sheet name="ans3" sheetId="3" r:id="rId3"/>
    <sheet name="ans4" sheetId="4" r:id="rId4"/>
    <sheet name="ans5" sheetId="5" r:id="rId5"/>
    <sheet name="ans6" sheetId="6" r:id="rId6"/>
    <sheet name="ans7" sheetId="7" r:id="rId7"/>
    <sheet name="ans8" sheetId="8" r:id="rId8"/>
    <sheet name="ans9" sheetId="9" r:id="rId9"/>
    <sheet name="ans10" sheetId="10" r:id="rId10"/>
    <sheet name="ans11" sheetId="11" r:id="rId11"/>
    <sheet name="ans12" sheetId="12" r:id="rId12"/>
    <sheet name="ans13" sheetId="13" r:id="rId13"/>
    <sheet name="ans14" sheetId="14" r:id="rId14"/>
    <sheet name="ans15 &amp; ans16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5" l="1"/>
  <c r="D13" i="15"/>
  <c r="E12" i="15"/>
  <c r="D12" i="15"/>
  <c r="C13" i="15"/>
  <c r="C12" i="15"/>
  <c r="E6" i="15"/>
  <c r="D6" i="15"/>
  <c r="C6" i="15"/>
  <c r="E4" i="15"/>
  <c r="E5" i="15"/>
  <c r="D5" i="15"/>
  <c r="C5" i="15"/>
  <c r="D4" i="15"/>
  <c r="C4" i="15"/>
  <c r="D16" i="14"/>
  <c r="C9" i="13"/>
  <c r="B15" i="12"/>
  <c r="J7" i="11"/>
  <c r="J6" i="11"/>
  <c r="H11" i="9"/>
  <c r="I10" i="10"/>
  <c r="C8" i="10"/>
  <c r="D10" i="8"/>
  <c r="D5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3" i="7"/>
  <c r="E4" i="7"/>
  <c r="E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3" i="6"/>
  <c r="E4" i="6"/>
  <c r="E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3" i="5"/>
  <c r="E3" i="5"/>
  <c r="E2" i="5"/>
  <c r="D4" i="4"/>
  <c r="D5" i="4"/>
  <c r="D6" i="4"/>
  <c r="D7" i="4"/>
  <c r="D8" i="4"/>
  <c r="D3" i="4"/>
  <c r="C8" i="4"/>
  <c r="C6" i="4"/>
  <c r="C5" i="4"/>
  <c r="C4" i="4"/>
  <c r="C7" i="4"/>
  <c r="C3" i="4"/>
  <c r="B4" i="4"/>
  <c r="B5" i="4"/>
  <c r="B6" i="4"/>
  <c r="B7" i="4"/>
  <c r="B8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E2" i="3"/>
  <c r="B3" i="3"/>
  <c r="C4" i="1"/>
  <c r="C5" i="1"/>
  <c r="C6" i="1"/>
  <c r="C7" i="1"/>
  <c r="C8" i="1"/>
  <c r="C9" i="1"/>
  <c r="C10" i="1"/>
  <c r="C11" i="1"/>
  <c r="C12" i="1"/>
  <c r="C13" i="1"/>
  <c r="C3" i="1"/>
  <c r="G3" i="2"/>
  <c r="G4" i="2"/>
  <c r="G5" i="2"/>
  <c r="G6" i="2"/>
  <c r="G7" i="2"/>
  <c r="G8" i="2"/>
  <c r="G9" i="2"/>
</calcChain>
</file>

<file path=xl/sharedStrings.xml><?xml version="1.0" encoding="utf-8"?>
<sst xmlns="http://schemas.openxmlformats.org/spreadsheetml/2006/main" count="90" uniqueCount="74">
  <si>
    <t>Plotting and fitting of Binomial distribution and graphical representation of probabilities.</t>
  </si>
  <si>
    <t xml:space="preserve">Probablity of Success </t>
  </si>
  <si>
    <t>Number of Success</t>
  </si>
  <si>
    <t>Result</t>
  </si>
  <si>
    <t>TRIALS =</t>
  </si>
  <si>
    <t>Plotting and fitting of Multinomial distribution and graphical representation of probabilities.</t>
  </si>
  <si>
    <t>Category A</t>
  </si>
  <si>
    <t>Category B</t>
  </si>
  <si>
    <t>Category C</t>
  </si>
  <si>
    <t>P(A)</t>
  </si>
  <si>
    <t>P(B)</t>
  </si>
  <si>
    <t>P(C)</t>
  </si>
  <si>
    <t>Multinomial Distribution</t>
  </si>
  <si>
    <t>Plotting and fitting of Poisson distribution and graphical representation of probabilities.</t>
  </si>
  <si>
    <t>asbestos_fibers</t>
  </si>
  <si>
    <t>mean =</t>
  </si>
  <si>
    <t>Poisson Distribution</t>
  </si>
  <si>
    <t>Plotting and fitting of Geometric distribution and graphical representation of probabilities.</t>
  </si>
  <si>
    <t>Trials</t>
  </si>
  <si>
    <t>Probablity of success</t>
  </si>
  <si>
    <t>Probablity of failure</t>
  </si>
  <si>
    <t>Probablity</t>
  </si>
  <si>
    <t>Plotting and fitting of Uniform distribution and graphical representation of probabilities.</t>
  </si>
  <si>
    <t>Uniform Distribution</t>
  </si>
  <si>
    <t>Min</t>
  </si>
  <si>
    <t>Max</t>
  </si>
  <si>
    <t xml:space="preserve">Plotting and fitting of Exponential distribution and graphical representation of probabilities. </t>
  </si>
  <si>
    <t xml:space="preserve">Exponential Distribution </t>
  </si>
  <si>
    <t>Mean</t>
  </si>
  <si>
    <t>λ</t>
  </si>
  <si>
    <t xml:space="preserve">Plotting and fitting of Normal distribution and graphical representation of probabilities. </t>
  </si>
  <si>
    <t xml:space="preserve">Data </t>
  </si>
  <si>
    <t>Data</t>
  </si>
  <si>
    <t>Normal Distribution</t>
  </si>
  <si>
    <t>Standard Deviation</t>
  </si>
  <si>
    <t>Calculation of cumulative distribution functions for Exponential  and Normal distribution.</t>
  </si>
  <si>
    <t>Solution for Exponential distribution</t>
  </si>
  <si>
    <t>λ =</t>
  </si>
  <si>
    <t>x =</t>
  </si>
  <si>
    <t>σ =</t>
  </si>
  <si>
    <t>μ =</t>
  </si>
  <si>
    <t>Cumulative Distributive Function</t>
  </si>
  <si>
    <t>Application problems based on the Binomial distribution.</t>
  </si>
  <si>
    <t>Question</t>
  </si>
  <si>
    <t xml:space="preserve">Let’s say that 80% of all business startups in the IT industry report that they generate a profit in their first year. 
If a sample of 10 new IT business startups is selected, find the probability that exactly seven will generate a profit in their first year.						</t>
  </si>
  <si>
    <t>Solution</t>
  </si>
  <si>
    <t>Number of trials</t>
  </si>
  <si>
    <t>Probability of success</t>
  </si>
  <si>
    <t>Probability that exactly seven will generate a profit in their first year</t>
  </si>
  <si>
    <t>Application problems based on the Poisson distribution.</t>
  </si>
  <si>
    <t xml:space="preserve">If electricity power failures occur with an average of 3 failures every twenty weeks,
 calculate the probability that there will not be more than one failure during a particular week.		</t>
  </si>
  <si>
    <t>Solution:</t>
  </si>
  <si>
    <t>Mean =</t>
  </si>
  <si>
    <t>Probability that there will not be more than one failure during a particular week</t>
  </si>
  <si>
    <t>Application problems based on the Normal distribution.</t>
  </si>
  <si>
    <t xml:space="preserve">The IQ scores of college students are normally distributed with an average IQ of 100 and a standard deviation of 15.
</t>
  </si>
  <si>
    <t>What is the probability that a randomly selected college student has an IQ of 120 or higher?</t>
  </si>
  <si>
    <t>What is the probability that a randomly selected college student has an IQ of 85 or lower?</t>
  </si>
  <si>
    <t>Standard deviation =</t>
  </si>
  <si>
    <t>Presentation of bivariate data through scatter-plot diagrams and calculations of covariance.</t>
  </si>
  <si>
    <t>Soil temperature (xi , in 0 C) and germination interval (yi , in days) were observed for winter wheat at 10 localities:</t>
  </si>
  <si>
    <t>X</t>
  </si>
  <si>
    <t>Y</t>
  </si>
  <si>
    <t>Covariance</t>
  </si>
  <si>
    <t>Calculation of Karl Pearson’s correlation coefficients.</t>
  </si>
  <si>
    <t>Karl Pearson Correleation coefficient</t>
  </si>
  <si>
    <t>To find the correlation coefficient for a bivariate frequency distribution.</t>
  </si>
  <si>
    <t>Correlation coefficient for a bivariate frequency distribution.</t>
  </si>
  <si>
    <t>Generating Random numbers from discrete (Bernoulli, Binomial, Poisson) distributions.</t>
  </si>
  <si>
    <t>Discrete Distributions</t>
  </si>
  <si>
    <t>Bernoulli Distribution</t>
  </si>
  <si>
    <t>Bionomial Distribution</t>
  </si>
  <si>
    <t>Generating Random numbers from continuous (Normal, Uniform) distributions.</t>
  </si>
  <si>
    <t>Continuous 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</si>
</sst>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3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6005499312585"/>
          <c:y val="0.24106529209621994"/>
          <c:w val="0.8160351831021122"/>
          <c:h val="0.654706370466578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'ans1'!$C$2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'ans1'!$B$3:$B$13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'ans1'!$C$3:$C$13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3-493A-8B63-D4360988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97087"/>
        <c:axId val="2136609567"/>
      </c:scatterChart>
      <c:valAx>
        <c:axId val="21365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09567"/>
        <c:crosses val="autoZero"/>
        <c:crossBetween val="midCat"/>
      </c:valAx>
      <c:valAx>
        <c:axId val="21366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'ans2'!$G$2:$G$9</c:f>
              <c:numCache>
                <c:formatCode>General</c:formatCode>
                <c:ptCount val="8"/>
                <c:pt idx="0">
                  <c:v>0</c:v>
                </c:pt>
                <c:pt idx="1">
                  <c:v>0.35999999999999965</c:v>
                </c:pt>
                <c:pt idx="2">
                  <c:v>0.1399999999999999</c:v>
                </c:pt>
                <c:pt idx="3">
                  <c:v>0.49896000000000035</c:v>
                </c:pt>
                <c:pt idx="4">
                  <c:v>0.81729648000000055</c:v>
                </c:pt>
                <c:pt idx="5">
                  <c:v>2.7590492159999997E-2</c:v>
                </c:pt>
                <c:pt idx="6">
                  <c:v>0.13499999999999995</c:v>
                </c:pt>
                <c:pt idx="7">
                  <c:v>3.0617999999999968E-2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4-4577-B504-80175EED14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'ans2'!$H$2:$H$9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54-4577-B504-80175EED147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'ans2'!$I$2:$I$9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54-4577-B504-80175EED1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00623"/>
        <c:axId val="1864004463"/>
      </c:scatterChart>
      <c:valAx>
        <c:axId val="186400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04463"/>
        <c:crosses val="autoZero"/>
        <c:crossBetween val="midCat"/>
      </c:valAx>
      <c:valAx>
        <c:axId val="18640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Poisson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'ans3'!$A$3:$A$26</c:f>
              <c:numCache>
                <c:formatCode>General</c:formatCode>
                <c:ptCount val="24"/>
                <c:pt idx="0">
                  <c:v>31</c:v>
                </c:pt>
                <c:pt idx="1">
                  <c:v>29</c:v>
                </c:pt>
                <c:pt idx="2">
                  <c:v>19</c:v>
                </c:pt>
                <c:pt idx="3">
                  <c:v>18</c:v>
                </c:pt>
                <c:pt idx="4">
                  <c:v>31</c:v>
                </c:pt>
                <c:pt idx="5">
                  <c:v>28</c:v>
                </c:pt>
                <c:pt idx="6">
                  <c:v>34</c:v>
                </c:pt>
                <c:pt idx="7">
                  <c:v>26</c:v>
                </c:pt>
                <c:pt idx="8">
                  <c:v>27</c:v>
                </c:pt>
                <c:pt idx="9">
                  <c:v>34</c:v>
                </c:pt>
                <c:pt idx="10">
                  <c:v>30</c:v>
                </c:pt>
                <c:pt idx="11">
                  <c:v>16</c:v>
                </c:pt>
                <c:pt idx="12">
                  <c:v>18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18</c:v>
                </c:pt>
                <c:pt idx="17">
                  <c:v>24</c:v>
                </c:pt>
                <c:pt idx="18">
                  <c:v>22</c:v>
                </c:pt>
                <c:pt idx="19">
                  <c:v>28</c:v>
                </c:pt>
                <c:pt idx="20">
                  <c:v>24</c:v>
                </c:pt>
                <c:pt idx="21">
                  <c:v>21</c:v>
                </c:pt>
                <c:pt idx="22">
                  <c:v>17</c:v>
                </c:pt>
                <c:pt idx="23">
                  <c:v>24</c:v>
                </c:pt>
              </c:numCache>
            </c:numRef>
          </c:xVal>
          <c:yVal>
            <c:numRef>
              <c:f>'ans3'!$B$3:$B$26</c:f>
              <c:numCache>
                <c:formatCode>General</c:formatCode>
                <c:ptCount val="24"/>
                <c:pt idx="0">
                  <c:v>3.6257243902356205E-2</c:v>
                </c:pt>
                <c:pt idx="1">
                  <c:v>5.4131065447460193E-2</c:v>
                </c:pt>
                <c:pt idx="2">
                  <c:v>4.1950290006330479E-2</c:v>
                </c:pt>
                <c:pt idx="3">
                  <c:v>3.1935446148391798E-2</c:v>
                </c:pt>
                <c:pt idx="4">
                  <c:v>3.6257243902356205E-2</c:v>
                </c:pt>
                <c:pt idx="5">
                  <c:v>6.2896864025763499E-2</c:v>
                </c:pt>
                <c:pt idx="6">
                  <c:v>1.569996538455239E-2</c:v>
                </c:pt>
                <c:pt idx="7">
                  <c:v>7.6334282293535602E-2</c:v>
                </c:pt>
                <c:pt idx="8">
                  <c:v>7.0562091194178722E-2</c:v>
                </c:pt>
                <c:pt idx="9">
                  <c:v>1.569996538455239E-2</c:v>
                </c:pt>
                <c:pt idx="10">
                  <c:v>4.5034039170873147E-2</c:v>
                </c:pt>
                <c:pt idx="11">
                  <c:v>1.5687843669139584E-2</c:v>
                </c:pt>
                <c:pt idx="12">
                  <c:v>3.1935446148391798E-2</c:v>
                </c:pt>
                <c:pt idx="13">
                  <c:v>7.6334282293535602E-2</c:v>
                </c:pt>
                <c:pt idx="14">
                  <c:v>7.0562091194178722E-2</c:v>
                </c:pt>
                <c:pt idx="15">
                  <c:v>7.0562091194178722E-2</c:v>
                </c:pt>
                <c:pt idx="16">
                  <c:v>3.1935446148391798E-2</c:v>
                </c:pt>
                <c:pt idx="17">
                  <c:v>7.9652942134218502E-2</c:v>
                </c:pt>
                <c:pt idx="18">
                  <c:v>7.058456430572671E-2</c:v>
                </c:pt>
                <c:pt idx="19">
                  <c:v>6.2896864025763499E-2</c:v>
                </c:pt>
                <c:pt idx="20">
                  <c:v>7.9652942134218502E-2</c:v>
                </c:pt>
                <c:pt idx="21">
                  <c:v>6.2218113444780766E-2</c:v>
                </c:pt>
                <c:pt idx="22">
                  <c:v>2.3031907739741671E-2</c:v>
                </c:pt>
                <c:pt idx="23">
                  <c:v>7.9652942134218502E-2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6-43D8-B7F4-CF8F34C45D7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'ans3'!$A$3:$A$26</c:f>
              <c:numCache>
                <c:formatCode>General</c:formatCode>
                <c:ptCount val="24"/>
                <c:pt idx="0">
                  <c:v>31</c:v>
                </c:pt>
                <c:pt idx="1">
                  <c:v>29</c:v>
                </c:pt>
                <c:pt idx="2">
                  <c:v>19</c:v>
                </c:pt>
                <c:pt idx="3">
                  <c:v>18</c:v>
                </c:pt>
                <c:pt idx="4">
                  <c:v>31</c:v>
                </c:pt>
                <c:pt idx="5">
                  <c:v>28</c:v>
                </c:pt>
                <c:pt idx="6">
                  <c:v>34</c:v>
                </c:pt>
                <c:pt idx="7">
                  <c:v>26</c:v>
                </c:pt>
                <c:pt idx="8">
                  <c:v>27</c:v>
                </c:pt>
                <c:pt idx="9">
                  <c:v>34</c:v>
                </c:pt>
                <c:pt idx="10">
                  <c:v>30</c:v>
                </c:pt>
                <c:pt idx="11">
                  <c:v>16</c:v>
                </c:pt>
                <c:pt idx="12">
                  <c:v>18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18</c:v>
                </c:pt>
                <c:pt idx="17">
                  <c:v>24</c:v>
                </c:pt>
                <c:pt idx="18">
                  <c:v>22</c:v>
                </c:pt>
                <c:pt idx="19">
                  <c:v>28</c:v>
                </c:pt>
                <c:pt idx="20">
                  <c:v>24</c:v>
                </c:pt>
                <c:pt idx="21">
                  <c:v>21</c:v>
                </c:pt>
                <c:pt idx="22">
                  <c:v>17</c:v>
                </c:pt>
                <c:pt idx="23">
                  <c:v>24</c:v>
                </c:pt>
              </c:numCache>
            </c:numRef>
          </c:xVal>
          <c:yVal>
            <c:numRef>
              <c:f>'ans3'!$C$3:$C$26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6-43D8-B7F4-CF8F34C4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15552"/>
        <c:axId val="1964320352"/>
      </c:scatterChart>
      <c:valAx>
        <c:axId val="19643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20352"/>
        <c:crosses val="autoZero"/>
        <c:crossBetween val="midCat"/>
      </c:valAx>
      <c:valAx>
        <c:axId val="19643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Geometric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'ans4'!$D$2</c:f>
              <c:strCache>
                <c:ptCount val="1"/>
                <c:pt idx="0">
                  <c:v>Probablity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'ans4'!$D$3:$D$8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0.1388888888888889</c:v>
                </c:pt>
                <c:pt idx="2">
                  <c:v>0.11574074074074076</c:v>
                </c:pt>
                <c:pt idx="3">
                  <c:v>9.6450617283950629E-2</c:v>
                </c:pt>
                <c:pt idx="4">
                  <c:v>8.03755144032922E-2</c:v>
                </c:pt>
                <c:pt idx="5">
                  <c:v>6.6979595336076836E-2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B-4D64-AAAC-7FFE91D1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98640"/>
        <c:axId val="2062551312"/>
      </c:scatterChart>
      <c:valAx>
        <c:axId val="19560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51312"/>
        <c:crosses val="autoZero"/>
        <c:crossBetween val="midCat"/>
      </c:valAx>
      <c:valAx>
        <c:axId val="20625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9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'ans5'!$B$2</c:f>
              <c:strCache>
                <c:ptCount val="1"/>
                <c:pt idx="0">
                  <c:v>Uniform 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'ans5'!$B$3:$B$22</c:f>
              <c:numCache>
                <c:formatCode>General</c:formatCode>
                <c:ptCount val="20"/>
                <c:pt idx="0">
                  <c:v>4.5248868778280542E-2</c:v>
                </c:pt>
                <c:pt idx="1">
                  <c:v>4.5248868778280542E-2</c:v>
                </c:pt>
                <c:pt idx="2">
                  <c:v>4.5248868778280542E-2</c:v>
                </c:pt>
                <c:pt idx="3">
                  <c:v>4.5248868778280542E-2</c:v>
                </c:pt>
                <c:pt idx="4">
                  <c:v>4.5248868778280542E-2</c:v>
                </c:pt>
                <c:pt idx="5">
                  <c:v>4.5248868778280542E-2</c:v>
                </c:pt>
                <c:pt idx="6">
                  <c:v>4.5248868778280542E-2</c:v>
                </c:pt>
                <c:pt idx="7">
                  <c:v>4.5248868778280542E-2</c:v>
                </c:pt>
                <c:pt idx="8">
                  <c:v>4.5248868778280542E-2</c:v>
                </c:pt>
                <c:pt idx="9">
                  <c:v>4.5248868778280542E-2</c:v>
                </c:pt>
                <c:pt idx="10">
                  <c:v>4.5248868778280542E-2</c:v>
                </c:pt>
                <c:pt idx="11">
                  <c:v>4.5248868778280542E-2</c:v>
                </c:pt>
                <c:pt idx="12">
                  <c:v>4.5248868778280542E-2</c:v>
                </c:pt>
                <c:pt idx="13">
                  <c:v>4.5248868778280542E-2</c:v>
                </c:pt>
                <c:pt idx="14">
                  <c:v>4.5248868778280542E-2</c:v>
                </c:pt>
                <c:pt idx="15">
                  <c:v>4.5248868778280542E-2</c:v>
                </c:pt>
                <c:pt idx="16">
                  <c:v>4.5248868778280542E-2</c:v>
                </c:pt>
                <c:pt idx="17">
                  <c:v>4.5248868778280542E-2</c:v>
                </c:pt>
                <c:pt idx="18">
                  <c:v>4.5248868778280542E-2</c:v>
                </c:pt>
                <c:pt idx="19">
                  <c:v>4.5248868778280542E-2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0-41BA-90FA-48089F85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230768"/>
        <c:axId val="1964034640"/>
      </c:scatterChart>
      <c:valAx>
        <c:axId val="196323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34640"/>
        <c:crosses val="autoZero"/>
        <c:crossBetween val="midCat"/>
      </c:valAx>
      <c:valAx>
        <c:axId val="19640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'ans6'!$B$2</c:f>
              <c:strCache>
                <c:ptCount val="1"/>
                <c:pt idx="0">
                  <c:v>Exponential Distribution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'ans6'!$A$3:$A$22</c:f>
              <c:numCache>
                <c:formatCode>General</c:formatCode>
                <c:ptCount val="20"/>
                <c:pt idx="0">
                  <c:v>9.2063430000000004</c:v>
                </c:pt>
                <c:pt idx="1">
                  <c:v>9.2063430000000004</c:v>
                </c:pt>
                <c:pt idx="2">
                  <c:v>9.2778949999999991</c:v>
                </c:pt>
                <c:pt idx="3">
                  <c:v>9.3057949999999998</c:v>
                </c:pt>
                <c:pt idx="4">
                  <c:v>9.2753510000000006</c:v>
                </c:pt>
                <c:pt idx="5">
                  <c:v>9.288729</c:v>
                </c:pt>
                <c:pt idx="6">
                  <c:v>9.2872389999999996</c:v>
                </c:pt>
                <c:pt idx="7">
                  <c:v>9.2609729999999999</c:v>
                </c:pt>
                <c:pt idx="8">
                  <c:v>9.3031109999999995</c:v>
                </c:pt>
                <c:pt idx="9">
                  <c:v>9.2756740000000004</c:v>
                </c:pt>
                <c:pt idx="10">
                  <c:v>9.2725609999999996</c:v>
                </c:pt>
                <c:pt idx="11">
                  <c:v>9.2884539999999998</c:v>
                </c:pt>
                <c:pt idx="12">
                  <c:v>9.2556720000000006</c:v>
                </c:pt>
                <c:pt idx="13">
                  <c:v>9.2521409999999999</c:v>
                </c:pt>
                <c:pt idx="14">
                  <c:v>9.2976700000000001</c:v>
                </c:pt>
                <c:pt idx="15">
                  <c:v>9.266534</c:v>
                </c:pt>
                <c:pt idx="16">
                  <c:v>9.2566889999999997</c:v>
                </c:pt>
                <c:pt idx="17">
                  <c:v>9.2775420000000004</c:v>
                </c:pt>
                <c:pt idx="18">
                  <c:v>9.2482050000000005</c:v>
                </c:pt>
                <c:pt idx="19">
                  <c:v>9.2521070000000005</c:v>
                </c:pt>
              </c:numCache>
            </c:numRef>
          </c:xVal>
          <c:yVal>
            <c:numRef>
              <c:f>'ans6'!$B$3:$B$22</c:f>
              <c:numCache>
                <c:formatCode>General</c:formatCode>
                <c:ptCount val="20"/>
                <c:pt idx="0">
                  <c:v>0.62967488496128432</c:v>
                </c:pt>
                <c:pt idx="1">
                  <c:v>0.62967488496128432</c:v>
                </c:pt>
                <c:pt idx="2">
                  <c:v>0.63252298443796073</c:v>
                </c:pt>
                <c:pt idx="3">
                  <c:v>0.6336275880619</c:v>
                </c:pt>
                <c:pt idx="4">
                  <c:v>0.63242209806230898</c:v>
                </c:pt>
                <c:pt idx="5">
                  <c:v>0.63295231402217067</c:v>
                </c:pt>
                <c:pt idx="6">
                  <c:v>0.63289329808678407</c:v>
                </c:pt>
                <c:pt idx="7">
                  <c:v>0.63185139470921503</c:v>
                </c:pt>
                <c:pt idx="8">
                  <c:v>0.63352146890567462</c:v>
                </c:pt>
                <c:pt idx="9">
                  <c:v>0.63243490867712537</c:v>
                </c:pt>
                <c:pt idx="10">
                  <c:v>0.63231142432018306</c:v>
                </c:pt>
                <c:pt idx="11">
                  <c:v>0.63294142253330143</c:v>
                </c:pt>
                <c:pt idx="12">
                  <c:v>0.63164075958235688</c:v>
                </c:pt>
                <c:pt idx="13">
                  <c:v>0.63150038850083201</c:v>
                </c:pt>
                <c:pt idx="14">
                  <c:v>0.63330625001952989</c:v>
                </c:pt>
                <c:pt idx="15">
                  <c:v>0.63207223148047031</c:v>
                </c:pt>
                <c:pt idx="16">
                  <c:v>0.63168117939698998</c:v>
                </c:pt>
                <c:pt idx="17">
                  <c:v>0.63250898731488636</c:v>
                </c:pt>
                <c:pt idx="18">
                  <c:v>0.6313438540356453</c:v>
                </c:pt>
                <c:pt idx="19">
                  <c:v>0.63149903660766693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B-4444-A8FB-171FEFFA7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39168"/>
        <c:axId val="325839648"/>
      </c:scatterChart>
      <c:valAx>
        <c:axId val="3258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39648"/>
        <c:crosses val="autoZero"/>
        <c:crossBetween val="midCat"/>
      </c:valAx>
      <c:valAx>
        <c:axId val="3258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'ans7'!$B$2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'ans7'!$B$3:$B$24</c:f>
              <c:numCache>
                <c:formatCode>General</c:formatCode>
                <c:ptCount val="22"/>
                <c:pt idx="0">
                  <c:v>2.1322623831190445E-3</c:v>
                </c:pt>
                <c:pt idx="1">
                  <c:v>0.88105761432973406</c:v>
                </c:pt>
                <c:pt idx="2">
                  <c:v>0.58996562329634761</c:v>
                </c:pt>
                <c:pt idx="3">
                  <c:v>0.92371588275824923</c:v>
                </c:pt>
                <c:pt idx="4">
                  <c:v>0.54687029058918957</c:v>
                </c:pt>
                <c:pt idx="5">
                  <c:v>0.7563545413579742</c:v>
                </c:pt>
                <c:pt idx="6">
                  <c:v>0.7357752147004285</c:v>
                </c:pt>
                <c:pt idx="7">
                  <c:v>0.3077533606826614</c:v>
                </c:pt>
                <c:pt idx="8">
                  <c:v>0.90570860540263365</c:v>
                </c:pt>
                <c:pt idx="9">
                  <c:v>0.55238363477577357</c:v>
                </c:pt>
                <c:pt idx="10">
                  <c:v>0.4989834098357559</c:v>
                </c:pt>
                <c:pt idx="11">
                  <c:v>0.75262262304684935</c:v>
                </c:pt>
                <c:pt idx="12">
                  <c:v>0.23244748634102466</c:v>
                </c:pt>
                <c:pt idx="13">
                  <c:v>0.18859952496381335</c:v>
                </c:pt>
                <c:pt idx="14">
                  <c:v>0.85996553316268654</c:v>
                </c:pt>
                <c:pt idx="15">
                  <c:v>0.3964928572437566</c:v>
                </c:pt>
                <c:pt idx="16">
                  <c:v>0.24605496202221561</c:v>
                </c:pt>
                <c:pt idx="17">
                  <c:v>0.58403815273882731</c:v>
                </c:pt>
                <c:pt idx="18">
                  <c:v>0.14621835091838836</c:v>
                </c:pt>
                <c:pt idx="19">
                  <c:v>0.18820374134943907</c:v>
                </c:pt>
                <c:pt idx="20">
                  <c:v>0.56380355775589486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A-4A01-8D1E-4E39D8E6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33456"/>
        <c:axId val="325134416"/>
      </c:scatterChart>
      <c:valAx>
        <c:axId val="3251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34416"/>
        <c:crosses val="autoZero"/>
        <c:crossBetween val="midCat"/>
      </c:valAx>
      <c:valAx>
        <c:axId val="3251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'ans12'!$C$5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'ans12'!$C$6:$C$14</c:f>
              <c:numCache>
                <c:formatCode>General</c:formatCode>
                <c:ptCount val="9"/>
                <c:pt idx="0">
                  <c:v>10</c:v>
                </c:pt>
                <c:pt idx="1">
                  <c:v>26</c:v>
                </c:pt>
                <c:pt idx="2">
                  <c:v>41</c:v>
                </c:pt>
                <c:pt idx="3">
                  <c:v>29</c:v>
                </c:pt>
                <c:pt idx="4">
                  <c:v>27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D-41B4-9AF8-7ECBD2ED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69648"/>
        <c:axId val="450266768"/>
      </c:scatterChart>
      <c:valAx>
        <c:axId val="4502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66768"/>
        <c:crosses val="autoZero"/>
        <c:crossBetween val="midCat"/>
      </c:valAx>
      <c:valAx>
        <c:axId val="4502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6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</xdr:row>
      <xdr:rowOff>7620</xdr:rowOff>
    </xdr:from>
    <xdr:to>
      <xdr:col>9</xdr:col>
      <xdr:colOff>137160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51C93-0782-C999-2578-E7C7AC4C2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9</xdr:row>
      <xdr:rowOff>133350</xdr:rowOff>
    </xdr:from>
    <xdr:to>
      <xdr:col>8</xdr:col>
      <xdr:colOff>297180</xdr:colOff>
      <xdr:row>24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A8B83-77E0-095E-2ACC-E4E5ECA3E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49530</xdr:rowOff>
    </xdr:from>
    <xdr:to>
      <xdr:col>12</xdr:col>
      <xdr:colOff>396240</xdr:colOff>
      <xdr:row>21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7F6DB-24F2-DEC4-4B62-3D3B3E5DC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8</xdr:row>
      <xdr:rowOff>80010</xdr:rowOff>
    </xdr:from>
    <xdr:to>
      <xdr:col>5</xdr:col>
      <xdr:colOff>601980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CF772-7229-4E45-28DC-32B71B4F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3</xdr:row>
      <xdr:rowOff>156210</xdr:rowOff>
    </xdr:from>
    <xdr:to>
      <xdr:col>9</xdr:col>
      <xdr:colOff>518160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30C14-C17F-E515-761D-97CFBE8A5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19050</xdr:rowOff>
    </xdr:from>
    <xdr:to>
      <xdr:col>9</xdr:col>
      <xdr:colOff>495300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F0CCE-775C-FEEA-63B9-0543853A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5</xdr:row>
      <xdr:rowOff>64770</xdr:rowOff>
    </xdr:from>
    <xdr:to>
      <xdr:col>8</xdr:col>
      <xdr:colOff>586740</xdr:colOff>
      <xdr:row>20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31653-CC7A-62B8-F24F-0811B144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156210</xdr:rowOff>
    </xdr:from>
    <xdr:to>
      <xdr:col>10</xdr:col>
      <xdr:colOff>571500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5030C-E9A7-F539-5C8D-D996BE540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9102-B875-4158-80D1-8D8E4396B6DA}">
  <dimension ref="A1:I13"/>
  <sheetViews>
    <sheetView tabSelected="1" workbookViewId="0">
      <selection activeCell="M19" sqref="M19"/>
    </sheetView>
  </sheetViews>
  <sheetFormatPr defaultRowHeight="14.4" x14ac:dyDescent="0.3"/>
  <cols>
    <col min="1" max="1" width="18.77734375" bestFit="1" customWidth="1"/>
    <col min="2" max="2" width="16.5546875" bestFit="1" customWidth="1"/>
    <col min="3" max="3" width="8.77734375" customWidth="1"/>
    <col min="5" max="5" width="8" bestFit="1" customWidth="1"/>
    <col min="6" max="6" width="3" bestFit="1" customWidth="1"/>
  </cols>
  <sheetData>
    <row r="1" spans="1:9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1" t="s">
        <v>1</v>
      </c>
      <c r="B2" s="1" t="s">
        <v>2</v>
      </c>
      <c r="C2" s="2" t="s">
        <v>3</v>
      </c>
      <c r="E2" t="s">
        <v>4</v>
      </c>
      <c r="F2">
        <v>10</v>
      </c>
    </row>
    <row r="3" spans="1:9" x14ac:dyDescent="0.3">
      <c r="A3">
        <v>0.5</v>
      </c>
      <c r="B3">
        <v>0</v>
      </c>
      <c r="C3">
        <f>_xlfn.BINOM.DIST(B3,$F$2,A3,FALSE)</f>
        <v>9.765625E-4</v>
      </c>
    </row>
    <row r="4" spans="1:9" x14ac:dyDescent="0.3">
      <c r="A4">
        <v>0.5</v>
      </c>
      <c r="B4">
        <v>1</v>
      </c>
      <c r="C4">
        <f t="shared" ref="C4:C13" si="0">_xlfn.BINOM.DIST(B4,$F$2,A4,FALSE)</f>
        <v>9.7656250000000017E-3</v>
      </c>
    </row>
    <row r="5" spans="1:9" x14ac:dyDescent="0.3">
      <c r="A5">
        <v>0.5</v>
      </c>
      <c r="B5">
        <v>2</v>
      </c>
      <c r="C5">
        <f t="shared" si="0"/>
        <v>4.3945312499999972E-2</v>
      </c>
    </row>
    <row r="6" spans="1:9" x14ac:dyDescent="0.3">
      <c r="A6">
        <v>0.5</v>
      </c>
      <c r="B6">
        <v>3</v>
      </c>
      <c r="C6">
        <f t="shared" si="0"/>
        <v>0.11718750000000003</v>
      </c>
    </row>
    <row r="7" spans="1:9" x14ac:dyDescent="0.3">
      <c r="A7">
        <v>0.5</v>
      </c>
      <c r="B7">
        <v>4</v>
      </c>
      <c r="C7">
        <f t="shared" si="0"/>
        <v>0.20507812500000006</v>
      </c>
    </row>
    <row r="8" spans="1:9" x14ac:dyDescent="0.3">
      <c r="A8">
        <v>0.5</v>
      </c>
      <c r="B8">
        <v>5</v>
      </c>
      <c r="C8">
        <f t="shared" si="0"/>
        <v>0.24609375000000008</v>
      </c>
    </row>
    <row r="9" spans="1:9" x14ac:dyDescent="0.3">
      <c r="A9">
        <v>0.5</v>
      </c>
      <c r="B9">
        <v>6</v>
      </c>
      <c r="C9">
        <f t="shared" si="0"/>
        <v>0.20507812500000006</v>
      </c>
    </row>
    <row r="10" spans="1:9" x14ac:dyDescent="0.3">
      <c r="A10">
        <v>0.5</v>
      </c>
      <c r="B10">
        <v>7</v>
      </c>
      <c r="C10">
        <f t="shared" si="0"/>
        <v>0.11718750000000003</v>
      </c>
    </row>
    <row r="11" spans="1:9" x14ac:dyDescent="0.3">
      <c r="A11">
        <v>0.5</v>
      </c>
      <c r="B11">
        <v>8</v>
      </c>
      <c r="C11">
        <f t="shared" si="0"/>
        <v>4.3945312499999986E-2</v>
      </c>
    </row>
    <row r="12" spans="1:9" x14ac:dyDescent="0.3">
      <c r="A12">
        <v>0.5</v>
      </c>
      <c r="B12">
        <v>9</v>
      </c>
      <c r="C12">
        <f t="shared" si="0"/>
        <v>9.7656250000000017E-3</v>
      </c>
    </row>
    <row r="13" spans="1:9" x14ac:dyDescent="0.3">
      <c r="A13">
        <v>0.5</v>
      </c>
      <c r="B13">
        <v>10</v>
      </c>
      <c r="C13">
        <f t="shared" si="0"/>
        <v>9.765625E-4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87F7-76CB-4E06-A14D-283BAD26A068}">
  <dimension ref="A1:I10"/>
  <sheetViews>
    <sheetView workbookViewId="0">
      <selection sqref="A1:I1"/>
    </sheetView>
  </sheetViews>
  <sheetFormatPr defaultRowHeight="14.4" x14ac:dyDescent="0.3"/>
  <cols>
    <col min="1" max="1" width="9.5546875" customWidth="1"/>
    <col min="2" max="2" width="9.6640625" customWidth="1"/>
    <col min="3" max="3" width="10.44140625" customWidth="1"/>
    <col min="4" max="4" width="9.21875" customWidth="1"/>
    <col min="6" max="6" width="10" customWidth="1"/>
    <col min="7" max="7" width="9.33203125" customWidth="1"/>
    <col min="8" max="8" width="9.21875" customWidth="1"/>
  </cols>
  <sheetData>
    <row r="1" spans="1:9" x14ac:dyDescent="0.3">
      <c r="A1" s="8" t="s">
        <v>49</v>
      </c>
      <c r="B1" s="8"/>
      <c r="C1" s="8"/>
      <c r="D1" s="8"/>
      <c r="E1" s="8"/>
      <c r="F1" s="8"/>
      <c r="G1" s="8"/>
      <c r="H1" s="8"/>
      <c r="I1" s="8"/>
    </row>
    <row r="3" spans="1:9" ht="14.4" customHeight="1" x14ac:dyDescent="0.3">
      <c r="A3" t="s">
        <v>43</v>
      </c>
      <c r="B3" s="11" t="s">
        <v>50</v>
      </c>
      <c r="C3" s="11"/>
      <c r="D3" s="11"/>
      <c r="E3" s="11"/>
      <c r="F3" s="11"/>
      <c r="G3" s="11"/>
      <c r="H3" s="11"/>
      <c r="I3" s="11"/>
    </row>
    <row r="4" spans="1:9" x14ac:dyDescent="0.3">
      <c r="B4" s="11"/>
      <c r="C4" s="11"/>
      <c r="D4" s="11"/>
      <c r="E4" s="11"/>
      <c r="F4" s="11"/>
      <c r="G4" s="11"/>
      <c r="H4" s="11"/>
      <c r="I4" s="11"/>
    </row>
    <row r="5" spans="1:9" x14ac:dyDescent="0.3">
      <c r="B5" s="11"/>
      <c r="C5" s="11"/>
      <c r="D5" s="11"/>
      <c r="E5" s="11"/>
      <c r="F5" s="11"/>
      <c r="G5" s="11"/>
      <c r="H5" s="11"/>
      <c r="I5" s="11"/>
    </row>
    <row r="7" spans="1:9" x14ac:dyDescent="0.3">
      <c r="A7" t="s">
        <v>51</v>
      </c>
    </row>
    <row r="8" spans="1:9" x14ac:dyDescent="0.3">
      <c r="B8" s="6" t="s">
        <v>52</v>
      </c>
      <c r="C8" s="7">
        <f>3/20</f>
        <v>0.15</v>
      </c>
    </row>
    <row r="10" spans="1:9" x14ac:dyDescent="0.3">
      <c r="B10" s="8" t="s">
        <v>53</v>
      </c>
      <c r="C10" s="8"/>
      <c r="D10" s="8"/>
      <c r="E10" s="8"/>
      <c r="F10" s="8"/>
      <c r="G10" s="8"/>
      <c r="H10" s="8"/>
      <c r="I10">
        <f>_xlfn.POISSON.DIST(1,C8,TRUE)</f>
        <v>0.98981417288881646</v>
      </c>
    </row>
  </sheetData>
  <mergeCells count="3">
    <mergeCell ref="B3:I5"/>
    <mergeCell ref="B10:H10"/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F10C-E3DA-4304-B416-DE6A5C4F03F4}">
  <dimension ref="A1:K11"/>
  <sheetViews>
    <sheetView workbookViewId="0">
      <selection activeCell="J6" sqref="J6"/>
    </sheetView>
  </sheetViews>
  <sheetFormatPr defaultRowHeight="14.4" x14ac:dyDescent="0.3"/>
  <sheetData>
    <row r="1" spans="1:11" x14ac:dyDescent="0.3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3">
      <c r="A3" s="8" t="s">
        <v>55</v>
      </c>
      <c r="B3" s="8"/>
      <c r="C3" s="8"/>
      <c r="D3" s="8"/>
      <c r="E3" s="8"/>
      <c r="F3" s="8"/>
      <c r="G3" s="8"/>
      <c r="H3" s="8"/>
      <c r="I3" s="8"/>
      <c r="J3" s="8"/>
      <c r="K3" s="8"/>
    </row>
    <row r="6" spans="1:11" x14ac:dyDescent="0.3">
      <c r="A6" s="8" t="s">
        <v>56</v>
      </c>
      <c r="B6" s="8"/>
      <c r="C6" s="8"/>
      <c r="D6" s="8"/>
      <c r="E6" s="8"/>
      <c r="F6" s="8"/>
      <c r="G6" s="8"/>
      <c r="H6" s="8"/>
      <c r="I6" s="8"/>
      <c r="J6">
        <f>1-NORMDIST(120, $D$10, $D$11, TRUE)</f>
        <v>9.1211219725867876E-2</v>
      </c>
    </row>
    <row r="7" spans="1:11" x14ac:dyDescent="0.3">
      <c r="A7" s="8" t="s">
        <v>57</v>
      </c>
      <c r="B7" s="8"/>
      <c r="C7" s="8"/>
      <c r="D7" s="8"/>
      <c r="E7" s="8"/>
      <c r="F7" s="8"/>
      <c r="G7" s="8"/>
      <c r="H7" s="8"/>
      <c r="I7" s="8"/>
      <c r="J7">
        <f>NORMDIST(85, $D$10, $D$11, TRUE)</f>
        <v>0.15865525393145699</v>
      </c>
    </row>
    <row r="9" spans="1:11" x14ac:dyDescent="0.3">
      <c r="A9" t="s">
        <v>45</v>
      </c>
    </row>
    <row r="10" spans="1:11" x14ac:dyDescent="0.3">
      <c r="B10" s="8" t="s">
        <v>52</v>
      </c>
      <c r="C10" s="8"/>
      <c r="D10" s="7">
        <v>100</v>
      </c>
    </row>
    <row r="11" spans="1:11" x14ac:dyDescent="0.3">
      <c r="B11" s="8" t="s">
        <v>58</v>
      </c>
      <c r="C11" s="8"/>
      <c r="D11" s="7">
        <v>15</v>
      </c>
    </row>
  </sheetData>
  <mergeCells count="6">
    <mergeCell ref="B11:C11"/>
    <mergeCell ref="A3:K3"/>
    <mergeCell ref="A6:I6"/>
    <mergeCell ref="A7:I7"/>
    <mergeCell ref="A1:K1"/>
    <mergeCell ref="B10:C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B815-2574-4876-91D0-EB5CA9A399C7}">
  <dimension ref="A1:K15"/>
  <sheetViews>
    <sheetView workbookViewId="0">
      <selection activeCell="B15" sqref="B15:C15"/>
    </sheetView>
  </sheetViews>
  <sheetFormatPr defaultRowHeight="14.4" x14ac:dyDescent="0.3"/>
  <cols>
    <col min="1" max="1" width="9.88671875" customWidth="1"/>
  </cols>
  <sheetData>
    <row r="1" spans="1:11" x14ac:dyDescent="0.3">
      <c r="A1" s="8" t="s">
        <v>59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3">
      <c r="A3" s="8" t="s">
        <v>60</v>
      </c>
      <c r="B3" s="8"/>
      <c r="C3" s="8"/>
      <c r="D3" s="8"/>
      <c r="E3" s="8"/>
      <c r="F3" s="8"/>
      <c r="G3" s="8"/>
      <c r="H3" s="8"/>
      <c r="I3" s="8"/>
      <c r="J3" s="8"/>
      <c r="K3" s="8"/>
    </row>
    <row r="5" spans="1:11" x14ac:dyDescent="0.3">
      <c r="B5" s="1" t="s">
        <v>61</v>
      </c>
      <c r="C5" s="1" t="s">
        <v>62</v>
      </c>
    </row>
    <row r="6" spans="1:11" x14ac:dyDescent="0.3">
      <c r="B6" s="1">
        <v>12.5</v>
      </c>
      <c r="C6" s="1">
        <v>10</v>
      </c>
    </row>
    <row r="7" spans="1:11" x14ac:dyDescent="0.3">
      <c r="B7" s="1">
        <v>5</v>
      </c>
      <c r="C7" s="1">
        <v>26</v>
      </c>
    </row>
    <row r="8" spans="1:11" x14ac:dyDescent="0.3">
      <c r="B8" s="1">
        <v>3</v>
      </c>
      <c r="C8" s="1">
        <v>41</v>
      </c>
    </row>
    <row r="9" spans="1:11" x14ac:dyDescent="0.3">
      <c r="B9" s="1">
        <v>5</v>
      </c>
      <c r="C9" s="1">
        <v>29</v>
      </c>
    </row>
    <row r="10" spans="1:11" x14ac:dyDescent="0.3">
      <c r="B10" s="1">
        <v>6.5</v>
      </c>
      <c r="C10" s="1">
        <v>27</v>
      </c>
    </row>
    <row r="11" spans="1:11" x14ac:dyDescent="0.3">
      <c r="B11" s="1">
        <v>6</v>
      </c>
      <c r="C11" s="1">
        <v>19</v>
      </c>
    </row>
    <row r="12" spans="1:11" x14ac:dyDescent="0.3">
      <c r="B12" s="1">
        <v>4</v>
      </c>
      <c r="C12" s="1">
        <v>18</v>
      </c>
    </row>
    <row r="13" spans="1:11" x14ac:dyDescent="0.3">
      <c r="B13" s="1">
        <v>7</v>
      </c>
      <c r="C13" s="1">
        <v>20</v>
      </c>
    </row>
    <row r="14" spans="1:11" x14ac:dyDescent="0.3">
      <c r="B14" s="1">
        <v>5.5</v>
      </c>
      <c r="C14" s="1">
        <v>28</v>
      </c>
    </row>
    <row r="15" spans="1:11" x14ac:dyDescent="0.3">
      <c r="A15" t="s">
        <v>63</v>
      </c>
      <c r="B15" s="8">
        <f>COVAR(B6:B14,C6:C14)</f>
        <v>-15.734567901234568</v>
      </c>
      <c r="C15" s="8"/>
    </row>
  </sheetData>
  <mergeCells count="3">
    <mergeCell ref="A3:K3"/>
    <mergeCell ref="A1:K1"/>
    <mergeCell ref="B15:C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023E-3433-41B4-8234-EA7198A5D6EE}">
  <dimension ref="A1:F10"/>
  <sheetViews>
    <sheetView workbookViewId="0">
      <selection sqref="A1:F1"/>
    </sheetView>
  </sheetViews>
  <sheetFormatPr defaultRowHeight="14.4" x14ac:dyDescent="0.3"/>
  <sheetData>
    <row r="1" spans="1:6" x14ac:dyDescent="0.3">
      <c r="A1" s="8" t="s">
        <v>64</v>
      </c>
      <c r="B1" s="8"/>
      <c r="C1" s="8"/>
      <c r="D1" s="8"/>
      <c r="E1" s="8"/>
      <c r="F1" s="8"/>
    </row>
    <row r="3" spans="1:6" x14ac:dyDescent="0.3">
      <c r="C3" s="1" t="s">
        <v>61</v>
      </c>
      <c r="D3" s="1" t="s">
        <v>62</v>
      </c>
    </row>
    <row r="4" spans="1:6" x14ac:dyDescent="0.3">
      <c r="C4" s="1">
        <v>1</v>
      </c>
      <c r="D4" s="1">
        <v>2</v>
      </c>
    </row>
    <row r="5" spans="1:6" x14ac:dyDescent="0.3">
      <c r="C5" s="1">
        <v>2</v>
      </c>
      <c r="D5" s="1">
        <v>4</v>
      </c>
    </row>
    <row r="6" spans="1:6" x14ac:dyDescent="0.3">
      <c r="C6" s="1">
        <v>3</v>
      </c>
      <c r="D6" s="1">
        <v>8</v>
      </c>
    </row>
    <row r="7" spans="1:6" x14ac:dyDescent="0.3">
      <c r="C7" s="1">
        <v>5</v>
      </c>
      <c r="D7" s="1">
        <v>8</v>
      </c>
    </row>
    <row r="8" spans="1:6" x14ac:dyDescent="0.3">
      <c r="C8" s="1">
        <v>5</v>
      </c>
      <c r="D8" s="1">
        <v>10</v>
      </c>
    </row>
    <row r="9" spans="1:6" x14ac:dyDescent="0.3">
      <c r="A9" s="11" t="s">
        <v>65</v>
      </c>
      <c r="B9" s="11"/>
      <c r="C9" s="12">
        <f>PEARSON(C4:C8,D4:D8)</f>
        <v>0.91855865354369182</v>
      </c>
      <c r="D9" s="12"/>
    </row>
    <row r="10" spans="1:6" ht="14.4" customHeight="1" x14ac:dyDescent="0.3">
      <c r="A10" s="11"/>
      <c r="B10" s="11"/>
      <c r="C10" s="12"/>
      <c r="D10" s="12"/>
    </row>
  </sheetData>
  <mergeCells count="3">
    <mergeCell ref="A9:B10"/>
    <mergeCell ref="C9:D10"/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B4EA-0485-4870-A8A6-2E249EBB7AE5}">
  <dimension ref="A1:K18"/>
  <sheetViews>
    <sheetView workbookViewId="0">
      <selection activeCell="A16" sqref="A16:C18"/>
    </sheetView>
  </sheetViews>
  <sheetFormatPr defaultRowHeight="14.4" x14ac:dyDescent="0.3"/>
  <sheetData>
    <row r="1" spans="1:11" x14ac:dyDescent="0.3">
      <c r="A1" s="8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3">
      <c r="A3" s="8" t="s">
        <v>60</v>
      </c>
      <c r="B3" s="8"/>
      <c r="C3" s="8"/>
      <c r="D3" s="8"/>
      <c r="E3" s="8"/>
      <c r="F3" s="8"/>
      <c r="G3" s="8"/>
      <c r="H3" s="8"/>
      <c r="I3" s="8"/>
      <c r="J3" s="8"/>
      <c r="K3" s="8"/>
    </row>
    <row r="5" spans="1:11" x14ac:dyDescent="0.3">
      <c r="D5" s="2" t="s">
        <v>61</v>
      </c>
      <c r="E5" s="2" t="s">
        <v>62</v>
      </c>
    </row>
    <row r="6" spans="1:11" x14ac:dyDescent="0.3">
      <c r="D6" s="2">
        <v>12.5</v>
      </c>
      <c r="E6" s="2">
        <v>10</v>
      </c>
    </row>
    <row r="7" spans="1:11" x14ac:dyDescent="0.3">
      <c r="D7" s="2">
        <v>5</v>
      </c>
      <c r="E7" s="2">
        <v>26</v>
      </c>
    </row>
    <row r="8" spans="1:11" x14ac:dyDescent="0.3">
      <c r="D8" s="2">
        <v>3</v>
      </c>
      <c r="E8" s="2">
        <v>41</v>
      </c>
    </row>
    <row r="9" spans="1:11" x14ac:dyDescent="0.3">
      <c r="D9" s="2">
        <v>5</v>
      </c>
      <c r="E9" s="2">
        <v>29</v>
      </c>
    </row>
    <row r="10" spans="1:11" x14ac:dyDescent="0.3">
      <c r="D10" s="2">
        <v>6.5</v>
      </c>
      <c r="E10" s="2">
        <v>27</v>
      </c>
    </row>
    <row r="11" spans="1:11" x14ac:dyDescent="0.3">
      <c r="D11" s="2">
        <v>6</v>
      </c>
      <c r="E11" s="2">
        <v>19</v>
      </c>
    </row>
    <row r="12" spans="1:11" x14ac:dyDescent="0.3">
      <c r="D12" s="2">
        <v>4</v>
      </c>
      <c r="E12" s="2">
        <v>18</v>
      </c>
    </row>
    <row r="13" spans="1:11" x14ac:dyDescent="0.3">
      <c r="D13" s="2">
        <v>7</v>
      </c>
      <c r="E13" s="2">
        <v>20</v>
      </c>
    </row>
    <row r="14" spans="1:11" x14ac:dyDescent="0.3">
      <c r="D14" s="2">
        <v>5.5</v>
      </c>
      <c r="E14" s="2">
        <v>28</v>
      </c>
    </row>
    <row r="15" spans="1:11" x14ac:dyDescent="0.3">
      <c r="D15" s="2">
        <v>4</v>
      </c>
      <c r="E15" s="2">
        <v>33</v>
      </c>
    </row>
    <row r="16" spans="1:11" x14ac:dyDescent="0.3">
      <c r="A16" s="13" t="s">
        <v>67</v>
      </c>
      <c r="B16" s="13"/>
      <c r="C16" s="13"/>
      <c r="D16" s="12">
        <f>CORREL(D6:D15,E6:E15)</f>
        <v>-0.76278852816627496</v>
      </c>
      <c r="E16" s="12"/>
    </row>
    <row r="17" spans="1:5" x14ac:dyDescent="0.3">
      <c r="A17" s="13"/>
      <c r="B17" s="13"/>
      <c r="C17" s="13"/>
      <c r="D17" s="12"/>
      <c r="E17" s="12"/>
    </row>
    <row r="18" spans="1:5" x14ac:dyDescent="0.3">
      <c r="A18" s="13"/>
      <c r="B18" s="13"/>
      <c r="C18" s="13"/>
      <c r="D18" s="12"/>
      <c r="E18" s="12"/>
    </row>
  </sheetData>
  <mergeCells count="4">
    <mergeCell ref="A3:K3"/>
    <mergeCell ref="A1:K1"/>
    <mergeCell ref="A16:C18"/>
    <mergeCell ref="D16:E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9FF6-C9CE-4818-8F90-C7F8A60A49F0}">
  <dimension ref="A1:G13"/>
  <sheetViews>
    <sheetView workbookViewId="0">
      <selection activeCell="E16" sqref="E16"/>
    </sheetView>
  </sheetViews>
  <sheetFormatPr defaultRowHeight="14.4" x14ac:dyDescent="0.3"/>
  <cols>
    <col min="2" max="2" width="19.33203125" bestFit="1" customWidth="1"/>
    <col min="4" max="4" width="11" bestFit="1" customWidth="1"/>
  </cols>
  <sheetData>
    <row r="1" spans="1:7" x14ac:dyDescent="0.3">
      <c r="A1" t="s">
        <v>68</v>
      </c>
    </row>
    <row r="3" spans="1:7" x14ac:dyDescent="0.3">
      <c r="A3" s="8" t="s">
        <v>69</v>
      </c>
      <c r="B3" s="8"/>
      <c r="C3" s="8"/>
      <c r="D3" s="8"/>
      <c r="E3" s="8"/>
      <c r="F3" s="8"/>
      <c r="G3" s="8"/>
    </row>
    <row r="4" spans="1:7" x14ac:dyDescent="0.3">
      <c r="A4">
        <v>1</v>
      </c>
      <c r="B4" t="s">
        <v>70</v>
      </c>
      <c r="C4">
        <f ca="1">IF(RAND() &lt;= 5, 1, 0)</f>
        <v>1</v>
      </c>
      <c r="D4">
        <f ca="1">IF(RAND() &lt;= B2, 1, 0)</f>
        <v>0</v>
      </c>
      <c r="E4">
        <f ca="1">IF(RAND() &lt;= C2, 1, 0)</f>
        <v>0</v>
      </c>
    </row>
    <row r="5" spans="1:7" x14ac:dyDescent="0.3">
      <c r="A5">
        <v>2</v>
      </c>
      <c r="B5" t="s">
        <v>71</v>
      </c>
      <c r="C5">
        <f ca="1">_xlfn.BINOM.INV(10,0.5,RAND())</f>
        <v>6</v>
      </c>
      <c r="D5">
        <f ca="1">_xlfn.BINOM.INV(10,0.5,RAND())</f>
        <v>7</v>
      </c>
      <c r="E5">
        <f ca="1">_xlfn.BINOM.INV(10,0.5,RAND())</f>
        <v>4</v>
      </c>
    </row>
    <row r="6" spans="1:7" x14ac:dyDescent="0.3">
      <c r="A6">
        <v>3</v>
      </c>
      <c r="B6" t="s">
        <v>16</v>
      </c>
      <c r="C6">
        <f ca="1">_xlfn.POISSON.DIST(1,RAND(),FALSE)</f>
        <v>0.36783487715391522</v>
      </c>
      <c r="D6">
        <f ca="1">_xlfn.POISSON.DIST(5,RAND(),FALSE)</f>
        <v>1.8403052383683947E-3</v>
      </c>
      <c r="E6">
        <f ca="1">_xlfn.POISSON.DIST(5,RAND(),FALSE)</f>
        <v>1.7241478503563556E-4</v>
      </c>
    </row>
    <row r="9" spans="1:7" x14ac:dyDescent="0.3">
      <c r="A9" s="8" t="s">
        <v>72</v>
      </c>
      <c r="B9" s="8"/>
      <c r="C9" s="8"/>
      <c r="D9" s="8"/>
      <c r="E9" s="8"/>
      <c r="F9" s="8"/>
      <c r="G9" s="8"/>
    </row>
    <row r="11" spans="1:7" x14ac:dyDescent="0.3">
      <c r="A11" s="8" t="s">
        <v>73</v>
      </c>
      <c r="B11" s="8"/>
      <c r="C11" s="8"/>
      <c r="D11" s="8"/>
      <c r="E11" s="8"/>
      <c r="F11" s="8"/>
      <c r="G11" s="8"/>
    </row>
    <row r="12" spans="1:7" x14ac:dyDescent="0.3">
      <c r="A12">
        <v>4</v>
      </c>
      <c r="B12" t="s">
        <v>33</v>
      </c>
      <c r="C12">
        <f ca="1">_xlfn.NORM.DIST(RAND(),5,3,FALSE)</f>
        <v>5.2323053409542596E-2</v>
      </c>
      <c r="D12">
        <f ca="1">_xlfn.NORM.DIST(RAND(),5,3,FALSE)</f>
        <v>3.6700097106142984E-2</v>
      </c>
      <c r="E12">
        <f ca="1">_xlfn.NORM.DIST(RAND(),5,3,FALSE)</f>
        <v>3.7170204975760471E-2</v>
      </c>
    </row>
    <row r="13" spans="1:7" x14ac:dyDescent="0.3">
      <c r="A13">
        <v>5</v>
      </c>
      <c r="B13" t="s">
        <v>23</v>
      </c>
      <c r="C13">
        <f ca="1" xml:space="preserve"> ROUND(1 + (10 - 1 + 1) * RAND(), 0)</f>
        <v>7</v>
      </c>
      <c r="D13">
        <f ca="1" xml:space="preserve"> ROUND(1 + (10 - 1 + 1) * RAND(), 0)</f>
        <v>2</v>
      </c>
      <c r="E13">
        <f ca="1" xml:space="preserve"> ROUND(1 + (10 - 1 + 1) * RAND(), 0)</f>
        <v>6</v>
      </c>
    </row>
  </sheetData>
  <mergeCells count="3">
    <mergeCell ref="A11:G11"/>
    <mergeCell ref="A3:G3"/>
    <mergeCell ref="A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03F9-013F-412D-9CD8-5D13D4E96C53}">
  <dimension ref="A1:J9"/>
  <sheetViews>
    <sheetView workbookViewId="0">
      <selection activeCell="L14" sqref="L14"/>
    </sheetView>
  </sheetViews>
  <sheetFormatPr defaultRowHeight="14.4" x14ac:dyDescent="0.3"/>
  <cols>
    <col min="1" max="3" width="9.88671875" bestFit="1" customWidth="1"/>
  </cols>
  <sheetData>
    <row r="1" spans="1:10" ht="15.6" x14ac:dyDescent="0.3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8" t="s">
        <v>12</v>
      </c>
      <c r="H2" s="8"/>
      <c r="I2" s="8"/>
    </row>
    <row r="3" spans="1:10" x14ac:dyDescent="0.3">
      <c r="A3">
        <v>1</v>
      </c>
      <c r="B3">
        <v>2</v>
      </c>
      <c r="C3">
        <v>3</v>
      </c>
      <c r="D3">
        <v>0.3</v>
      </c>
      <c r="E3">
        <v>0.4</v>
      </c>
      <c r="F3">
        <v>0.5</v>
      </c>
      <c r="G3" s="8">
        <f>MULTINOMIAL(A3,B3,C3)*(D3^A3)*(E3^B3)*(F3^C3)</f>
        <v>0.35999999999999965</v>
      </c>
      <c r="H3" s="8"/>
      <c r="I3" s="8"/>
    </row>
    <row r="4" spans="1:10" x14ac:dyDescent="0.3">
      <c r="A4">
        <v>0</v>
      </c>
      <c r="B4">
        <v>3</v>
      </c>
      <c r="C4">
        <v>4</v>
      </c>
      <c r="D4">
        <v>0.3</v>
      </c>
      <c r="E4">
        <v>0.4</v>
      </c>
      <c r="F4">
        <v>0.5</v>
      </c>
      <c r="G4" s="8">
        <f t="shared" ref="G4:G9" si="0">MULTINOMIAL(A4,B4,C4)*(D4^A4)*(E4^B4)*(F4^C4)</f>
        <v>0.1399999999999999</v>
      </c>
      <c r="H4" s="8"/>
      <c r="I4" s="8"/>
    </row>
    <row r="5" spans="1:10" x14ac:dyDescent="0.3">
      <c r="A5">
        <v>2</v>
      </c>
      <c r="B5">
        <v>4</v>
      </c>
      <c r="C5">
        <v>5</v>
      </c>
      <c r="D5">
        <v>0.3</v>
      </c>
      <c r="E5">
        <v>0.4</v>
      </c>
      <c r="F5">
        <v>0.5</v>
      </c>
      <c r="G5" s="8">
        <f t="shared" si="0"/>
        <v>0.49896000000000035</v>
      </c>
      <c r="H5" s="8"/>
      <c r="I5" s="8"/>
    </row>
    <row r="6" spans="1:10" x14ac:dyDescent="0.3">
      <c r="A6">
        <v>4</v>
      </c>
      <c r="B6">
        <v>5</v>
      </c>
      <c r="C6">
        <v>6</v>
      </c>
      <c r="D6">
        <v>0.3</v>
      </c>
      <c r="E6">
        <v>0.4</v>
      </c>
      <c r="F6">
        <v>0.5</v>
      </c>
      <c r="G6" s="8">
        <f t="shared" si="0"/>
        <v>0.81729648000000055</v>
      </c>
      <c r="H6" s="8"/>
      <c r="I6" s="8"/>
    </row>
    <row r="7" spans="1:10" x14ac:dyDescent="0.3">
      <c r="A7">
        <v>5</v>
      </c>
      <c r="B7">
        <v>6</v>
      </c>
      <c r="C7">
        <v>1</v>
      </c>
      <c r="D7">
        <v>0.3</v>
      </c>
      <c r="E7">
        <v>0.4</v>
      </c>
      <c r="F7">
        <v>0.5</v>
      </c>
      <c r="G7" s="8">
        <f t="shared" si="0"/>
        <v>2.7590492159999997E-2</v>
      </c>
      <c r="H7" s="8"/>
      <c r="I7" s="8"/>
    </row>
    <row r="8" spans="1:10" x14ac:dyDescent="0.3">
      <c r="A8">
        <v>2</v>
      </c>
      <c r="B8">
        <v>0</v>
      </c>
      <c r="C8">
        <v>2</v>
      </c>
      <c r="D8">
        <v>0.3</v>
      </c>
      <c r="E8">
        <v>0.4</v>
      </c>
      <c r="F8">
        <v>0.5</v>
      </c>
      <c r="G8" s="8">
        <f t="shared" si="0"/>
        <v>0.13499999999999995</v>
      </c>
      <c r="H8" s="8"/>
      <c r="I8" s="8"/>
    </row>
    <row r="9" spans="1:10" x14ac:dyDescent="0.3">
      <c r="A9">
        <v>6</v>
      </c>
      <c r="B9">
        <v>1</v>
      </c>
      <c r="C9">
        <v>3</v>
      </c>
      <c r="D9">
        <v>0.3</v>
      </c>
      <c r="E9">
        <v>0.4</v>
      </c>
      <c r="F9">
        <v>0.5</v>
      </c>
      <c r="G9" s="8">
        <f t="shared" si="0"/>
        <v>3.0617999999999968E-2</v>
      </c>
      <c r="H9" s="8"/>
      <c r="I9" s="8"/>
    </row>
  </sheetData>
  <mergeCells count="9">
    <mergeCell ref="G7:I7"/>
    <mergeCell ref="G8:I8"/>
    <mergeCell ref="G9:I9"/>
    <mergeCell ref="A1:J1"/>
    <mergeCell ref="G2:I2"/>
    <mergeCell ref="G3:I3"/>
    <mergeCell ref="G4:I4"/>
    <mergeCell ref="G5:I5"/>
    <mergeCell ref="G6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3642-5890-4FCA-9483-8EF214EFAD6C}">
  <dimension ref="A1:L26"/>
  <sheetViews>
    <sheetView workbookViewId="0">
      <selection activeCell="E6" sqref="E6"/>
    </sheetView>
  </sheetViews>
  <sheetFormatPr defaultRowHeight="14.4" x14ac:dyDescent="0.3"/>
  <cols>
    <col min="1" max="1" width="13.77734375" bestFit="1" customWidth="1"/>
    <col min="4" max="4" width="7" bestFit="1" customWidth="1"/>
  </cols>
  <sheetData>
    <row r="1" spans="1:12" ht="15.6" x14ac:dyDescent="0.3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3"/>
      <c r="K1" s="3"/>
      <c r="L1" s="3"/>
    </row>
    <row r="2" spans="1:12" x14ac:dyDescent="0.3">
      <c r="A2" s="2" t="s">
        <v>14</v>
      </c>
      <c r="B2" s="8" t="s">
        <v>16</v>
      </c>
      <c r="C2" s="8"/>
      <c r="D2" t="s">
        <v>15</v>
      </c>
      <c r="E2">
        <f>AVERAGE(A3:A26)</f>
        <v>24.958333333333332</v>
      </c>
    </row>
    <row r="3" spans="1:12" x14ac:dyDescent="0.3">
      <c r="A3" s="2">
        <v>31</v>
      </c>
      <c r="B3" s="8">
        <f>_xlfn.POISSON.DIST(A3,$E$2,FALSE)</f>
        <v>3.6257243902356205E-2</v>
      </c>
      <c r="C3" s="8"/>
    </row>
    <row r="4" spans="1:12" x14ac:dyDescent="0.3">
      <c r="A4" s="4">
        <v>29</v>
      </c>
      <c r="B4" s="8">
        <f t="shared" ref="B4:B26" si="0">_xlfn.POISSON.DIST(A4,$E$2,FALSE)</f>
        <v>5.4131065447460193E-2</v>
      </c>
      <c r="C4" s="8"/>
    </row>
    <row r="5" spans="1:12" ht="16.8" x14ac:dyDescent="0.3">
      <c r="A5" s="4">
        <v>19</v>
      </c>
      <c r="B5" s="8">
        <f t="shared" si="0"/>
        <v>4.1950290006330479E-2</v>
      </c>
      <c r="C5" s="8"/>
      <c r="F5" s="5"/>
    </row>
    <row r="6" spans="1:12" x14ac:dyDescent="0.3">
      <c r="A6" s="4">
        <v>18</v>
      </c>
      <c r="B6" s="8">
        <f t="shared" si="0"/>
        <v>3.1935446148391798E-2</v>
      </c>
      <c r="C6" s="8"/>
    </row>
    <row r="7" spans="1:12" x14ac:dyDescent="0.3">
      <c r="A7" s="4">
        <v>31</v>
      </c>
      <c r="B7" s="8">
        <f t="shared" si="0"/>
        <v>3.6257243902356205E-2</v>
      </c>
      <c r="C7" s="8"/>
    </row>
    <row r="8" spans="1:12" x14ac:dyDescent="0.3">
      <c r="A8" s="4">
        <v>28</v>
      </c>
      <c r="B8" s="8">
        <f t="shared" si="0"/>
        <v>6.2896864025763499E-2</v>
      </c>
      <c r="C8" s="8"/>
    </row>
    <row r="9" spans="1:12" x14ac:dyDescent="0.3">
      <c r="A9" s="4">
        <v>34</v>
      </c>
      <c r="B9" s="8">
        <f t="shared" si="0"/>
        <v>1.569996538455239E-2</v>
      </c>
      <c r="C9" s="8"/>
    </row>
    <row r="10" spans="1:12" x14ac:dyDescent="0.3">
      <c r="A10" s="4">
        <v>26</v>
      </c>
      <c r="B10" s="8">
        <f t="shared" si="0"/>
        <v>7.6334282293535602E-2</v>
      </c>
      <c r="C10" s="8"/>
    </row>
    <row r="11" spans="1:12" x14ac:dyDescent="0.3">
      <c r="A11" s="4">
        <v>27</v>
      </c>
      <c r="B11" s="8">
        <f t="shared" si="0"/>
        <v>7.0562091194178722E-2</v>
      </c>
      <c r="C11" s="8"/>
    </row>
    <row r="12" spans="1:12" x14ac:dyDescent="0.3">
      <c r="A12" s="4">
        <v>34</v>
      </c>
      <c r="B12" s="8">
        <f t="shared" si="0"/>
        <v>1.569996538455239E-2</v>
      </c>
      <c r="C12" s="8"/>
    </row>
    <row r="13" spans="1:12" x14ac:dyDescent="0.3">
      <c r="A13" s="4">
        <v>30</v>
      </c>
      <c r="B13" s="8">
        <f t="shared" si="0"/>
        <v>4.5034039170873147E-2</v>
      </c>
      <c r="C13" s="8"/>
    </row>
    <row r="14" spans="1:12" x14ac:dyDescent="0.3">
      <c r="A14" s="4">
        <v>16</v>
      </c>
      <c r="B14" s="8">
        <f t="shared" si="0"/>
        <v>1.5687843669139584E-2</v>
      </c>
      <c r="C14" s="8"/>
    </row>
    <row r="15" spans="1:12" x14ac:dyDescent="0.3">
      <c r="A15" s="4">
        <v>18</v>
      </c>
      <c r="B15" s="8">
        <f t="shared" si="0"/>
        <v>3.1935446148391798E-2</v>
      </c>
      <c r="C15" s="8"/>
    </row>
    <row r="16" spans="1:12" x14ac:dyDescent="0.3">
      <c r="A16" s="4">
        <v>26</v>
      </c>
      <c r="B16" s="8">
        <f t="shared" si="0"/>
        <v>7.6334282293535602E-2</v>
      </c>
      <c r="C16" s="8"/>
    </row>
    <row r="17" spans="1:3" x14ac:dyDescent="0.3">
      <c r="A17" s="4">
        <v>27</v>
      </c>
      <c r="B17" s="8">
        <f t="shared" si="0"/>
        <v>7.0562091194178722E-2</v>
      </c>
      <c r="C17" s="8"/>
    </row>
    <row r="18" spans="1:3" x14ac:dyDescent="0.3">
      <c r="A18" s="4">
        <v>27</v>
      </c>
      <c r="B18" s="8">
        <f t="shared" si="0"/>
        <v>7.0562091194178722E-2</v>
      </c>
      <c r="C18" s="8"/>
    </row>
    <row r="19" spans="1:3" x14ac:dyDescent="0.3">
      <c r="A19" s="4">
        <v>18</v>
      </c>
      <c r="B19" s="8">
        <f t="shared" si="0"/>
        <v>3.1935446148391798E-2</v>
      </c>
      <c r="C19" s="8"/>
    </row>
    <row r="20" spans="1:3" x14ac:dyDescent="0.3">
      <c r="A20" s="4">
        <v>24</v>
      </c>
      <c r="B20" s="8">
        <f t="shared" si="0"/>
        <v>7.9652942134218502E-2</v>
      </c>
      <c r="C20" s="8"/>
    </row>
    <row r="21" spans="1:3" x14ac:dyDescent="0.3">
      <c r="A21" s="4">
        <v>22</v>
      </c>
      <c r="B21" s="8">
        <f t="shared" si="0"/>
        <v>7.058456430572671E-2</v>
      </c>
      <c r="C21" s="8"/>
    </row>
    <row r="22" spans="1:3" x14ac:dyDescent="0.3">
      <c r="A22" s="4">
        <v>28</v>
      </c>
      <c r="B22" s="8">
        <f t="shared" si="0"/>
        <v>6.2896864025763499E-2</v>
      </c>
      <c r="C22" s="8"/>
    </row>
    <row r="23" spans="1:3" x14ac:dyDescent="0.3">
      <c r="A23" s="4">
        <v>24</v>
      </c>
      <c r="B23" s="8">
        <f t="shared" si="0"/>
        <v>7.9652942134218502E-2</v>
      </c>
      <c r="C23" s="8"/>
    </row>
    <row r="24" spans="1:3" x14ac:dyDescent="0.3">
      <c r="A24" s="4">
        <v>21</v>
      </c>
      <c r="B24" s="8">
        <f t="shared" si="0"/>
        <v>6.2218113444780766E-2</v>
      </c>
      <c r="C24" s="8"/>
    </row>
    <row r="25" spans="1:3" x14ac:dyDescent="0.3">
      <c r="A25" s="4">
        <v>17</v>
      </c>
      <c r="B25" s="8">
        <f t="shared" si="0"/>
        <v>2.3031907739741671E-2</v>
      </c>
      <c r="C25" s="8"/>
    </row>
    <row r="26" spans="1:3" x14ac:dyDescent="0.3">
      <c r="A26" s="4">
        <v>24</v>
      </c>
      <c r="B26" s="8">
        <f t="shared" si="0"/>
        <v>7.9652942134218502E-2</v>
      </c>
      <c r="C26" s="8"/>
    </row>
  </sheetData>
  <mergeCells count="26">
    <mergeCell ref="B24:C24"/>
    <mergeCell ref="B25:C25"/>
    <mergeCell ref="B26:C26"/>
    <mergeCell ref="B18:C18"/>
    <mergeCell ref="B19:C19"/>
    <mergeCell ref="B20:C20"/>
    <mergeCell ref="B21:C21"/>
    <mergeCell ref="B22:C22"/>
    <mergeCell ref="B23:C23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I1"/>
    <mergeCell ref="B2:C2"/>
    <mergeCell ref="B3:C3"/>
    <mergeCell ref="B4:C4"/>
    <mergeCell ref="B5:C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11A5-FDF7-4635-9826-72B122FDB684}">
  <dimension ref="A1:I8"/>
  <sheetViews>
    <sheetView workbookViewId="0">
      <selection activeCell="G9" sqref="G9"/>
    </sheetView>
  </sheetViews>
  <sheetFormatPr defaultRowHeight="14.4" x14ac:dyDescent="0.3"/>
  <cols>
    <col min="2" max="2" width="18.21875" bestFit="1" customWidth="1"/>
    <col min="3" max="3" width="17.33203125" bestFit="1" customWidth="1"/>
    <col min="4" max="4" width="9.21875" bestFit="1" customWidth="1"/>
  </cols>
  <sheetData>
    <row r="1" spans="1:9" x14ac:dyDescent="0.3">
      <c r="A1" s="8" t="s">
        <v>17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1" t="s">
        <v>18</v>
      </c>
      <c r="B2" t="s">
        <v>19</v>
      </c>
      <c r="C2" t="s">
        <v>20</v>
      </c>
      <c r="D2" t="s">
        <v>21</v>
      </c>
    </row>
    <row r="3" spans="1:9" x14ac:dyDescent="0.3">
      <c r="A3">
        <v>1</v>
      </c>
      <c r="B3">
        <f>1/6</f>
        <v>0.16666666666666666</v>
      </c>
      <c r="C3">
        <f>1-B3</f>
        <v>0.83333333333333337</v>
      </c>
      <c r="D3">
        <f>POWER(C3,A3-1)*B3</f>
        <v>0.16666666666666666</v>
      </c>
    </row>
    <row r="4" spans="1:9" x14ac:dyDescent="0.3">
      <c r="A4">
        <v>2</v>
      </c>
      <c r="B4">
        <f t="shared" ref="B4:B8" si="0">1/6</f>
        <v>0.16666666666666666</v>
      </c>
      <c r="C4">
        <f t="shared" ref="C4:C6" si="1">1-B4</f>
        <v>0.83333333333333337</v>
      </c>
      <c r="D4">
        <f t="shared" ref="D4:D8" si="2">POWER(C4,A4-1)*B4</f>
        <v>0.1388888888888889</v>
      </c>
    </row>
    <row r="5" spans="1:9" x14ac:dyDescent="0.3">
      <c r="A5">
        <v>3</v>
      </c>
      <c r="B5">
        <f t="shared" si="0"/>
        <v>0.16666666666666666</v>
      </c>
      <c r="C5">
        <f t="shared" si="1"/>
        <v>0.83333333333333337</v>
      </c>
      <c r="D5">
        <f t="shared" si="2"/>
        <v>0.11574074074074076</v>
      </c>
    </row>
    <row r="6" spans="1:9" x14ac:dyDescent="0.3">
      <c r="A6">
        <v>4</v>
      </c>
      <c r="B6">
        <f t="shared" si="0"/>
        <v>0.16666666666666666</v>
      </c>
      <c r="C6">
        <f t="shared" si="1"/>
        <v>0.83333333333333337</v>
      </c>
      <c r="D6">
        <f t="shared" si="2"/>
        <v>9.6450617283950629E-2</v>
      </c>
    </row>
    <row r="7" spans="1:9" x14ac:dyDescent="0.3">
      <c r="A7">
        <v>5</v>
      </c>
      <c r="B7">
        <f t="shared" si="0"/>
        <v>0.16666666666666666</v>
      </c>
      <c r="C7">
        <f t="shared" ref="C7" si="3">1-B7</f>
        <v>0.83333333333333337</v>
      </c>
      <c r="D7">
        <f t="shared" si="2"/>
        <v>8.03755144032922E-2</v>
      </c>
    </row>
    <row r="8" spans="1:9" x14ac:dyDescent="0.3">
      <c r="A8">
        <v>6</v>
      </c>
      <c r="B8">
        <f t="shared" si="0"/>
        <v>0.16666666666666666</v>
      </c>
      <c r="C8">
        <f>1-B8</f>
        <v>0.83333333333333337</v>
      </c>
      <c r="D8">
        <f t="shared" si="2"/>
        <v>6.6979595336076836E-2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83CE-8031-4F9F-8300-AC94BE6EDD20}">
  <dimension ref="A1:H22"/>
  <sheetViews>
    <sheetView workbookViewId="0">
      <selection activeCell="A3" sqref="A3"/>
    </sheetView>
  </sheetViews>
  <sheetFormatPr defaultRowHeight="14.4" x14ac:dyDescent="0.3"/>
  <cols>
    <col min="2" max="2" width="17.88671875" bestFit="1" customWidth="1"/>
  </cols>
  <sheetData>
    <row r="1" spans="1:8" x14ac:dyDescent="0.3">
      <c r="A1" s="8" t="s">
        <v>22</v>
      </c>
      <c r="B1" s="8"/>
      <c r="C1" s="8"/>
      <c r="D1" s="8"/>
      <c r="E1" s="8"/>
      <c r="F1" s="8"/>
      <c r="G1" s="8"/>
      <c r="H1" s="8"/>
    </row>
    <row r="2" spans="1:8" x14ac:dyDescent="0.3">
      <c r="A2" s="1" t="s">
        <v>32</v>
      </c>
      <c r="B2" t="s">
        <v>23</v>
      </c>
      <c r="D2" s="1" t="s">
        <v>24</v>
      </c>
      <c r="E2">
        <f>MIN(A3:A22)</f>
        <v>0.7</v>
      </c>
    </row>
    <row r="3" spans="1:8" x14ac:dyDescent="0.3">
      <c r="A3">
        <v>10.4</v>
      </c>
      <c r="B3">
        <f>IF(AND(A3 &gt;= $E$2, A3 &lt;= $E$3), 1 / ( $E$3 - $E$2), 0)</f>
        <v>4.5248868778280542E-2</v>
      </c>
      <c r="D3" s="1" t="s">
        <v>25</v>
      </c>
      <c r="E3">
        <f>MAX(A3:A22)</f>
        <v>22.8</v>
      </c>
    </row>
    <row r="4" spans="1:8" x14ac:dyDescent="0.3">
      <c r="A4">
        <v>12.8</v>
      </c>
      <c r="B4">
        <f t="shared" ref="B4:B22" si="0">IF(AND(A4 &gt;= $E$2, A4 &lt;= $E$3), 1 / ( $E$3 - $E$2), 0)</f>
        <v>4.5248868778280542E-2</v>
      </c>
    </row>
    <row r="5" spans="1:8" x14ac:dyDescent="0.3">
      <c r="A5">
        <v>1.3</v>
      </c>
      <c r="B5">
        <f t="shared" si="0"/>
        <v>4.5248868778280542E-2</v>
      </c>
    </row>
    <row r="6" spans="1:8" x14ac:dyDescent="0.3">
      <c r="A6">
        <v>5.8</v>
      </c>
      <c r="B6">
        <f t="shared" si="0"/>
        <v>4.5248868778280542E-2</v>
      </c>
    </row>
    <row r="7" spans="1:8" x14ac:dyDescent="0.3">
      <c r="A7">
        <v>8.9</v>
      </c>
      <c r="B7">
        <f t="shared" si="0"/>
        <v>4.5248868778280542E-2</v>
      </c>
    </row>
    <row r="8" spans="1:8" x14ac:dyDescent="0.3">
      <c r="A8">
        <v>19.600000000000001</v>
      </c>
      <c r="B8">
        <f t="shared" si="0"/>
        <v>4.5248868778280542E-2</v>
      </c>
    </row>
    <row r="9" spans="1:8" x14ac:dyDescent="0.3">
      <c r="A9">
        <v>14.8</v>
      </c>
      <c r="B9">
        <f t="shared" si="0"/>
        <v>4.5248868778280542E-2</v>
      </c>
    </row>
    <row r="10" spans="1:8" x14ac:dyDescent="0.3">
      <c r="A10">
        <v>0.7</v>
      </c>
      <c r="B10">
        <f t="shared" si="0"/>
        <v>4.5248868778280542E-2</v>
      </c>
    </row>
    <row r="11" spans="1:8" x14ac:dyDescent="0.3">
      <c r="A11">
        <v>6.9</v>
      </c>
      <c r="B11">
        <f t="shared" si="0"/>
        <v>4.5248868778280542E-2</v>
      </c>
    </row>
    <row r="12" spans="1:8" x14ac:dyDescent="0.3">
      <c r="A12">
        <v>9.4</v>
      </c>
      <c r="B12">
        <f t="shared" si="0"/>
        <v>4.5248868778280542E-2</v>
      </c>
    </row>
    <row r="13" spans="1:8" x14ac:dyDescent="0.3">
      <c r="A13">
        <v>18.8</v>
      </c>
      <c r="B13">
        <f t="shared" si="0"/>
        <v>4.5248868778280542E-2</v>
      </c>
    </row>
    <row r="14" spans="1:8" x14ac:dyDescent="0.3">
      <c r="A14">
        <v>22.8</v>
      </c>
      <c r="B14">
        <f t="shared" si="0"/>
        <v>4.5248868778280542E-2</v>
      </c>
    </row>
    <row r="15" spans="1:8" x14ac:dyDescent="0.3">
      <c r="A15">
        <v>8.9</v>
      </c>
      <c r="B15">
        <f t="shared" si="0"/>
        <v>4.5248868778280542E-2</v>
      </c>
    </row>
    <row r="16" spans="1:8" x14ac:dyDescent="0.3">
      <c r="A16">
        <v>2.6</v>
      </c>
      <c r="B16">
        <f t="shared" si="0"/>
        <v>4.5248868778280542E-2</v>
      </c>
    </row>
    <row r="17" spans="1:2" x14ac:dyDescent="0.3">
      <c r="A17">
        <v>9.4</v>
      </c>
      <c r="B17">
        <f t="shared" si="0"/>
        <v>4.5248868778280542E-2</v>
      </c>
    </row>
    <row r="18" spans="1:2" x14ac:dyDescent="0.3">
      <c r="A18">
        <v>13.9</v>
      </c>
      <c r="B18">
        <f t="shared" si="0"/>
        <v>4.5248868778280542E-2</v>
      </c>
    </row>
    <row r="19" spans="1:2" x14ac:dyDescent="0.3">
      <c r="A19">
        <v>20</v>
      </c>
      <c r="B19">
        <f t="shared" si="0"/>
        <v>4.5248868778280542E-2</v>
      </c>
    </row>
    <row r="20" spans="1:2" x14ac:dyDescent="0.3">
      <c r="A20">
        <v>11.9</v>
      </c>
      <c r="B20">
        <f t="shared" si="0"/>
        <v>4.5248868778280542E-2</v>
      </c>
    </row>
    <row r="21" spans="1:2" x14ac:dyDescent="0.3">
      <c r="A21">
        <v>5.8</v>
      </c>
      <c r="B21">
        <f t="shared" si="0"/>
        <v>4.5248868778280542E-2</v>
      </c>
    </row>
    <row r="22" spans="1:2" x14ac:dyDescent="0.3">
      <c r="A22">
        <v>7.6</v>
      </c>
      <c r="B22">
        <f t="shared" si="0"/>
        <v>4.5248868778280542E-2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B697-2ADB-4DC2-A026-960FF381B020}">
  <dimension ref="A1:H22"/>
  <sheetViews>
    <sheetView workbookViewId="0">
      <selection activeCell="A2" sqref="A2"/>
    </sheetView>
  </sheetViews>
  <sheetFormatPr defaultRowHeight="14.4" x14ac:dyDescent="0.3"/>
  <cols>
    <col min="2" max="2" width="21.109375" bestFit="1" customWidth="1"/>
  </cols>
  <sheetData>
    <row r="1" spans="1:8" x14ac:dyDescent="0.3">
      <c r="A1" s="8" t="s">
        <v>26</v>
      </c>
      <c r="B1" s="8"/>
      <c r="C1" s="8"/>
      <c r="D1" s="8"/>
      <c r="E1" s="8"/>
      <c r="F1" s="8"/>
      <c r="G1" s="8"/>
      <c r="H1" s="8"/>
    </row>
    <row r="2" spans="1:8" x14ac:dyDescent="0.3">
      <c r="A2" t="s">
        <v>32</v>
      </c>
      <c r="B2" t="s">
        <v>27</v>
      </c>
    </row>
    <row r="3" spans="1:8" x14ac:dyDescent="0.3">
      <c r="A3">
        <v>9.2063430000000004</v>
      </c>
      <c r="B3">
        <f>_xlfn.EXPON.DIST(A3,$E$4,TRUE)</f>
        <v>0.62967488496128432</v>
      </c>
      <c r="D3" s="1" t="s">
        <v>28</v>
      </c>
      <c r="E3">
        <f>AVERAGE(A3:A22)</f>
        <v>9.2677514000000016</v>
      </c>
    </row>
    <row r="4" spans="1:8" x14ac:dyDescent="0.3">
      <c r="A4">
        <v>9.2063430000000004</v>
      </c>
      <c r="B4">
        <f t="shared" ref="B4:B22" si="0">_xlfn.EXPON.DIST(A4,$E$4,TRUE)</f>
        <v>0.62967488496128432</v>
      </c>
      <c r="D4" s="1" t="s">
        <v>29</v>
      </c>
      <c r="E4">
        <f>1/E3</f>
        <v>0.10790103843311979</v>
      </c>
    </row>
    <row r="5" spans="1:8" x14ac:dyDescent="0.3">
      <c r="A5">
        <v>9.2778949999999991</v>
      </c>
      <c r="B5">
        <f t="shared" si="0"/>
        <v>0.63252298443796073</v>
      </c>
    </row>
    <row r="6" spans="1:8" x14ac:dyDescent="0.3">
      <c r="A6">
        <v>9.3057949999999998</v>
      </c>
      <c r="B6">
        <f t="shared" si="0"/>
        <v>0.6336275880619</v>
      </c>
    </row>
    <row r="7" spans="1:8" x14ac:dyDescent="0.3">
      <c r="A7">
        <v>9.2753510000000006</v>
      </c>
      <c r="B7">
        <f t="shared" si="0"/>
        <v>0.63242209806230898</v>
      </c>
    </row>
    <row r="8" spans="1:8" x14ac:dyDescent="0.3">
      <c r="A8">
        <v>9.288729</v>
      </c>
      <c r="B8">
        <f t="shared" si="0"/>
        <v>0.63295231402217067</v>
      </c>
    </row>
    <row r="9" spans="1:8" x14ac:dyDescent="0.3">
      <c r="A9">
        <v>9.2872389999999996</v>
      </c>
      <c r="B9">
        <f t="shared" si="0"/>
        <v>0.63289329808678407</v>
      </c>
    </row>
    <row r="10" spans="1:8" x14ac:dyDescent="0.3">
      <c r="A10">
        <v>9.2609729999999999</v>
      </c>
      <c r="B10">
        <f t="shared" si="0"/>
        <v>0.63185139470921503</v>
      </c>
    </row>
    <row r="11" spans="1:8" x14ac:dyDescent="0.3">
      <c r="A11">
        <v>9.3031109999999995</v>
      </c>
      <c r="B11">
        <f t="shared" si="0"/>
        <v>0.63352146890567462</v>
      </c>
    </row>
    <row r="12" spans="1:8" x14ac:dyDescent="0.3">
      <c r="A12">
        <v>9.2756740000000004</v>
      </c>
      <c r="B12">
        <f t="shared" si="0"/>
        <v>0.63243490867712537</v>
      </c>
    </row>
    <row r="13" spans="1:8" x14ac:dyDescent="0.3">
      <c r="A13">
        <v>9.2725609999999996</v>
      </c>
      <c r="B13">
        <f t="shared" si="0"/>
        <v>0.63231142432018306</v>
      </c>
    </row>
    <row r="14" spans="1:8" x14ac:dyDescent="0.3">
      <c r="A14">
        <v>9.2884539999999998</v>
      </c>
      <c r="B14">
        <f t="shared" si="0"/>
        <v>0.63294142253330143</v>
      </c>
    </row>
    <row r="15" spans="1:8" x14ac:dyDescent="0.3">
      <c r="A15">
        <v>9.2556720000000006</v>
      </c>
      <c r="B15">
        <f t="shared" si="0"/>
        <v>0.63164075958235688</v>
      </c>
    </row>
    <row r="16" spans="1:8" x14ac:dyDescent="0.3">
      <c r="A16">
        <v>9.2521409999999999</v>
      </c>
      <c r="B16">
        <f t="shared" si="0"/>
        <v>0.63150038850083201</v>
      </c>
    </row>
    <row r="17" spans="1:2" x14ac:dyDescent="0.3">
      <c r="A17">
        <v>9.2976700000000001</v>
      </c>
      <c r="B17">
        <f t="shared" si="0"/>
        <v>0.63330625001952989</v>
      </c>
    </row>
    <row r="18" spans="1:2" x14ac:dyDescent="0.3">
      <c r="A18">
        <v>9.266534</v>
      </c>
      <c r="B18">
        <f t="shared" si="0"/>
        <v>0.63207223148047031</v>
      </c>
    </row>
    <row r="19" spans="1:2" x14ac:dyDescent="0.3">
      <c r="A19">
        <v>9.2566889999999997</v>
      </c>
      <c r="B19">
        <f t="shared" si="0"/>
        <v>0.63168117939698998</v>
      </c>
    </row>
    <row r="20" spans="1:2" x14ac:dyDescent="0.3">
      <c r="A20">
        <v>9.2775420000000004</v>
      </c>
      <c r="B20">
        <f t="shared" si="0"/>
        <v>0.63250898731488636</v>
      </c>
    </row>
    <row r="21" spans="1:2" x14ac:dyDescent="0.3">
      <c r="A21">
        <v>9.2482050000000005</v>
      </c>
      <c r="B21">
        <f t="shared" si="0"/>
        <v>0.6313438540356453</v>
      </c>
    </row>
    <row r="22" spans="1:2" x14ac:dyDescent="0.3">
      <c r="A22">
        <v>9.2521070000000005</v>
      </c>
      <c r="B22">
        <f t="shared" si="0"/>
        <v>0.63149903660766693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1DD4-F1A1-4270-94D6-727739E1AEA9}">
  <dimension ref="A1:H23"/>
  <sheetViews>
    <sheetView workbookViewId="0">
      <selection activeCell="D22" sqref="D22"/>
    </sheetView>
  </sheetViews>
  <sheetFormatPr defaultRowHeight="14.4" x14ac:dyDescent="0.3"/>
  <cols>
    <col min="2" max="2" width="17.21875" bestFit="1" customWidth="1"/>
    <col min="4" max="4" width="16.5546875" bestFit="1" customWidth="1"/>
  </cols>
  <sheetData>
    <row r="1" spans="1:8" x14ac:dyDescent="0.3">
      <c r="A1" s="8" t="s">
        <v>30</v>
      </c>
      <c r="B1" s="8"/>
      <c r="C1" s="8"/>
      <c r="D1" s="8"/>
      <c r="E1" s="8"/>
      <c r="F1" s="8"/>
      <c r="G1" s="8"/>
      <c r="H1" s="8"/>
    </row>
    <row r="2" spans="1:8" x14ac:dyDescent="0.3">
      <c r="A2" t="s">
        <v>31</v>
      </c>
      <c r="B2" t="s">
        <v>33</v>
      </c>
    </row>
    <row r="3" spans="1:8" x14ac:dyDescent="0.3">
      <c r="A3">
        <v>9.2063430000000004</v>
      </c>
      <c r="B3">
        <f>_xlfn.NORM.DIST(A3,$E$3,$E$4,TRUE)</f>
        <v>2.1322623831190445E-3</v>
      </c>
      <c r="D3" t="s">
        <v>28</v>
      </c>
      <c r="E3">
        <f>AVERAGE(A3:A23)</f>
        <v>9.2726200952380964</v>
      </c>
    </row>
    <row r="4" spans="1:8" x14ac:dyDescent="0.3">
      <c r="A4">
        <v>9.2999919999999996</v>
      </c>
      <c r="B4">
        <f t="shared" ref="B4:B23" si="0">_xlfn.NORM.DIST(A4,$E$3,$E$4,TRUE)</f>
        <v>0.88105761432973406</v>
      </c>
      <c r="D4" t="s">
        <v>34</v>
      </c>
      <c r="E4">
        <f>STDEV(A3:A23)</f>
        <v>2.3190823954540012E-2</v>
      </c>
    </row>
    <row r="5" spans="1:8" x14ac:dyDescent="0.3">
      <c r="A5">
        <v>9.2778949999999991</v>
      </c>
      <c r="B5">
        <f t="shared" si="0"/>
        <v>0.58996562329634761</v>
      </c>
    </row>
    <row r="6" spans="1:8" x14ac:dyDescent="0.3">
      <c r="A6">
        <v>9.3057949999999998</v>
      </c>
      <c r="B6">
        <f t="shared" si="0"/>
        <v>0.92371588275824923</v>
      </c>
    </row>
    <row r="7" spans="1:8" x14ac:dyDescent="0.3">
      <c r="A7">
        <v>9.2753510000000006</v>
      </c>
      <c r="B7">
        <f t="shared" si="0"/>
        <v>0.54687029058918957</v>
      </c>
    </row>
    <row r="8" spans="1:8" x14ac:dyDescent="0.3">
      <c r="A8">
        <v>9.288729</v>
      </c>
      <c r="B8">
        <f t="shared" si="0"/>
        <v>0.7563545413579742</v>
      </c>
    </row>
    <row r="9" spans="1:8" x14ac:dyDescent="0.3">
      <c r="A9">
        <v>9.2872389999999996</v>
      </c>
      <c r="B9">
        <f t="shared" si="0"/>
        <v>0.7357752147004285</v>
      </c>
    </row>
    <row r="10" spans="1:8" x14ac:dyDescent="0.3">
      <c r="A10">
        <v>9.2609729999999999</v>
      </c>
      <c r="B10">
        <f t="shared" si="0"/>
        <v>0.3077533606826614</v>
      </c>
    </row>
    <row r="11" spans="1:8" x14ac:dyDescent="0.3">
      <c r="A11">
        <v>9.3031109999999995</v>
      </c>
      <c r="B11">
        <f t="shared" si="0"/>
        <v>0.90570860540263365</v>
      </c>
    </row>
    <row r="12" spans="1:8" x14ac:dyDescent="0.3">
      <c r="A12">
        <v>9.2756740000000004</v>
      </c>
      <c r="B12">
        <f t="shared" si="0"/>
        <v>0.55238363477577357</v>
      </c>
    </row>
    <row r="13" spans="1:8" x14ac:dyDescent="0.3">
      <c r="A13">
        <v>9.2725609999999996</v>
      </c>
      <c r="B13">
        <f t="shared" si="0"/>
        <v>0.4989834098357559</v>
      </c>
    </row>
    <row r="14" spans="1:8" x14ac:dyDescent="0.3">
      <c r="A14">
        <v>9.2884539999999998</v>
      </c>
      <c r="B14">
        <f t="shared" si="0"/>
        <v>0.75262262304684935</v>
      </c>
    </row>
    <row r="15" spans="1:8" x14ac:dyDescent="0.3">
      <c r="A15">
        <v>9.2556720000000006</v>
      </c>
      <c r="B15">
        <f t="shared" si="0"/>
        <v>0.23244748634102466</v>
      </c>
    </row>
    <row r="16" spans="1:8" x14ac:dyDescent="0.3">
      <c r="A16">
        <v>9.2521409999999999</v>
      </c>
      <c r="B16">
        <f t="shared" si="0"/>
        <v>0.18859952496381335</v>
      </c>
    </row>
    <row r="17" spans="1:2" x14ac:dyDescent="0.3">
      <c r="A17">
        <v>9.2976700000000001</v>
      </c>
      <c r="B17">
        <f t="shared" si="0"/>
        <v>0.85996553316268654</v>
      </c>
    </row>
    <row r="18" spans="1:2" x14ac:dyDescent="0.3">
      <c r="A18">
        <v>9.266534</v>
      </c>
      <c r="B18">
        <f t="shared" si="0"/>
        <v>0.3964928572437566</v>
      </c>
    </row>
    <row r="19" spans="1:2" x14ac:dyDescent="0.3">
      <c r="A19">
        <v>9.2566889999999997</v>
      </c>
      <c r="B19">
        <f t="shared" si="0"/>
        <v>0.24605496202221561</v>
      </c>
    </row>
    <row r="20" spans="1:2" x14ac:dyDescent="0.3">
      <c r="A20">
        <v>9.2775420000000004</v>
      </c>
      <c r="B20">
        <f t="shared" si="0"/>
        <v>0.58403815273882731</v>
      </c>
    </row>
    <row r="21" spans="1:2" x14ac:dyDescent="0.3">
      <c r="A21">
        <v>9.2482050000000005</v>
      </c>
      <c r="B21">
        <f t="shared" si="0"/>
        <v>0.14621835091838836</v>
      </c>
    </row>
    <row r="22" spans="1:2" x14ac:dyDescent="0.3">
      <c r="A22">
        <v>9.2521070000000005</v>
      </c>
      <c r="B22">
        <f t="shared" si="0"/>
        <v>0.18820374134943907</v>
      </c>
    </row>
    <row r="23" spans="1:2" x14ac:dyDescent="0.3">
      <c r="A23">
        <v>9.2763449999999992</v>
      </c>
      <c r="B23">
        <f t="shared" si="0"/>
        <v>0.56380355775589486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E0E6-65DA-41E2-9D3A-1D3236F0BAB1}">
  <dimension ref="A1:F10"/>
  <sheetViews>
    <sheetView workbookViewId="0">
      <selection activeCell="H6" sqref="H6"/>
    </sheetView>
  </sheetViews>
  <sheetFormatPr defaultRowHeight="14.4" x14ac:dyDescent="0.3"/>
  <sheetData>
    <row r="1" spans="1:6" x14ac:dyDescent="0.3">
      <c r="A1" t="s">
        <v>35</v>
      </c>
    </row>
    <row r="2" spans="1:6" x14ac:dyDescent="0.3">
      <c r="A2" s="8" t="s">
        <v>36</v>
      </c>
      <c r="B2" s="8"/>
      <c r="C2" s="8"/>
      <c r="D2" s="8"/>
    </row>
    <row r="3" spans="1:6" x14ac:dyDescent="0.3">
      <c r="E3" s="6" t="s">
        <v>37</v>
      </c>
      <c r="F3" s="7">
        <v>0.5</v>
      </c>
    </row>
    <row r="4" spans="1:6" x14ac:dyDescent="0.3">
      <c r="E4" s="6" t="s">
        <v>38</v>
      </c>
      <c r="F4" s="7">
        <v>2</v>
      </c>
    </row>
    <row r="5" spans="1:6" x14ac:dyDescent="0.3">
      <c r="A5" s="8" t="s">
        <v>41</v>
      </c>
      <c r="B5" s="8"/>
      <c r="C5" s="8"/>
      <c r="D5" s="8">
        <f>_xlfn.EXPON.DIST(F4,F3,TRUE)</f>
        <v>0.63212055882855767</v>
      </c>
      <c r="E5" s="8"/>
    </row>
    <row r="7" spans="1:6" x14ac:dyDescent="0.3">
      <c r="A7" s="8" t="s">
        <v>36</v>
      </c>
      <c r="B7" s="8"/>
      <c r="C7" s="8"/>
      <c r="D7" s="8"/>
      <c r="E7" s="6" t="s">
        <v>39</v>
      </c>
      <c r="F7" s="7">
        <v>1</v>
      </c>
    </row>
    <row r="8" spans="1:6" x14ac:dyDescent="0.3">
      <c r="E8" s="6" t="s">
        <v>40</v>
      </c>
      <c r="F8" s="7">
        <v>0</v>
      </c>
    </row>
    <row r="9" spans="1:6" x14ac:dyDescent="0.3">
      <c r="E9" s="6" t="s">
        <v>38</v>
      </c>
      <c r="F9" s="7">
        <v>1</v>
      </c>
    </row>
    <row r="10" spans="1:6" x14ac:dyDescent="0.3">
      <c r="A10" s="8" t="s">
        <v>41</v>
      </c>
      <c r="B10" s="8"/>
      <c r="C10" s="8"/>
      <c r="D10" s="8">
        <f>_xlfn.NORM.DIST(F9,F8,F7,TRUE)</f>
        <v>0.84134474606854304</v>
      </c>
      <c r="E10" s="8"/>
    </row>
  </sheetData>
  <mergeCells count="6">
    <mergeCell ref="A5:C5"/>
    <mergeCell ref="A2:D2"/>
    <mergeCell ref="A7:D7"/>
    <mergeCell ref="A10:C10"/>
    <mergeCell ref="D5:E5"/>
    <mergeCell ref="D10:E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E9FB-93E8-4576-B495-7E06297704B9}">
  <dimension ref="A1:K11"/>
  <sheetViews>
    <sheetView zoomScaleNormal="100" workbookViewId="0">
      <selection activeCell="H12" sqref="H12"/>
    </sheetView>
  </sheetViews>
  <sheetFormatPr defaultRowHeight="14.4" x14ac:dyDescent="0.3"/>
  <cols>
    <col min="1" max="1" width="9.88671875" customWidth="1"/>
    <col min="2" max="2" width="9" bestFit="1" customWidth="1"/>
    <col min="4" max="4" width="9.44140625" customWidth="1"/>
    <col min="5" max="5" width="9" customWidth="1"/>
    <col min="6" max="6" width="9.77734375" customWidth="1"/>
  </cols>
  <sheetData>
    <row r="1" spans="1:11" x14ac:dyDescent="0.3">
      <c r="A1" s="8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ht="14.4" customHeight="1" x14ac:dyDescent="0.3">
      <c r="A3" t="s">
        <v>43</v>
      </c>
      <c r="B3" s="11" t="s">
        <v>44</v>
      </c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3"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3"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3">
      <c r="A6" t="s">
        <v>45</v>
      </c>
    </row>
    <row r="8" spans="1:11" x14ac:dyDescent="0.3">
      <c r="B8" t="s">
        <v>46</v>
      </c>
      <c r="D8">
        <v>10</v>
      </c>
    </row>
    <row r="9" spans="1:11" x14ac:dyDescent="0.3">
      <c r="B9" t="s">
        <v>47</v>
      </c>
      <c r="D9">
        <v>0.8</v>
      </c>
    </row>
    <row r="11" spans="1:11" x14ac:dyDescent="0.3">
      <c r="B11" t="s">
        <v>48</v>
      </c>
      <c r="H11">
        <f>_xlfn.BINOM.DIST(7,D8,D9,FALSE)</f>
        <v>0.20132659199999994</v>
      </c>
    </row>
  </sheetData>
  <mergeCells count="2">
    <mergeCell ref="A1:K1"/>
    <mergeCell ref="B3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ans1</vt:lpstr>
      <vt:lpstr>ans2</vt:lpstr>
      <vt:lpstr>ans3</vt:lpstr>
      <vt:lpstr>ans4</vt:lpstr>
      <vt:lpstr>ans5</vt:lpstr>
      <vt:lpstr>ans6</vt:lpstr>
      <vt:lpstr>ans7</vt:lpstr>
      <vt:lpstr>ans8</vt:lpstr>
      <vt:lpstr>ans9</vt:lpstr>
      <vt:lpstr>ans10</vt:lpstr>
      <vt:lpstr>ans11</vt:lpstr>
      <vt:lpstr>ans12</vt:lpstr>
      <vt:lpstr>ans13</vt:lpstr>
      <vt:lpstr>ans14</vt:lpstr>
      <vt:lpstr>ans15 &amp; ans16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Sharma</dc:creator>
  <cp:lastModifiedBy>Sumit Sharma</cp:lastModifiedBy>
  <dcterms:created xsi:type="dcterms:W3CDTF">2025-04-23T18:31:11Z</dcterms:created>
  <dcterms:modified xsi:type="dcterms:W3CDTF">2025-04-26T16:25:15Z</dcterms:modified>
</cp:coreProperties>
</file>