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ation Gain Calculat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<sst xmlns="http://schemas.openxmlformats.org/spreadsheetml/2006/main" count="150" uniqueCount="130">
  <si>
    <t xml:space="preserve">Instructions: Create any confusion matrix by inputting values for cells labelled a, c, and e.</t>
  </si>
  <si>
    <t xml:space="preserve">The spreadsheet outputs entropy (information)  measures for all relevant distributions. </t>
  </si>
  <si>
    <t xml:space="preserve">Confusion Matrix</t>
  </si>
  <si>
    <r>
      <rPr>
        <sz val="16"/>
        <color rgb="FF000000"/>
        <rFont val="Calibri"/>
        <family val="0"/>
        <charset val="1"/>
      </rPr>
      <t xml:space="preserve">Test Classification </t>
    </r>
    <r>
      <rPr>
        <b val="true"/>
        <sz val="16"/>
        <color rgb="FF000000"/>
        <rFont val="Calibri"/>
        <family val="0"/>
        <charset val="1"/>
      </rPr>
      <t xml:space="preserve"> Y</t>
    </r>
  </si>
  <si>
    <t xml:space="preserve">Percentage Information Gain (P.I.G.) </t>
  </si>
  <si>
    <t xml:space="preserve">[optical scanner on assembly line]</t>
  </si>
  <si>
    <r>
      <rPr>
        <sz val="16"/>
        <color rgb="FF000000"/>
        <rFont val="Calibri"/>
        <family val="0"/>
        <charset val="1"/>
      </rPr>
      <t xml:space="preserve">A correlation measure defined as mutual information between </t>
    </r>
    <r>
      <rPr>
        <b val="true"/>
        <sz val="16"/>
        <color rgb="FF000000"/>
        <rFont val="Calibri"/>
        <family val="0"/>
        <charset val="1"/>
      </rPr>
      <t xml:space="preserve">X</t>
    </r>
    <r>
      <rPr>
        <sz val="16"/>
        <color rgb="FF000000"/>
        <rFont val="Calibri"/>
        <family val="0"/>
        <charset val="1"/>
      </rPr>
      <t xml:space="preserve"> and </t>
    </r>
    <r>
      <rPr>
        <b val="true"/>
        <sz val="16"/>
        <color rgb="FF000000"/>
        <rFont val="Calibri"/>
        <family val="0"/>
        <charset val="1"/>
      </rPr>
      <t xml:space="preserve">Y</t>
    </r>
  </si>
  <si>
    <t xml:space="preserve">"Positive" </t>
  </si>
  <si>
    <t xml:space="preserve">"Negative"</t>
  </si>
  <si>
    <r>
      <rPr>
        <sz val="16"/>
        <color rgb="FF000000"/>
        <rFont val="Calibri"/>
        <family val="0"/>
        <charset val="1"/>
      </rPr>
      <t xml:space="preserve">divided by the entropy of the Condition</t>
    </r>
    <r>
      <rPr>
        <b val="true"/>
        <sz val="16"/>
        <color rgb="FF000000"/>
        <rFont val="Calibri"/>
        <family val="0"/>
        <charset val="1"/>
      </rPr>
      <t xml:space="preserve"> X</t>
    </r>
  </si>
  <si>
    <t xml:space="preserve">c</t>
  </si>
  <si>
    <t xml:space="preserve">d</t>
  </si>
  <si>
    <t xml:space="preserve">I(X;Y) </t>
  </si>
  <si>
    <t xml:space="preserve">bits</t>
  </si>
  <si>
    <t xml:space="preserve">divided by</t>
  </si>
  <si>
    <r>
      <rPr>
        <sz val="16"/>
        <color rgb="FF000000"/>
        <rFont val="Calibri"/>
        <family val="0"/>
        <charset val="1"/>
      </rPr>
      <t xml:space="preserve">Condition</t>
    </r>
    <r>
      <rPr>
        <b val="true"/>
        <sz val="16"/>
        <color rgb="FF000000"/>
        <rFont val="Calibri"/>
        <family val="0"/>
        <charset val="1"/>
      </rPr>
      <t xml:space="preserve"> X</t>
    </r>
  </si>
  <si>
    <t xml:space="preserve">"+"</t>
  </si>
  <si>
    <t xml:space="preserve">a</t>
  </si>
  <si>
    <t xml:space="preserve">e</t>
  </si>
  <si>
    <t xml:space="preserve">f</t>
  </si>
  <si>
    <t xml:space="preserve">H(X) </t>
  </si>
  <si>
    <t xml:space="preserve">[defective computer chip]</t>
  </si>
  <si>
    <t xml:space="preserve">equals </t>
  </si>
  <si>
    <t xml:space="preserve">"-"</t>
  </si>
  <si>
    <t xml:space="preserve">b</t>
  </si>
  <si>
    <t xml:space="preserve">g</t>
  </si>
  <si>
    <t xml:space="preserve">h</t>
  </si>
  <si>
    <r>
      <rPr>
        <sz val="16"/>
        <color rgb="FF000000"/>
        <rFont val="Calibri"/>
        <family val="0"/>
        <charset val="1"/>
      </rPr>
      <t xml:space="preserve">Average reduction in uncertainty of one outcome in </t>
    </r>
    <r>
      <rPr>
        <b val="true"/>
        <sz val="16"/>
        <color rgb="FF000000"/>
        <rFont val="Calibri"/>
        <family val="0"/>
        <charset val="1"/>
      </rPr>
      <t xml:space="preserve">X</t>
    </r>
    <r>
      <rPr>
        <sz val="16"/>
        <color rgb="FF000000"/>
        <rFont val="Calibri"/>
        <family val="0"/>
        <charset val="1"/>
      </rPr>
      <t xml:space="preserve"> upon learning one outcome in </t>
    </r>
    <r>
      <rPr>
        <b val="true"/>
        <sz val="16"/>
        <color rgb="FF000000"/>
        <rFont val="Calibri"/>
        <family val="0"/>
        <charset val="1"/>
      </rPr>
      <t xml:space="preserve">Y</t>
    </r>
    <r>
      <rPr>
        <sz val="16"/>
        <color rgb="FF000000"/>
        <rFont val="Calibri"/>
        <family val="0"/>
        <charset val="1"/>
      </rPr>
      <t xml:space="preserve"> </t>
    </r>
  </si>
  <si>
    <t xml:space="preserve">Individual Probabilities</t>
  </si>
  <si>
    <t xml:space="preserve">Name</t>
  </si>
  <si>
    <t xml:space="preserve">P("+")</t>
  </si>
  <si>
    <t xml:space="preserve">Incidence of Condition "+"</t>
  </si>
  <si>
    <t xml:space="preserve">= a*log(1/a)</t>
  </si>
  <si>
    <t xml:space="preserve">+ b*log(1/b)</t>
  </si>
  <si>
    <t xml:space="preserve">I(X;Y) =  </t>
  </si>
  <si>
    <t xml:space="preserve">- H(X|Y) </t>
  </si>
  <si>
    <t xml:space="preserve">p("-")</t>
  </si>
  <si>
    <t xml:space="preserve">Incidence of "Condition "-"</t>
  </si>
  <si>
    <t xml:space="preserve">p(Test POS)</t>
  </si>
  <si>
    <t xml:space="preserve">Classification Incidence "POS"</t>
  </si>
  <si>
    <t xml:space="preserve">p(Test NEG)</t>
  </si>
  <si>
    <t xml:space="preserve">Classification Incidence "NEG"</t>
  </si>
  <si>
    <t xml:space="preserve">I(X;Y) = </t>
  </si>
  <si>
    <t xml:space="preserve">H(Y) </t>
  </si>
  <si>
    <t xml:space="preserve"> - H(Y|X)</t>
  </si>
  <si>
    <t xml:space="preserve">p(Test POS, "+")</t>
  </si>
  <si>
    <t xml:space="preserve">True Positives</t>
  </si>
  <si>
    <t xml:space="preserve">= c*log(1/c)</t>
  </si>
  <si>
    <t xml:space="preserve"> + d*log(1/d)</t>
  </si>
  <si>
    <t xml:space="preserve">p(Test NEG, "+")</t>
  </si>
  <si>
    <t xml:space="preserve">False Negatives</t>
  </si>
  <si>
    <t xml:space="preserve">p(Test "POS, "-")</t>
  </si>
  <si>
    <t xml:space="preserve">False Positives</t>
  </si>
  <si>
    <t xml:space="preserve">+ H(Y) </t>
  </si>
  <si>
    <t xml:space="preserve"> - H(X,Y)</t>
  </si>
  <si>
    <t xml:space="preserve">p(Test "NEG", "-")</t>
  </si>
  <si>
    <t xml:space="preserve">True Negatives</t>
  </si>
  <si>
    <t xml:space="preserve">Probability Distributions</t>
  </si>
  <si>
    <t xml:space="preserve">H(X,Y)</t>
  </si>
  <si>
    <t xml:space="preserve">= e*log(1/e)</t>
  </si>
  <si>
    <t xml:space="preserve">+ f*log(1/f)</t>
  </si>
  <si>
    <t xml:space="preserve">+ g*Log(1/g)</t>
  </si>
  <si>
    <t xml:space="preserve">+ h*log(1/h)</t>
  </si>
  <si>
    <t xml:space="preserve">P(X) </t>
  </si>
  <si>
    <t xml:space="preserve">p(a,b) </t>
  </si>
  <si>
    <t xml:space="preserve">Probability of the Condition</t>
  </si>
  <si>
    <t xml:space="preserve">P(Y)</t>
  </si>
  <si>
    <t xml:space="preserve">p(c,d)</t>
  </si>
  <si>
    <t xml:space="preserve">Probability of the Classification </t>
  </si>
  <si>
    <t xml:space="preserve">p(X,Y)</t>
  </si>
  <si>
    <t xml:space="preserve">p(e,f,g,h)</t>
  </si>
  <si>
    <t xml:space="preserve">Joint Distribution of X and Y</t>
  </si>
  <si>
    <t xml:space="preserve">P(X)p(Y) </t>
  </si>
  <si>
    <t xml:space="preserve">p(ac,ad,bc,bd)</t>
  </si>
  <si>
    <t xml:space="preserve">Product Distribution of X and Y </t>
  </si>
  <si>
    <t xml:space="preserve">ac</t>
  </si>
  <si>
    <t xml:space="preserve">ad</t>
  </si>
  <si>
    <t xml:space="preserve">bc</t>
  </si>
  <si>
    <t xml:space="preserve">bd</t>
  </si>
  <si>
    <t xml:space="preserve">Definition of Independence P(X,Y) = P(X)p(Y)</t>
  </si>
  <si>
    <t xml:space="preserve">X, Y Independent or Dependent?</t>
  </si>
  <si>
    <t xml:space="preserve">Mutual Information I(X:Y) = Relative Entropy of Joint and Product Distributions --- D(p(X,Y||p(X)p(Y))</t>
  </si>
  <si>
    <t xml:space="preserve"> = e*log(e/ac) </t>
  </si>
  <si>
    <t xml:space="preserve">+ f*log(f/ad)</t>
  </si>
  <si>
    <t xml:space="preserve">+ g*log(g/bc)</t>
  </si>
  <si>
    <t xml:space="preserve">+ h*log(h/bd)</t>
  </si>
  <si>
    <t xml:space="preserve">Conditional Probabilities</t>
  </si>
  <si>
    <t xml:space="preserve">p(Test POS | "+")</t>
  </si>
  <si>
    <t xml:space="preserve">e/a</t>
  </si>
  <si>
    <t xml:space="preserve">True Positive Rate</t>
  </si>
  <si>
    <t xml:space="preserve">p(Test NEG | "+")</t>
  </si>
  <si>
    <t xml:space="preserve">f/a</t>
  </si>
  <si>
    <t xml:space="preserve">False Negative Rate</t>
  </si>
  <si>
    <t xml:space="preserve">Copyright Daniel Egger/ Attribution 4.0 International (CC BY 4.0)</t>
  </si>
  <si>
    <t xml:space="preserve">p(Test POS | "-")</t>
  </si>
  <si>
    <t xml:space="preserve">g/b</t>
  </si>
  <si>
    <t xml:space="preserve">False Positive Rate</t>
  </si>
  <si>
    <t xml:space="preserve">H(Y|X)</t>
  </si>
  <si>
    <t xml:space="preserve">=                  (a</t>
  </si>
  <si>
    <t xml:space="preserve">*H(e/a, f/a)) </t>
  </si>
  <si>
    <t xml:space="preserve">+</t>
  </si>
  <si>
    <t xml:space="preserve">                   (b</t>
  </si>
  <si>
    <t xml:space="preserve">*H(g/b, h/b)</t>
  </si>
  <si>
    <t xml:space="preserve">Venn diagram courtesy of Konrad Voelkel -  Wikipedia:  https://en.wikipedia.org/wiki/Information_diagram</t>
  </si>
  <si>
    <t xml:space="preserve">p(Test NEG | "-") </t>
  </si>
  <si>
    <t xml:space="preserve">h/b</t>
  </si>
  <si>
    <t xml:space="preserve">True Negative Rate</t>
  </si>
  <si>
    <t xml:space="preserve">p("+" | Test POS)</t>
  </si>
  <si>
    <t xml:space="preserve">e/c</t>
  </si>
  <si>
    <t xml:space="preserve">Positive Predictive Value (PPV)</t>
  </si>
  <si>
    <t xml:space="preserve">p( "-" | Test POS)</t>
  </si>
  <si>
    <t xml:space="preserve">g/c</t>
  </si>
  <si>
    <t xml:space="preserve">1- PPV</t>
  </si>
  <si>
    <t xml:space="preserve">p("+" | Test NEG)</t>
  </si>
  <si>
    <t xml:space="preserve">f/d</t>
  </si>
  <si>
    <t xml:space="preserve">1- NPV</t>
  </si>
  <si>
    <t xml:space="preserve">H(X|Y)</t>
  </si>
  <si>
    <t xml:space="preserve">=                  (c</t>
  </si>
  <si>
    <t xml:space="preserve">*H(e/c, g/c)</t>
  </si>
  <si>
    <t xml:space="preserve">+ </t>
  </si>
  <si>
    <t xml:space="preserve">                  (d</t>
  </si>
  <si>
    <t xml:space="preserve">*H(f/d, h/d)</t>
  </si>
  <si>
    <t xml:space="preserve">p("-" | Test NEG)</t>
  </si>
  <si>
    <t xml:space="preserve">h/d</t>
  </si>
  <si>
    <t xml:space="preserve">Negative Predictive Value (NPV)</t>
  </si>
  <si>
    <t xml:space="preserve">"Relative Entropy" of p and q, written D(p||q)</t>
  </si>
  <si>
    <t xml:space="preserve">is the summation of all  p(i)*log(p(i)/qIi)</t>
  </si>
  <si>
    <t xml:space="preserve">It is also called "Kullback-Leibler Divergence" (or "KL Divergence" for short) </t>
  </si>
  <si>
    <t xml:space="preserve">The Relative Entropy of the Joint distribution p [row 28] and the product distribution q [row 29] is the mutual information [cell L35]</t>
  </si>
  <si>
    <t xml:space="preserve">[Note that this definition is not required for Course - advanced topic]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</si>
</sst>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0.00%"/>
    <numFmt numFmtId="167" formatCode="0.00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0"/>
      <charset val="1"/>
    </font>
    <font>
      <sz val="12"/>
      <color rgb="FF9C6500"/>
      <name val="Calibri"/>
      <family val="2"/>
      <charset val="1"/>
    </font>
    <font>
      <b val="true"/>
      <sz val="16"/>
      <color rgb="FF000000"/>
      <name val="Calibri"/>
      <family val="0"/>
      <charset val="1"/>
    </font>
    <font>
      <sz val="16"/>
      <color rgb="FFFF0000"/>
      <name val="Calibri"/>
      <family val="0"/>
      <charset val="1"/>
    </font>
    <font>
      <sz val="16"/>
      <color rgb="FF0000FF"/>
      <name val="Calibri"/>
      <family val="0"/>
      <charset val="1"/>
    </font>
    <font>
      <sz val="16"/>
      <color rgb="FF008000"/>
      <name val="Calibri"/>
      <family val="0"/>
      <charset val="1"/>
    </font>
    <font>
      <b val="true"/>
      <sz val="16"/>
      <color rgb="FF008000"/>
      <name val="Calibri"/>
      <family val="0"/>
      <charset val="1"/>
    </font>
    <font>
      <b val="true"/>
      <sz val="16"/>
      <color rgb="FF0000FF"/>
      <name val="Calibri"/>
      <family val="0"/>
      <charset val="1"/>
    </font>
    <font>
      <sz val="24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8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9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eutr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23</xdr:col>
      <xdr:colOff>33840</xdr:colOff>
      <xdr:row>7</xdr:row>
      <xdr:rowOff>50760</xdr:rowOff>
    </xdr:from>
    <xdr:to>
      <xdr:col>34</xdr:col>
      <xdr:colOff>355320</xdr:colOff>
      <xdr:row>33</xdr:row>
      <xdr:rowOff>125640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0013200" y="1942920"/>
          <a:ext cx="11539440" cy="6645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E50"/>
  <sheetViews>
    <sheetView showFormulas="false" showGridLines="true" showRowColHeaders="true" showZeros="true" rightToLeft="false" tabSelected="true" showOutlineSymbols="true" defaultGridColor="true" view="normal" topLeftCell="C1" colorId="64" zoomScale="65" zoomScaleNormal="65" zoomScalePageLayoutView="100" workbookViewId="0">
      <selection pane="topLeft" activeCell="N16" activeCellId="0" sqref="N16"/>
    </sheetView>
  </sheetViews>
  <sheetFormatPr defaultRowHeight="15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5.83"/>
    <col collapsed="false" customWidth="true" hidden="false" outlineLevel="0" max="3" min="3" style="0" width="36.34"/>
    <col collapsed="false" customWidth="true" hidden="false" outlineLevel="0" max="4" min="4" style="0" width="5.33"/>
    <col collapsed="false" customWidth="true" hidden="false" outlineLevel="0" max="5" min="5" style="0" width="8.34"/>
    <col collapsed="false" customWidth="true" hidden="false" outlineLevel="0" max="6" min="6" style="0" width="7"/>
    <col collapsed="false" customWidth="true" hidden="false" outlineLevel="0" max="7" min="7" style="0" width="13.16"/>
    <col collapsed="false" customWidth="true" hidden="false" outlineLevel="0" max="8" min="8" style="0" width="7.5"/>
    <col collapsed="false" customWidth="true" hidden="false" outlineLevel="0" max="9" min="9" style="0" width="10.49"/>
    <col collapsed="false" customWidth="true" hidden="false" outlineLevel="0" max="10" min="10" style="0" width="20"/>
    <col collapsed="false" customWidth="true" hidden="false" outlineLevel="0" max="11" min="11" style="0" width="6"/>
    <col collapsed="false" customWidth="true" hidden="false" outlineLevel="0" max="12" min="12" style="0" width="17.5"/>
    <col collapsed="false" customWidth="true" hidden="false" outlineLevel="0" max="13" min="13" style="0" width="16.33"/>
    <col collapsed="false" customWidth="true" hidden="false" outlineLevel="0" max="14" min="14" style="0" width="16.67"/>
    <col collapsed="false" customWidth="true" hidden="false" outlineLevel="0" max="15" min="15" style="0" width="18.33"/>
    <col collapsed="false" customWidth="true" hidden="false" outlineLevel="0" max="16" min="16" style="0" width="16"/>
    <col collapsed="false" customWidth="true" hidden="false" outlineLevel="0" max="17" min="17" style="0" width="10.49"/>
    <col collapsed="false" customWidth="true" hidden="false" outlineLevel="0" max="18" min="18" style="0" width="33.83"/>
    <col collapsed="false" customWidth="true" hidden="false" outlineLevel="0" max="19" min="19" style="0" width="10.49"/>
    <col collapsed="false" customWidth="true" hidden="false" outlineLevel="0" max="20" min="20" style="0" width="6.83"/>
    <col collapsed="false" customWidth="true" hidden="false" outlineLevel="0" max="1025" min="21" style="0" width="10.49"/>
  </cols>
  <sheetData>
    <row r="1" customFormat="false" ht="20" hidden="false" customHeight="false" outlineLevel="0" collapsed="false">
      <c r="B1" s="1" t="s">
        <v>0</v>
      </c>
      <c r="M1" s="1" t="s">
        <v>1</v>
      </c>
    </row>
    <row r="2" customFormat="false" ht="20" hidden="false" customHeight="false" outlineLevel="0" collapsed="false">
      <c r="D2" s="1"/>
      <c r="E2" s="1"/>
      <c r="F2" s="1"/>
      <c r="G2" s="1"/>
      <c r="H2" s="1"/>
      <c r="I2" s="1"/>
      <c r="J2" s="1"/>
      <c r="K2" s="1"/>
    </row>
    <row r="3" customFormat="false" ht="29" hidden="false" customHeight="true" outlineLevel="0" collapsed="false">
      <c r="B3" s="2"/>
      <c r="C3" s="3"/>
      <c r="D3" s="3"/>
      <c r="E3" s="3"/>
      <c r="F3" s="3"/>
      <c r="G3" s="3"/>
      <c r="H3" s="3"/>
      <c r="I3" s="3"/>
      <c r="J3" s="3"/>
      <c r="K3" s="4"/>
      <c r="M3" s="2"/>
      <c r="N3" s="3"/>
      <c r="O3" s="3"/>
      <c r="P3" s="3"/>
      <c r="Q3" s="3"/>
      <c r="R3" s="3"/>
      <c r="S3" s="4"/>
    </row>
    <row r="4" customFormat="false" ht="20" hidden="false" customHeight="false" outlineLevel="0" collapsed="false">
      <c r="B4" s="5"/>
      <c r="C4" s="6" t="s">
        <v>2</v>
      </c>
      <c r="D4" s="7"/>
      <c r="E4" s="7"/>
      <c r="F4" s="7"/>
      <c r="G4" s="7" t="s">
        <v>3</v>
      </c>
      <c r="H4" s="7"/>
      <c r="I4" s="7"/>
      <c r="J4" s="8"/>
      <c r="K4" s="9"/>
      <c r="M4" s="5"/>
      <c r="N4" s="10" t="s">
        <v>4</v>
      </c>
      <c r="O4" s="7"/>
      <c r="P4" s="7"/>
      <c r="Q4" s="7"/>
      <c r="R4" s="8"/>
      <c r="S4" s="9"/>
    </row>
    <row r="5" customFormat="false" ht="20" hidden="false" customHeight="false" outlineLevel="0" collapsed="false">
      <c r="B5" s="5"/>
      <c r="C5" s="11"/>
      <c r="D5" s="12"/>
      <c r="E5" s="12"/>
      <c r="F5" s="12"/>
      <c r="G5" s="13" t="s">
        <v>5</v>
      </c>
      <c r="H5" s="12"/>
      <c r="I5" s="12"/>
      <c r="J5" s="14"/>
      <c r="K5" s="9"/>
      <c r="M5" s="5"/>
      <c r="N5" s="11" t="s">
        <v>6</v>
      </c>
      <c r="O5" s="12"/>
      <c r="P5" s="12"/>
      <c r="Q5" s="12"/>
      <c r="R5" s="14"/>
      <c r="S5" s="9"/>
    </row>
    <row r="6" customFormat="false" ht="20" hidden="false" customHeight="false" outlineLevel="0" collapsed="false">
      <c r="B6" s="5"/>
      <c r="C6" s="11"/>
      <c r="D6" s="15"/>
      <c r="E6" s="12"/>
      <c r="F6" s="12"/>
      <c r="G6" s="12" t="s">
        <v>7</v>
      </c>
      <c r="H6" s="12"/>
      <c r="I6" s="12" t="s">
        <v>8</v>
      </c>
      <c r="J6" s="14"/>
      <c r="K6" s="9"/>
      <c r="M6" s="5"/>
      <c r="N6" s="11" t="s">
        <v>9</v>
      </c>
      <c r="O6" s="12"/>
      <c r="P6" s="12"/>
      <c r="Q6" s="12"/>
      <c r="R6" s="14"/>
      <c r="S6" s="9"/>
    </row>
    <row r="7" customFormat="false" ht="20" hidden="false" customHeight="false" outlineLevel="0" collapsed="false">
      <c r="B7" s="5"/>
      <c r="C7" s="11"/>
      <c r="D7" s="12"/>
      <c r="E7" s="12"/>
      <c r="F7" s="12"/>
      <c r="G7" s="16" t="n">
        <v>0.375</v>
      </c>
      <c r="H7" s="12" t="s">
        <v>10</v>
      </c>
      <c r="I7" s="17" t="n">
        <f aca="false">1-G7</f>
        <v>0.625</v>
      </c>
      <c r="J7" s="14" t="s">
        <v>11</v>
      </c>
      <c r="K7" s="9"/>
      <c r="M7" s="5"/>
      <c r="N7" s="11" t="s">
        <v>12</v>
      </c>
      <c r="O7" s="18" t="n">
        <f aca="false">P17</f>
        <v>0.120511520915469</v>
      </c>
      <c r="P7" s="12" t="s">
        <v>13</v>
      </c>
      <c r="Q7" s="12"/>
      <c r="R7" s="14"/>
      <c r="S7" s="9"/>
    </row>
    <row r="8" customFormat="false" ht="20" hidden="false" customHeight="false" outlineLevel="0" collapsed="false">
      <c r="B8" s="5"/>
      <c r="C8" s="11"/>
      <c r="D8" s="12"/>
      <c r="E8" s="12"/>
      <c r="F8" s="12"/>
      <c r="G8" s="12"/>
      <c r="H8" s="12"/>
      <c r="I8" s="12"/>
      <c r="J8" s="14"/>
      <c r="K8" s="9"/>
      <c r="M8" s="5"/>
      <c r="N8" s="11" t="s">
        <v>14</v>
      </c>
      <c r="O8" s="15"/>
      <c r="P8" s="12"/>
      <c r="Q8" s="12"/>
      <c r="R8" s="14"/>
      <c r="S8" s="9"/>
    </row>
    <row r="9" customFormat="false" ht="19.7" hidden="false" customHeight="false" outlineLevel="0" collapsed="false">
      <c r="B9" s="5"/>
      <c r="C9" s="11" t="s">
        <v>15</v>
      </c>
      <c r="D9" s="12" t="s">
        <v>16</v>
      </c>
      <c r="E9" s="16" t="n">
        <v>0.25</v>
      </c>
      <c r="F9" s="12" t="s">
        <v>17</v>
      </c>
      <c r="G9" s="16" t="n">
        <v>0.18</v>
      </c>
      <c r="H9" s="12" t="s">
        <v>18</v>
      </c>
      <c r="I9" s="17" t="n">
        <f aca="false">E9-G9</f>
        <v>0.07</v>
      </c>
      <c r="J9" s="14" t="s">
        <v>19</v>
      </c>
      <c r="K9" s="9"/>
      <c r="M9" s="5"/>
      <c r="N9" s="11" t="s">
        <v>20</v>
      </c>
      <c r="O9" s="18" t="n">
        <f aca="false">L17</f>
        <v>0.811278124459133</v>
      </c>
      <c r="P9" s="12" t="s">
        <v>13</v>
      </c>
      <c r="Q9" s="12"/>
      <c r="R9" s="14"/>
      <c r="S9" s="9"/>
    </row>
    <row r="10" customFormat="false" ht="20" hidden="false" customHeight="false" outlineLevel="0" collapsed="false">
      <c r="B10" s="5"/>
      <c r="C10" s="19" t="s">
        <v>21</v>
      </c>
      <c r="D10" s="12"/>
      <c r="E10" s="12"/>
      <c r="F10" s="12"/>
      <c r="G10" s="12"/>
      <c r="H10" s="12"/>
      <c r="I10" s="12"/>
      <c r="J10" s="14"/>
      <c r="K10" s="9"/>
      <c r="M10" s="5"/>
      <c r="N10" s="11" t="s">
        <v>22</v>
      </c>
      <c r="O10" s="12"/>
      <c r="P10" s="12"/>
      <c r="Q10" s="12"/>
      <c r="R10" s="14"/>
      <c r="S10" s="9"/>
    </row>
    <row r="11" customFormat="false" ht="19.7" hidden="false" customHeight="false" outlineLevel="0" collapsed="false">
      <c r="B11" s="5"/>
      <c r="C11" s="11"/>
      <c r="D11" s="12" t="s">
        <v>23</v>
      </c>
      <c r="E11" s="17" t="n">
        <f aca="false">1-E9</f>
        <v>0.75</v>
      </c>
      <c r="F11" s="12" t="s">
        <v>24</v>
      </c>
      <c r="G11" s="17" t="n">
        <f aca="false">G7-G9</f>
        <v>0.195</v>
      </c>
      <c r="H11" s="12" t="s">
        <v>25</v>
      </c>
      <c r="I11" s="17" t="n">
        <f aca="false">E11-G11</f>
        <v>0.555</v>
      </c>
      <c r="J11" s="14" t="s">
        <v>26</v>
      </c>
      <c r="K11" s="9"/>
      <c r="M11" s="5"/>
      <c r="N11" s="11"/>
      <c r="O11" s="20" t="n">
        <f aca="false">P17/L17</f>
        <v>0.148545261214595</v>
      </c>
      <c r="P11" s="12"/>
      <c r="Q11" s="12"/>
      <c r="R11" s="14"/>
      <c r="S11" s="9"/>
    </row>
    <row r="12" customFormat="false" ht="20" hidden="false" customHeight="false" outlineLevel="0" collapsed="false">
      <c r="B12" s="5"/>
      <c r="C12" s="21"/>
      <c r="D12" s="22"/>
      <c r="E12" s="22"/>
      <c r="F12" s="22"/>
      <c r="G12" s="22"/>
      <c r="H12" s="22"/>
      <c r="I12" s="22"/>
      <c r="J12" s="23"/>
      <c r="K12" s="9"/>
      <c r="M12" s="5"/>
      <c r="N12" s="21" t="s">
        <v>27</v>
      </c>
      <c r="O12" s="22"/>
      <c r="P12" s="22"/>
      <c r="Q12" s="22"/>
      <c r="R12" s="23"/>
      <c r="S12" s="9"/>
    </row>
    <row r="13" customFormat="false" ht="26" hidden="false" customHeight="true" outlineLevel="0" collapsed="false">
      <c r="B13" s="24"/>
      <c r="C13" s="25"/>
      <c r="D13" s="25"/>
      <c r="E13" s="25"/>
      <c r="F13" s="25"/>
      <c r="G13" s="25"/>
      <c r="H13" s="25"/>
      <c r="I13" s="25"/>
      <c r="J13" s="25"/>
      <c r="K13" s="26"/>
      <c r="M13" s="24"/>
      <c r="N13" s="25"/>
      <c r="O13" s="25"/>
      <c r="P13" s="25"/>
      <c r="Q13" s="25"/>
      <c r="R13" s="25"/>
      <c r="S13" s="26"/>
    </row>
    <row r="14" customFormat="false" ht="22" hidden="false" customHeight="true" outlineLevel="0" collapsed="false">
      <c r="M14" s="1"/>
      <c r="N14" s="1"/>
    </row>
    <row r="15" customFormat="false" ht="20" hidden="false" customHeight="false" outlineLevel="0" collapsed="false">
      <c r="C15" s="1" t="s">
        <v>28</v>
      </c>
      <c r="E15" s="1" t="s">
        <v>29</v>
      </c>
      <c r="K15" s="2"/>
      <c r="L15" s="3"/>
      <c r="M15" s="3"/>
      <c r="N15" s="3"/>
      <c r="O15" s="3"/>
      <c r="P15" s="3"/>
      <c r="Q15" s="3"/>
      <c r="R15" s="3"/>
      <c r="S15" s="3"/>
      <c r="T15" s="4"/>
    </row>
    <row r="16" customFormat="false" ht="20" hidden="false" customHeight="false" outlineLevel="0" collapsed="false">
      <c r="C16" s="1" t="s">
        <v>30</v>
      </c>
      <c r="D16" s="1" t="s">
        <v>17</v>
      </c>
      <c r="E16" s="1" t="s">
        <v>31</v>
      </c>
      <c r="K16" s="5"/>
      <c r="L16" s="27" t="s">
        <v>20</v>
      </c>
      <c r="M16" s="7" t="s">
        <v>32</v>
      </c>
      <c r="N16" s="8" t="s">
        <v>33</v>
      </c>
      <c r="O16" s="28"/>
      <c r="P16" s="27" t="s">
        <v>34</v>
      </c>
      <c r="Q16" s="6" t="s">
        <v>20</v>
      </c>
      <c r="R16" s="8" t="s">
        <v>35</v>
      </c>
      <c r="S16" s="28"/>
      <c r="T16" s="9"/>
    </row>
    <row r="17" customFormat="false" ht="20" hidden="false" customHeight="false" outlineLevel="0" collapsed="false">
      <c r="C17" s="1" t="s">
        <v>36</v>
      </c>
      <c r="D17" s="1" t="s">
        <v>24</v>
      </c>
      <c r="E17" s="1" t="s">
        <v>37</v>
      </c>
      <c r="K17" s="5"/>
      <c r="L17" s="29" t="n">
        <f aca="false">M17+N17</f>
        <v>0.811278124459133</v>
      </c>
      <c r="M17" s="30" t="n">
        <f aca="false">-E9*LOG(E9,2)</f>
        <v>0.5</v>
      </c>
      <c r="N17" s="31" t="n">
        <f aca="false">-E11*LOG(E11,2)</f>
        <v>0.311278124459133</v>
      </c>
      <c r="O17" s="28"/>
      <c r="P17" s="29" t="n">
        <f aca="false">Q17-R17</f>
        <v>0.120511520915469</v>
      </c>
      <c r="Q17" s="32" t="n">
        <f aca="false">L17</f>
        <v>0.811278124459133</v>
      </c>
      <c r="R17" s="31" t="n">
        <f aca="false">L45</f>
        <v>0.690766603543664</v>
      </c>
      <c r="S17" s="28"/>
      <c r="T17" s="9"/>
    </row>
    <row r="18" customFormat="false" ht="20" hidden="false" customHeight="false" outlineLevel="0" collapsed="false">
      <c r="C18" s="1" t="s">
        <v>38</v>
      </c>
      <c r="D18" s="1" t="s">
        <v>10</v>
      </c>
      <c r="E18" s="1" t="s">
        <v>39</v>
      </c>
      <c r="K18" s="5"/>
      <c r="L18" s="28"/>
      <c r="M18" s="28"/>
      <c r="N18" s="28"/>
      <c r="O18" s="28"/>
      <c r="P18" s="28"/>
      <c r="Q18" s="28"/>
      <c r="R18" s="28"/>
      <c r="S18" s="28"/>
      <c r="T18" s="9"/>
    </row>
    <row r="19" customFormat="false" ht="20" hidden="false" customHeight="false" outlineLevel="0" collapsed="false">
      <c r="C19" s="1" t="s">
        <v>40</v>
      </c>
      <c r="D19" s="1" t="s">
        <v>11</v>
      </c>
      <c r="E19" s="1" t="s">
        <v>41</v>
      </c>
      <c r="K19" s="5"/>
      <c r="L19" s="28"/>
      <c r="M19" s="28"/>
      <c r="N19" s="28"/>
      <c r="O19" s="28"/>
      <c r="P19" s="27" t="s">
        <v>42</v>
      </c>
      <c r="Q19" s="6" t="s">
        <v>43</v>
      </c>
      <c r="R19" s="8" t="s">
        <v>44</v>
      </c>
      <c r="S19" s="28"/>
      <c r="T19" s="9"/>
    </row>
    <row r="20" customFormat="false" ht="20" hidden="false" customHeight="false" outlineLevel="0" collapsed="false">
      <c r="C20" s="1" t="s">
        <v>45</v>
      </c>
      <c r="D20" s="1" t="s">
        <v>18</v>
      </c>
      <c r="E20" s="1" t="s">
        <v>46</v>
      </c>
      <c r="K20" s="5"/>
      <c r="L20" s="27" t="s">
        <v>43</v>
      </c>
      <c r="M20" s="6" t="s">
        <v>47</v>
      </c>
      <c r="N20" s="8" t="s">
        <v>48</v>
      </c>
      <c r="O20" s="28"/>
      <c r="P20" s="29" t="n">
        <f aca="false">Q20-R20</f>
        <v>0.120511520915469</v>
      </c>
      <c r="Q20" s="32" t="n">
        <f aca="false">L21</f>
        <v>0.954434002924965</v>
      </c>
      <c r="R20" s="31" t="n">
        <f aca="false">L40</f>
        <v>0.833922482009496</v>
      </c>
      <c r="S20" s="28"/>
      <c r="T20" s="9"/>
    </row>
    <row r="21" customFormat="false" ht="20" hidden="false" customHeight="false" outlineLevel="0" collapsed="false">
      <c r="C21" s="1" t="s">
        <v>49</v>
      </c>
      <c r="D21" s="1" t="s">
        <v>19</v>
      </c>
      <c r="E21" s="1" t="s">
        <v>50</v>
      </c>
      <c r="K21" s="5"/>
      <c r="L21" s="29" t="n">
        <f aca="false">M21+N21</f>
        <v>0.954434002924965</v>
      </c>
      <c r="M21" s="32" t="n">
        <f aca="false">-G7*LOG(G7,2)</f>
        <v>0.530639062229566</v>
      </c>
      <c r="N21" s="31" t="n">
        <f aca="false">-I7*LOG(I7,2)</f>
        <v>0.423794940695399</v>
      </c>
      <c r="O21" s="28"/>
      <c r="P21" s="28"/>
      <c r="Q21" s="28"/>
      <c r="R21" s="28"/>
      <c r="S21" s="28"/>
      <c r="T21" s="9"/>
    </row>
    <row r="22" customFormat="false" ht="20" hidden="false" customHeight="false" outlineLevel="0" collapsed="false">
      <c r="C22" s="1" t="s">
        <v>51</v>
      </c>
      <c r="D22" s="1" t="s">
        <v>25</v>
      </c>
      <c r="E22" s="1" t="s">
        <v>52</v>
      </c>
      <c r="K22" s="5"/>
      <c r="L22" s="33"/>
      <c r="M22" s="33"/>
      <c r="N22" s="33"/>
      <c r="O22" s="28"/>
      <c r="P22" s="27" t="s">
        <v>42</v>
      </c>
      <c r="Q22" s="6" t="s">
        <v>20</v>
      </c>
      <c r="R22" s="7" t="s">
        <v>53</v>
      </c>
      <c r="S22" s="8" t="s">
        <v>54</v>
      </c>
      <c r="T22" s="9"/>
    </row>
    <row r="23" customFormat="false" ht="20" hidden="false" customHeight="false" outlineLevel="0" collapsed="false">
      <c r="C23" s="1" t="s">
        <v>55</v>
      </c>
      <c r="D23" s="1" t="s">
        <v>26</v>
      </c>
      <c r="E23" s="1" t="s">
        <v>56</v>
      </c>
      <c r="K23" s="5"/>
      <c r="L23" s="33"/>
      <c r="M23" s="33"/>
      <c r="N23" s="33"/>
      <c r="O23" s="28"/>
      <c r="P23" s="29" t="n">
        <f aca="false">Q23+R23-S23</f>
        <v>0.120511520915469</v>
      </c>
      <c r="Q23" s="32" t="n">
        <f aca="false">L17</f>
        <v>0.811278124459133</v>
      </c>
      <c r="R23" s="34" t="n">
        <f aca="false">L21</f>
        <v>0.954434002924965</v>
      </c>
      <c r="S23" s="35" t="n">
        <f aca="false">L26</f>
        <v>1.64520060646863</v>
      </c>
      <c r="T23" s="9"/>
    </row>
    <row r="24" customFormat="false" ht="15" hidden="false" customHeight="false" outlineLevel="0" collapsed="false">
      <c r="K24" s="5"/>
      <c r="L24" s="28"/>
      <c r="M24" s="28"/>
      <c r="N24" s="28"/>
      <c r="O24" s="28"/>
      <c r="P24" s="28"/>
      <c r="Q24" s="28"/>
      <c r="R24" s="28"/>
      <c r="S24" s="28"/>
      <c r="T24" s="9"/>
    </row>
    <row r="25" customFormat="false" ht="20" hidden="false" customHeight="false" outlineLevel="0" collapsed="false">
      <c r="C25" s="1" t="s">
        <v>57</v>
      </c>
      <c r="G25" s="1" t="s">
        <v>29</v>
      </c>
      <c r="K25" s="5"/>
      <c r="L25" s="27" t="s">
        <v>58</v>
      </c>
      <c r="M25" s="36" t="s">
        <v>59</v>
      </c>
      <c r="N25" s="37" t="s">
        <v>60</v>
      </c>
      <c r="O25" s="37" t="s">
        <v>61</v>
      </c>
      <c r="P25" s="38" t="s">
        <v>62</v>
      </c>
      <c r="Q25" s="28"/>
      <c r="R25" s="28"/>
      <c r="S25" s="28"/>
      <c r="T25" s="9"/>
    </row>
    <row r="26" customFormat="false" ht="20" hidden="false" customHeight="false" outlineLevel="0" collapsed="false">
      <c r="C26" s="1" t="s">
        <v>63</v>
      </c>
      <c r="D26" s="1"/>
      <c r="E26" s="1" t="s">
        <v>64</v>
      </c>
      <c r="F26" s="1"/>
      <c r="G26" s="1" t="s">
        <v>65</v>
      </c>
      <c r="H26" s="1"/>
      <c r="I26" s="1"/>
      <c r="J26" s="1"/>
      <c r="K26" s="5"/>
      <c r="L26" s="29" t="n">
        <f aca="false">M26+N26+O26+P26</f>
        <v>1.64520060646863</v>
      </c>
      <c r="M26" s="32" t="n">
        <f aca="false">-G9*LOG(G9,2)</f>
        <v>0.445307613899834</v>
      </c>
      <c r="N26" s="30" t="n">
        <f aca="false">-I9*LOG(I9,2)</f>
        <v>0.268555088740198</v>
      </c>
      <c r="O26" s="30" t="n">
        <f aca="false">-G11*LOG(G11,2)</f>
        <v>0.459898524327933</v>
      </c>
      <c r="P26" s="31" t="n">
        <f aca="false">-I11*LOG(I11,2)</f>
        <v>0.471439379500663</v>
      </c>
      <c r="Q26" s="28"/>
      <c r="R26" s="28"/>
      <c r="S26" s="28"/>
      <c r="T26" s="9"/>
    </row>
    <row r="27" customFormat="false" ht="20" hidden="false" customHeight="false" outlineLevel="0" collapsed="false">
      <c r="C27" s="1" t="s">
        <v>66</v>
      </c>
      <c r="D27" s="1"/>
      <c r="E27" s="1" t="s">
        <v>67</v>
      </c>
      <c r="F27" s="1"/>
      <c r="G27" s="1" t="s">
        <v>68</v>
      </c>
      <c r="H27" s="1"/>
      <c r="I27" s="1"/>
      <c r="J27" s="1"/>
      <c r="K27" s="5"/>
      <c r="L27" s="28"/>
      <c r="M27" s="28"/>
      <c r="N27" s="28"/>
      <c r="O27" s="28"/>
      <c r="P27" s="28"/>
      <c r="Q27" s="28"/>
      <c r="R27" s="28"/>
      <c r="S27" s="28"/>
      <c r="T27" s="9"/>
    </row>
    <row r="28" customFormat="false" ht="20" hidden="false" customHeight="false" outlineLevel="0" collapsed="false">
      <c r="C28" s="1" t="s">
        <v>69</v>
      </c>
      <c r="D28" s="1"/>
      <c r="E28" s="1" t="s">
        <v>70</v>
      </c>
      <c r="F28" s="1"/>
      <c r="G28" s="1" t="s">
        <v>71</v>
      </c>
      <c r="H28" s="1"/>
      <c r="I28" s="1"/>
      <c r="J28" s="1"/>
      <c r="K28" s="5"/>
      <c r="L28" s="39" t="n">
        <f aca="false">$G$9</f>
        <v>0.18</v>
      </c>
      <c r="M28" s="40" t="s">
        <v>18</v>
      </c>
      <c r="N28" s="41" t="n">
        <f aca="false">$I$9</f>
        <v>0.07</v>
      </c>
      <c r="O28" s="42" t="s">
        <v>19</v>
      </c>
      <c r="P28" s="41" t="n">
        <f aca="false">$G$11</f>
        <v>0.195</v>
      </c>
      <c r="Q28" s="42" t="s">
        <v>25</v>
      </c>
      <c r="R28" s="41" t="n">
        <f aca="false">$I$11</f>
        <v>0.555</v>
      </c>
      <c r="S28" s="40" t="s">
        <v>26</v>
      </c>
      <c r="T28" s="9"/>
    </row>
    <row r="29" customFormat="false" ht="20" hidden="false" customHeight="false" outlineLevel="0" collapsed="false">
      <c r="C29" s="1" t="s">
        <v>72</v>
      </c>
      <c r="D29" s="1"/>
      <c r="E29" s="1" t="s">
        <v>73</v>
      </c>
      <c r="F29" s="1"/>
      <c r="G29" s="1" t="s">
        <v>74</v>
      </c>
      <c r="H29" s="1"/>
      <c r="I29" s="1"/>
      <c r="J29" s="1"/>
      <c r="K29" s="5"/>
      <c r="L29" s="39" t="n">
        <f aca="false">$E$9*$G$7</f>
        <v>0.09375</v>
      </c>
      <c r="M29" s="40" t="s">
        <v>75</v>
      </c>
      <c r="N29" s="41" t="n">
        <f aca="false">$E$9*$I$7</f>
        <v>0.15625</v>
      </c>
      <c r="O29" s="42" t="s">
        <v>76</v>
      </c>
      <c r="P29" s="41" t="n">
        <f aca="false">$E$11*$G$7</f>
        <v>0.28125</v>
      </c>
      <c r="Q29" s="42" t="s">
        <v>77</v>
      </c>
      <c r="R29" s="41" t="n">
        <f aca="false">$E$11*$I$7</f>
        <v>0.46875</v>
      </c>
      <c r="S29" s="40" t="s">
        <v>78</v>
      </c>
      <c r="T29" s="9"/>
    </row>
    <row r="30" customFormat="false" ht="15" hidden="false" customHeight="false" outlineLevel="0" collapsed="false">
      <c r="K30" s="5"/>
      <c r="L30" s="28"/>
      <c r="M30" s="28"/>
      <c r="N30" s="28"/>
      <c r="O30" s="28"/>
      <c r="P30" s="28"/>
      <c r="Q30" s="28"/>
      <c r="R30" s="28"/>
      <c r="S30" s="28"/>
      <c r="T30" s="9"/>
    </row>
    <row r="31" customFormat="false" ht="20" hidden="false" customHeight="false" outlineLevel="0" collapsed="false">
      <c r="C31" s="1" t="s">
        <v>79</v>
      </c>
      <c r="D31" s="1"/>
      <c r="E31" s="1"/>
      <c r="F31" s="1"/>
      <c r="G31" s="1"/>
      <c r="K31" s="5"/>
      <c r="L31" s="28"/>
      <c r="M31" s="28"/>
      <c r="N31" s="28"/>
      <c r="O31" s="28"/>
      <c r="P31" s="28"/>
      <c r="Q31" s="28"/>
      <c r="R31" s="28"/>
      <c r="S31" s="28"/>
      <c r="T31" s="9"/>
    </row>
    <row r="32" customFormat="false" ht="20" hidden="false" customHeight="false" outlineLevel="0" collapsed="false">
      <c r="C32" s="1" t="s">
        <v>80</v>
      </c>
      <c r="D32" s="1"/>
      <c r="E32" s="1"/>
      <c r="F32" s="1"/>
      <c r="G32" s="43"/>
      <c r="K32" s="5"/>
      <c r="L32" s="28"/>
      <c r="M32" s="28"/>
      <c r="N32" s="28"/>
      <c r="O32" s="28"/>
      <c r="P32" s="28"/>
      <c r="Q32" s="28"/>
      <c r="R32" s="28"/>
      <c r="S32" s="28"/>
      <c r="T32" s="9"/>
    </row>
    <row r="33" customFormat="false" ht="20" hidden="false" customHeight="false" outlineLevel="0" collapsed="false">
      <c r="C33" s="1" t="str">
        <f aca="false">IF(L28=L29, "Independent", "Dependent")</f>
        <v>Dependent</v>
      </c>
      <c r="D33" s="43"/>
      <c r="E33" s="43"/>
      <c r="F33" s="43"/>
      <c r="G33" s="43"/>
      <c r="K33" s="5"/>
      <c r="L33" s="6" t="s">
        <v>81</v>
      </c>
      <c r="M33" s="7"/>
      <c r="N33" s="7"/>
      <c r="O33" s="7"/>
      <c r="P33" s="7"/>
      <c r="Q33" s="7"/>
      <c r="R33" s="7"/>
      <c r="S33" s="8"/>
      <c r="T33" s="9"/>
    </row>
    <row r="34" customFormat="false" ht="20" hidden="false" customHeight="false" outlineLevel="0" collapsed="false">
      <c r="C34" s="1"/>
      <c r="D34" s="43"/>
      <c r="E34" s="43"/>
      <c r="F34" s="43"/>
      <c r="G34" s="43"/>
      <c r="K34" s="5"/>
      <c r="L34" s="21" t="s">
        <v>82</v>
      </c>
      <c r="M34" s="22" t="n">
        <f aca="false">L28*LOG(L28/L29, 2)</f>
        <v>0.169399135970358</v>
      </c>
      <c r="N34" s="22" t="s">
        <v>83</v>
      </c>
      <c r="O34" s="22" t="n">
        <f aca="false">N28*LOG(N28/N29, 2)</f>
        <v>-0.0810900553823138</v>
      </c>
      <c r="P34" s="22" t="s">
        <v>84</v>
      </c>
      <c r="Q34" s="22" t="n">
        <f aca="false">P28*LOG(P28/P29, 2)</f>
        <v>-0.103033899609184</v>
      </c>
      <c r="R34" s="22" t="s">
        <v>85</v>
      </c>
      <c r="S34" s="23" t="n">
        <f aca="false">R28*LOG(R28/R29, 2)</f>
        <v>0.135236339936609</v>
      </c>
      <c r="T34" s="9"/>
    </row>
    <row r="35" customFormat="false" ht="20" hidden="false" customHeight="false" outlineLevel="0" collapsed="false">
      <c r="C35" s="1" t="s">
        <v>86</v>
      </c>
      <c r="G35" s="1" t="s">
        <v>29</v>
      </c>
      <c r="K35" s="5"/>
      <c r="L35" s="44" t="n">
        <f aca="false">M34+O34+Q34+S34</f>
        <v>0.120511520915469</v>
      </c>
      <c r="M35" s="28"/>
      <c r="N35" s="28"/>
      <c r="O35" s="28"/>
      <c r="P35" s="28"/>
      <c r="Q35" s="28"/>
      <c r="R35" s="28"/>
      <c r="S35" s="28"/>
      <c r="T35" s="9"/>
    </row>
    <row r="36" customFormat="false" ht="20" hidden="false" customHeight="false" outlineLevel="0" collapsed="false">
      <c r="C36" s="1" t="s">
        <v>87</v>
      </c>
      <c r="E36" s="39" t="s">
        <v>88</v>
      </c>
      <c r="F36" s="42" t="n">
        <f aca="false">G9/E9</f>
        <v>0.72</v>
      </c>
      <c r="G36" s="1" t="s">
        <v>89</v>
      </c>
      <c r="K36" s="5"/>
      <c r="L36" s="28"/>
      <c r="M36" s="28"/>
      <c r="N36" s="28"/>
      <c r="O36" s="28"/>
      <c r="P36" s="28"/>
      <c r="Q36" s="28"/>
      <c r="R36" s="28"/>
      <c r="S36" s="28"/>
      <c r="T36" s="9"/>
    </row>
    <row r="37" customFormat="false" ht="30" hidden="false" customHeight="false" outlineLevel="0" collapsed="false">
      <c r="C37" s="1" t="s">
        <v>90</v>
      </c>
      <c r="E37" s="39" t="s">
        <v>91</v>
      </c>
      <c r="F37" s="42" t="n">
        <f aca="false">I9/E9</f>
        <v>0.28</v>
      </c>
      <c r="G37" s="1" t="s">
        <v>92</v>
      </c>
      <c r="K37" s="5"/>
      <c r="L37" s="28"/>
      <c r="M37" s="28"/>
      <c r="N37" s="28"/>
      <c r="O37" s="28"/>
      <c r="P37" s="28"/>
      <c r="Q37" s="28"/>
      <c r="R37" s="28"/>
      <c r="S37" s="28"/>
      <c r="T37" s="9"/>
      <c r="Y37" s="45" t="s">
        <v>93</v>
      </c>
    </row>
    <row r="38" customFormat="false" ht="20" hidden="false" customHeight="false" outlineLevel="0" collapsed="false">
      <c r="C38" s="1" t="s">
        <v>94</v>
      </c>
      <c r="E38" s="39" t="s">
        <v>95</v>
      </c>
      <c r="F38" s="42" t="n">
        <f aca="false">G11/E11</f>
        <v>0.26</v>
      </c>
      <c r="G38" s="1" t="s">
        <v>96</v>
      </c>
      <c r="K38" s="5"/>
      <c r="L38" s="6" t="s">
        <v>97</v>
      </c>
      <c r="M38" s="7" t="s">
        <v>98</v>
      </c>
      <c r="N38" s="7" t="s">
        <v>99</v>
      </c>
      <c r="O38" s="7" t="s">
        <v>100</v>
      </c>
      <c r="P38" s="7" t="s">
        <v>101</v>
      </c>
      <c r="Q38" s="7" t="s">
        <v>102</v>
      </c>
      <c r="R38" s="46"/>
      <c r="S38" s="28"/>
      <c r="T38" s="9"/>
      <c r="Y38" s="1" t="s">
        <v>103</v>
      </c>
      <c r="Z38" s="1"/>
      <c r="AA38" s="1"/>
      <c r="AB38" s="1"/>
      <c r="AC38" s="1"/>
      <c r="AD38" s="1"/>
      <c r="AE38" s="1"/>
    </row>
    <row r="39" customFormat="false" ht="20" hidden="false" customHeight="false" outlineLevel="0" collapsed="false">
      <c r="C39" s="1" t="s">
        <v>104</v>
      </c>
      <c r="E39" s="39" t="s">
        <v>105</v>
      </c>
      <c r="F39" s="42" t="n">
        <f aca="false">I11/E11</f>
        <v>0.74</v>
      </c>
      <c r="G39" s="1" t="s">
        <v>106</v>
      </c>
      <c r="K39" s="5"/>
      <c r="L39" s="32"/>
      <c r="M39" s="30" t="n">
        <f aca="false">E9</f>
        <v>0.25</v>
      </c>
      <c r="N39" s="30" t="n">
        <f aca="false">-F36*LOG(F36, 2) - F37*LOG(F37, 2)</f>
        <v>0.855450810560131</v>
      </c>
      <c r="O39" s="30"/>
      <c r="P39" s="30" t="n">
        <f aca="false">E11</f>
        <v>0.75</v>
      </c>
      <c r="Q39" s="30" t="n">
        <f aca="false">-F38*LOG(F38,2) - F39*LOG(F39,2)</f>
        <v>0.826746372492618</v>
      </c>
      <c r="R39" s="47"/>
      <c r="S39" s="28"/>
      <c r="T39" s="9"/>
    </row>
    <row r="40" customFormat="false" ht="20" hidden="false" customHeight="false" outlineLevel="0" collapsed="false">
      <c r="K40" s="5"/>
      <c r="L40" s="44" t="n">
        <f aca="false">(M39*N39)+ (P39*Q39)</f>
        <v>0.833922482009496</v>
      </c>
      <c r="M40" s="33"/>
      <c r="N40" s="33"/>
      <c r="O40" s="33"/>
      <c r="P40" s="33"/>
      <c r="Q40" s="28"/>
      <c r="R40" s="28"/>
      <c r="S40" s="28"/>
      <c r="T40" s="9"/>
    </row>
    <row r="41" customFormat="false" ht="20" hidden="false" customHeight="false" outlineLevel="0" collapsed="false">
      <c r="C41" s="1" t="s">
        <v>107</v>
      </c>
      <c r="E41" s="39" t="s">
        <v>108</v>
      </c>
      <c r="F41" s="42" t="n">
        <f aca="false">G9/G7</f>
        <v>0.48</v>
      </c>
      <c r="G41" s="1" t="s">
        <v>109</v>
      </c>
      <c r="K41" s="5"/>
      <c r="L41" s="28"/>
      <c r="M41" s="28"/>
      <c r="N41" s="28"/>
      <c r="O41" s="28"/>
      <c r="P41" s="28"/>
      <c r="Q41" s="28"/>
      <c r="R41" s="28"/>
      <c r="S41" s="28"/>
      <c r="T41" s="9"/>
    </row>
    <row r="42" customFormat="false" ht="20" hidden="false" customHeight="false" outlineLevel="0" collapsed="false">
      <c r="C42" s="1" t="s">
        <v>110</v>
      </c>
      <c r="E42" s="39" t="s">
        <v>111</v>
      </c>
      <c r="F42" s="42" t="n">
        <f aca="false">G11/G7</f>
        <v>0.52</v>
      </c>
      <c r="G42" s="1" t="s">
        <v>112</v>
      </c>
      <c r="K42" s="5"/>
      <c r="L42" s="28"/>
      <c r="M42" s="28"/>
      <c r="N42" s="28"/>
      <c r="O42" s="28"/>
      <c r="P42" s="28"/>
      <c r="Q42" s="28"/>
      <c r="R42" s="28"/>
      <c r="S42" s="28"/>
      <c r="T42" s="9"/>
    </row>
    <row r="43" customFormat="false" ht="20" hidden="false" customHeight="false" outlineLevel="0" collapsed="false">
      <c r="C43" s="1" t="s">
        <v>113</v>
      </c>
      <c r="E43" s="39" t="s">
        <v>114</v>
      </c>
      <c r="F43" s="42" t="n">
        <f aca="false">I9/I7</f>
        <v>0.112</v>
      </c>
      <c r="G43" s="1" t="s">
        <v>115</v>
      </c>
      <c r="K43" s="5"/>
      <c r="L43" s="6" t="s">
        <v>116</v>
      </c>
      <c r="M43" s="7" t="s">
        <v>117</v>
      </c>
      <c r="N43" s="7" t="s">
        <v>118</v>
      </c>
      <c r="O43" s="7" t="s">
        <v>119</v>
      </c>
      <c r="P43" s="7" t="s">
        <v>120</v>
      </c>
      <c r="Q43" s="7" t="s">
        <v>121</v>
      </c>
      <c r="R43" s="46"/>
      <c r="S43" s="28"/>
      <c r="T43" s="9"/>
    </row>
    <row r="44" customFormat="false" ht="20" hidden="false" customHeight="false" outlineLevel="0" collapsed="false">
      <c r="C44" s="1" t="s">
        <v>122</v>
      </c>
      <c r="E44" s="39" t="s">
        <v>123</v>
      </c>
      <c r="F44" s="42" t="n">
        <f aca="false">$I$11/$I$7</f>
        <v>0.888</v>
      </c>
      <c r="G44" s="1" t="s">
        <v>124</v>
      </c>
      <c r="K44" s="5"/>
      <c r="L44" s="32"/>
      <c r="M44" s="30" t="n">
        <f aca="false">G7</f>
        <v>0.375</v>
      </c>
      <c r="N44" s="30" t="n">
        <f aca="false">-F41*LOG(F41,2) - F42*LOG(F42,2)</f>
        <v>0.998845535995202</v>
      </c>
      <c r="O44" s="30"/>
      <c r="P44" s="30" t="n">
        <f aca="false">I7</f>
        <v>0.625</v>
      </c>
      <c r="Q44" s="30" t="n">
        <f aca="false">-F43*LOG(F43,2) - F44*LOG(F44,2)</f>
        <v>0.505919244072741</v>
      </c>
      <c r="R44" s="31"/>
      <c r="S44" s="28"/>
      <c r="T44" s="9"/>
    </row>
    <row r="45" customFormat="false" ht="20" hidden="false" customHeight="false" outlineLevel="0" collapsed="false">
      <c r="K45" s="5"/>
      <c r="L45" s="44" t="n">
        <f aca="false">(M44*N44) + (P44*Q44)</f>
        <v>0.690766603543664</v>
      </c>
      <c r="M45" s="33"/>
      <c r="N45" s="33"/>
      <c r="O45" s="33"/>
      <c r="P45" s="33"/>
      <c r="Q45" s="28"/>
      <c r="R45" s="28"/>
      <c r="S45" s="28"/>
      <c r="T45" s="9"/>
    </row>
    <row r="46" customFormat="false" ht="20" hidden="false" customHeight="false" outlineLevel="0" collapsed="false">
      <c r="C46" s="1" t="s">
        <v>125</v>
      </c>
      <c r="K46" s="24"/>
      <c r="L46" s="25"/>
      <c r="M46" s="25"/>
      <c r="N46" s="25"/>
      <c r="O46" s="25"/>
      <c r="P46" s="25"/>
      <c r="Q46" s="25"/>
      <c r="R46" s="25"/>
      <c r="S46" s="25"/>
      <c r="T46" s="26"/>
    </row>
    <row r="47" customFormat="false" ht="20" hidden="false" customHeight="false" outlineLevel="0" collapsed="false">
      <c r="C47" s="1" t="s">
        <v>126</v>
      </c>
    </row>
    <row r="48" customFormat="false" ht="20" hidden="false" customHeight="false" outlineLevel="0" collapsed="false">
      <c r="C48" s="1" t="s">
        <v>127</v>
      </c>
    </row>
    <row r="49" customFormat="false" ht="20" hidden="false" customHeight="false" outlineLevel="0" collapsed="false">
      <c r="C49" s="1" t="s">
        <v>128</v>
      </c>
    </row>
    <row r="50" customFormat="false" ht="20" hidden="false" customHeight="false" outlineLevel="0" collapsed="false">
      <c r="C50" s="1" t="s">
        <v>129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LibreOffice/6.0.6.2$Linux_X86_64 LibreOffice_project/00m0$Build-2</Application>
  <Company>Duke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2015-09-11T21:35:29Z</dcterms:created>
  <dc:creator>Daniel Egger</dc:creator>
  <dc:description/>
  <dc:language>en-US</dc:language>
  <cp:lastModifiedBy/>
  <dcterms:modified xsi:type="dcterms:W3CDTF">2018-12-31T18:48:57Z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Duke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