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170C649B-D99F-4F37-AC60-B9E44671FB17}" xr6:coauthVersionLast="45" xr6:coauthVersionMax="45" xr10:uidLastSave="{00000000-0000-0000-0000-000000000000}"/>
  <bookViews>
    <workbookView xWindow="-120" yWindow="-120" windowWidth="25440" windowHeight="15390" firstSheet="1" xr2:uid="{AA7B7E88-52DA-424E-BCE1-C45598A387CB}"/>
  </bookViews>
  <sheets>
    <sheet name="WT hEAAT1-YFP with UCPH101" sheetId="1" r:id="rId1"/>
    <sheet name="untransfected Fig 4" sheetId="2" r:id="rId2"/>
    <sheet name="untransfected Fig 5" sheetId="3" r:id="rId3"/>
    <sheet name="WT hEAAT1-YFP" sheetId="5" r:id="rId4"/>
    <sheet name="WT hEAAT1 untagged cotransf YFP" sheetId="4" r:id="rId5"/>
  </sheets>
  <definedNames>
    <definedName name="WT_06_09_18_Z1noGlu" localSheetId="3">'WT hEAAT1-YFP'!$A$3:$B$21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R21" i="1" s="1"/>
  <c r="P21" i="1"/>
  <c r="Q20" i="1"/>
  <c r="R20" i="1" s="1"/>
  <c r="P20" i="1"/>
  <c r="Q19" i="1"/>
  <c r="R19" i="1" s="1"/>
  <c r="P19" i="1"/>
  <c r="Q18" i="1"/>
  <c r="R18" i="1" s="1"/>
  <c r="P18" i="1"/>
  <c r="Q17" i="1"/>
  <c r="R17" i="1" s="1"/>
  <c r="P17" i="1"/>
  <c r="Q16" i="1"/>
  <c r="R16" i="1" s="1"/>
  <c r="P16" i="1"/>
  <c r="Q15" i="1"/>
  <c r="R15" i="1" s="1"/>
  <c r="P15" i="1"/>
  <c r="Q14" i="1"/>
  <c r="R14" i="1" s="1"/>
  <c r="P14" i="1"/>
  <c r="Q13" i="1"/>
  <c r="R13" i="1" s="1"/>
  <c r="P13" i="1"/>
  <c r="Q12" i="1"/>
  <c r="R12" i="1" s="1"/>
  <c r="P12" i="1"/>
  <c r="Q11" i="1"/>
  <c r="R11" i="1" s="1"/>
  <c r="P11" i="1"/>
  <c r="Q10" i="1"/>
  <c r="R10" i="1" s="1"/>
  <c r="P10" i="1"/>
  <c r="Q9" i="1"/>
  <c r="R9" i="1" s="1"/>
  <c r="P9" i="1"/>
  <c r="Q8" i="1"/>
  <c r="R8" i="1" s="1"/>
  <c r="P8" i="1"/>
  <c r="Q7" i="1"/>
  <c r="R7" i="1" s="1"/>
  <c r="P7" i="1"/>
  <c r="Q6" i="1"/>
  <c r="R6" i="1" s="1"/>
  <c r="P6" i="1"/>
  <c r="Q5" i="1"/>
  <c r="R5" i="1" s="1"/>
  <c r="P5" i="1"/>
  <c r="Q4" i="1"/>
  <c r="R4" i="1" s="1"/>
  <c r="P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BB21" i="5"/>
  <c r="BC21" i="5" s="1"/>
  <c r="BA21" i="5"/>
  <c r="BB20" i="5"/>
  <c r="BC20" i="5" s="1"/>
  <c r="BA20" i="5"/>
  <c r="BB19" i="5"/>
  <c r="BC19" i="5" s="1"/>
  <c r="BA19" i="5"/>
  <c r="BB18" i="5"/>
  <c r="BC18" i="5" s="1"/>
  <c r="BA18" i="5"/>
  <c r="BB17" i="5"/>
  <c r="BC17" i="5" s="1"/>
  <c r="BA17" i="5"/>
  <c r="BB16" i="5"/>
  <c r="BC16" i="5" s="1"/>
  <c r="BA16" i="5"/>
  <c r="BB15" i="5"/>
  <c r="BC15" i="5" s="1"/>
  <c r="BA15" i="5"/>
  <c r="BB14" i="5"/>
  <c r="BC14" i="5" s="1"/>
  <c r="BA14" i="5"/>
  <c r="BB13" i="5"/>
  <c r="BC13" i="5" s="1"/>
  <c r="BA13" i="5"/>
  <c r="BB12" i="5"/>
  <c r="BC12" i="5" s="1"/>
  <c r="BA12" i="5"/>
  <c r="BB11" i="5"/>
  <c r="BC11" i="5" s="1"/>
  <c r="BA11" i="5"/>
  <c r="BB10" i="5"/>
  <c r="BC10" i="5" s="1"/>
  <c r="BA10" i="5"/>
  <c r="BB9" i="5"/>
  <c r="BC9" i="5" s="1"/>
  <c r="BA9" i="5"/>
  <c r="BB8" i="5"/>
  <c r="BC8" i="5" s="1"/>
  <c r="BA8" i="5"/>
  <c r="BB7" i="5"/>
  <c r="BC7" i="5" s="1"/>
  <c r="BA7" i="5"/>
  <c r="BB6" i="5"/>
  <c r="BC6" i="5" s="1"/>
  <c r="BA6" i="5"/>
  <c r="BB5" i="5"/>
  <c r="BC5" i="5" s="1"/>
  <c r="BA5" i="5"/>
  <c r="AV5" i="5"/>
  <c r="BB4" i="5"/>
  <c r="BC4" i="5" s="1"/>
  <c r="BA4" i="5"/>
  <c r="Z21" i="5"/>
  <c r="AA21" i="5" s="1"/>
  <c r="Y21" i="5"/>
  <c r="X21" i="5"/>
  <c r="Z20" i="5"/>
  <c r="AA20" i="5" s="1"/>
  <c r="Y20" i="5"/>
  <c r="X20" i="5"/>
  <c r="Z19" i="5"/>
  <c r="AA19" i="5" s="1"/>
  <c r="Y19" i="5"/>
  <c r="X19" i="5"/>
  <c r="Z18" i="5"/>
  <c r="AA18" i="5" s="1"/>
  <c r="Y18" i="5"/>
  <c r="X18" i="5"/>
  <c r="Z17" i="5"/>
  <c r="AA17" i="5" s="1"/>
  <c r="Y17" i="5"/>
  <c r="X17" i="5"/>
  <c r="Z16" i="5"/>
  <c r="AA16" i="5" s="1"/>
  <c r="Y16" i="5"/>
  <c r="X16" i="5"/>
  <c r="Z15" i="5"/>
  <c r="AA15" i="5" s="1"/>
  <c r="Y15" i="5"/>
  <c r="X15" i="5"/>
  <c r="Z14" i="5"/>
  <c r="AA14" i="5" s="1"/>
  <c r="Y14" i="5"/>
  <c r="X14" i="5"/>
  <c r="Z13" i="5"/>
  <c r="AA13" i="5" s="1"/>
  <c r="Y13" i="5"/>
  <c r="X13" i="5"/>
  <c r="Z12" i="5"/>
  <c r="AA12" i="5" s="1"/>
  <c r="Y12" i="5"/>
  <c r="X12" i="5"/>
  <c r="Z11" i="5"/>
  <c r="AA11" i="5" s="1"/>
  <c r="Y11" i="5"/>
  <c r="X11" i="5"/>
  <c r="Z10" i="5"/>
  <c r="AA10" i="5" s="1"/>
  <c r="Y10" i="5"/>
  <c r="X10" i="5"/>
  <c r="Z9" i="5"/>
  <c r="AA9" i="5" s="1"/>
  <c r="Y9" i="5"/>
  <c r="X9" i="5"/>
  <c r="Z8" i="5"/>
  <c r="AA8" i="5" s="1"/>
  <c r="Y8" i="5"/>
  <c r="X8" i="5"/>
  <c r="Z7" i="5"/>
  <c r="AA7" i="5" s="1"/>
  <c r="Y7" i="5"/>
  <c r="X7" i="5"/>
  <c r="Z6" i="5"/>
  <c r="AA6" i="5" s="1"/>
  <c r="Y6" i="5"/>
  <c r="X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Z5" i="5"/>
  <c r="AA5" i="5" s="1"/>
  <c r="Y5" i="5"/>
  <c r="X5" i="5"/>
  <c r="Z4" i="5"/>
  <c r="AA4" i="5" s="1"/>
  <c r="Y4" i="5"/>
  <c r="X4" i="5"/>
  <c r="AG21" i="4"/>
  <c r="AF21" i="4"/>
  <c r="AE21" i="4"/>
  <c r="AF20" i="4"/>
  <c r="AG20" i="4" s="1"/>
  <c r="AE20" i="4"/>
  <c r="AF19" i="4"/>
  <c r="AG19" i="4" s="1"/>
  <c r="AE19" i="4"/>
  <c r="AG18" i="4"/>
  <c r="AF18" i="4"/>
  <c r="AE18" i="4"/>
  <c r="AG17" i="4"/>
  <c r="AF17" i="4"/>
  <c r="AE17" i="4"/>
  <c r="AF16" i="4"/>
  <c r="AG16" i="4" s="1"/>
  <c r="AE16" i="4"/>
  <c r="AF15" i="4"/>
  <c r="AG15" i="4" s="1"/>
  <c r="AE15" i="4"/>
  <c r="AG14" i="4"/>
  <c r="AF14" i="4"/>
  <c r="AE14" i="4"/>
  <c r="AG13" i="4"/>
  <c r="AF13" i="4"/>
  <c r="AE13" i="4"/>
  <c r="AF12" i="4"/>
  <c r="AG12" i="4" s="1"/>
  <c r="AE12" i="4"/>
  <c r="AF11" i="4"/>
  <c r="AG11" i="4" s="1"/>
  <c r="AE11" i="4"/>
  <c r="AG10" i="4"/>
  <c r="AF10" i="4"/>
  <c r="AE10" i="4"/>
  <c r="AG9" i="4"/>
  <c r="AF9" i="4"/>
  <c r="AE9" i="4"/>
  <c r="AF8" i="4"/>
  <c r="AG8" i="4" s="1"/>
  <c r="AE8" i="4"/>
  <c r="AF7" i="4"/>
  <c r="AG7" i="4" s="1"/>
  <c r="AE7" i="4"/>
  <c r="AG6" i="4"/>
  <c r="AF6" i="4"/>
  <c r="AE6" i="4"/>
  <c r="AG5" i="4"/>
  <c r="AF5" i="4"/>
  <c r="AE5" i="4"/>
  <c r="AF4" i="4"/>
  <c r="AG4" i="4" s="1"/>
  <c r="AE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O4" i="4"/>
  <c r="N4" i="4"/>
  <c r="T4" i="4"/>
  <c r="AF22" i="3" l="1"/>
  <c r="AE22" i="3"/>
  <c r="AD22" i="3"/>
  <c r="AE21" i="3"/>
  <c r="AF21" i="3" s="1"/>
  <c r="AD21" i="3"/>
  <c r="AE20" i="3"/>
  <c r="AF20" i="3" s="1"/>
  <c r="AD20" i="3"/>
  <c r="AE19" i="3"/>
  <c r="AF19" i="3" s="1"/>
  <c r="AD19" i="3"/>
  <c r="AF18" i="3"/>
  <c r="AE18" i="3"/>
  <c r="AD18" i="3"/>
  <c r="AE17" i="3"/>
  <c r="AF17" i="3" s="1"/>
  <c r="AD17" i="3"/>
  <c r="AE16" i="3"/>
  <c r="AF16" i="3" s="1"/>
  <c r="AD16" i="3"/>
  <c r="AE15" i="3"/>
  <c r="AF15" i="3" s="1"/>
  <c r="AD15" i="3"/>
  <c r="AF14" i="3"/>
  <c r="AE14" i="3"/>
  <c r="AD14" i="3"/>
  <c r="AE13" i="3"/>
  <c r="AF13" i="3" s="1"/>
  <c r="AD13" i="3"/>
  <c r="AE12" i="3"/>
  <c r="AF12" i="3" s="1"/>
  <c r="AD12" i="3"/>
  <c r="AE11" i="3"/>
  <c r="AF11" i="3" s="1"/>
  <c r="AD11" i="3"/>
  <c r="AF10" i="3"/>
  <c r="AE10" i="3"/>
  <c r="AD10" i="3"/>
  <c r="AE9" i="3"/>
  <c r="AF9" i="3" s="1"/>
  <c r="AD9" i="3"/>
  <c r="AE8" i="3"/>
  <c r="AF8" i="3" s="1"/>
  <c r="AD8" i="3"/>
  <c r="AE7" i="3"/>
  <c r="AF7" i="3" s="1"/>
  <c r="AD7" i="3"/>
  <c r="AF6" i="3"/>
  <c r="AE6" i="3"/>
  <c r="AD6" i="3"/>
  <c r="AE5" i="3"/>
  <c r="AF5" i="3" s="1"/>
  <c r="AD5" i="3"/>
  <c r="O22" i="3"/>
  <c r="P22" i="3" s="1"/>
  <c r="N22" i="3"/>
  <c r="O21" i="3"/>
  <c r="P21" i="3" s="1"/>
  <c r="N21" i="3"/>
  <c r="O20" i="3"/>
  <c r="P20" i="3" s="1"/>
  <c r="N20" i="3"/>
  <c r="P19" i="3"/>
  <c r="O19" i="3"/>
  <c r="N19" i="3"/>
  <c r="O18" i="3"/>
  <c r="P18" i="3" s="1"/>
  <c r="N18" i="3"/>
  <c r="O17" i="3"/>
  <c r="P17" i="3" s="1"/>
  <c r="N17" i="3"/>
  <c r="O16" i="3"/>
  <c r="P16" i="3" s="1"/>
  <c r="N16" i="3"/>
  <c r="P15" i="3"/>
  <c r="O15" i="3"/>
  <c r="N15" i="3"/>
  <c r="O14" i="3"/>
  <c r="P14" i="3" s="1"/>
  <c r="N14" i="3"/>
  <c r="O13" i="3"/>
  <c r="P13" i="3" s="1"/>
  <c r="N13" i="3"/>
  <c r="O12" i="3"/>
  <c r="P12" i="3" s="1"/>
  <c r="N12" i="3"/>
  <c r="P11" i="3"/>
  <c r="O11" i="3"/>
  <c r="N11" i="3"/>
  <c r="O10" i="3"/>
  <c r="P10" i="3" s="1"/>
  <c r="N10" i="3"/>
  <c r="O9" i="3"/>
  <c r="P9" i="3" s="1"/>
  <c r="N9" i="3"/>
  <c r="O8" i="3"/>
  <c r="P8" i="3" s="1"/>
  <c r="N8" i="3"/>
  <c r="P7" i="3"/>
  <c r="O7" i="3"/>
  <c r="N7" i="3"/>
  <c r="O6" i="3"/>
  <c r="P6" i="3" s="1"/>
  <c r="N6" i="3"/>
  <c r="O5" i="3"/>
  <c r="P5" i="3" s="1"/>
  <c r="N5" i="3"/>
  <c r="AI21" i="2" l="1"/>
  <c r="AJ21" i="2" s="1"/>
  <c r="AH21" i="2"/>
  <c r="AI20" i="2"/>
  <c r="AJ20" i="2" s="1"/>
  <c r="AH20" i="2"/>
  <c r="AI19" i="2"/>
  <c r="AJ19" i="2" s="1"/>
  <c r="AH19" i="2"/>
  <c r="AI18" i="2"/>
  <c r="AJ18" i="2" s="1"/>
  <c r="AH18" i="2"/>
  <c r="AI17" i="2"/>
  <c r="AJ17" i="2" s="1"/>
  <c r="AH17" i="2"/>
  <c r="AI16" i="2"/>
  <c r="AJ16" i="2" s="1"/>
  <c r="AH16" i="2"/>
  <c r="AI15" i="2"/>
  <c r="AJ15" i="2" s="1"/>
  <c r="AH15" i="2"/>
  <c r="AJ14" i="2"/>
  <c r="AI14" i="2"/>
  <c r="AH14" i="2"/>
  <c r="AI13" i="2"/>
  <c r="AJ13" i="2" s="1"/>
  <c r="AH13" i="2"/>
  <c r="AI12" i="2"/>
  <c r="AJ12" i="2" s="1"/>
  <c r="AH12" i="2"/>
  <c r="AI11" i="2"/>
  <c r="AJ11" i="2" s="1"/>
  <c r="AH11" i="2"/>
  <c r="AJ10" i="2"/>
  <c r="AI10" i="2"/>
  <c r="AH10" i="2"/>
  <c r="AI9" i="2"/>
  <c r="AJ9" i="2" s="1"/>
  <c r="AH9" i="2"/>
  <c r="AI8" i="2"/>
  <c r="AJ8" i="2" s="1"/>
  <c r="AH8" i="2"/>
  <c r="AI7" i="2"/>
  <c r="AJ7" i="2" s="1"/>
  <c r="AH7" i="2"/>
  <c r="AI6" i="2"/>
  <c r="AJ6" i="2" s="1"/>
  <c r="AH6" i="2"/>
  <c r="AI5" i="2"/>
  <c r="AJ5" i="2" s="1"/>
  <c r="AH5" i="2"/>
  <c r="AI4" i="2"/>
  <c r="AJ4" i="2" s="1"/>
  <c r="AH4" i="2"/>
  <c r="Q21" i="2"/>
  <c r="R21" i="2" s="1"/>
  <c r="P21" i="2"/>
  <c r="Q20" i="2"/>
  <c r="R20" i="2" s="1"/>
  <c r="P20" i="2"/>
  <c r="Q19" i="2"/>
  <c r="R19" i="2" s="1"/>
  <c r="P19" i="2"/>
  <c r="Q18" i="2"/>
  <c r="R18" i="2" s="1"/>
  <c r="P18" i="2"/>
  <c r="Q17" i="2"/>
  <c r="R17" i="2" s="1"/>
  <c r="P17" i="2"/>
  <c r="Q16" i="2"/>
  <c r="R16" i="2" s="1"/>
  <c r="P16" i="2"/>
  <c r="Q15" i="2"/>
  <c r="R15" i="2" s="1"/>
  <c r="P15" i="2"/>
  <c r="R14" i="2"/>
  <c r="Q14" i="2"/>
  <c r="P14" i="2"/>
  <c r="Q13" i="2"/>
  <c r="R13" i="2" s="1"/>
  <c r="P13" i="2"/>
  <c r="Q12" i="2"/>
  <c r="R12" i="2" s="1"/>
  <c r="P12" i="2"/>
  <c r="Q11" i="2"/>
  <c r="R11" i="2" s="1"/>
  <c r="P11" i="2"/>
  <c r="Q10" i="2"/>
  <c r="R10" i="2" s="1"/>
  <c r="P10" i="2"/>
  <c r="Q9" i="2"/>
  <c r="R9" i="2" s="1"/>
  <c r="P9" i="2"/>
  <c r="Q8" i="2"/>
  <c r="R8" i="2" s="1"/>
  <c r="P8" i="2"/>
  <c r="Q7" i="2"/>
  <c r="R7" i="2" s="1"/>
  <c r="P7" i="2"/>
  <c r="R6" i="2"/>
  <c r="Q6" i="2"/>
  <c r="P6" i="2"/>
  <c r="Q5" i="2"/>
  <c r="R5" i="2" s="1"/>
  <c r="P5" i="2"/>
  <c r="Q4" i="2"/>
  <c r="R4" i="2" s="1"/>
  <c r="P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<sst xmlns="http://schemas.openxmlformats.org/spreadsheetml/2006/main" count="196" uniqueCount="73">
  <si>
    <t>25_06_20_Z15</t>
  </si>
  <si>
    <t>25_06_20_Z16</t>
  </si>
  <si>
    <t>25_06_20_Z18</t>
  </si>
  <si>
    <t>Voltage (mV)</t>
  </si>
  <si>
    <t>01/04_20_Z1</t>
  </si>
  <si>
    <t>01/04_20_Z2</t>
  </si>
  <si>
    <t>07_04_20_Z2</t>
  </si>
  <si>
    <t>07_04_20_Z4</t>
  </si>
  <si>
    <t>07_04_20_Z6</t>
  </si>
  <si>
    <t>07_04_20_Z8</t>
  </si>
  <si>
    <t>08_04_20_Z1</t>
  </si>
  <si>
    <t>08_04_20_Z2</t>
  </si>
  <si>
    <t>08_04_20_Z3</t>
  </si>
  <si>
    <t>08_04_20_Z4</t>
  </si>
  <si>
    <t>08_04_20_Z5</t>
  </si>
  <si>
    <t>08_04_20_Z6</t>
  </si>
  <si>
    <t>SD</t>
  </si>
  <si>
    <t>95 % conf</t>
  </si>
  <si>
    <t>Currents in the absence of ext Glu as picoAmpere (pA)</t>
  </si>
  <si>
    <t>Currents in the presence of 0.5 mM ext Glu as picoAmpere (pA)</t>
  </si>
  <si>
    <t>27_03_20_Z1</t>
  </si>
  <si>
    <t>27_03_20_Z3</t>
  </si>
  <si>
    <t>27_03_20_Z7</t>
  </si>
  <si>
    <t>27_03_20_Z49</t>
  </si>
  <si>
    <t>27_03_20_Z10</t>
  </si>
  <si>
    <t>27_03_20_Z12</t>
  </si>
  <si>
    <t>31_03_20_Z1</t>
  </si>
  <si>
    <t>31_03_20_Z2</t>
  </si>
  <si>
    <t>31_03_20_Z4</t>
  </si>
  <si>
    <t>31_03_20_Z5</t>
  </si>
  <si>
    <t>25_06_20_Z8</t>
  </si>
  <si>
    <t>25_06_20_Z9</t>
  </si>
  <si>
    <t>25_06_20_Z10</t>
  </si>
  <si>
    <t>25_06_20_Z11</t>
  </si>
  <si>
    <t>26_06_20_Z9</t>
  </si>
  <si>
    <t>26_06_20_Z10</t>
  </si>
  <si>
    <t>26_06_20_Z11</t>
  </si>
  <si>
    <t>26_06_20_Z12</t>
  </si>
  <si>
    <t>26_06_20_Z13</t>
  </si>
  <si>
    <t>26_06_20_Z14</t>
  </si>
  <si>
    <t>06_09_18_Z1</t>
  </si>
  <si>
    <t>26_09_18_Z2</t>
  </si>
  <si>
    <t>20_09_18_Z1</t>
  </si>
  <si>
    <t>20_09_18_Z2</t>
  </si>
  <si>
    <t>20_09_18_Z4</t>
  </si>
  <si>
    <t>21_12_18_Z4</t>
  </si>
  <si>
    <t>25_09_18_Z2</t>
  </si>
  <si>
    <t>25_09_18_Z3</t>
  </si>
  <si>
    <t>25_09_18_Z4</t>
  </si>
  <si>
    <t>11_07_2014_Z2</t>
  </si>
  <si>
    <t>11_07_14_Z4</t>
  </si>
  <si>
    <t>11_07_14_Z5</t>
  </si>
  <si>
    <t>11_07_14_Z6</t>
  </si>
  <si>
    <t>11_07_14_Z7</t>
  </si>
  <si>
    <t>11_07_14_Z8</t>
  </si>
  <si>
    <t>15_07_14_Z1</t>
  </si>
  <si>
    <t>15_07_14_Z2</t>
  </si>
  <si>
    <t>15_07_14_Z3</t>
  </si>
  <si>
    <t>15_07_14_Z4</t>
  </si>
  <si>
    <t>01_08_14_Z1</t>
  </si>
  <si>
    <t>01_08_14_Z2</t>
  </si>
  <si>
    <t>SE</t>
  </si>
  <si>
    <t>Currents in the absence of ext Glutamate</t>
  </si>
  <si>
    <t>21_09_18_Z4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</si>
  <si>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slow</t>
    </r>
    <r>
      <rPr>
        <b/>
        <sz val="11"/>
        <color theme="1"/>
        <rFont val="Calibri"/>
        <family val="2"/>
        <scheme val="minor"/>
      </rPr>
      <t xml:space="preserve"> (pF)</t>
    </r>
  </si>
  <si>
    <t>NA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</si>
  <si>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slow </t>
    </r>
    <r>
      <rPr>
        <b/>
        <sz val="11"/>
        <color theme="1"/>
        <rFont val="Calibri"/>
        <family val="2"/>
        <scheme val="minor"/>
      </rPr>
      <t>(pF)</t>
    </r>
  </si>
  <si>
    <t>mean (pA)</t>
  </si>
  <si>
    <t>L-Glu</t>
  </si>
  <si>
    <r>
      <t>140 NaNO</t>
    </r>
    <r>
      <rPr>
        <b/>
        <vertAlign val="subscript"/>
        <sz val="11"/>
        <color theme="1"/>
        <rFont val="Calibri"/>
        <family val="2"/>
        <scheme val="minor"/>
      </rPr>
      <t>3ext</t>
    </r>
  </si>
  <si>
    <r>
      <t xml:space="preserve">110 KNO3 </t>
    </r>
    <r>
      <rPr>
        <b/>
        <vertAlign val="subscript"/>
        <sz val="11"/>
        <color theme="1"/>
        <rFont val="Calibri"/>
        <family val="2"/>
        <scheme val="minor"/>
      </rPr>
      <t>int</t>
    </r>
  </si>
  <si>
    <r>
      <t>140 NaNO</t>
    </r>
    <r>
      <rPr>
        <b/>
        <vertAlign val="subscript"/>
        <sz val="11"/>
        <color theme="1"/>
        <rFont val="Calibri"/>
        <family val="2"/>
        <scheme val="minor"/>
      </rPr>
      <t>3 ext</t>
    </r>
  </si>
  <si>
    <r>
      <t>110 NaNO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</si>
</sst>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3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6" xfId="0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left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B1570C88-3D5E-4F27-A7DF-7685888D1DF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72D1-0211-4FC5-A4B3-2F6FFA2840E8}">
  <dimension ref="B1:R23"/>
  <sheetViews>
    <sheetView tabSelected="1" workbookViewId="0">
      <selection activeCell="C32" sqref="C32"/>
    </sheetView>
  </sheetViews>
  <sheetFormatPr baseColWidth="10" defaultRowHeight="15" x14ac:dyDescent="0.25"/>
  <cols>
    <col min="1" max="1" width="11.42578125" style="12"/>
    <col min="2" max="2" width="13.140625" style="12" customWidth="1"/>
    <col min="3" max="5" width="11.42578125" style="12"/>
    <col min="6" max="6" width="1.42578125" style="12" customWidth="1"/>
    <col min="7" max="10" width="11.42578125" style="12"/>
    <col min="11" max="11" width="13.5703125" style="12" customWidth="1"/>
    <col min="12" max="14" width="11.42578125" style="12"/>
    <col min="15" max="15" width="2.28515625" style="12" customWidth="1"/>
    <col min="16" max="16384" width="11.42578125" style="12"/>
  </cols>
  <sheetData>
    <row r="1" spans="2:18" ht="15.75" thickBot="1" x14ac:dyDescent="0.3"/>
    <row r="2" spans="2:18" ht="18.75" thickBot="1" x14ac:dyDescent="0.4">
      <c r="B2" s="1" t="s">
        <v>69</v>
      </c>
      <c r="C2" s="3" t="s">
        <v>70</v>
      </c>
      <c r="K2" s="1" t="s">
        <v>69</v>
      </c>
      <c r="L2" s="3" t="s">
        <v>70</v>
      </c>
      <c r="M2" s="62" t="s">
        <v>68</v>
      </c>
    </row>
    <row r="3" spans="2:18" ht="15.75" thickBot="1" x14ac:dyDescent="0.3">
      <c r="B3" s="1" t="s">
        <v>3</v>
      </c>
      <c r="C3" s="2" t="s">
        <v>0</v>
      </c>
      <c r="D3" s="2" t="s">
        <v>1</v>
      </c>
      <c r="E3" s="2" t="s">
        <v>2</v>
      </c>
      <c r="F3" s="2"/>
      <c r="G3" s="2" t="s">
        <v>67</v>
      </c>
      <c r="H3" s="2" t="s">
        <v>16</v>
      </c>
      <c r="I3" s="3" t="s">
        <v>17</v>
      </c>
      <c r="K3" s="1" t="s">
        <v>3</v>
      </c>
      <c r="L3" s="2" t="s">
        <v>0</v>
      </c>
      <c r="M3" s="2" t="s">
        <v>1</v>
      </c>
      <c r="N3" s="2" t="s">
        <v>2</v>
      </c>
      <c r="O3" s="2"/>
      <c r="P3" s="2" t="s">
        <v>67</v>
      </c>
      <c r="Q3" s="2" t="s">
        <v>16</v>
      </c>
      <c r="R3" s="3" t="s">
        <v>17</v>
      </c>
    </row>
    <row r="4" spans="2:18" x14ac:dyDescent="0.25">
      <c r="B4" s="63">
        <v>-150</v>
      </c>
      <c r="C4" s="15">
        <v>-118.408203125</v>
      </c>
      <c r="D4" s="15">
        <v>-96.435546875</v>
      </c>
      <c r="E4" s="15">
        <v>-104.67529296875</v>
      </c>
      <c r="F4" s="15"/>
      <c r="G4" s="15">
        <f t="shared" ref="G4:G21" si="0">AVERAGE(C4:E4)</f>
        <v>-106.50634765625</v>
      </c>
      <c r="H4" s="15">
        <f t="shared" ref="H4:H21" si="1">STDEV(C4:E4)</f>
        <v>11.100179125655036</v>
      </c>
      <c r="I4" s="57">
        <f>CONFIDENCE(0.05,H4,5)</f>
        <v>9.7295572080742865</v>
      </c>
      <c r="K4" s="63">
        <v>-150</v>
      </c>
      <c r="L4" s="15">
        <v>-130.615234375</v>
      </c>
      <c r="M4" s="15">
        <v>-120.849609375</v>
      </c>
      <c r="N4" s="15">
        <v>-129.39453125</v>
      </c>
      <c r="O4" s="15"/>
      <c r="P4" s="15">
        <f t="shared" ref="P4:P21" si="2">AVERAGE(L4:N4)</f>
        <v>-126.953125</v>
      </c>
      <c r="Q4" s="15">
        <f t="shared" ref="Q4:Q21" si="3">STDEV(L4:N4)</f>
        <v>5.3209215619392989</v>
      </c>
      <c r="R4" s="57">
        <f>CONFIDENCE(0.05,Q4,5)</f>
        <v>4.6639076856797459</v>
      </c>
    </row>
    <row r="5" spans="2:18" x14ac:dyDescent="0.25">
      <c r="B5" s="16">
        <v>-135</v>
      </c>
      <c r="C5" s="18">
        <v>-92.1630859375</v>
      </c>
      <c r="D5" s="18">
        <v>-74.462890625</v>
      </c>
      <c r="E5" s="18">
        <v>-77.81982421875</v>
      </c>
      <c r="F5" s="18"/>
      <c r="G5" s="18">
        <f t="shared" si="0"/>
        <v>-81.48193359375</v>
      </c>
      <c r="H5" s="18">
        <f t="shared" si="1"/>
        <v>9.4011973881526867</v>
      </c>
      <c r="I5" s="49">
        <f t="shared" ref="I5:I21" si="4">CONFIDENCE(0.05,H5,5)</f>
        <v>8.2403614191255148</v>
      </c>
      <c r="K5" s="16">
        <v>-135</v>
      </c>
      <c r="L5" s="18">
        <v>-99.4873046875</v>
      </c>
      <c r="M5" s="18">
        <v>-94.6044921875</v>
      </c>
      <c r="N5" s="18">
        <v>-98.876953125</v>
      </c>
      <c r="O5" s="18"/>
      <c r="P5" s="18">
        <f t="shared" si="2"/>
        <v>-97.65625</v>
      </c>
      <c r="Q5" s="18">
        <f t="shared" si="3"/>
        <v>2.6604607809696494</v>
      </c>
      <c r="R5" s="49">
        <f t="shared" ref="R5:R21" si="5">CONFIDENCE(0.05,Q5,5)</f>
        <v>2.3319538428398729</v>
      </c>
    </row>
    <row r="6" spans="2:18" x14ac:dyDescent="0.25">
      <c r="B6" s="16">
        <v>-120</v>
      </c>
      <c r="C6" s="18">
        <v>-72.021484375</v>
      </c>
      <c r="D6" s="18">
        <v>-62.8662109375</v>
      </c>
      <c r="E6" s="18">
        <v>-62.8662109375</v>
      </c>
      <c r="F6" s="18"/>
      <c r="G6" s="18">
        <f t="shared" si="0"/>
        <v>-65.91796875</v>
      </c>
      <c r="H6" s="18">
        <f t="shared" si="1"/>
        <v>5.2857995836452556</v>
      </c>
      <c r="I6" s="49">
        <f t="shared" si="4"/>
        <v>4.6331224800353752</v>
      </c>
      <c r="K6" s="16">
        <v>-120</v>
      </c>
      <c r="L6" s="18">
        <v>-80.56640625</v>
      </c>
      <c r="M6" s="18">
        <v>-78.7353515625</v>
      </c>
      <c r="N6" s="18">
        <v>-79.345703125</v>
      </c>
      <c r="O6" s="18"/>
      <c r="P6" s="18">
        <f t="shared" si="2"/>
        <v>-79.549153645833329</v>
      </c>
      <c r="Q6" s="18">
        <f t="shared" si="3"/>
        <v>0.93232741189694002</v>
      </c>
      <c r="R6" s="49">
        <f t="shared" si="5"/>
        <v>0.81720599172509467</v>
      </c>
    </row>
    <row r="7" spans="2:18" x14ac:dyDescent="0.25">
      <c r="B7" s="16">
        <v>-105</v>
      </c>
      <c r="C7" s="18">
        <v>-54.3212890625</v>
      </c>
      <c r="D7" s="18">
        <v>-50.048828125</v>
      </c>
      <c r="E7" s="18">
        <v>-46.9970703125</v>
      </c>
      <c r="F7" s="18"/>
      <c r="G7" s="18">
        <f t="shared" si="0"/>
        <v>-50.455729166666664</v>
      </c>
      <c r="H7" s="18">
        <f t="shared" si="1"/>
        <v>3.6790245198618821</v>
      </c>
      <c r="I7" s="49">
        <f t="shared" si="4"/>
        <v>3.2247479189928741</v>
      </c>
      <c r="K7" s="16">
        <v>-105</v>
      </c>
      <c r="L7" s="18">
        <v>-62.255859375</v>
      </c>
      <c r="M7" s="18">
        <v>-67.138671875</v>
      </c>
      <c r="N7" s="18">
        <v>-60.4248046875</v>
      </c>
      <c r="O7" s="18"/>
      <c r="P7" s="18">
        <f t="shared" si="2"/>
        <v>-63.273111979166664</v>
      </c>
      <c r="Q7" s="18">
        <f t="shared" si="3"/>
        <v>3.470605897874345</v>
      </c>
      <c r="R7" s="49">
        <f t="shared" si="5"/>
        <v>3.0420642989448878</v>
      </c>
    </row>
    <row r="8" spans="2:18" x14ac:dyDescent="0.25">
      <c r="B8" s="16">
        <v>-90</v>
      </c>
      <c r="C8" s="18">
        <v>-42.724609375</v>
      </c>
      <c r="D8" s="18">
        <v>-36.0107421875</v>
      </c>
      <c r="E8" s="18">
        <v>-36.0107421875</v>
      </c>
      <c r="F8" s="18"/>
      <c r="G8" s="18">
        <f t="shared" si="0"/>
        <v>-38.248697916666664</v>
      </c>
      <c r="H8" s="18">
        <f t="shared" si="1"/>
        <v>3.8762530280065208</v>
      </c>
      <c r="I8" s="49">
        <f t="shared" si="4"/>
        <v>3.3976231520259419</v>
      </c>
      <c r="K8" s="16">
        <v>-90</v>
      </c>
      <c r="L8" s="18">
        <v>-45.166015625</v>
      </c>
      <c r="M8" s="18">
        <v>-57.373046875</v>
      </c>
      <c r="N8" s="18">
        <v>-44.5556640625</v>
      </c>
      <c r="O8" s="18"/>
      <c r="P8" s="18">
        <f t="shared" si="2"/>
        <v>-49.031575520833336</v>
      </c>
      <c r="Q8" s="18">
        <f t="shared" si="3"/>
        <v>7.2303693212552433</v>
      </c>
      <c r="R8" s="49">
        <f t="shared" si="5"/>
        <v>6.3375816867736177</v>
      </c>
    </row>
    <row r="9" spans="2:18" x14ac:dyDescent="0.25">
      <c r="B9" s="16">
        <v>-75</v>
      </c>
      <c r="C9" s="18">
        <v>-31.73828125</v>
      </c>
      <c r="D9" s="18">
        <v>-29.296875</v>
      </c>
      <c r="E9" s="18">
        <v>-25.0244140625</v>
      </c>
      <c r="F9" s="18"/>
      <c r="G9" s="18">
        <f t="shared" si="0"/>
        <v>-28.6865234375</v>
      </c>
      <c r="H9" s="18">
        <f t="shared" si="1"/>
        <v>3.3982936784851208</v>
      </c>
      <c r="I9" s="49">
        <f t="shared" si="4"/>
        <v>2.978681008691114</v>
      </c>
      <c r="K9" s="16">
        <v>-75</v>
      </c>
      <c r="L9" s="18">
        <v>-36.62109375</v>
      </c>
      <c r="M9" s="18">
        <v>-43.3349609375</v>
      </c>
      <c r="N9" s="18">
        <v>-32.04345703125</v>
      </c>
      <c r="O9" s="18"/>
      <c r="P9" s="18">
        <f t="shared" si="2"/>
        <v>-37.333170572916664</v>
      </c>
      <c r="Q9" s="18">
        <f t="shared" si="3"/>
        <v>5.6793314014517788</v>
      </c>
      <c r="R9" s="49">
        <f t="shared" si="5"/>
        <v>4.9780619887768696</v>
      </c>
    </row>
    <row r="10" spans="2:18" x14ac:dyDescent="0.25">
      <c r="B10" s="16">
        <v>-60</v>
      </c>
      <c r="C10" s="18">
        <v>-22.5830078125</v>
      </c>
      <c r="D10" s="18">
        <v>-21.3623046875</v>
      </c>
      <c r="E10" s="18">
        <v>-18.9208984375</v>
      </c>
      <c r="F10" s="18"/>
      <c r="G10" s="18">
        <f t="shared" si="0"/>
        <v>-20.955403645833332</v>
      </c>
      <c r="H10" s="18">
        <f t="shared" si="1"/>
        <v>1.86465482379388</v>
      </c>
      <c r="I10" s="49">
        <f t="shared" si="4"/>
        <v>1.6344119834501893</v>
      </c>
      <c r="K10" s="16">
        <v>-60</v>
      </c>
      <c r="L10" s="18">
        <v>-23.8037109375</v>
      </c>
      <c r="M10" s="18">
        <v>-36.62109375</v>
      </c>
      <c r="N10" s="18">
        <v>-25.93994140625</v>
      </c>
      <c r="O10" s="18"/>
      <c r="P10" s="18">
        <f t="shared" si="2"/>
        <v>-28.788248697916668</v>
      </c>
      <c r="Q10" s="18">
        <f t="shared" si="3"/>
        <v>6.867020195205753</v>
      </c>
      <c r="R10" s="49">
        <f t="shared" si="5"/>
        <v>6.0190979876924384</v>
      </c>
    </row>
    <row r="11" spans="2:18" x14ac:dyDescent="0.25">
      <c r="B11" s="16">
        <v>-45</v>
      </c>
      <c r="C11" s="18">
        <v>-16.4794921875</v>
      </c>
      <c r="D11" s="18">
        <v>-12.8173828125</v>
      </c>
      <c r="E11" s="18">
        <v>-12.8173828125</v>
      </c>
      <c r="F11" s="18"/>
      <c r="G11" s="18">
        <f t="shared" si="0"/>
        <v>-14.0380859375</v>
      </c>
      <c r="H11" s="18">
        <f t="shared" si="1"/>
        <v>2.1143198334581021</v>
      </c>
      <c r="I11" s="49">
        <f t="shared" si="4"/>
        <v>1.8532489920141499</v>
      </c>
      <c r="K11" s="16">
        <v>-45</v>
      </c>
      <c r="L11" s="18">
        <v>-20.751953125</v>
      </c>
      <c r="M11" s="18">
        <v>-26.85546875</v>
      </c>
      <c r="N11" s="18">
        <v>-16.78466796875</v>
      </c>
      <c r="O11" s="18"/>
      <c r="P11" s="18">
        <f t="shared" si="2"/>
        <v>-21.464029947916668</v>
      </c>
      <c r="Q11" s="18">
        <f t="shared" si="3"/>
        <v>5.0730215005662807</v>
      </c>
      <c r="R11" s="49">
        <f t="shared" si="5"/>
        <v>4.446617694075977</v>
      </c>
    </row>
    <row r="12" spans="2:18" x14ac:dyDescent="0.25">
      <c r="B12" s="16">
        <v>-30</v>
      </c>
      <c r="C12" s="18">
        <v>-7.9345703125</v>
      </c>
      <c r="D12" s="18">
        <v>-7.9345703125</v>
      </c>
      <c r="E12" s="18">
        <v>-10.07080078125</v>
      </c>
      <c r="F12" s="18"/>
      <c r="G12" s="18">
        <f t="shared" si="0"/>
        <v>-8.6466471354166661</v>
      </c>
      <c r="H12" s="18">
        <f t="shared" si="1"/>
        <v>1.233353236183891</v>
      </c>
      <c r="I12" s="49">
        <f t="shared" si="4"/>
        <v>1.0810619120082525</v>
      </c>
      <c r="K12" s="16">
        <v>-30</v>
      </c>
      <c r="L12" s="18">
        <v>-10.986328125</v>
      </c>
      <c r="M12" s="18">
        <v>-18.310546875</v>
      </c>
      <c r="N12" s="18">
        <v>-12.8173828125</v>
      </c>
      <c r="O12" s="18"/>
      <c r="P12" s="18">
        <f t="shared" si="2"/>
        <v>-14.0380859375</v>
      </c>
      <c r="Q12" s="18">
        <f t="shared" si="3"/>
        <v>3.8116442861318349</v>
      </c>
      <c r="R12" s="49">
        <f t="shared" si="5"/>
        <v>3.3409921334544856</v>
      </c>
    </row>
    <row r="13" spans="2:18" x14ac:dyDescent="0.25">
      <c r="B13" s="16">
        <v>-15</v>
      </c>
      <c r="C13" s="18">
        <v>-3.0517578125</v>
      </c>
      <c r="D13" s="18">
        <v>-4.8828125</v>
      </c>
      <c r="E13" s="18">
        <v>-4.57763671875</v>
      </c>
      <c r="F13" s="18"/>
      <c r="G13" s="18">
        <f t="shared" si="0"/>
        <v>-4.170735677083333</v>
      </c>
      <c r="H13" s="18">
        <f t="shared" si="1"/>
        <v>0.98100288502939337</v>
      </c>
      <c r="I13" s="49">
        <f t="shared" si="4"/>
        <v>0.85987114109891971</v>
      </c>
      <c r="K13" s="16">
        <v>-15</v>
      </c>
      <c r="L13" s="18">
        <v>-6.103515625</v>
      </c>
      <c r="M13" s="18">
        <v>-10.986328125</v>
      </c>
      <c r="N13" s="18">
        <v>-5.4931640625</v>
      </c>
      <c r="O13" s="18"/>
      <c r="P13" s="18">
        <f t="shared" si="2"/>
        <v>-7.527669270833333</v>
      </c>
      <c r="Q13" s="18">
        <f t="shared" si="3"/>
        <v>3.010792762644193</v>
      </c>
      <c r="R13" s="49">
        <f t="shared" si="5"/>
        <v>2.639027721462472</v>
      </c>
    </row>
    <row r="14" spans="2:18" x14ac:dyDescent="0.25">
      <c r="B14" s="16">
        <v>0</v>
      </c>
      <c r="C14" s="18">
        <v>0</v>
      </c>
      <c r="D14" s="18">
        <v>1.8310546875</v>
      </c>
      <c r="E14" s="18">
        <v>2.13623046875</v>
      </c>
      <c r="F14" s="18"/>
      <c r="G14" s="18">
        <f t="shared" si="0"/>
        <v>1.3224283854166667</v>
      </c>
      <c r="H14" s="18">
        <f t="shared" si="1"/>
        <v>1.1553768607178292</v>
      </c>
      <c r="I14" s="49">
        <f t="shared" si="4"/>
        <v>1.0127138612797866</v>
      </c>
      <c r="K14" s="16">
        <v>0</v>
      </c>
      <c r="L14" s="18">
        <v>1.220703125</v>
      </c>
      <c r="M14" s="18">
        <v>-2.44140625</v>
      </c>
      <c r="N14" s="18">
        <v>-0.6103515625</v>
      </c>
      <c r="O14" s="18"/>
      <c r="P14" s="18">
        <f t="shared" si="2"/>
        <v>-0.6103515625</v>
      </c>
      <c r="Q14" s="18">
        <f t="shared" si="3"/>
        <v>1.8310546875</v>
      </c>
      <c r="R14" s="49">
        <f t="shared" si="5"/>
        <v>1.6049607066221581</v>
      </c>
    </row>
    <row r="15" spans="2:18" x14ac:dyDescent="0.25">
      <c r="B15" s="16">
        <v>15</v>
      </c>
      <c r="C15" s="18">
        <v>2.44140625</v>
      </c>
      <c r="D15" s="18">
        <v>5.4931640625</v>
      </c>
      <c r="E15" s="18">
        <v>3.662109375</v>
      </c>
      <c r="F15" s="18"/>
      <c r="G15" s="18">
        <f t="shared" si="0"/>
        <v>3.8655598958333335</v>
      </c>
      <c r="H15" s="18">
        <f t="shared" si="1"/>
        <v>1.5360177480612687</v>
      </c>
      <c r="I15" s="49">
        <f t="shared" si="4"/>
        <v>1.3463541789013824</v>
      </c>
      <c r="K15" s="16">
        <v>15</v>
      </c>
      <c r="L15" s="18">
        <v>9.1552734375</v>
      </c>
      <c r="M15" s="18">
        <v>4.2724609375</v>
      </c>
      <c r="N15" s="18">
        <v>4.2724609375</v>
      </c>
      <c r="O15" s="18"/>
      <c r="P15" s="18">
        <f t="shared" si="2"/>
        <v>5.900065104166667</v>
      </c>
      <c r="Q15" s="18">
        <f t="shared" si="3"/>
        <v>2.81909311127747</v>
      </c>
      <c r="R15" s="49">
        <f t="shared" si="5"/>
        <v>2.470998656018867</v>
      </c>
    </row>
    <row r="16" spans="2:18" x14ac:dyDescent="0.25">
      <c r="B16" s="16">
        <v>30</v>
      </c>
      <c r="C16" s="18">
        <v>9.1552734375</v>
      </c>
      <c r="D16" s="18">
        <v>12.20703125</v>
      </c>
      <c r="E16" s="18">
        <v>10.68115234375</v>
      </c>
      <c r="F16" s="18"/>
      <c r="G16" s="18">
        <f t="shared" si="0"/>
        <v>10.68115234375</v>
      </c>
      <c r="H16" s="18">
        <f t="shared" si="1"/>
        <v>1.52587890625</v>
      </c>
      <c r="I16" s="49">
        <f t="shared" si="4"/>
        <v>1.337467255518465</v>
      </c>
      <c r="K16" s="16">
        <v>30</v>
      </c>
      <c r="L16" s="18">
        <v>11.5966796875</v>
      </c>
      <c r="M16" s="18">
        <v>18.9208984375</v>
      </c>
      <c r="N16" s="18">
        <v>9.46044921875</v>
      </c>
      <c r="O16" s="18"/>
      <c r="P16" s="18">
        <f t="shared" si="2"/>
        <v>13.326009114583334</v>
      </c>
      <c r="Q16" s="18">
        <f t="shared" si="3"/>
        <v>4.9616489250721001</v>
      </c>
      <c r="R16" s="49">
        <f t="shared" si="5"/>
        <v>4.3489971212532614</v>
      </c>
    </row>
    <row r="17" spans="2:18" x14ac:dyDescent="0.25">
      <c r="B17" s="16">
        <v>45</v>
      </c>
      <c r="C17" s="18">
        <v>14.6484375</v>
      </c>
      <c r="D17" s="18">
        <v>15.2587890625</v>
      </c>
      <c r="E17" s="18">
        <v>15.2587890625</v>
      </c>
      <c r="F17" s="18"/>
      <c r="G17" s="18">
        <f t="shared" si="0"/>
        <v>15.055338541666666</v>
      </c>
      <c r="H17" s="18">
        <f t="shared" si="1"/>
        <v>0.35238663890968369</v>
      </c>
      <c r="I17" s="49">
        <f t="shared" si="4"/>
        <v>0.30887483200235832</v>
      </c>
      <c r="K17" s="16">
        <v>45</v>
      </c>
      <c r="L17" s="18">
        <v>14.6484375</v>
      </c>
      <c r="M17" s="18">
        <v>40.283203125</v>
      </c>
      <c r="N17" s="18">
        <v>17.39501953125</v>
      </c>
      <c r="O17" s="18"/>
      <c r="P17" s="18">
        <f t="shared" si="2"/>
        <v>24.10888671875</v>
      </c>
      <c r="Q17" s="18">
        <f t="shared" si="3"/>
        <v>14.074527047851813</v>
      </c>
      <c r="R17" s="49">
        <f t="shared" si="5"/>
        <v>12.336640205396881</v>
      </c>
    </row>
    <row r="18" spans="2:18" x14ac:dyDescent="0.25">
      <c r="B18" s="16">
        <v>60</v>
      </c>
      <c r="C18" s="18">
        <v>23.8037109375</v>
      </c>
      <c r="D18" s="18">
        <v>29.296875</v>
      </c>
      <c r="E18" s="18">
        <v>25.32958984375</v>
      </c>
      <c r="F18" s="18"/>
      <c r="G18" s="18">
        <f t="shared" si="0"/>
        <v>26.143391927083332</v>
      </c>
      <c r="H18" s="18">
        <f t="shared" si="1"/>
        <v>2.8355631235283112</v>
      </c>
      <c r="I18" s="49">
        <f t="shared" si="4"/>
        <v>2.4854349930003017</v>
      </c>
      <c r="K18" s="16">
        <v>60</v>
      </c>
      <c r="L18" s="18">
        <v>26.85546875</v>
      </c>
      <c r="M18" s="18">
        <v>50.6591796875</v>
      </c>
      <c r="N18" s="18">
        <v>26.55029296875</v>
      </c>
      <c r="O18" s="18"/>
      <c r="P18" s="18">
        <f t="shared" si="2"/>
        <v>34.688313802083336</v>
      </c>
      <c r="Q18" s="18">
        <f t="shared" si="3"/>
        <v>13.832017239428229</v>
      </c>
      <c r="R18" s="49">
        <f t="shared" si="5"/>
        <v>12.124074892002701</v>
      </c>
    </row>
    <row r="19" spans="2:18" x14ac:dyDescent="0.25">
      <c r="B19" s="16">
        <v>75</v>
      </c>
      <c r="C19" s="18">
        <v>28.6865234375</v>
      </c>
      <c r="D19" s="18">
        <v>41.50390625</v>
      </c>
      <c r="E19" s="18">
        <v>36.0107421875</v>
      </c>
      <c r="F19" s="18"/>
      <c r="G19" s="18">
        <f t="shared" si="0"/>
        <v>35.400390625</v>
      </c>
      <c r="H19" s="18">
        <f t="shared" si="1"/>
        <v>6.4304527300126582</v>
      </c>
      <c r="I19" s="49">
        <f t="shared" si="4"/>
        <v>5.6364367639683088</v>
      </c>
      <c r="K19" s="16">
        <v>75</v>
      </c>
      <c r="L19" s="18">
        <v>31.73828125</v>
      </c>
      <c r="M19" s="18">
        <v>75.68359375</v>
      </c>
      <c r="N19" s="18">
        <v>37.2314453125</v>
      </c>
      <c r="O19" s="18"/>
      <c r="P19" s="18">
        <f t="shared" si="2"/>
        <v>48.2177734375</v>
      </c>
      <c r="Q19" s="18">
        <f t="shared" si="3"/>
        <v>23.944147028726846</v>
      </c>
      <c r="R19" s="49">
        <f t="shared" si="5"/>
        <v>20.987584585558857</v>
      </c>
    </row>
    <row r="20" spans="2:18" x14ac:dyDescent="0.25">
      <c r="B20" s="16">
        <v>90</v>
      </c>
      <c r="C20" s="18">
        <v>40.8935546875</v>
      </c>
      <c r="D20" s="18">
        <v>50.048828125</v>
      </c>
      <c r="E20" s="18">
        <v>46.38671875</v>
      </c>
      <c r="F20" s="18"/>
      <c r="G20" s="18">
        <f t="shared" si="0"/>
        <v>45.7763671875</v>
      </c>
      <c r="H20" s="18">
        <f t="shared" si="1"/>
        <v>4.6080532441838074</v>
      </c>
      <c r="I20" s="49">
        <f t="shared" si="4"/>
        <v>4.0390625367041491</v>
      </c>
      <c r="K20" s="16">
        <v>90</v>
      </c>
      <c r="L20" s="18">
        <v>44.5556640625</v>
      </c>
      <c r="M20" s="18">
        <v>95.8251953125</v>
      </c>
      <c r="N20" s="18">
        <v>45.47119140625</v>
      </c>
      <c r="O20" s="18"/>
      <c r="P20" s="18">
        <f t="shared" si="2"/>
        <v>61.95068359375</v>
      </c>
      <c r="Q20" s="18">
        <f t="shared" si="3"/>
        <v>29.339758958060422</v>
      </c>
      <c r="R20" s="49">
        <f t="shared" si="5"/>
        <v>25.716960061823631</v>
      </c>
    </row>
    <row r="21" spans="2:18" ht="15.75" thickBot="1" x14ac:dyDescent="0.3">
      <c r="B21" s="20">
        <v>105</v>
      </c>
      <c r="C21" s="51">
        <v>55.5419921875</v>
      </c>
      <c r="D21" s="51">
        <v>73.2421875</v>
      </c>
      <c r="E21" s="51">
        <v>60.4248046875</v>
      </c>
      <c r="F21" s="51"/>
      <c r="G21" s="51">
        <f t="shared" si="0"/>
        <v>63.069661458333336</v>
      </c>
      <c r="H21" s="51">
        <f t="shared" si="1"/>
        <v>9.1417000075931512</v>
      </c>
      <c r="I21" s="52">
        <f t="shared" si="4"/>
        <v>8.0129061158445012</v>
      </c>
      <c r="K21" s="20">
        <v>105</v>
      </c>
      <c r="L21" s="51">
        <v>62.255859375</v>
      </c>
      <c r="M21" s="51">
        <v>128.173828125</v>
      </c>
      <c r="N21" s="51">
        <v>60.11962890625</v>
      </c>
      <c r="O21" s="51"/>
      <c r="P21" s="51">
        <f t="shared" si="2"/>
        <v>83.516438802083329</v>
      </c>
      <c r="Q21" s="51">
        <f t="shared" si="3"/>
        <v>38.689180477335242</v>
      </c>
      <c r="R21" s="52">
        <f t="shared" si="5"/>
        <v>33.911938764819759</v>
      </c>
    </row>
    <row r="22" spans="2:18" ht="15.75" thickBot="1" x14ac:dyDescent="0.3"/>
    <row r="23" spans="2:18" ht="18.75" thickBot="1" x14ac:dyDescent="0.4">
      <c r="B23" s="1" t="s">
        <v>66</v>
      </c>
      <c r="C23" s="23">
        <v>16.8</v>
      </c>
      <c r="D23" s="23">
        <v>17.600000000000001</v>
      </c>
      <c r="E23" s="24">
        <v>22.7</v>
      </c>
      <c r="K23" s="1" t="s">
        <v>66</v>
      </c>
      <c r="L23" s="23">
        <v>16.8</v>
      </c>
      <c r="M23" s="23">
        <v>17.600000000000001</v>
      </c>
      <c r="N23" s="24">
        <v>22.7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01A3-4EF6-40A8-93B2-19014AE61D09}">
  <dimension ref="B1:AJ23"/>
  <sheetViews>
    <sheetView workbookViewId="0">
      <selection activeCell="B2" sqref="B2:C2"/>
    </sheetView>
  </sheetViews>
  <sheetFormatPr baseColWidth="10" defaultRowHeight="15" x14ac:dyDescent="0.25"/>
  <cols>
    <col min="2" max="2" width="12.85546875" customWidth="1"/>
    <col min="19" max="19" width="10.7109375" customWidth="1"/>
    <col min="20" max="20" width="13" customWidth="1"/>
    <col min="33" max="33" width="1.42578125" customWidth="1"/>
  </cols>
  <sheetData>
    <row r="1" spans="2:36" ht="15.75" thickBot="1" x14ac:dyDescent="0.3"/>
    <row r="2" spans="2:36" ht="18.75" thickBot="1" x14ac:dyDescent="0.4">
      <c r="B2" s="37" t="s">
        <v>69</v>
      </c>
      <c r="C2" s="65" t="s">
        <v>70</v>
      </c>
      <c r="D2" s="64"/>
      <c r="T2" s="1" t="s">
        <v>69</v>
      </c>
      <c r="U2" s="3" t="s">
        <v>70</v>
      </c>
      <c r="V2" s="62" t="s">
        <v>68</v>
      </c>
    </row>
    <row r="3" spans="2:36" ht="15.75" thickBot="1" x14ac:dyDescent="0.3">
      <c r="B3" s="1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/>
      <c r="P3" s="2" t="s">
        <v>67</v>
      </c>
      <c r="Q3" s="2" t="s">
        <v>16</v>
      </c>
      <c r="R3" s="3" t="s">
        <v>17</v>
      </c>
      <c r="T3" s="1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10</v>
      </c>
      <c r="AB3" s="2" t="s">
        <v>11</v>
      </c>
      <c r="AC3" s="2" t="s">
        <v>12</v>
      </c>
      <c r="AD3" s="2" t="s">
        <v>13</v>
      </c>
      <c r="AE3" s="2" t="s">
        <v>14</v>
      </c>
      <c r="AF3" s="2" t="s">
        <v>15</v>
      </c>
      <c r="AG3" s="2"/>
      <c r="AH3" s="2" t="s">
        <v>67</v>
      </c>
      <c r="AI3" s="2" t="s">
        <v>16</v>
      </c>
      <c r="AJ3" s="3" t="s">
        <v>17</v>
      </c>
    </row>
    <row r="4" spans="2:36" x14ac:dyDescent="0.25">
      <c r="B4" s="4">
        <v>-150</v>
      </c>
      <c r="C4" s="5">
        <v>-54.23</v>
      </c>
      <c r="D4" s="5">
        <v>-65.05</v>
      </c>
      <c r="E4" s="5">
        <v>-51.86</v>
      </c>
      <c r="F4" s="5">
        <v>-56.48</v>
      </c>
      <c r="G4" s="5">
        <v>-34.450000000000003</v>
      </c>
      <c r="H4" s="5">
        <v>-47.28</v>
      </c>
      <c r="I4" s="5">
        <v>-106.65</v>
      </c>
      <c r="J4" s="5">
        <v>-106.65</v>
      </c>
      <c r="K4" s="5">
        <v>-45.9</v>
      </c>
      <c r="L4" s="5">
        <v>-45.77</v>
      </c>
      <c r="M4" s="5">
        <v>-18.88</v>
      </c>
      <c r="N4" s="5">
        <v>-16.16</v>
      </c>
      <c r="O4" s="5"/>
      <c r="P4" s="5">
        <f>AVERAGE(C4:N4)</f>
        <v>-54.113333333333323</v>
      </c>
      <c r="Q4" s="5">
        <f>STDEV(C4:N4)</f>
        <v>28.44893362223662</v>
      </c>
      <c r="R4" s="6">
        <f>CONFIDENCE(0.05,Q4,10)</f>
        <v>17.632507733424468</v>
      </c>
      <c r="T4" s="4">
        <v>-150</v>
      </c>
      <c r="U4" s="5">
        <v>-59.74</v>
      </c>
      <c r="V4" s="5">
        <v>-80.510000000000005</v>
      </c>
      <c r="W4" s="5">
        <v>-52.69</v>
      </c>
      <c r="X4" s="5">
        <v>-49.07</v>
      </c>
      <c r="Y4" s="5">
        <v>-38.43</v>
      </c>
      <c r="Z4" s="5">
        <v>-46.58</v>
      </c>
      <c r="AA4" s="5">
        <v>-108.59</v>
      </c>
      <c r="AB4" s="5">
        <v>-108.59</v>
      </c>
      <c r="AC4" s="5">
        <v>-55.07</v>
      </c>
      <c r="AD4" s="5">
        <v>-42.72</v>
      </c>
      <c r="AE4" s="5">
        <v>-22.12</v>
      </c>
      <c r="AF4" s="5">
        <v>-15.65</v>
      </c>
      <c r="AG4" s="5"/>
      <c r="AH4" s="5">
        <f>AVERAGE(U4:AF4)</f>
        <v>-56.646666666666675</v>
      </c>
      <c r="AI4" s="5">
        <f>STDEV(U4:AF4)</f>
        <v>29.466079522465172</v>
      </c>
      <c r="AJ4" s="6">
        <f>CONFIDENCE(0.05,AI4,10)</f>
        <v>18.262929709515074</v>
      </c>
    </row>
    <row r="5" spans="2:36" x14ac:dyDescent="0.25">
      <c r="B5" s="4">
        <v>-135</v>
      </c>
      <c r="C5" s="5">
        <v>-40.07</v>
      </c>
      <c r="D5" s="5">
        <v>-49.29</v>
      </c>
      <c r="E5" s="5">
        <v>-39.79</v>
      </c>
      <c r="F5" s="5">
        <v>-44.28</v>
      </c>
      <c r="G5" s="5">
        <v>-27.55</v>
      </c>
      <c r="H5" s="5">
        <v>-36.229999999999997</v>
      </c>
      <c r="I5" s="5">
        <v>-90.56</v>
      </c>
      <c r="J5" s="5">
        <v>-90.56</v>
      </c>
      <c r="K5" s="5">
        <v>-34.71</v>
      </c>
      <c r="L5" s="5">
        <v>-33.6</v>
      </c>
      <c r="M5" s="5">
        <v>-13.98</v>
      </c>
      <c r="N5" s="5">
        <v>-11.07</v>
      </c>
      <c r="O5" s="5"/>
      <c r="P5" s="5">
        <f t="shared" ref="P5:P21" si="0">AVERAGE(C5:N5)</f>
        <v>-42.640833333333333</v>
      </c>
      <c r="Q5" s="5">
        <f t="shared" ref="Q5:Q21" si="1">STDEV(C5:N5)</f>
        <v>25.019547797066544</v>
      </c>
      <c r="R5" s="6">
        <f t="shared" ref="R5:R21" si="2">CONFIDENCE(0.05,Q5,10)</f>
        <v>15.506991435128377</v>
      </c>
      <c r="T5" s="4">
        <v>-135</v>
      </c>
      <c r="U5" s="5">
        <v>-47.89</v>
      </c>
      <c r="V5" s="5">
        <v>-61.2</v>
      </c>
      <c r="W5" s="5">
        <v>-40.32</v>
      </c>
      <c r="X5" s="5">
        <v>-39.61</v>
      </c>
      <c r="Y5" s="5">
        <v>-31.71</v>
      </c>
      <c r="Z5" s="5">
        <v>-36.56</v>
      </c>
      <c r="AA5" s="5">
        <v>-83.38</v>
      </c>
      <c r="AB5" s="5">
        <v>-83.38</v>
      </c>
      <c r="AC5" s="5">
        <v>-41.01</v>
      </c>
      <c r="AD5" s="5">
        <v>-32.340000000000003</v>
      </c>
      <c r="AE5" s="5">
        <v>-17.32</v>
      </c>
      <c r="AF5" s="5">
        <v>-11.62</v>
      </c>
      <c r="AG5" s="5"/>
      <c r="AH5" s="5">
        <f t="shared" ref="AH5:AH21" si="3">AVERAGE(U5:AF5)</f>
        <v>-43.861666666666672</v>
      </c>
      <c r="AI5" s="5">
        <f t="shared" ref="AI5:AI21" si="4">STDEV(U5:AF5)</f>
        <v>22.475655449369828</v>
      </c>
      <c r="AJ5" s="6">
        <f t="shared" ref="AJ5:AJ21" si="5">CONFIDENCE(0.05,AI5,10)</f>
        <v>13.930299595308364</v>
      </c>
    </row>
    <row r="6" spans="2:36" x14ac:dyDescent="0.25">
      <c r="B6" s="4">
        <v>-120</v>
      </c>
      <c r="C6" s="5">
        <v>-32.630000000000003</v>
      </c>
      <c r="D6" s="5">
        <v>-36.86</v>
      </c>
      <c r="E6" s="5">
        <v>-30.5</v>
      </c>
      <c r="F6" s="5">
        <v>-33.840000000000003</v>
      </c>
      <c r="G6" s="5">
        <v>-22.07</v>
      </c>
      <c r="H6" s="5">
        <v>-29.14</v>
      </c>
      <c r="I6" s="5">
        <v>-70.62</v>
      </c>
      <c r="J6" s="5">
        <v>-70.62</v>
      </c>
      <c r="K6" s="5">
        <v>-25.9</v>
      </c>
      <c r="L6" s="5">
        <v>-24.93</v>
      </c>
      <c r="M6" s="5">
        <v>-10.17</v>
      </c>
      <c r="N6" s="5">
        <v>-8.11</v>
      </c>
      <c r="O6" s="5"/>
      <c r="P6" s="5">
        <f t="shared" si="0"/>
        <v>-32.94916666666667</v>
      </c>
      <c r="Q6" s="5">
        <f t="shared" si="1"/>
        <v>19.640196008248594</v>
      </c>
      <c r="R6" s="6">
        <f t="shared" si="2"/>
        <v>12.172895919400355</v>
      </c>
      <c r="T6" s="4">
        <v>-120</v>
      </c>
      <c r="U6" s="5">
        <v>-36.82</v>
      </c>
      <c r="V6" s="5">
        <v>-45.92</v>
      </c>
      <c r="W6" s="5">
        <v>-31.28</v>
      </c>
      <c r="X6" s="5">
        <v>-35.14</v>
      </c>
      <c r="Y6" s="5">
        <v>-24.77</v>
      </c>
      <c r="Z6" s="5">
        <v>-29.15</v>
      </c>
      <c r="AA6" s="5">
        <v>-68.489999999999995</v>
      </c>
      <c r="AB6" s="5">
        <v>-68.489999999999995</v>
      </c>
      <c r="AC6" s="5">
        <v>-30.33</v>
      </c>
      <c r="AD6" s="5">
        <v>-25.2</v>
      </c>
      <c r="AE6" s="5">
        <v>-11.96</v>
      </c>
      <c r="AF6" s="5">
        <v>-8.6199999999999992</v>
      </c>
      <c r="AG6" s="5"/>
      <c r="AH6" s="5">
        <f t="shared" si="3"/>
        <v>-34.680833333333332</v>
      </c>
      <c r="AI6" s="5">
        <f t="shared" si="4"/>
        <v>18.736995227397454</v>
      </c>
      <c r="AJ6" s="6">
        <f t="shared" si="5"/>
        <v>11.613096562255217</v>
      </c>
    </row>
    <row r="7" spans="2:36" x14ac:dyDescent="0.25">
      <c r="B7" s="4">
        <v>-105</v>
      </c>
      <c r="C7" s="5">
        <v>-23.5</v>
      </c>
      <c r="D7" s="5">
        <v>-27.17</v>
      </c>
      <c r="E7" s="5">
        <v>-23.52</v>
      </c>
      <c r="F7" s="5">
        <v>-27.59</v>
      </c>
      <c r="G7" s="5">
        <v>-18.11</v>
      </c>
      <c r="H7" s="5">
        <v>-23.45</v>
      </c>
      <c r="I7" s="5">
        <v>-52.71</v>
      </c>
      <c r="J7" s="5">
        <v>-52.71</v>
      </c>
      <c r="K7" s="5">
        <v>-18.79</v>
      </c>
      <c r="L7" s="5">
        <v>-17.84</v>
      </c>
      <c r="M7" s="5">
        <v>-7.06</v>
      </c>
      <c r="N7" s="5">
        <v>-5.47</v>
      </c>
      <c r="O7" s="5"/>
      <c r="P7" s="5">
        <f t="shared" si="0"/>
        <v>-24.826666666666668</v>
      </c>
      <c r="Q7" s="5">
        <f t="shared" si="1"/>
        <v>14.752977716893342</v>
      </c>
      <c r="R7" s="6">
        <f t="shared" si="2"/>
        <v>9.1438223006303847</v>
      </c>
      <c r="T7" s="4">
        <v>-105</v>
      </c>
      <c r="U7" s="5">
        <v>-28.86</v>
      </c>
      <c r="V7" s="5">
        <v>-33.32</v>
      </c>
      <c r="W7" s="5">
        <v>-24.85</v>
      </c>
      <c r="X7" s="5">
        <v>-28.23</v>
      </c>
      <c r="Y7" s="5">
        <v>-21.23</v>
      </c>
      <c r="Z7" s="5">
        <v>-23.61</v>
      </c>
      <c r="AA7" s="5">
        <v>-52.95</v>
      </c>
      <c r="AB7" s="5">
        <v>-52.95</v>
      </c>
      <c r="AC7" s="5">
        <v>-22.05</v>
      </c>
      <c r="AD7" s="5">
        <v>-18.55</v>
      </c>
      <c r="AE7" s="5">
        <v>-8.39</v>
      </c>
      <c r="AF7" s="5">
        <v>-6.15</v>
      </c>
      <c r="AG7" s="5"/>
      <c r="AH7" s="5">
        <f t="shared" si="3"/>
        <v>-26.761666666666667</v>
      </c>
      <c r="AI7" s="5">
        <f t="shared" si="4"/>
        <v>14.514586289368197</v>
      </c>
      <c r="AJ7" s="6">
        <f t="shared" si="5"/>
        <v>8.9960684781063058</v>
      </c>
    </row>
    <row r="8" spans="2:36" x14ac:dyDescent="0.25">
      <c r="B8" s="4">
        <v>-90</v>
      </c>
      <c r="C8" s="5">
        <v>-18.760000000000002</v>
      </c>
      <c r="D8" s="5">
        <v>-19.73</v>
      </c>
      <c r="E8" s="5">
        <v>-18.149999999999999</v>
      </c>
      <c r="F8" s="5">
        <v>-20.92</v>
      </c>
      <c r="G8" s="5">
        <v>-14.91</v>
      </c>
      <c r="H8" s="5">
        <v>-18.97</v>
      </c>
      <c r="I8" s="5">
        <v>-42.13</v>
      </c>
      <c r="J8" s="5">
        <v>-42.13</v>
      </c>
      <c r="K8" s="5">
        <v>-13.4</v>
      </c>
      <c r="L8" s="5">
        <v>-12.89</v>
      </c>
      <c r="M8" s="5">
        <v>-4.5199999999999996</v>
      </c>
      <c r="N8" s="5">
        <v>-3.48</v>
      </c>
      <c r="O8" s="5"/>
      <c r="P8" s="5">
        <f t="shared" si="0"/>
        <v>-19.165833333333335</v>
      </c>
      <c r="Q8" s="5">
        <f t="shared" si="1"/>
        <v>12.100432342639163</v>
      </c>
      <c r="R8" s="6">
        <f t="shared" si="2"/>
        <v>7.4997878547051995</v>
      </c>
      <c r="T8" s="4">
        <v>-90</v>
      </c>
      <c r="U8" s="5">
        <v>-23.99</v>
      </c>
      <c r="V8" s="5">
        <v>-25.3</v>
      </c>
      <c r="W8" s="5">
        <v>-19.23</v>
      </c>
      <c r="X8" s="5">
        <v>-22.13</v>
      </c>
      <c r="Y8" s="5">
        <v>-17.34</v>
      </c>
      <c r="Z8" s="5">
        <v>-18.97</v>
      </c>
      <c r="AA8" s="5">
        <v>-42.28</v>
      </c>
      <c r="AB8" s="5">
        <v>-42.28</v>
      </c>
      <c r="AC8" s="5">
        <v>-16</v>
      </c>
      <c r="AD8" s="5">
        <v>-14.55</v>
      </c>
      <c r="AE8" s="5">
        <v>-5.58</v>
      </c>
      <c r="AF8" s="5">
        <v>-4</v>
      </c>
      <c r="AG8" s="5"/>
      <c r="AH8" s="5">
        <f t="shared" si="3"/>
        <v>-20.970833333333335</v>
      </c>
      <c r="AI8" s="5">
        <f t="shared" si="4"/>
        <v>11.864392455298047</v>
      </c>
      <c r="AJ8" s="6">
        <f t="shared" si="5"/>
        <v>7.3534915051054472</v>
      </c>
    </row>
    <row r="9" spans="2:36" x14ac:dyDescent="0.25">
      <c r="B9" s="4">
        <v>-75</v>
      </c>
      <c r="C9" s="5">
        <v>-14.63</v>
      </c>
      <c r="D9" s="5">
        <v>-13.59</v>
      </c>
      <c r="E9" s="5">
        <v>-13.46</v>
      </c>
      <c r="F9" s="5">
        <v>-16.54</v>
      </c>
      <c r="G9" s="5">
        <v>-12.24</v>
      </c>
      <c r="H9" s="5">
        <v>-15.27</v>
      </c>
      <c r="I9" s="5">
        <v>-31.45</v>
      </c>
      <c r="J9" s="5">
        <v>-31.45</v>
      </c>
      <c r="K9" s="5">
        <v>-9</v>
      </c>
      <c r="L9" s="5">
        <v>-9</v>
      </c>
      <c r="M9" s="5">
        <v>-2.39</v>
      </c>
      <c r="N9" s="5">
        <v>-1.83</v>
      </c>
      <c r="O9" s="5"/>
      <c r="P9" s="5">
        <f t="shared" si="0"/>
        <v>-14.237499999999999</v>
      </c>
      <c r="Q9" s="5">
        <f t="shared" si="1"/>
        <v>9.3090758500410882</v>
      </c>
      <c r="R9" s="6">
        <f t="shared" si="2"/>
        <v>5.769718967201829</v>
      </c>
      <c r="T9" s="4">
        <v>-75</v>
      </c>
      <c r="U9" s="5">
        <v>-17.809999999999999</v>
      </c>
      <c r="V9" s="5">
        <v>-18.04</v>
      </c>
      <c r="W9" s="5">
        <v>-14.13</v>
      </c>
      <c r="X9" s="5">
        <v>-18.09</v>
      </c>
      <c r="Y9" s="5">
        <v>-15.53</v>
      </c>
      <c r="Z9" s="5">
        <v>-15.4</v>
      </c>
      <c r="AA9" s="5">
        <v>-31.41</v>
      </c>
      <c r="AB9" s="5">
        <v>-31.41</v>
      </c>
      <c r="AC9" s="5">
        <v>-11.15</v>
      </c>
      <c r="AD9" s="5">
        <v>-10.15</v>
      </c>
      <c r="AE9" s="5">
        <v>-3.09</v>
      </c>
      <c r="AF9" s="5">
        <v>-2.19</v>
      </c>
      <c r="AG9" s="5"/>
      <c r="AH9" s="5">
        <f t="shared" si="3"/>
        <v>-15.700000000000001</v>
      </c>
      <c r="AI9" s="5">
        <f t="shared" si="4"/>
        <v>9.0697749796683578</v>
      </c>
      <c r="AJ9" s="6">
        <f t="shared" si="5"/>
        <v>5.6214014765186526</v>
      </c>
    </row>
    <row r="10" spans="2:36" x14ac:dyDescent="0.25">
      <c r="B10" s="4">
        <v>-60</v>
      </c>
      <c r="C10" s="5">
        <v>-9.7200000000000006</v>
      </c>
      <c r="D10" s="5">
        <v>-8.2799999999999994</v>
      </c>
      <c r="E10" s="5">
        <v>-9.76</v>
      </c>
      <c r="F10" s="5">
        <v>-12.68</v>
      </c>
      <c r="G10" s="5">
        <v>-10.14</v>
      </c>
      <c r="H10" s="5">
        <v>-12.13</v>
      </c>
      <c r="I10" s="5">
        <v>-22.58</v>
      </c>
      <c r="J10" s="5">
        <v>-22.58</v>
      </c>
      <c r="K10" s="5">
        <v>-5.42</v>
      </c>
      <c r="L10" s="5">
        <v>-5.53</v>
      </c>
      <c r="M10" s="5">
        <v>0.02</v>
      </c>
      <c r="N10" s="5">
        <v>-0.34</v>
      </c>
      <c r="O10" s="5"/>
      <c r="P10" s="5">
        <f t="shared" si="0"/>
        <v>-9.9283333333333328</v>
      </c>
      <c r="Q10" s="5">
        <f t="shared" si="1"/>
        <v>7.1729147534740756</v>
      </c>
      <c r="R10" s="6">
        <f t="shared" si="2"/>
        <v>4.4457369313473301</v>
      </c>
      <c r="T10" s="4">
        <v>-60</v>
      </c>
      <c r="U10" s="5">
        <v>-13.48</v>
      </c>
      <c r="V10" s="5">
        <v>-11.23</v>
      </c>
      <c r="W10" s="5">
        <v>-10.220000000000001</v>
      </c>
      <c r="X10" s="5">
        <v>-14.35</v>
      </c>
      <c r="Y10" s="5">
        <v>-12.59</v>
      </c>
      <c r="Z10" s="5">
        <v>-12.18</v>
      </c>
      <c r="AA10" s="5">
        <v>-23.16</v>
      </c>
      <c r="AB10" s="5">
        <v>-23.16</v>
      </c>
      <c r="AC10" s="5">
        <v>-6.87</v>
      </c>
      <c r="AD10" s="5">
        <v>-6.52</v>
      </c>
      <c r="AE10" s="5">
        <v>-0.75</v>
      </c>
      <c r="AF10" s="5">
        <v>-0.74</v>
      </c>
      <c r="AG10" s="5"/>
      <c r="AH10" s="5">
        <f t="shared" si="3"/>
        <v>-11.270833333333336</v>
      </c>
      <c r="AI10" s="5">
        <f t="shared" si="4"/>
        <v>7.1621675976599164</v>
      </c>
      <c r="AJ10" s="6">
        <f t="shared" si="5"/>
        <v>4.4390758975623106</v>
      </c>
    </row>
    <row r="11" spans="2:36" x14ac:dyDescent="0.25">
      <c r="B11" s="4">
        <v>-45</v>
      </c>
      <c r="C11" s="5">
        <v>-6.38</v>
      </c>
      <c r="D11" s="5">
        <v>-3.55</v>
      </c>
      <c r="E11" s="5">
        <v>-6.49</v>
      </c>
      <c r="F11" s="5">
        <v>-9.3000000000000007</v>
      </c>
      <c r="G11" s="5">
        <v>-8.2100000000000009</v>
      </c>
      <c r="H11" s="5">
        <v>-9.3000000000000007</v>
      </c>
      <c r="I11" s="5">
        <v>-18.190000000000001</v>
      </c>
      <c r="J11" s="5">
        <v>-18.190000000000001</v>
      </c>
      <c r="K11" s="5">
        <v>-2.34</v>
      </c>
      <c r="L11" s="5">
        <v>-2.6</v>
      </c>
      <c r="M11" s="5">
        <v>2.57</v>
      </c>
      <c r="N11" s="5">
        <v>0.95</v>
      </c>
      <c r="O11" s="5"/>
      <c r="P11" s="5">
        <f t="shared" si="0"/>
        <v>-6.7525000000000004</v>
      </c>
      <c r="Q11" s="5">
        <f t="shared" si="1"/>
        <v>6.5376616962447258</v>
      </c>
      <c r="R11" s="6">
        <f t="shared" si="2"/>
        <v>4.0520102422202928</v>
      </c>
      <c r="T11" s="4">
        <v>-45</v>
      </c>
      <c r="U11" s="5">
        <v>-8.66</v>
      </c>
      <c r="V11" s="5">
        <v>-6.4</v>
      </c>
      <c r="W11" s="5">
        <v>-6.84</v>
      </c>
      <c r="X11" s="5">
        <v>-10.75</v>
      </c>
      <c r="Y11" s="5">
        <v>-10.24</v>
      </c>
      <c r="Z11" s="5">
        <v>-9.66</v>
      </c>
      <c r="AA11" s="5">
        <v>-15.35</v>
      </c>
      <c r="AB11" s="5">
        <v>-15.35</v>
      </c>
      <c r="AC11" s="5">
        <v>-3.09</v>
      </c>
      <c r="AD11" s="5">
        <v>-3.24</v>
      </c>
      <c r="AE11" s="5">
        <v>2.2599999999999998</v>
      </c>
      <c r="AF11" s="5">
        <v>0.79</v>
      </c>
      <c r="AG11" s="5"/>
      <c r="AH11" s="5">
        <f t="shared" si="3"/>
        <v>-7.2108333333333308</v>
      </c>
      <c r="AI11" s="5">
        <f t="shared" si="4"/>
        <v>5.637100251230617</v>
      </c>
      <c r="AJ11" s="6">
        <f t="shared" si="5"/>
        <v>3.4938467323155318</v>
      </c>
    </row>
    <row r="12" spans="2:36" x14ac:dyDescent="0.25">
      <c r="B12" s="4">
        <v>-30</v>
      </c>
      <c r="C12" s="5">
        <v>-2.79</v>
      </c>
      <c r="D12" s="5">
        <v>0.86</v>
      </c>
      <c r="E12" s="5">
        <v>-3.42</v>
      </c>
      <c r="F12" s="5">
        <v>-6.06</v>
      </c>
      <c r="G12" s="5">
        <v>-6.48</v>
      </c>
      <c r="H12" s="5">
        <v>-6.29</v>
      </c>
      <c r="I12" s="5">
        <v>-8.35</v>
      </c>
      <c r="J12" s="5">
        <v>-8.35</v>
      </c>
      <c r="K12" s="5">
        <v>0.49</v>
      </c>
      <c r="L12" s="5">
        <v>-0.26</v>
      </c>
      <c r="M12" s="5">
        <v>5.63</v>
      </c>
      <c r="N12" s="5">
        <v>2.27</v>
      </c>
      <c r="O12" s="5"/>
      <c r="P12" s="5">
        <f t="shared" si="0"/>
        <v>-2.7291666666666661</v>
      </c>
      <c r="Q12" s="5">
        <f t="shared" si="1"/>
        <v>4.5299055947083158</v>
      </c>
      <c r="R12" s="6">
        <f t="shared" si="2"/>
        <v>2.8076129844088542</v>
      </c>
      <c r="T12" s="4">
        <v>-30</v>
      </c>
      <c r="U12" s="5">
        <v>-4.95</v>
      </c>
      <c r="V12" s="5">
        <v>-0.89</v>
      </c>
      <c r="W12" s="5">
        <v>-3.82</v>
      </c>
      <c r="X12" s="5">
        <v>-6.99</v>
      </c>
      <c r="Y12" s="5">
        <v>-8.11</v>
      </c>
      <c r="Z12" s="5">
        <v>-6.94</v>
      </c>
      <c r="AA12" s="5">
        <v>-7.56</v>
      </c>
      <c r="AB12" s="5">
        <v>-7.56</v>
      </c>
      <c r="AC12" s="5">
        <v>0.12</v>
      </c>
      <c r="AD12" s="5">
        <v>-0.24</v>
      </c>
      <c r="AE12" s="5">
        <v>5.28</v>
      </c>
      <c r="AF12" s="5">
        <v>2.2400000000000002</v>
      </c>
      <c r="AG12" s="5"/>
      <c r="AH12" s="5">
        <f t="shared" si="3"/>
        <v>-3.2850000000000001</v>
      </c>
      <c r="AI12" s="5">
        <f t="shared" si="4"/>
        <v>4.4768424343300479</v>
      </c>
      <c r="AJ12" s="6">
        <f t="shared" si="5"/>
        <v>2.7747247012080236</v>
      </c>
    </row>
    <row r="13" spans="2:36" x14ac:dyDescent="0.25">
      <c r="B13" s="4">
        <v>-15</v>
      </c>
      <c r="C13" s="5">
        <v>0.64</v>
      </c>
      <c r="D13" s="5">
        <v>5.3</v>
      </c>
      <c r="E13" s="5">
        <v>-0.98</v>
      </c>
      <c r="F13" s="5">
        <v>-3.23</v>
      </c>
      <c r="G13" s="5">
        <v>-4.9400000000000004</v>
      </c>
      <c r="H13" s="5">
        <v>-2.9</v>
      </c>
      <c r="I13" s="5">
        <v>-0.8</v>
      </c>
      <c r="J13" s="5">
        <v>-0.8</v>
      </c>
      <c r="K13" s="5">
        <v>4.03</v>
      </c>
      <c r="L13" s="5">
        <v>2.4500000000000002</v>
      </c>
      <c r="M13" s="5">
        <v>9.61</v>
      </c>
      <c r="N13" s="5">
        <v>4.7699999999999996</v>
      </c>
      <c r="O13" s="5"/>
      <c r="P13" s="5">
        <f t="shared" si="0"/>
        <v>1.0958333333333332</v>
      </c>
      <c r="Q13" s="5">
        <f t="shared" si="1"/>
        <v>4.2311044299295775</v>
      </c>
      <c r="R13" s="6">
        <f t="shared" si="2"/>
        <v>2.6224175068321753</v>
      </c>
      <c r="T13" s="4">
        <v>-15</v>
      </c>
      <c r="U13" s="5">
        <v>-1.17</v>
      </c>
      <c r="V13" s="5">
        <v>4.42</v>
      </c>
      <c r="W13" s="5">
        <v>-1.23</v>
      </c>
      <c r="X13" s="5">
        <v>-3.97</v>
      </c>
      <c r="Y13" s="5">
        <v>-5.81</v>
      </c>
      <c r="Z13" s="5">
        <v>-3.35</v>
      </c>
      <c r="AA13" s="5">
        <v>-0.41</v>
      </c>
      <c r="AB13" s="5">
        <v>-0.41</v>
      </c>
      <c r="AC13" s="5">
        <v>3.35</v>
      </c>
      <c r="AD13" s="5">
        <v>1.8</v>
      </c>
      <c r="AE13" s="5">
        <v>9.23</v>
      </c>
      <c r="AF13" s="5">
        <v>4.79</v>
      </c>
      <c r="AG13" s="5"/>
      <c r="AH13" s="5">
        <f t="shared" si="3"/>
        <v>0.60333333333333339</v>
      </c>
      <c r="AI13" s="5">
        <f t="shared" si="4"/>
        <v>4.2823662391323563</v>
      </c>
      <c r="AJ13" s="6">
        <f t="shared" si="5"/>
        <v>2.6541893215230021</v>
      </c>
    </row>
    <row r="14" spans="2:36" x14ac:dyDescent="0.25">
      <c r="B14" s="4">
        <v>0</v>
      </c>
      <c r="C14" s="5">
        <v>4.34</v>
      </c>
      <c r="D14" s="5">
        <v>10.24</v>
      </c>
      <c r="E14" s="5">
        <v>1.64</v>
      </c>
      <c r="F14" s="5">
        <v>-0.35</v>
      </c>
      <c r="G14" s="5">
        <v>-3.44</v>
      </c>
      <c r="H14" s="5">
        <v>0.15</v>
      </c>
      <c r="I14" s="5">
        <v>6.73</v>
      </c>
      <c r="J14" s="5">
        <v>6.73</v>
      </c>
      <c r="K14" s="5">
        <v>7.99</v>
      </c>
      <c r="L14" s="5">
        <v>5.32</v>
      </c>
      <c r="M14" s="5">
        <v>15.32</v>
      </c>
      <c r="N14" s="5">
        <v>6.73</v>
      </c>
      <c r="O14" s="5"/>
      <c r="P14" s="5">
        <f t="shared" si="0"/>
        <v>5.1166666666666671</v>
      </c>
      <c r="Q14" s="5">
        <f t="shared" si="1"/>
        <v>5.1072289824118791</v>
      </c>
      <c r="R14" s="6">
        <f t="shared" si="2"/>
        <v>3.1654351521407627</v>
      </c>
      <c r="T14" s="4">
        <v>0</v>
      </c>
      <c r="U14" s="5">
        <v>2.91</v>
      </c>
      <c r="V14" s="5">
        <v>9.1</v>
      </c>
      <c r="W14" s="5">
        <v>1.47</v>
      </c>
      <c r="X14" s="5">
        <v>-0.74</v>
      </c>
      <c r="Y14" s="5">
        <v>-3.61</v>
      </c>
      <c r="Z14" s="5">
        <v>-0.9</v>
      </c>
      <c r="AA14" s="5">
        <v>6.77</v>
      </c>
      <c r="AB14" s="5">
        <v>6.77</v>
      </c>
      <c r="AC14" s="5">
        <v>7.2</v>
      </c>
      <c r="AD14" s="5">
        <v>5.51</v>
      </c>
      <c r="AE14" s="5">
        <v>14.02</v>
      </c>
      <c r="AF14" s="5">
        <v>6.91</v>
      </c>
      <c r="AG14" s="5"/>
      <c r="AH14" s="5">
        <f t="shared" si="3"/>
        <v>4.6174999999999997</v>
      </c>
      <c r="AI14" s="5">
        <f t="shared" si="4"/>
        <v>4.9556893383445475</v>
      </c>
      <c r="AJ14" s="6">
        <f t="shared" si="5"/>
        <v>3.0715116335506294</v>
      </c>
    </row>
    <row r="15" spans="2:36" x14ac:dyDescent="0.25">
      <c r="B15" s="4">
        <v>15</v>
      </c>
      <c r="C15" s="5">
        <v>8.6199999999999992</v>
      </c>
      <c r="D15" s="5">
        <v>15.88</v>
      </c>
      <c r="E15" s="5">
        <v>4.24</v>
      </c>
      <c r="F15" s="5">
        <v>3.08</v>
      </c>
      <c r="G15" s="5">
        <v>-1.97</v>
      </c>
      <c r="H15" s="5">
        <v>2.87</v>
      </c>
      <c r="I15" s="5">
        <v>14.27</v>
      </c>
      <c r="J15" s="5">
        <v>14.27</v>
      </c>
      <c r="K15" s="5">
        <v>12.12</v>
      </c>
      <c r="L15" s="5">
        <v>8.14</v>
      </c>
      <c r="M15" s="5">
        <v>18.89</v>
      </c>
      <c r="N15" s="5">
        <v>9.1999999999999993</v>
      </c>
      <c r="O15" s="5"/>
      <c r="P15" s="5">
        <f t="shared" si="0"/>
        <v>9.1341666666666672</v>
      </c>
      <c r="Q15" s="5">
        <f t="shared" si="1"/>
        <v>6.2286471000506749</v>
      </c>
      <c r="R15" s="6">
        <f t="shared" si="2"/>
        <v>3.8604845305896207</v>
      </c>
      <c r="T15" s="4">
        <v>15</v>
      </c>
      <c r="U15" s="5">
        <v>7.14</v>
      </c>
      <c r="V15" s="5">
        <v>15.13</v>
      </c>
      <c r="W15" s="5">
        <v>4.21</v>
      </c>
      <c r="X15" s="5">
        <v>2.95</v>
      </c>
      <c r="Y15" s="5">
        <v>-1.36</v>
      </c>
      <c r="Z15" s="5">
        <v>1.78</v>
      </c>
      <c r="AA15" s="5">
        <v>14.02</v>
      </c>
      <c r="AB15" s="5">
        <v>14.02</v>
      </c>
      <c r="AC15" s="5">
        <v>10.67</v>
      </c>
      <c r="AD15" s="5">
        <v>8.92</v>
      </c>
      <c r="AE15" s="5">
        <v>18.16</v>
      </c>
      <c r="AF15" s="5">
        <v>8.43</v>
      </c>
      <c r="AG15" s="5"/>
      <c r="AH15" s="5">
        <f t="shared" si="3"/>
        <v>8.6724999999999994</v>
      </c>
      <c r="AI15" s="5">
        <f t="shared" si="4"/>
        <v>6.001368215211051</v>
      </c>
      <c r="AJ15" s="6">
        <f t="shared" si="5"/>
        <v>3.7196182068183012</v>
      </c>
    </row>
    <row r="16" spans="2:36" x14ac:dyDescent="0.25">
      <c r="B16" s="4">
        <v>30</v>
      </c>
      <c r="C16" s="5">
        <v>12.2</v>
      </c>
      <c r="D16" s="5">
        <v>21.65</v>
      </c>
      <c r="E16" s="5">
        <v>6.49</v>
      </c>
      <c r="F16" s="5">
        <v>6.08</v>
      </c>
      <c r="G16" s="5">
        <v>-0.24</v>
      </c>
      <c r="H16" s="5">
        <v>5.74</v>
      </c>
      <c r="I16" s="5">
        <v>21.11</v>
      </c>
      <c r="J16" s="5">
        <v>21.11</v>
      </c>
      <c r="K16" s="5">
        <v>14.91</v>
      </c>
      <c r="L16" s="5">
        <v>10.9</v>
      </c>
      <c r="M16" s="5">
        <v>22.55</v>
      </c>
      <c r="N16" s="5">
        <v>10.57</v>
      </c>
      <c r="O16" s="5"/>
      <c r="P16" s="5">
        <f t="shared" si="0"/>
        <v>12.755833333333333</v>
      </c>
      <c r="Q16" s="5">
        <f t="shared" si="1"/>
        <v>7.5662437640463125</v>
      </c>
      <c r="R16" s="6">
        <f t="shared" si="2"/>
        <v>4.6895202981612707</v>
      </c>
      <c r="T16" s="4">
        <v>30</v>
      </c>
      <c r="U16" s="5">
        <v>11.85</v>
      </c>
      <c r="V16" s="5">
        <v>20.45</v>
      </c>
      <c r="W16" s="5">
        <v>6.87</v>
      </c>
      <c r="X16" s="5">
        <v>6.99</v>
      </c>
      <c r="Y16" s="5">
        <v>1.0900000000000001</v>
      </c>
      <c r="Z16" s="5">
        <v>5.57</v>
      </c>
      <c r="AA16" s="5">
        <v>21.52</v>
      </c>
      <c r="AB16" s="5">
        <v>21.52</v>
      </c>
      <c r="AC16" s="5">
        <v>14.3</v>
      </c>
      <c r="AD16" s="5">
        <v>12.06</v>
      </c>
      <c r="AE16" s="5">
        <v>22.73</v>
      </c>
      <c r="AF16" s="5">
        <v>11.3</v>
      </c>
      <c r="AG16" s="5"/>
      <c r="AH16" s="5">
        <f t="shared" si="3"/>
        <v>13.020833333333334</v>
      </c>
      <c r="AI16" s="5">
        <f t="shared" si="4"/>
        <v>7.216692088274911</v>
      </c>
      <c r="AJ16" s="6">
        <f t="shared" si="5"/>
        <v>4.472869905984421</v>
      </c>
    </row>
    <row r="17" spans="2:36" x14ac:dyDescent="0.25">
      <c r="B17" s="4">
        <v>45</v>
      </c>
      <c r="C17" s="5">
        <v>16.61</v>
      </c>
      <c r="D17" s="5">
        <v>26.66</v>
      </c>
      <c r="E17" s="5">
        <v>9.19</v>
      </c>
      <c r="F17" s="5">
        <v>10.71</v>
      </c>
      <c r="G17" s="5">
        <v>1.3</v>
      </c>
      <c r="H17" s="5">
        <v>8.9700000000000006</v>
      </c>
      <c r="I17" s="5">
        <v>28.49</v>
      </c>
      <c r="J17" s="5">
        <v>28.49</v>
      </c>
      <c r="K17" s="5">
        <v>18.649999999999999</v>
      </c>
      <c r="L17" s="5">
        <v>14.16</v>
      </c>
      <c r="M17" s="5">
        <v>26.72</v>
      </c>
      <c r="N17" s="5">
        <v>13.04</v>
      </c>
      <c r="O17" s="5"/>
      <c r="P17" s="5">
        <f t="shared" si="0"/>
        <v>16.915833333333332</v>
      </c>
      <c r="Q17" s="5">
        <f t="shared" si="1"/>
        <v>8.9944532992014086</v>
      </c>
      <c r="R17" s="6">
        <f t="shared" si="2"/>
        <v>5.5747174731404057</v>
      </c>
      <c r="T17" s="4">
        <v>45</v>
      </c>
      <c r="U17" s="5">
        <v>14.96</v>
      </c>
      <c r="V17" s="5">
        <v>26.31</v>
      </c>
      <c r="W17" s="5">
        <v>10.39</v>
      </c>
      <c r="X17" s="5">
        <v>11.79</v>
      </c>
      <c r="Y17" s="5">
        <v>4.24</v>
      </c>
      <c r="Z17" s="5">
        <v>8.49</v>
      </c>
      <c r="AA17" s="5">
        <v>31.74</v>
      </c>
      <c r="AB17" s="5">
        <v>31.74</v>
      </c>
      <c r="AC17" s="5">
        <v>19.010000000000002</v>
      </c>
      <c r="AD17" s="5">
        <v>14.87</v>
      </c>
      <c r="AE17" s="5">
        <v>27.24</v>
      </c>
      <c r="AF17" s="5">
        <v>13.96</v>
      </c>
      <c r="AG17" s="5"/>
      <c r="AH17" s="5">
        <f t="shared" si="3"/>
        <v>17.895</v>
      </c>
      <c r="AI17" s="5">
        <f t="shared" si="4"/>
        <v>9.2663158315972041</v>
      </c>
      <c r="AJ17" s="6">
        <f t="shared" si="5"/>
        <v>5.7432165201890584</v>
      </c>
    </row>
    <row r="18" spans="2:36" x14ac:dyDescent="0.25">
      <c r="B18" s="4">
        <v>60</v>
      </c>
      <c r="C18" s="5">
        <v>21.72</v>
      </c>
      <c r="D18" s="5">
        <v>32.9</v>
      </c>
      <c r="E18" s="5">
        <v>12</v>
      </c>
      <c r="F18" s="5">
        <v>14.07</v>
      </c>
      <c r="G18" s="5">
        <v>4.17</v>
      </c>
      <c r="H18" s="5">
        <v>13.09</v>
      </c>
      <c r="I18" s="5">
        <v>37.28</v>
      </c>
      <c r="J18" s="5">
        <v>37.28</v>
      </c>
      <c r="K18" s="5">
        <v>23.77</v>
      </c>
      <c r="L18" s="5">
        <v>17.82</v>
      </c>
      <c r="M18" s="5">
        <v>28.18</v>
      </c>
      <c r="N18" s="5">
        <v>15.36</v>
      </c>
      <c r="O18" s="5"/>
      <c r="P18" s="5">
        <f t="shared" si="0"/>
        <v>21.470000000000002</v>
      </c>
      <c r="Q18" s="5">
        <f t="shared" si="1"/>
        <v>10.64101669783655</v>
      </c>
      <c r="R18" s="6">
        <f t="shared" si="2"/>
        <v>6.5952492879889819</v>
      </c>
      <c r="T18" s="4">
        <v>60</v>
      </c>
      <c r="U18" s="5">
        <v>20.56</v>
      </c>
      <c r="V18" s="5">
        <v>33.950000000000003</v>
      </c>
      <c r="W18" s="5">
        <v>13.02</v>
      </c>
      <c r="X18" s="5">
        <v>17.54</v>
      </c>
      <c r="Y18" s="5">
        <v>8.74</v>
      </c>
      <c r="Z18" s="5">
        <v>11.85</v>
      </c>
      <c r="AA18" s="5">
        <v>43.21</v>
      </c>
      <c r="AB18" s="5">
        <v>43.21</v>
      </c>
      <c r="AC18" s="5">
        <v>23.98</v>
      </c>
      <c r="AD18" s="5">
        <v>19.510000000000002</v>
      </c>
      <c r="AE18" s="5">
        <v>33.89</v>
      </c>
      <c r="AF18" s="5">
        <v>17.55</v>
      </c>
      <c r="AG18" s="5"/>
      <c r="AH18" s="5">
        <f t="shared" si="3"/>
        <v>23.9175</v>
      </c>
      <c r="AI18" s="5">
        <f t="shared" si="4"/>
        <v>11.874953875508513</v>
      </c>
      <c r="AJ18" s="6">
        <f t="shared" si="5"/>
        <v>7.360037420885976</v>
      </c>
    </row>
    <row r="19" spans="2:36" x14ac:dyDescent="0.25">
      <c r="B19" s="4">
        <v>75</v>
      </c>
      <c r="C19" s="5">
        <v>28.65</v>
      </c>
      <c r="D19" s="5">
        <v>40.9</v>
      </c>
      <c r="E19" s="5">
        <v>16.489999999999998</v>
      </c>
      <c r="F19" s="5">
        <v>18.690000000000001</v>
      </c>
      <c r="G19" s="5">
        <v>5.69</v>
      </c>
      <c r="H19" s="5">
        <v>17.41</v>
      </c>
      <c r="I19" s="5">
        <v>47.98</v>
      </c>
      <c r="J19" s="5">
        <v>47.98</v>
      </c>
      <c r="K19" s="5">
        <v>28.32</v>
      </c>
      <c r="L19" s="5">
        <v>23.79</v>
      </c>
      <c r="M19" s="5">
        <v>32.5</v>
      </c>
      <c r="N19" s="5">
        <v>22.82</v>
      </c>
      <c r="O19" s="5"/>
      <c r="P19" s="5">
        <f t="shared" si="0"/>
        <v>27.601666666666663</v>
      </c>
      <c r="Q19" s="5">
        <f t="shared" si="1"/>
        <v>12.993979608288063</v>
      </c>
      <c r="R19" s="6">
        <f t="shared" si="2"/>
        <v>8.0536040110837117</v>
      </c>
      <c r="T19" s="4">
        <v>75</v>
      </c>
      <c r="U19" s="5">
        <v>26.23</v>
      </c>
      <c r="V19" s="5">
        <v>41.77</v>
      </c>
      <c r="W19" s="5">
        <v>16.59</v>
      </c>
      <c r="X19" s="5">
        <v>24.96</v>
      </c>
      <c r="Y19" s="5">
        <v>11.71</v>
      </c>
      <c r="Z19" s="5">
        <v>15.05</v>
      </c>
      <c r="AA19" s="5">
        <v>52.76</v>
      </c>
      <c r="AB19" s="5">
        <v>52.76</v>
      </c>
      <c r="AC19" s="5">
        <v>28.72</v>
      </c>
      <c r="AD19" s="5">
        <v>24.31</v>
      </c>
      <c r="AE19" s="5">
        <v>37.119999999999997</v>
      </c>
      <c r="AF19" s="5">
        <v>20.440000000000001</v>
      </c>
      <c r="AG19" s="5"/>
      <c r="AH19" s="5">
        <f t="shared" si="3"/>
        <v>29.368333333333336</v>
      </c>
      <c r="AI19" s="5">
        <f t="shared" si="4"/>
        <v>13.893594883538197</v>
      </c>
      <c r="AJ19" s="6">
        <f t="shared" si="5"/>
        <v>8.6111810896690457</v>
      </c>
    </row>
    <row r="20" spans="2:36" x14ac:dyDescent="0.25">
      <c r="B20" s="4">
        <v>90</v>
      </c>
      <c r="C20" s="5">
        <v>33.729999999999997</v>
      </c>
      <c r="D20" s="5">
        <v>51.34</v>
      </c>
      <c r="E20" s="5">
        <v>25.89</v>
      </c>
      <c r="F20" s="5">
        <v>23.56</v>
      </c>
      <c r="G20" s="5">
        <v>12.64</v>
      </c>
      <c r="H20" s="5">
        <v>20.04</v>
      </c>
      <c r="I20" s="5">
        <v>58.31</v>
      </c>
      <c r="J20" s="5">
        <v>58.31</v>
      </c>
      <c r="K20" s="5">
        <v>34.229999999999997</v>
      </c>
      <c r="L20" s="5">
        <v>29.21</v>
      </c>
      <c r="M20" s="5">
        <v>35.72</v>
      </c>
      <c r="N20" s="5">
        <v>23.27</v>
      </c>
      <c r="O20" s="5"/>
      <c r="P20" s="5">
        <f t="shared" si="0"/>
        <v>33.854166666666657</v>
      </c>
      <c r="Q20" s="5">
        <f t="shared" si="1"/>
        <v>14.922316087800946</v>
      </c>
      <c r="R20" s="6">
        <f t="shared" si="2"/>
        <v>9.2487773816974634</v>
      </c>
      <c r="T20" s="4">
        <v>90</v>
      </c>
      <c r="U20" s="5">
        <v>34.39</v>
      </c>
      <c r="V20" s="5">
        <v>53.64</v>
      </c>
      <c r="W20" s="5">
        <v>21.62</v>
      </c>
      <c r="X20" s="5">
        <v>25.97</v>
      </c>
      <c r="Y20" s="5">
        <v>17.77</v>
      </c>
      <c r="Z20" s="5">
        <v>22.05</v>
      </c>
      <c r="AA20" s="5">
        <v>69.540000000000006</v>
      </c>
      <c r="AB20" s="5">
        <v>69.540000000000006</v>
      </c>
      <c r="AC20" s="5">
        <v>34.57</v>
      </c>
      <c r="AD20" s="5">
        <v>29.98</v>
      </c>
      <c r="AE20" s="5">
        <v>40.19</v>
      </c>
      <c r="AF20" s="5">
        <v>26.49</v>
      </c>
      <c r="AG20" s="5"/>
      <c r="AH20" s="5">
        <f t="shared" si="3"/>
        <v>37.145833333333336</v>
      </c>
      <c r="AI20" s="5">
        <f t="shared" si="4"/>
        <v>17.910057843840047</v>
      </c>
      <c r="AJ20" s="6">
        <f t="shared" si="5"/>
        <v>11.100564879899405</v>
      </c>
    </row>
    <row r="21" spans="2:36" x14ac:dyDescent="0.25">
      <c r="B21" s="4">
        <v>105</v>
      </c>
      <c r="C21" s="5">
        <v>44.93</v>
      </c>
      <c r="D21" s="5">
        <v>65.72</v>
      </c>
      <c r="E21" s="5">
        <v>32.69</v>
      </c>
      <c r="F21" s="5">
        <v>33.93</v>
      </c>
      <c r="G21" s="5">
        <v>20.79</v>
      </c>
      <c r="H21" s="5">
        <v>29.05</v>
      </c>
      <c r="I21" s="5">
        <v>70.44</v>
      </c>
      <c r="J21" s="5">
        <v>70.44</v>
      </c>
      <c r="K21" s="5">
        <v>43.49</v>
      </c>
      <c r="L21" s="5">
        <v>36.19</v>
      </c>
      <c r="M21" s="5">
        <v>41.14</v>
      </c>
      <c r="N21" s="5">
        <v>29.51</v>
      </c>
      <c r="O21" s="5"/>
      <c r="P21" s="5">
        <f t="shared" si="0"/>
        <v>43.193333333333335</v>
      </c>
      <c r="Q21" s="5">
        <f t="shared" si="1"/>
        <v>16.878941874059478</v>
      </c>
      <c r="R21" s="6">
        <f t="shared" si="2"/>
        <v>10.461484324099509</v>
      </c>
      <c r="T21" s="4">
        <v>105</v>
      </c>
      <c r="U21" s="5">
        <v>45.33</v>
      </c>
      <c r="V21" s="5">
        <v>57.82</v>
      </c>
      <c r="W21" s="5">
        <v>30.47</v>
      </c>
      <c r="X21" s="5">
        <v>41.41</v>
      </c>
      <c r="Y21" s="5">
        <v>25.31</v>
      </c>
      <c r="Z21" s="5">
        <v>28.58</v>
      </c>
      <c r="AA21" s="5">
        <v>85.49</v>
      </c>
      <c r="AB21" s="5">
        <v>85.49</v>
      </c>
      <c r="AC21" s="5">
        <v>42.42</v>
      </c>
      <c r="AD21" s="5">
        <v>39.979999999999997</v>
      </c>
      <c r="AE21" s="5">
        <v>46.06</v>
      </c>
      <c r="AF21" s="5">
        <v>30.43</v>
      </c>
      <c r="AG21" s="5"/>
      <c r="AH21" s="5">
        <f t="shared" si="3"/>
        <v>46.565833333333337</v>
      </c>
      <c r="AI21" s="5">
        <f t="shared" si="4"/>
        <v>20.316823059780361</v>
      </c>
      <c r="AJ21" s="6">
        <f t="shared" si="5"/>
        <v>12.592266004662626</v>
      </c>
    </row>
    <row r="22" spans="2:36" x14ac:dyDescent="0.25"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T22" s="4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</row>
    <row r="23" spans="2:36" ht="15.75" thickBot="1" x14ac:dyDescent="0.3">
      <c r="B23" s="9" t="s">
        <v>18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T23" s="9" t="s">
        <v>19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30CC-B114-4E0B-9690-88F29BC0FE9F}">
  <dimension ref="B2:AF24"/>
  <sheetViews>
    <sheetView workbookViewId="0">
      <selection activeCell="I29" sqref="I29"/>
    </sheetView>
  </sheetViews>
  <sheetFormatPr baseColWidth="10" defaultRowHeight="15" x14ac:dyDescent="0.25"/>
  <cols>
    <col min="2" max="2" width="12.85546875" customWidth="1"/>
    <col min="13" max="13" width="1" customWidth="1"/>
    <col min="17" max="17" width="9.140625" customWidth="1"/>
    <col min="18" max="18" width="13.85546875" customWidth="1"/>
    <col min="29" max="29" width="1.5703125" style="28" customWidth="1"/>
  </cols>
  <sheetData>
    <row r="2" spans="2:32" ht="15.75" thickBot="1" x14ac:dyDescent="0.3"/>
    <row r="3" spans="2:32" ht="18.75" thickBot="1" x14ac:dyDescent="0.4">
      <c r="B3" s="37" t="s">
        <v>71</v>
      </c>
      <c r="C3" s="65" t="s">
        <v>72</v>
      </c>
      <c r="R3" s="1" t="s">
        <v>71</v>
      </c>
      <c r="S3" s="3" t="s">
        <v>72</v>
      </c>
      <c r="T3" s="3" t="s">
        <v>68</v>
      </c>
    </row>
    <row r="4" spans="2:32" ht="15.75" thickBot="1" x14ac:dyDescent="0.3">
      <c r="B4" s="1" t="s">
        <v>3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/>
      <c r="N4" s="2" t="s">
        <v>67</v>
      </c>
      <c r="O4" s="2" t="s">
        <v>16</v>
      </c>
      <c r="P4" s="3" t="s">
        <v>17</v>
      </c>
      <c r="R4" s="1" t="s">
        <v>3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3" t="s">
        <v>29</v>
      </c>
      <c r="AC4" s="29"/>
      <c r="AD4" s="2" t="s">
        <v>67</v>
      </c>
      <c r="AE4" s="2" t="s">
        <v>16</v>
      </c>
      <c r="AF4" s="3" t="s">
        <v>17</v>
      </c>
    </row>
    <row r="5" spans="2:32" x14ac:dyDescent="0.25">
      <c r="B5" s="25">
        <v>-150</v>
      </c>
      <c r="C5" s="5">
        <v>-46.72</v>
      </c>
      <c r="D5" s="5">
        <v>-77.569999999999993</v>
      </c>
      <c r="E5" s="5">
        <v>-72.83</v>
      </c>
      <c r="F5" s="5">
        <v>-32.85</v>
      </c>
      <c r="G5" s="5">
        <v>-18.16</v>
      </c>
      <c r="H5" s="5">
        <v>-44.45</v>
      </c>
      <c r="I5" s="5">
        <v>-57.15</v>
      </c>
      <c r="J5" s="5">
        <v>-72.97</v>
      </c>
      <c r="K5" s="5">
        <v>-69.83</v>
      </c>
      <c r="L5" s="5">
        <v>-14.17</v>
      </c>
      <c r="M5" s="5"/>
      <c r="N5" s="5">
        <f>AVERAGE(C5:L5)</f>
        <v>-50.669999999999995</v>
      </c>
      <c r="O5" s="5">
        <f>STDEV(C5:L5)</f>
        <v>23.290567952618854</v>
      </c>
      <c r="P5" s="6">
        <f>CONFIDENCE(0.05,O5,10)</f>
        <v>14.435378316584986</v>
      </c>
      <c r="R5" s="37">
        <v>-150</v>
      </c>
      <c r="S5" s="33">
        <v>-41.24</v>
      </c>
      <c r="T5" s="33">
        <v>-111.06</v>
      </c>
      <c r="U5" s="33">
        <v>-79.66</v>
      </c>
      <c r="V5" s="33">
        <v>-33.630000000000003</v>
      </c>
      <c r="W5" s="33">
        <v>-20.72</v>
      </c>
      <c r="X5" s="33">
        <v>-48.82</v>
      </c>
      <c r="Y5" s="33">
        <v>-65.77</v>
      </c>
      <c r="Z5" s="33">
        <v>-75.23</v>
      </c>
      <c r="AA5" s="33">
        <v>-78.69</v>
      </c>
      <c r="AB5" s="34">
        <v>-14.98</v>
      </c>
      <c r="AC5" s="30"/>
      <c r="AD5" s="32">
        <f>AVERAGE(S5:AB5)</f>
        <v>-56.980000000000004</v>
      </c>
      <c r="AE5" s="33">
        <f>STDEV(S5:AB5)</f>
        <v>30.293055309757033</v>
      </c>
      <c r="AF5" s="34">
        <f>CONFIDENCE(0.05,AE5,10)</f>
        <v>18.775485194314726</v>
      </c>
    </row>
    <row r="6" spans="2:32" x14ac:dyDescent="0.25">
      <c r="B6" s="25">
        <v>-135</v>
      </c>
      <c r="C6" s="5">
        <v>-34.590000000000003</v>
      </c>
      <c r="D6" s="5">
        <v>-65.44</v>
      </c>
      <c r="E6" s="5">
        <v>-53.72</v>
      </c>
      <c r="F6" s="5">
        <v>-22.59</v>
      </c>
      <c r="G6" s="5">
        <v>-16.14</v>
      </c>
      <c r="H6" s="5">
        <v>-37.35</v>
      </c>
      <c r="I6" s="5">
        <v>-44.19</v>
      </c>
      <c r="J6" s="5">
        <v>-54.43</v>
      </c>
      <c r="K6" s="5">
        <v>-51.49</v>
      </c>
      <c r="L6" s="5">
        <v>-10.71</v>
      </c>
      <c r="M6" s="5"/>
      <c r="N6" s="5">
        <f t="shared" ref="N6:N22" si="0">AVERAGE(C6:L6)</f>
        <v>-39.064999999999998</v>
      </c>
      <c r="O6" s="5">
        <f t="shared" ref="O6:O22" si="1">STDEV(C6:L6)</f>
        <v>18.107988568584855</v>
      </c>
      <c r="P6" s="6">
        <f t="shared" ref="P6:P22" si="2">CONFIDENCE(0.05,O6,10)</f>
        <v>11.223241359836678</v>
      </c>
      <c r="R6" s="25">
        <v>-135</v>
      </c>
      <c r="S6" s="26">
        <v>-30.73</v>
      </c>
      <c r="T6" s="26">
        <v>-90.13</v>
      </c>
      <c r="U6" s="26">
        <v>-60.42</v>
      </c>
      <c r="V6" s="26">
        <v>-23.83</v>
      </c>
      <c r="W6" s="26">
        <v>-15.03</v>
      </c>
      <c r="X6" s="26">
        <v>-40</v>
      </c>
      <c r="Y6" s="26">
        <v>-51.66</v>
      </c>
      <c r="Z6" s="26">
        <v>-56.92</v>
      </c>
      <c r="AA6" s="26">
        <v>-59.69</v>
      </c>
      <c r="AB6" s="6">
        <v>-11.61</v>
      </c>
      <c r="AC6" s="30"/>
      <c r="AD6" s="35">
        <f t="shared" ref="AD6:AD22" si="3">AVERAGE(S6:AB6)</f>
        <v>-44.001999999999995</v>
      </c>
      <c r="AE6" s="26">
        <f t="shared" ref="AE6:AE22" si="4">STDEV(S6:AB6)</f>
        <v>24.396416312419497</v>
      </c>
      <c r="AF6" s="6">
        <f t="shared" ref="AF6:AF22" si="5">CONFIDENCE(0.05,AE6,10)</f>
        <v>15.120777636471571</v>
      </c>
    </row>
    <row r="7" spans="2:32" x14ac:dyDescent="0.25">
      <c r="B7" s="25">
        <v>-120</v>
      </c>
      <c r="C7" s="5">
        <v>-25.59</v>
      </c>
      <c r="D7" s="5">
        <v>-45.59</v>
      </c>
      <c r="E7" s="5">
        <v>-39.840000000000003</v>
      </c>
      <c r="F7" s="5">
        <v>-18.05</v>
      </c>
      <c r="G7" s="5">
        <v>-12.32</v>
      </c>
      <c r="H7" s="5">
        <v>-29.36</v>
      </c>
      <c r="I7" s="5">
        <v>-34.82</v>
      </c>
      <c r="J7" s="5">
        <v>-40.409999999999997</v>
      </c>
      <c r="K7" s="5">
        <v>-38.9</v>
      </c>
      <c r="L7" s="5">
        <v>-8.01</v>
      </c>
      <c r="M7" s="5"/>
      <c r="N7" s="5">
        <f t="shared" si="0"/>
        <v>-29.288999999999998</v>
      </c>
      <c r="O7" s="5">
        <f t="shared" si="1"/>
        <v>12.929001379328049</v>
      </c>
      <c r="P7" s="6">
        <f t="shared" si="2"/>
        <v>8.0133308275663477</v>
      </c>
      <c r="R7" s="25">
        <v>-120</v>
      </c>
      <c r="S7" s="26">
        <v>-23.17</v>
      </c>
      <c r="T7" s="26">
        <v>-74.510000000000005</v>
      </c>
      <c r="U7" s="26">
        <v>-44.54</v>
      </c>
      <c r="V7" s="26">
        <v>-17.75</v>
      </c>
      <c r="W7" s="26">
        <v>-11.08</v>
      </c>
      <c r="X7" s="26">
        <v>-32.450000000000003</v>
      </c>
      <c r="Y7" s="26">
        <v>-40.28</v>
      </c>
      <c r="Z7" s="26">
        <v>-42.88</v>
      </c>
      <c r="AA7" s="26">
        <v>-44.96</v>
      </c>
      <c r="AB7" s="6">
        <v>-8.84</v>
      </c>
      <c r="AC7" s="30"/>
      <c r="AD7" s="35">
        <f t="shared" si="3"/>
        <v>-34.045999999999999</v>
      </c>
      <c r="AE7" s="26">
        <f t="shared" si="4"/>
        <v>19.812035735885402</v>
      </c>
      <c r="AF7" s="6">
        <f t="shared" si="5"/>
        <v>12.279401328942217</v>
      </c>
    </row>
    <row r="8" spans="2:32" x14ac:dyDescent="0.25">
      <c r="B8" s="25">
        <v>-105</v>
      </c>
      <c r="C8" s="5">
        <v>-18.43</v>
      </c>
      <c r="D8" s="5">
        <v>-37.51</v>
      </c>
      <c r="E8" s="5">
        <v>-28.7</v>
      </c>
      <c r="F8" s="5">
        <v>-12.22</v>
      </c>
      <c r="G8" s="5">
        <v>-9.67</v>
      </c>
      <c r="H8" s="5">
        <v>-23.56</v>
      </c>
      <c r="I8" s="5">
        <v>-26.76</v>
      </c>
      <c r="J8" s="5">
        <v>-29.74</v>
      </c>
      <c r="K8" s="5">
        <v>-29.22</v>
      </c>
      <c r="L8" s="5">
        <v>-5.72</v>
      </c>
      <c r="M8" s="5"/>
      <c r="N8" s="5">
        <f t="shared" si="0"/>
        <v>-22.152999999999999</v>
      </c>
      <c r="O8" s="5">
        <f t="shared" si="1"/>
        <v>10.262140831446642</v>
      </c>
      <c r="P8" s="6">
        <f t="shared" si="2"/>
        <v>6.3604239081404303</v>
      </c>
      <c r="R8" s="25">
        <v>-105</v>
      </c>
      <c r="S8" s="26">
        <v>-17.27</v>
      </c>
      <c r="T8" s="26">
        <v>-54.39</v>
      </c>
      <c r="U8" s="26">
        <v>-34.770000000000003</v>
      </c>
      <c r="V8" s="26">
        <v>-13.17</v>
      </c>
      <c r="W8" s="26">
        <v>-9.08</v>
      </c>
      <c r="X8" s="26">
        <v>-26.56</v>
      </c>
      <c r="Y8" s="26">
        <v>-31.48</v>
      </c>
      <c r="Z8" s="26">
        <v>-32.44</v>
      </c>
      <c r="AA8" s="26">
        <v>-33.119999999999997</v>
      </c>
      <c r="AB8" s="6">
        <v>-6.37</v>
      </c>
      <c r="AC8" s="30"/>
      <c r="AD8" s="35">
        <f t="shared" si="3"/>
        <v>-25.864999999999998</v>
      </c>
      <c r="AE8" s="26">
        <f t="shared" si="4"/>
        <v>14.597107209611394</v>
      </c>
      <c r="AF8" s="6">
        <f t="shared" si="5"/>
        <v>9.0472145345342394</v>
      </c>
    </row>
    <row r="9" spans="2:32" x14ac:dyDescent="0.25">
      <c r="B9" s="25">
        <v>-90</v>
      </c>
      <c r="C9" s="5">
        <v>-13.51</v>
      </c>
      <c r="D9" s="5">
        <v>-27.49</v>
      </c>
      <c r="E9" s="5">
        <v>-20.61</v>
      </c>
      <c r="F9" s="5">
        <v>-8.27</v>
      </c>
      <c r="G9" s="5">
        <v>-7.03</v>
      </c>
      <c r="H9" s="5">
        <v>-17.89</v>
      </c>
      <c r="I9" s="5">
        <v>-21.1</v>
      </c>
      <c r="J9" s="5">
        <v>-21.14</v>
      </c>
      <c r="K9" s="5">
        <v>-20.91</v>
      </c>
      <c r="L9" s="5">
        <v>-3.79</v>
      </c>
      <c r="M9" s="5"/>
      <c r="N9" s="5">
        <f t="shared" si="0"/>
        <v>-16.173999999999999</v>
      </c>
      <c r="O9" s="5">
        <f t="shared" si="1"/>
        <v>7.6636025761024689</v>
      </c>
      <c r="P9" s="6">
        <f t="shared" si="2"/>
        <v>4.7498628062247494</v>
      </c>
      <c r="R9" s="25">
        <v>-90</v>
      </c>
      <c r="S9" s="26">
        <v>-13.01</v>
      </c>
      <c r="T9" s="26">
        <v>-48.57</v>
      </c>
      <c r="U9" s="26">
        <v>-24.64</v>
      </c>
      <c r="V9" s="26">
        <v>-9.4</v>
      </c>
      <c r="W9" s="26">
        <v>-6.68</v>
      </c>
      <c r="X9" s="26">
        <v>-21.68</v>
      </c>
      <c r="Y9" s="26">
        <v>-24.63</v>
      </c>
      <c r="Z9" s="26">
        <v>-24.44</v>
      </c>
      <c r="AA9" s="26">
        <v>-24.6</v>
      </c>
      <c r="AB9" s="6">
        <v>-4.7300000000000004</v>
      </c>
      <c r="AC9" s="30"/>
      <c r="AD9" s="35">
        <f t="shared" si="3"/>
        <v>-20.238</v>
      </c>
      <c r="AE9" s="26">
        <f t="shared" si="4"/>
        <v>12.798247970371222</v>
      </c>
      <c r="AF9" s="6">
        <f t="shared" si="5"/>
        <v>7.9322905142380185</v>
      </c>
    </row>
    <row r="10" spans="2:32" x14ac:dyDescent="0.25">
      <c r="B10" s="25">
        <v>-75</v>
      </c>
      <c r="C10" s="5">
        <v>-9.42</v>
      </c>
      <c r="D10" s="5">
        <v>-28.32</v>
      </c>
      <c r="E10" s="5">
        <v>-14.1</v>
      </c>
      <c r="F10" s="5">
        <v>-5.98</v>
      </c>
      <c r="G10" s="5">
        <v>-5.12</v>
      </c>
      <c r="H10" s="5">
        <v>-14.03</v>
      </c>
      <c r="I10" s="5">
        <v>-15.88</v>
      </c>
      <c r="J10" s="5">
        <v>-14.67</v>
      </c>
      <c r="K10" s="5">
        <v>-14.49</v>
      </c>
      <c r="L10" s="5">
        <v>-2.06</v>
      </c>
      <c r="M10" s="5"/>
      <c r="N10" s="5">
        <f t="shared" si="0"/>
        <v>-12.407</v>
      </c>
      <c r="O10" s="5">
        <f t="shared" si="1"/>
        <v>7.3834274636588093</v>
      </c>
      <c r="P10" s="6">
        <f t="shared" si="2"/>
        <v>4.5762116633567977</v>
      </c>
      <c r="R10" s="25">
        <v>-75</v>
      </c>
      <c r="S10" s="26">
        <v>-9.18</v>
      </c>
      <c r="T10" s="26">
        <v>-38.840000000000003</v>
      </c>
      <c r="U10" s="26">
        <v>-17.899999999999999</v>
      </c>
      <c r="V10" s="26">
        <v>-6.76</v>
      </c>
      <c r="W10" s="26">
        <v>-5.1100000000000003</v>
      </c>
      <c r="X10" s="26">
        <v>-17.11</v>
      </c>
      <c r="Y10" s="26">
        <v>-19.22</v>
      </c>
      <c r="Z10" s="26">
        <v>-18.18</v>
      </c>
      <c r="AA10" s="26">
        <v>-19.09</v>
      </c>
      <c r="AB10" s="6">
        <v>-3.94</v>
      </c>
      <c r="AC10" s="30"/>
      <c r="AD10" s="35">
        <f t="shared" si="3"/>
        <v>-15.533000000000001</v>
      </c>
      <c r="AE10" s="26">
        <f t="shared" si="4"/>
        <v>10.246524668285234</v>
      </c>
      <c r="AF10" s="6">
        <f t="shared" si="5"/>
        <v>6.3507450877893312</v>
      </c>
    </row>
    <row r="11" spans="2:32" x14ac:dyDescent="0.25">
      <c r="B11" s="25">
        <v>-60</v>
      </c>
      <c r="C11" s="5">
        <v>-6.12</v>
      </c>
      <c r="D11" s="5">
        <v>-15.72</v>
      </c>
      <c r="E11" s="5">
        <v>-8.77</v>
      </c>
      <c r="F11" s="5">
        <v>-3.52</v>
      </c>
      <c r="G11" s="5">
        <v>-2.98</v>
      </c>
      <c r="H11" s="5">
        <v>-10.92</v>
      </c>
      <c r="I11" s="5">
        <v>-12.13</v>
      </c>
      <c r="J11" s="5">
        <v>-9.3000000000000007</v>
      </c>
      <c r="K11" s="5">
        <v>-9.31</v>
      </c>
      <c r="L11" s="5">
        <v>-0.94</v>
      </c>
      <c r="M11" s="5"/>
      <c r="N11" s="5">
        <f t="shared" si="0"/>
        <v>-7.971000000000001</v>
      </c>
      <c r="O11" s="5">
        <f t="shared" si="1"/>
        <v>4.5682611571581573</v>
      </c>
      <c r="P11" s="6">
        <f t="shared" si="2"/>
        <v>2.8313855714765133</v>
      </c>
      <c r="R11" s="25">
        <v>-60</v>
      </c>
      <c r="S11" s="26">
        <v>-6.42</v>
      </c>
      <c r="T11" s="26">
        <v>-31.56</v>
      </c>
      <c r="U11" s="26">
        <v>-12.48</v>
      </c>
      <c r="V11" s="26">
        <v>-4.18</v>
      </c>
      <c r="W11" s="26">
        <v>-3.17</v>
      </c>
      <c r="X11" s="26">
        <v>-12.13</v>
      </c>
      <c r="Y11" s="26">
        <v>-14.68</v>
      </c>
      <c r="Z11" s="26">
        <v>-13.27</v>
      </c>
      <c r="AA11" s="26">
        <v>-13.29</v>
      </c>
      <c r="AB11" s="6">
        <v>-2.94</v>
      </c>
      <c r="AC11" s="30"/>
      <c r="AD11" s="35">
        <f t="shared" si="3"/>
        <v>-11.412000000000001</v>
      </c>
      <c r="AE11" s="26">
        <f t="shared" si="4"/>
        <v>8.4471175885952707</v>
      </c>
      <c r="AF11" s="6">
        <f t="shared" si="5"/>
        <v>5.2354815187038346</v>
      </c>
    </row>
    <row r="12" spans="2:32" x14ac:dyDescent="0.25">
      <c r="B12" s="25">
        <v>-45</v>
      </c>
      <c r="C12" s="5">
        <v>-3.45</v>
      </c>
      <c r="D12" s="5">
        <v>-11.59</v>
      </c>
      <c r="E12" s="5">
        <v>-4.1100000000000003</v>
      </c>
      <c r="F12" s="5">
        <v>-1.52</v>
      </c>
      <c r="G12" s="5">
        <v>-1.1399999999999999</v>
      </c>
      <c r="H12" s="5">
        <v>-6.48</v>
      </c>
      <c r="I12" s="5">
        <v>-8.58</v>
      </c>
      <c r="J12" s="5">
        <v>-4.74</v>
      </c>
      <c r="K12" s="5">
        <v>-4.66</v>
      </c>
      <c r="L12" s="5">
        <v>0.13</v>
      </c>
      <c r="M12" s="5"/>
      <c r="N12" s="5">
        <f t="shared" si="0"/>
        <v>-4.613999999999999</v>
      </c>
      <c r="O12" s="5">
        <f t="shared" si="1"/>
        <v>3.5535528387485376</v>
      </c>
      <c r="P12" s="6">
        <f t="shared" si="2"/>
        <v>2.2024743964881157</v>
      </c>
      <c r="R12" s="25">
        <v>-45</v>
      </c>
      <c r="S12" s="26">
        <v>-3.86</v>
      </c>
      <c r="T12" s="26">
        <v>-19.96</v>
      </c>
      <c r="U12" s="26">
        <v>-7.39</v>
      </c>
      <c r="V12" s="26">
        <v>-2.1800000000000002</v>
      </c>
      <c r="W12" s="26">
        <v>-1.1000000000000001</v>
      </c>
      <c r="X12" s="26">
        <v>-8.19</v>
      </c>
      <c r="Y12" s="26">
        <v>-10.92</v>
      </c>
      <c r="Z12" s="26">
        <v>-8.5500000000000007</v>
      </c>
      <c r="AA12" s="26">
        <v>-8.58</v>
      </c>
      <c r="AB12" s="6">
        <v>-1.7</v>
      </c>
      <c r="AC12" s="30"/>
      <c r="AD12" s="35">
        <f t="shared" si="3"/>
        <v>-7.2430000000000003</v>
      </c>
      <c r="AE12" s="26">
        <f t="shared" si="4"/>
        <v>5.6292550326150801</v>
      </c>
      <c r="AF12" s="6">
        <f t="shared" si="5"/>
        <v>3.4889843047902787</v>
      </c>
    </row>
    <row r="13" spans="2:32" x14ac:dyDescent="0.25">
      <c r="B13" s="25">
        <v>-30</v>
      </c>
      <c r="C13" s="5">
        <v>-0.88</v>
      </c>
      <c r="D13" s="5">
        <v>-10.76</v>
      </c>
      <c r="E13" s="5">
        <v>0.27</v>
      </c>
      <c r="F13" s="5">
        <v>0.57999999999999996</v>
      </c>
      <c r="G13" s="5">
        <v>0.45</v>
      </c>
      <c r="H13" s="5">
        <v>-2.65</v>
      </c>
      <c r="I13" s="5">
        <v>-5.45</v>
      </c>
      <c r="J13" s="5">
        <v>-0.6</v>
      </c>
      <c r="K13" s="5">
        <v>-0.56000000000000005</v>
      </c>
      <c r="L13" s="5">
        <v>1.26</v>
      </c>
      <c r="M13" s="5"/>
      <c r="N13" s="5">
        <f t="shared" si="0"/>
        <v>-1.8340000000000001</v>
      </c>
      <c r="O13" s="5">
        <f t="shared" si="1"/>
        <v>3.6895413746908381</v>
      </c>
      <c r="P13" s="6">
        <f t="shared" si="2"/>
        <v>2.2867594155155238</v>
      </c>
      <c r="R13" s="25">
        <v>-30</v>
      </c>
      <c r="S13" s="26">
        <v>-1.31</v>
      </c>
      <c r="T13" s="26">
        <v>-14.8</v>
      </c>
      <c r="U13" s="26">
        <v>-2.95</v>
      </c>
      <c r="V13" s="26">
        <v>0.01</v>
      </c>
      <c r="W13" s="26">
        <v>0.23</v>
      </c>
      <c r="X13" s="26">
        <v>-4</v>
      </c>
      <c r="Y13" s="26">
        <v>-7.53</v>
      </c>
      <c r="Z13" s="26">
        <v>-4.32</v>
      </c>
      <c r="AA13" s="26">
        <v>-3.91</v>
      </c>
      <c r="AB13" s="6">
        <v>-0.69</v>
      </c>
      <c r="AC13" s="30"/>
      <c r="AD13" s="35">
        <f t="shared" si="3"/>
        <v>-3.9269999999999996</v>
      </c>
      <c r="AE13" s="26">
        <f t="shared" si="4"/>
        <v>4.5021699706302121</v>
      </c>
      <c r="AF13" s="6">
        <f t="shared" si="5"/>
        <v>2.7904225823873787</v>
      </c>
    </row>
    <row r="14" spans="2:32" x14ac:dyDescent="0.25">
      <c r="B14" s="25">
        <v>-15</v>
      </c>
      <c r="C14" s="5">
        <v>1.59</v>
      </c>
      <c r="D14" s="5">
        <v>-6.69</v>
      </c>
      <c r="E14" s="5">
        <v>4.4400000000000004</v>
      </c>
      <c r="F14" s="5">
        <v>2.84</v>
      </c>
      <c r="G14" s="5">
        <v>2.35</v>
      </c>
      <c r="H14" s="5">
        <v>1.04</v>
      </c>
      <c r="I14" s="5">
        <v>-2.75</v>
      </c>
      <c r="J14" s="5">
        <v>3.24</v>
      </c>
      <c r="K14" s="5">
        <v>3.68</v>
      </c>
      <c r="L14" s="5">
        <v>2.7</v>
      </c>
      <c r="M14" s="5"/>
      <c r="N14" s="5">
        <f t="shared" si="0"/>
        <v>1.2440000000000002</v>
      </c>
      <c r="O14" s="5">
        <f t="shared" si="1"/>
        <v>3.4170266477028113</v>
      </c>
      <c r="P14" s="6">
        <f t="shared" si="2"/>
        <v>2.1178561414985109</v>
      </c>
      <c r="R14" s="25">
        <v>-15</v>
      </c>
      <c r="S14" s="26">
        <v>1.0900000000000001</v>
      </c>
      <c r="T14" s="26">
        <v>-9.09</v>
      </c>
      <c r="U14" s="26">
        <v>1.52</v>
      </c>
      <c r="V14" s="26">
        <v>1.92</v>
      </c>
      <c r="W14" s="26">
        <v>2.35</v>
      </c>
      <c r="X14" s="26">
        <v>0.51</v>
      </c>
      <c r="Y14" s="26">
        <v>-4.34</v>
      </c>
      <c r="Z14" s="26">
        <v>0.09</v>
      </c>
      <c r="AA14" s="26">
        <v>0.63</v>
      </c>
      <c r="AB14" s="6">
        <v>1.22</v>
      </c>
      <c r="AC14" s="30"/>
      <c r="AD14" s="35">
        <f t="shared" si="3"/>
        <v>-0.41000000000000003</v>
      </c>
      <c r="AE14" s="26">
        <f t="shared" si="4"/>
        <v>3.5690583881155238</v>
      </c>
      <c r="AF14" s="6">
        <f t="shared" si="5"/>
        <v>2.2120846589589265</v>
      </c>
    </row>
    <row r="15" spans="2:32" x14ac:dyDescent="0.25">
      <c r="B15" s="25">
        <v>0</v>
      </c>
      <c r="C15" s="5">
        <v>4.04</v>
      </c>
      <c r="D15" s="5">
        <v>-0.76</v>
      </c>
      <c r="E15" s="5">
        <v>8.7799999999999994</v>
      </c>
      <c r="F15" s="5">
        <v>5.08</v>
      </c>
      <c r="G15" s="5">
        <v>4.37</v>
      </c>
      <c r="H15" s="5">
        <v>5.66</v>
      </c>
      <c r="I15" s="5">
        <v>0.05</v>
      </c>
      <c r="J15" s="5">
        <v>7.05</v>
      </c>
      <c r="K15" s="5">
        <v>7.64</v>
      </c>
      <c r="L15" s="5">
        <v>4.38</v>
      </c>
      <c r="M15" s="5"/>
      <c r="N15" s="5">
        <f t="shared" si="0"/>
        <v>4.6290000000000004</v>
      </c>
      <c r="O15" s="5">
        <f t="shared" si="1"/>
        <v>3.0533968334008286</v>
      </c>
      <c r="P15" s="6">
        <f t="shared" si="2"/>
        <v>1.8924801889963119</v>
      </c>
      <c r="R15" s="25">
        <v>0</v>
      </c>
      <c r="S15" s="26">
        <v>3.79</v>
      </c>
      <c r="T15" s="26">
        <v>-1.37</v>
      </c>
      <c r="U15" s="26">
        <v>5.97</v>
      </c>
      <c r="V15" s="26">
        <v>4.2699999999999996</v>
      </c>
      <c r="W15" s="26">
        <v>4.22</v>
      </c>
      <c r="X15" s="26">
        <v>5.05</v>
      </c>
      <c r="Y15" s="26">
        <v>-1.29</v>
      </c>
      <c r="Z15" s="26">
        <v>4.8600000000000003</v>
      </c>
      <c r="AA15" s="26">
        <v>5.48</v>
      </c>
      <c r="AB15" s="6">
        <v>3.8</v>
      </c>
      <c r="AC15" s="30"/>
      <c r="AD15" s="35">
        <f t="shared" si="3"/>
        <v>3.4780000000000002</v>
      </c>
      <c r="AE15" s="26">
        <f t="shared" si="4"/>
        <v>2.6292153455609779</v>
      </c>
      <c r="AF15" s="6">
        <f t="shared" si="5"/>
        <v>1.6295746100376147</v>
      </c>
    </row>
    <row r="16" spans="2:32" x14ac:dyDescent="0.25">
      <c r="B16" s="25">
        <v>15</v>
      </c>
      <c r="C16" s="5">
        <v>6.86</v>
      </c>
      <c r="D16" s="5">
        <v>4.93</v>
      </c>
      <c r="E16" s="5">
        <v>13.06</v>
      </c>
      <c r="F16" s="5">
        <v>7.43</v>
      </c>
      <c r="G16" s="5">
        <v>6.51</v>
      </c>
      <c r="H16" s="5">
        <v>10.91</v>
      </c>
      <c r="I16" s="5">
        <v>2.86</v>
      </c>
      <c r="J16" s="5">
        <v>10.83</v>
      </c>
      <c r="K16" s="5">
        <v>11.7</v>
      </c>
      <c r="L16" s="5">
        <v>6.06</v>
      </c>
      <c r="M16" s="5"/>
      <c r="N16" s="5">
        <f t="shared" si="0"/>
        <v>8.1150000000000002</v>
      </c>
      <c r="O16" s="5">
        <f t="shared" si="1"/>
        <v>3.3181495847334332</v>
      </c>
      <c r="P16" s="6">
        <f t="shared" si="2"/>
        <v>2.0565726290612254</v>
      </c>
      <c r="R16" s="25">
        <v>15</v>
      </c>
      <c r="S16" s="26">
        <v>6.62</v>
      </c>
      <c r="T16" s="26">
        <v>6.61</v>
      </c>
      <c r="U16" s="26">
        <v>10.76</v>
      </c>
      <c r="V16" s="26">
        <v>6.71</v>
      </c>
      <c r="W16" s="26">
        <v>6.58</v>
      </c>
      <c r="X16" s="26">
        <v>10.82</v>
      </c>
      <c r="Y16" s="26">
        <v>2.14</v>
      </c>
      <c r="Z16" s="26">
        <v>9.83</v>
      </c>
      <c r="AA16" s="26">
        <v>10.63</v>
      </c>
      <c r="AB16" s="6">
        <v>6.71</v>
      </c>
      <c r="AC16" s="30"/>
      <c r="AD16" s="35">
        <f t="shared" si="3"/>
        <v>7.7409999999999997</v>
      </c>
      <c r="AE16" s="26">
        <f t="shared" si="4"/>
        <v>2.7625610098843696</v>
      </c>
      <c r="AF16" s="6">
        <f t="shared" si="5"/>
        <v>1.7122215903646048</v>
      </c>
    </row>
    <row r="17" spans="2:32" x14ac:dyDescent="0.25">
      <c r="B17" s="25">
        <v>30</v>
      </c>
      <c r="C17" s="5">
        <v>9.64</v>
      </c>
      <c r="D17" s="5">
        <v>10.71</v>
      </c>
      <c r="E17" s="5">
        <v>17.62</v>
      </c>
      <c r="F17" s="5">
        <v>9.98</v>
      </c>
      <c r="G17" s="5">
        <v>9.3000000000000007</v>
      </c>
      <c r="H17" s="5">
        <v>17.41</v>
      </c>
      <c r="I17" s="5">
        <v>5.96</v>
      </c>
      <c r="J17" s="5">
        <v>15.03</v>
      </c>
      <c r="K17" s="5">
        <v>16.28</v>
      </c>
      <c r="L17" s="5">
        <v>8.01</v>
      </c>
      <c r="M17" s="5"/>
      <c r="N17" s="5">
        <f t="shared" si="0"/>
        <v>11.994</v>
      </c>
      <c r="O17" s="5">
        <f t="shared" si="1"/>
        <v>4.2078925841803558</v>
      </c>
      <c r="P17" s="6">
        <f t="shared" si="2"/>
        <v>2.608030920146188</v>
      </c>
      <c r="R17" s="25">
        <v>30</v>
      </c>
      <c r="S17" s="26">
        <v>9.7200000000000006</v>
      </c>
      <c r="T17" s="26">
        <v>15.19</v>
      </c>
      <c r="U17" s="26">
        <v>16.079999999999998</v>
      </c>
      <c r="V17" s="26">
        <v>9.0500000000000007</v>
      </c>
      <c r="W17" s="26">
        <v>9.18</v>
      </c>
      <c r="X17" s="26">
        <v>17.52</v>
      </c>
      <c r="Y17" s="26">
        <v>5.89</v>
      </c>
      <c r="Z17" s="26">
        <v>14.9</v>
      </c>
      <c r="AA17" s="26">
        <v>16.18</v>
      </c>
      <c r="AB17" s="6">
        <v>10.14</v>
      </c>
      <c r="AC17" s="30"/>
      <c r="AD17" s="35">
        <f t="shared" si="3"/>
        <v>12.385000000000002</v>
      </c>
      <c r="AE17" s="26">
        <f t="shared" si="4"/>
        <v>4.0046923865774122</v>
      </c>
      <c r="AF17" s="6">
        <f t="shared" si="5"/>
        <v>2.4820884471085782</v>
      </c>
    </row>
    <row r="18" spans="2:32" x14ac:dyDescent="0.25">
      <c r="B18" s="25">
        <v>45</v>
      </c>
      <c r="C18" s="5">
        <v>13.11</v>
      </c>
      <c r="D18" s="5">
        <v>20.25</v>
      </c>
      <c r="E18" s="5">
        <v>23.39</v>
      </c>
      <c r="F18" s="5">
        <v>13.12</v>
      </c>
      <c r="G18" s="5">
        <v>12.09</v>
      </c>
      <c r="H18" s="5">
        <v>25.83</v>
      </c>
      <c r="I18" s="5">
        <v>10.44</v>
      </c>
      <c r="J18" s="5">
        <v>20.04</v>
      </c>
      <c r="K18" s="5">
        <v>22.11</v>
      </c>
      <c r="L18" s="5">
        <v>10.41</v>
      </c>
      <c r="M18" s="5"/>
      <c r="N18" s="5">
        <f t="shared" si="0"/>
        <v>17.079000000000001</v>
      </c>
      <c r="O18" s="5">
        <f t="shared" si="1"/>
        <v>5.82533823529206</v>
      </c>
      <c r="P18" s="6">
        <f t="shared" si="2"/>
        <v>3.6105156997278391</v>
      </c>
      <c r="R18" s="25">
        <v>45</v>
      </c>
      <c r="S18" s="26">
        <v>13.79</v>
      </c>
      <c r="T18" s="26">
        <v>25.12</v>
      </c>
      <c r="U18" s="26">
        <v>22.17</v>
      </c>
      <c r="V18" s="26">
        <v>11.61</v>
      </c>
      <c r="W18" s="26">
        <v>11.61</v>
      </c>
      <c r="X18" s="26">
        <v>26.06</v>
      </c>
      <c r="Y18" s="26">
        <v>10.65</v>
      </c>
      <c r="Z18" s="26">
        <v>21.37</v>
      </c>
      <c r="AA18" s="26">
        <v>22.94</v>
      </c>
      <c r="AB18" s="6">
        <v>13.13</v>
      </c>
      <c r="AC18" s="30"/>
      <c r="AD18" s="35">
        <f t="shared" si="3"/>
        <v>17.844999999999999</v>
      </c>
      <c r="AE18" s="26">
        <f t="shared" si="4"/>
        <v>6.1976236485356972</v>
      </c>
      <c r="AF18" s="6">
        <f t="shared" si="5"/>
        <v>3.8412563494556959</v>
      </c>
    </row>
    <row r="19" spans="2:32" x14ac:dyDescent="0.25">
      <c r="B19" s="25">
        <v>60</v>
      </c>
      <c r="C19" s="5">
        <v>16.059999999999999</v>
      </c>
      <c r="D19" s="5">
        <v>32.090000000000003</v>
      </c>
      <c r="E19" s="5">
        <v>30.31</v>
      </c>
      <c r="F19" s="5">
        <v>16.899999999999999</v>
      </c>
      <c r="G19" s="5">
        <v>15.31</v>
      </c>
      <c r="H19" s="5">
        <v>34.659999999999997</v>
      </c>
      <c r="I19" s="5">
        <v>14.65</v>
      </c>
      <c r="J19" s="5">
        <v>27.42</v>
      </c>
      <c r="K19" s="5">
        <v>28.75</v>
      </c>
      <c r="L19" s="5">
        <v>13.02</v>
      </c>
      <c r="M19" s="5"/>
      <c r="N19" s="5">
        <f t="shared" si="0"/>
        <v>22.917000000000005</v>
      </c>
      <c r="O19" s="5">
        <f t="shared" si="1"/>
        <v>8.4220768750284396</v>
      </c>
      <c r="P19" s="6">
        <f t="shared" si="2"/>
        <v>5.219961408829751</v>
      </c>
      <c r="R19" s="25">
        <v>60</v>
      </c>
      <c r="S19" s="26">
        <v>18</v>
      </c>
      <c r="T19" s="26">
        <v>36.130000000000003</v>
      </c>
      <c r="U19" s="26">
        <v>29.51</v>
      </c>
      <c r="V19" s="26">
        <v>16.190000000000001</v>
      </c>
      <c r="W19" s="26">
        <v>16.010000000000002</v>
      </c>
      <c r="X19" s="26">
        <v>35.51</v>
      </c>
      <c r="Y19" s="26">
        <v>16.440000000000001</v>
      </c>
      <c r="Z19" s="26">
        <v>28.63</v>
      </c>
      <c r="AA19" s="26">
        <v>30.64</v>
      </c>
      <c r="AB19" s="6">
        <v>17.45</v>
      </c>
      <c r="AC19" s="30"/>
      <c r="AD19" s="35">
        <f t="shared" si="3"/>
        <v>24.451000000000001</v>
      </c>
      <c r="AE19" s="26">
        <f t="shared" si="4"/>
        <v>8.3955139476058669</v>
      </c>
      <c r="AF19" s="6">
        <f t="shared" si="5"/>
        <v>5.2034978383697741</v>
      </c>
    </row>
    <row r="20" spans="2:32" x14ac:dyDescent="0.25">
      <c r="B20" s="25">
        <v>75</v>
      </c>
      <c r="C20" s="5">
        <v>23.66</v>
      </c>
      <c r="D20" s="5">
        <v>39.31</v>
      </c>
      <c r="E20" s="5">
        <v>39.53</v>
      </c>
      <c r="F20" s="5">
        <v>22.74</v>
      </c>
      <c r="G20" s="5">
        <v>20.74</v>
      </c>
      <c r="H20" s="5">
        <v>46.67</v>
      </c>
      <c r="I20" s="5">
        <v>21.76</v>
      </c>
      <c r="J20" s="5">
        <v>37.520000000000003</v>
      </c>
      <c r="K20" s="5">
        <v>39.450000000000003</v>
      </c>
      <c r="L20" s="5">
        <v>15.78</v>
      </c>
      <c r="M20" s="5"/>
      <c r="N20" s="5">
        <f t="shared" si="0"/>
        <v>30.715999999999998</v>
      </c>
      <c r="O20" s="5">
        <f t="shared" si="1"/>
        <v>10.774811367258369</v>
      </c>
      <c r="P20" s="6">
        <f t="shared" si="2"/>
        <v>6.6781745594454565</v>
      </c>
      <c r="R20" s="25">
        <v>75</v>
      </c>
      <c r="S20" s="26">
        <v>23.95</v>
      </c>
      <c r="T20" s="26">
        <v>45.76</v>
      </c>
      <c r="U20" s="26">
        <v>39.43</v>
      </c>
      <c r="V20" s="26">
        <v>19.77</v>
      </c>
      <c r="W20" s="26">
        <v>20.5</v>
      </c>
      <c r="X20" s="26">
        <v>47.19</v>
      </c>
      <c r="Y20" s="26">
        <v>24.2</v>
      </c>
      <c r="Z20" s="26">
        <v>37.4</v>
      </c>
      <c r="AA20" s="26">
        <v>42.04</v>
      </c>
      <c r="AB20" s="6">
        <v>22.9</v>
      </c>
      <c r="AC20" s="30"/>
      <c r="AD20" s="35">
        <f t="shared" si="3"/>
        <v>32.314</v>
      </c>
      <c r="AE20" s="26">
        <f t="shared" si="4"/>
        <v>11.027892112477549</v>
      </c>
      <c r="AF20" s="6">
        <f t="shared" si="5"/>
        <v>6.8350327481042399</v>
      </c>
    </row>
    <row r="21" spans="2:32" x14ac:dyDescent="0.25">
      <c r="B21" s="25">
        <v>90</v>
      </c>
      <c r="C21" s="5">
        <v>29.69</v>
      </c>
      <c r="D21" s="5">
        <v>50.52</v>
      </c>
      <c r="E21" s="5">
        <v>51.49</v>
      </c>
      <c r="F21" s="5">
        <v>30.4</v>
      </c>
      <c r="G21" s="5">
        <v>26.9</v>
      </c>
      <c r="H21" s="5">
        <v>62.2</v>
      </c>
      <c r="I21" s="5">
        <v>31.27</v>
      </c>
      <c r="J21" s="5">
        <v>48.29</v>
      </c>
      <c r="K21" s="5">
        <v>50.82</v>
      </c>
      <c r="L21" s="5">
        <v>20.46</v>
      </c>
      <c r="M21" s="5"/>
      <c r="N21" s="5">
        <f t="shared" si="0"/>
        <v>40.204000000000001</v>
      </c>
      <c r="O21" s="5">
        <f t="shared" si="1"/>
        <v>13.94035484962034</v>
      </c>
      <c r="P21" s="6">
        <f t="shared" si="2"/>
        <v>8.6401626843574881</v>
      </c>
      <c r="R21" s="25">
        <v>90</v>
      </c>
      <c r="S21" s="26">
        <v>31.62</v>
      </c>
      <c r="T21" s="26">
        <v>58.31</v>
      </c>
      <c r="U21" s="26">
        <v>52.81</v>
      </c>
      <c r="V21" s="26">
        <v>23.9</v>
      </c>
      <c r="W21" s="26">
        <v>26.05</v>
      </c>
      <c r="X21" s="26">
        <v>61.52</v>
      </c>
      <c r="Y21" s="26">
        <v>32.86</v>
      </c>
      <c r="Z21" s="26">
        <v>49.43</v>
      </c>
      <c r="AA21" s="26">
        <v>53.11</v>
      </c>
      <c r="AB21" s="6">
        <v>25.8</v>
      </c>
      <c r="AC21" s="30"/>
      <c r="AD21" s="35">
        <f t="shared" si="3"/>
        <v>41.541000000000011</v>
      </c>
      <c r="AE21" s="26">
        <f t="shared" si="4"/>
        <v>14.818041893433644</v>
      </c>
      <c r="AF21" s="6">
        <f t="shared" si="5"/>
        <v>9.1841487540310496</v>
      </c>
    </row>
    <row r="22" spans="2:32" x14ac:dyDescent="0.25">
      <c r="B22" s="25">
        <v>105</v>
      </c>
      <c r="C22" s="5">
        <v>38.86</v>
      </c>
      <c r="D22" s="5">
        <v>74.040000000000006</v>
      </c>
      <c r="E22" s="5">
        <v>67.680000000000007</v>
      </c>
      <c r="F22" s="5">
        <v>34.380000000000003</v>
      </c>
      <c r="G22" s="5">
        <v>32.76</v>
      </c>
      <c r="H22" s="5">
        <v>78.63</v>
      </c>
      <c r="I22" s="5">
        <v>40.21</v>
      </c>
      <c r="J22" s="5">
        <v>61.97</v>
      </c>
      <c r="K22" s="5">
        <v>68.739999999999995</v>
      </c>
      <c r="L22" s="5">
        <v>30.46</v>
      </c>
      <c r="M22" s="5"/>
      <c r="N22" s="5">
        <f t="shared" si="0"/>
        <v>52.773000000000003</v>
      </c>
      <c r="O22" s="5">
        <f t="shared" si="1"/>
        <v>19.063377950638444</v>
      </c>
      <c r="P22" s="6">
        <f t="shared" si="2"/>
        <v>11.815386952750018</v>
      </c>
      <c r="R22" s="25">
        <v>105</v>
      </c>
      <c r="S22" s="26">
        <v>36.81</v>
      </c>
      <c r="T22" s="26">
        <v>79.150000000000006</v>
      </c>
      <c r="U22" s="26">
        <v>66.02</v>
      </c>
      <c r="V22" s="26">
        <v>34.619999999999997</v>
      </c>
      <c r="W22" s="26">
        <v>35.71</v>
      </c>
      <c r="X22" s="26">
        <v>74.89</v>
      </c>
      <c r="Y22" s="26">
        <v>45.95</v>
      </c>
      <c r="Z22" s="26">
        <v>61.05</v>
      </c>
      <c r="AA22" s="26">
        <v>70.88</v>
      </c>
      <c r="AB22" s="6">
        <v>34.880000000000003</v>
      </c>
      <c r="AC22" s="30"/>
      <c r="AD22" s="35">
        <f t="shared" si="3"/>
        <v>53.996000000000002</v>
      </c>
      <c r="AE22" s="26">
        <f t="shared" si="4"/>
        <v>18.208707440855484</v>
      </c>
      <c r="AF22" s="6">
        <f t="shared" si="5"/>
        <v>11.285666416529333</v>
      </c>
    </row>
    <row r="23" spans="2:32" x14ac:dyDescent="0.25">
      <c r="B23" s="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R23" s="4"/>
      <c r="S23" s="27"/>
      <c r="T23" s="27"/>
      <c r="U23" s="27"/>
      <c r="V23" s="27"/>
      <c r="W23" s="27"/>
      <c r="X23" s="27"/>
      <c r="Y23" s="27"/>
      <c r="Z23" s="27"/>
      <c r="AA23" s="27"/>
      <c r="AB23" s="8"/>
      <c r="AC23" s="31"/>
      <c r="AD23" s="4"/>
      <c r="AE23" s="27"/>
      <c r="AF23" s="8"/>
    </row>
    <row r="24" spans="2:32" ht="15.75" thickBot="1" x14ac:dyDescent="0.3">
      <c r="B24" s="9" t="s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R24" s="9" t="s">
        <v>19</v>
      </c>
      <c r="S24" s="10"/>
      <c r="T24" s="10"/>
      <c r="U24" s="10"/>
      <c r="V24" s="10"/>
      <c r="W24" s="10"/>
      <c r="X24" s="10"/>
      <c r="Y24" s="10"/>
      <c r="Z24" s="10"/>
      <c r="AA24" s="10"/>
      <c r="AB24" s="11"/>
      <c r="AC24" s="31"/>
      <c r="AD24" s="36"/>
      <c r="AE24" s="10"/>
      <c r="AF24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F222-85EB-4A53-9BF0-0CAD3E7A86F1}">
  <dimension ref="A1:BC25"/>
  <sheetViews>
    <sheetView workbookViewId="0">
      <selection activeCell="A2" sqref="A2:B2"/>
    </sheetView>
  </sheetViews>
  <sheetFormatPr baseColWidth="10" defaultRowHeight="15" x14ac:dyDescent="0.25"/>
  <cols>
    <col min="1" max="1" width="13.7109375" style="12" customWidth="1"/>
    <col min="2" max="2" width="13.140625" style="12" bestFit="1" customWidth="1"/>
    <col min="3" max="3" width="11.42578125" style="38"/>
    <col min="4" max="4" width="11.7109375" style="12" customWidth="1"/>
    <col min="5" max="5" width="11.5703125" style="12" bestFit="1" customWidth="1"/>
    <col min="6" max="6" width="13.42578125" style="12" customWidth="1"/>
    <col min="7" max="7" width="13" style="12" customWidth="1"/>
    <col min="8" max="8" width="16.28515625" style="12" bestFit="1" customWidth="1"/>
    <col min="9" max="10" width="11.42578125" style="12"/>
    <col min="11" max="11" width="13.28515625" style="12" customWidth="1"/>
    <col min="12" max="15" width="11.42578125" style="12"/>
    <col min="16" max="17" width="12" style="12" customWidth="1"/>
    <col min="18" max="22" width="11.5703125" style="12" customWidth="1"/>
    <col min="23" max="23" width="1.28515625" style="12" customWidth="1"/>
    <col min="24" max="29" width="11.42578125" style="12"/>
    <col min="30" max="30" width="13.5703125" style="12" customWidth="1"/>
    <col min="31" max="51" width="11.42578125" style="12"/>
    <col min="52" max="52" width="2.28515625" style="12" customWidth="1"/>
    <col min="53" max="16384" width="11.42578125" style="12"/>
  </cols>
  <sheetData>
    <row r="1" spans="1:55" ht="15.75" thickBot="1" x14ac:dyDescent="0.3"/>
    <row r="2" spans="1:55" ht="18.75" thickBot="1" x14ac:dyDescent="0.4">
      <c r="A2" s="1" t="s">
        <v>69</v>
      </c>
      <c r="B2" s="3" t="s">
        <v>70</v>
      </c>
      <c r="AD2" s="1" t="s">
        <v>69</v>
      </c>
      <c r="AE2" s="3" t="s">
        <v>70</v>
      </c>
      <c r="AF2" s="62" t="s">
        <v>68</v>
      </c>
    </row>
    <row r="3" spans="1:55" ht="15.75" thickBot="1" x14ac:dyDescent="0.3">
      <c r="A3" s="1" t="s">
        <v>3</v>
      </c>
      <c r="B3" s="2" t="s">
        <v>40</v>
      </c>
      <c r="C3" s="13" t="s">
        <v>41</v>
      </c>
      <c r="D3" s="39" t="s">
        <v>42</v>
      </c>
      <c r="E3" s="39" t="s">
        <v>43</v>
      </c>
      <c r="F3" s="39" t="s">
        <v>44</v>
      </c>
      <c r="G3" s="39" t="s">
        <v>45</v>
      </c>
      <c r="H3" s="39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/>
      <c r="X3" s="2" t="s">
        <v>67</v>
      </c>
      <c r="Y3" s="2" t="s">
        <v>61</v>
      </c>
      <c r="Z3" s="2" t="s">
        <v>16</v>
      </c>
      <c r="AA3" s="3" t="s">
        <v>17</v>
      </c>
      <c r="AD3" s="44" t="s">
        <v>3</v>
      </c>
      <c r="AE3" s="45" t="s">
        <v>40</v>
      </c>
      <c r="AF3" s="45" t="s">
        <v>42</v>
      </c>
      <c r="AG3" s="45" t="s">
        <v>43</v>
      </c>
      <c r="AH3" s="45" t="s">
        <v>44</v>
      </c>
      <c r="AI3" s="45" t="s">
        <v>63</v>
      </c>
      <c r="AJ3" s="45" t="s">
        <v>46</v>
      </c>
      <c r="AK3" s="45" t="s">
        <v>47</v>
      </c>
      <c r="AL3" s="45" t="s">
        <v>48</v>
      </c>
      <c r="AM3" s="45" t="s">
        <v>41</v>
      </c>
      <c r="AN3" s="45" t="s">
        <v>49</v>
      </c>
      <c r="AO3" s="45" t="s">
        <v>50</v>
      </c>
      <c r="AP3" s="45" t="s">
        <v>51</v>
      </c>
      <c r="AQ3" s="45" t="s">
        <v>52</v>
      </c>
      <c r="AR3" s="45" t="s">
        <v>53</v>
      </c>
      <c r="AS3" s="45" t="s">
        <v>54</v>
      </c>
      <c r="AT3" s="45" t="s">
        <v>55</v>
      </c>
      <c r="AU3" s="45" t="s">
        <v>56</v>
      </c>
      <c r="AV3" s="45" t="s">
        <v>57</v>
      </c>
      <c r="AW3" s="45" t="s">
        <v>58</v>
      </c>
      <c r="AX3" s="45" t="s">
        <v>59</v>
      </c>
      <c r="AY3" s="45" t="s">
        <v>60</v>
      </c>
      <c r="AZ3" s="45"/>
      <c r="BA3" s="2" t="s">
        <v>67</v>
      </c>
      <c r="BB3" s="45" t="s">
        <v>16</v>
      </c>
      <c r="BC3" s="46" t="s">
        <v>17</v>
      </c>
    </row>
    <row r="4" spans="1:55" x14ac:dyDescent="0.25">
      <c r="A4" s="16">
        <v>-150</v>
      </c>
      <c r="B4" s="40">
        <v>-106.7</v>
      </c>
      <c r="C4" s="40">
        <v>-238.36</v>
      </c>
      <c r="D4" s="40">
        <v>-195.62</v>
      </c>
      <c r="E4" s="40">
        <v>-198.21</v>
      </c>
      <c r="F4" s="40">
        <v>-124.42</v>
      </c>
      <c r="G4" s="40">
        <v>-141.29</v>
      </c>
      <c r="H4" s="40">
        <v>-114.66</v>
      </c>
      <c r="I4" s="40">
        <v>-97.965999999999994</v>
      </c>
      <c r="J4" s="40">
        <v>-162.37</v>
      </c>
      <c r="K4" s="40">
        <v>-68.89</v>
      </c>
      <c r="L4" s="40">
        <v>-188.99</v>
      </c>
      <c r="M4" s="40">
        <v>-267.85000000000002</v>
      </c>
      <c r="N4" s="40">
        <v>-242.65</v>
      </c>
      <c r="O4" s="40">
        <v>-132.55000000000001</v>
      </c>
      <c r="P4" s="40">
        <v>-132.19999999999999</v>
      </c>
      <c r="Q4" s="40">
        <v>-204.56</v>
      </c>
      <c r="R4" s="40">
        <v>-222.05</v>
      </c>
      <c r="S4" s="40">
        <v>-193.79</v>
      </c>
      <c r="T4" s="40">
        <v>-264.98</v>
      </c>
      <c r="U4" s="40">
        <v>-203.55</v>
      </c>
      <c r="V4" s="40">
        <v>-284.26</v>
      </c>
      <c r="W4" s="40"/>
      <c r="X4" s="48">
        <f t="shared" ref="X4:X21" si="0">AVERAGE(B4:V4)</f>
        <v>-180.28171428571429</v>
      </c>
      <c r="Y4" s="48">
        <f>STDEV(B4:V4)/(SQRT(COUNT(B4:V4)))</f>
        <v>13.368687832668806</v>
      </c>
      <c r="Z4" s="48">
        <f t="shared" ref="Z4:Z21" si="1">STDEV(B4:V4)</f>
        <v>61.263023935439932</v>
      </c>
      <c r="AA4" s="49">
        <f>CONFIDENCE(0.05,Z4,21)</f>
        <v>26.202146672589688</v>
      </c>
      <c r="AD4" s="61">
        <v>-150</v>
      </c>
      <c r="AE4" s="48">
        <v>-384.89</v>
      </c>
      <c r="AF4" s="48">
        <v>-859.6</v>
      </c>
      <c r="AG4" s="48">
        <v>-1060.7</v>
      </c>
      <c r="AH4" s="48">
        <v>-528.19000000000005</v>
      </c>
      <c r="AI4" s="48">
        <v>-642.41</v>
      </c>
      <c r="AJ4" s="48">
        <v>-387.96</v>
      </c>
      <c r="AK4" s="48">
        <v>-304.37</v>
      </c>
      <c r="AL4" s="48">
        <v>-931.03</v>
      </c>
      <c r="AM4" s="48">
        <v>-557.21</v>
      </c>
      <c r="AN4" s="48">
        <v>-739.83</v>
      </c>
      <c r="AO4" s="48">
        <v>-512.16999999999996</v>
      </c>
      <c r="AP4" s="48">
        <v>-1406.35</v>
      </c>
      <c r="AQ4" s="48">
        <v>-767.32</v>
      </c>
      <c r="AR4" s="48">
        <v>-638.54999999999995</v>
      </c>
      <c r="AS4" s="48">
        <v>-536.21</v>
      </c>
      <c r="AT4" s="48">
        <v>-512.16999999999996</v>
      </c>
      <c r="AU4" s="48">
        <v>-609.35</v>
      </c>
      <c r="AV4" s="48">
        <v>-569.47</v>
      </c>
      <c r="AW4" s="48">
        <v>-466.48</v>
      </c>
      <c r="AX4" s="48">
        <v>-810.88</v>
      </c>
      <c r="AY4" s="48">
        <v>-1433.82</v>
      </c>
      <c r="AZ4" s="48"/>
      <c r="BA4" s="48">
        <f>AVERAGE(AE4:AZ4)</f>
        <v>-698.0457142857141</v>
      </c>
      <c r="BB4" s="48">
        <f t="shared" ref="BB4:BB21" si="2">STDEV(AE4:AZ4)</f>
        <v>304.30802032761886</v>
      </c>
      <c r="BC4" s="49">
        <f t="shared" ref="BC4:BC21" si="3">CONFIDENCE(0.05,BB4,21)</f>
        <v>130.15229856548243</v>
      </c>
    </row>
    <row r="5" spans="1:55" x14ac:dyDescent="0.25">
      <c r="A5" s="16">
        <v>-135</v>
      </c>
      <c r="B5" s="40">
        <v>-95.2</v>
      </c>
      <c r="C5" s="40">
        <v>-146.26</v>
      </c>
      <c r="D5" s="40">
        <v>-146.43</v>
      </c>
      <c r="E5" s="40">
        <v>-155.01</v>
      </c>
      <c r="F5" s="40">
        <v>-107.11</v>
      </c>
      <c r="G5" s="40">
        <v>-113.76</v>
      </c>
      <c r="H5" s="40">
        <v>-79.222999999999999</v>
      </c>
      <c r="I5" s="40">
        <v>-77.680999999999997</v>
      </c>
      <c r="J5" s="40">
        <v>-122.67</v>
      </c>
      <c r="K5" s="40">
        <v>-55.02</v>
      </c>
      <c r="L5" s="40">
        <v>-150.82</v>
      </c>
      <c r="M5" s="40">
        <v>-214.97</v>
      </c>
      <c r="N5" s="40">
        <v>-208.11</v>
      </c>
      <c r="O5" s="40">
        <v>-105.88</v>
      </c>
      <c r="P5" s="40">
        <v>-103.11</v>
      </c>
      <c r="Q5" s="40">
        <v>-167.59</v>
      </c>
      <c r="R5" s="40">
        <v>-184.5</v>
      </c>
      <c r="S5" s="40">
        <v>-157.5</v>
      </c>
      <c r="T5" s="40">
        <v>-216.7</v>
      </c>
      <c r="U5" s="40">
        <v>-159.56</v>
      </c>
      <c r="V5" s="40">
        <v>-226.65</v>
      </c>
      <c r="W5" s="40"/>
      <c r="X5" s="48">
        <f t="shared" si="0"/>
        <v>-142.55971428571428</v>
      </c>
      <c r="Y5" s="48">
        <f t="shared" ref="Y5:Y21" si="4">STDEV(B5:V5)/(SQRT(COUNT(B5:V5)))</f>
        <v>10.775634365182828</v>
      </c>
      <c r="Z5" s="48">
        <f t="shared" si="1"/>
        <v>49.380160139617729</v>
      </c>
      <c r="AA5" s="49">
        <f t="shared" ref="AA5:AA21" si="5">CONFIDENCE(0.05,Z5,21)</f>
        <v>21.119855266330468</v>
      </c>
      <c r="AD5" s="61">
        <v>-135</v>
      </c>
      <c r="AE5" s="48">
        <v>-312.52</v>
      </c>
      <c r="AF5" s="48">
        <v>-691.06</v>
      </c>
      <c r="AG5" s="48">
        <v>-849.71</v>
      </c>
      <c r="AH5" s="48">
        <v>-421.67</v>
      </c>
      <c r="AI5" s="48">
        <v>-510.84</v>
      </c>
      <c r="AJ5" s="48">
        <v>-308.02999999999997</v>
      </c>
      <c r="AK5" s="48">
        <v>-261.20999999999998</v>
      </c>
      <c r="AL5" s="48">
        <v>-721.56</v>
      </c>
      <c r="AM5" s="48">
        <v>-451.03</v>
      </c>
      <c r="AN5" s="48">
        <v>-603.69000000000005</v>
      </c>
      <c r="AO5" s="48">
        <v>-421.97</v>
      </c>
      <c r="AP5" s="48">
        <v>-1137.06</v>
      </c>
      <c r="AQ5" s="48">
        <v>-635.54999999999995</v>
      </c>
      <c r="AR5" s="48">
        <v>-532.79</v>
      </c>
      <c r="AS5" s="48">
        <v>-439.42</v>
      </c>
      <c r="AT5" s="48">
        <v>-414.31</v>
      </c>
      <c r="AU5" s="48">
        <v>-504.36</v>
      </c>
      <c r="AV5" s="48">
        <f>-472.94</f>
        <v>-472.94</v>
      </c>
      <c r="AW5" s="48">
        <v>-378.43</v>
      </c>
      <c r="AX5" s="48">
        <v>-645.32000000000005</v>
      </c>
      <c r="AY5" s="48">
        <v>-1213.32</v>
      </c>
      <c r="AZ5" s="48"/>
      <c r="BA5" s="48">
        <f t="shared" ref="BA5:BA21" si="6">AVERAGE(AE5:AZ5)</f>
        <v>-567.94238095238097</v>
      </c>
      <c r="BB5" s="48">
        <f t="shared" si="2"/>
        <v>249.72431449309772</v>
      </c>
      <c r="BC5" s="49">
        <f t="shared" si="3"/>
        <v>106.80689093890501</v>
      </c>
    </row>
    <row r="6" spans="1:55" x14ac:dyDescent="0.25">
      <c r="A6" s="16">
        <f>A5+15</f>
        <v>-120</v>
      </c>
      <c r="B6" s="40">
        <v>-72.400000000000006</v>
      </c>
      <c r="C6" s="40">
        <v>-113.97</v>
      </c>
      <c r="D6" s="40">
        <v>-111.83</v>
      </c>
      <c r="E6" s="40">
        <v>-115.14</v>
      </c>
      <c r="F6" s="40">
        <v>-82.83</v>
      </c>
      <c r="G6" s="40">
        <v>-89.265000000000001</v>
      </c>
      <c r="H6" s="40">
        <v>-62.597000000000001</v>
      </c>
      <c r="I6" s="40">
        <v>-63.353000000000002</v>
      </c>
      <c r="J6" s="40">
        <v>-94.590999999999994</v>
      </c>
      <c r="K6" s="40">
        <v>-43.47</v>
      </c>
      <c r="L6" s="40">
        <v>-118.3</v>
      </c>
      <c r="M6" s="40">
        <v>-167.8</v>
      </c>
      <c r="N6" s="40">
        <v>-173.98</v>
      </c>
      <c r="O6" s="40">
        <v>-79.97</v>
      </c>
      <c r="P6" s="40">
        <v>-77.63</v>
      </c>
      <c r="Q6" s="40">
        <v>-134.26</v>
      </c>
      <c r="R6" s="40">
        <v>-146.68</v>
      </c>
      <c r="S6" s="40">
        <v>-125.74</v>
      </c>
      <c r="T6" s="40">
        <v>-172.78</v>
      </c>
      <c r="U6" s="40">
        <v>-120.96</v>
      </c>
      <c r="V6" s="40">
        <v>-172.83</v>
      </c>
      <c r="W6" s="40"/>
      <c r="X6" s="48">
        <f t="shared" si="0"/>
        <v>-111.44647619047618</v>
      </c>
      <c r="Y6" s="48">
        <f t="shared" si="4"/>
        <v>8.6346106239226295</v>
      </c>
      <c r="Z6" s="48">
        <f t="shared" si="1"/>
        <v>39.568756780595322</v>
      </c>
      <c r="AA6" s="49">
        <f t="shared" si="5"/>
        <v>16.923525843415277</v>
      </c>
      <c r="AD6" s="61">
        <v>-120</v>
      </c>
      <c r="AE6" s="48">
        <v>-248.88</v>
      </c>
      <c r="AF6" s="48">
        <v>-551.54999999999995</v>
      </c>
      <c r="AG6" s="48">
        <v>-665.15</v>
      </c>
      <c r="AH6" s="48">
        <v>-343.11</v>
      </c>
      <c r="AI6" s="48">
        <v>-404.45</v>
      </c>
      <c r="AJ6" s="48">
        <v>-240.51</v>
      </c>
      <c r="AK6" s="48">
        <v>-197.85</v>
      </c>
      <c r="AL6" s="48">
        <v>-565.32000000000005</v>
      </c>
      <c r="AM6" s="48">
        <v>-350.16</v>
      </c>
      <c r="AN6" s="48">
        <v>-459.72</v>
      </c>
      <c r="AO6" s="48">
        <v>-338.36</v>
      </c>
      <c r="AP6" s="48">
        <v>-919.8</v>
      </c>
      <c r="AQ6" s="48">
        <v>-503.52</v>
      </c>
      <c r="AR6" s="48">
        <v>-415.27</v>
      </c>
      <c r="AS6" s="48">
        <v>-349.46</v>
      </c>
      <c r="AT6" s="48">
        <v>-323.27</v>
      </c>
      <c r="AU6" s="48">
        <v>-393.33</v>
      </c>
      <c r="AV6" s="48">
        <v>-379.35</v>
      </c>
      <c r="AW6" s="48">
        <v>-297.8</v>
      </c>
      <c r="AX6" s="48">
        <v>-494.56</v>
      </c>
      <c r="AY6" s="48">
        <v>-970.37</v>
      </c>
      <c r="AZ6" s="48"/>
      <c r="BA6" s="48">
        <f t="shared" si="6"/>
        <v>-448.18047619047621</v>
      </c>
      <c r="BB6" s="48">
        <f t="shared" si="2"/>
        <v>201.10469640155569</v>
      </c>
      <c r="BC6" s="49">
        <f t="shared" si="3"/>
        <v>86.012318902396046</v>
      </c>
    </row>
    <row r="7" spans="1:55" x14ac:dyDescent="0.25">
      <c r="A7" s="16">
        <f t="shared" ref="A7:A21" si="7">A6+15</f>
        <v>-105</v>
      </c>
      <c r="B7" s="40">
        <v>-59.53</v>
      </c>
      <c r="C7" s="40">
        <v>-94.984999999999999</v>
      </c>
      <c r="D7" s="40">
        <v>-82.561000000000007</v>
      </c>
      <c r="E7" s="40">
        <v>-88.06</v>
      </c>
      <c r="F7" s="40">
        <v>-62.758000000000003</v>
      </c>
      <c r="G7" s="40">
        <v>-66.308999999999997</v>
      </c>
      <c r="H7" s="40">
        <v>-50.902999999999999</v>
      </c>
      <c r="I7" s="40">
        <v>-51.201000000000001</v>
      </c>
      <c r="J7" s="40">
        <v>-72.087000000000003</v>
      </c>
      <c r="K7" s="40">
        <v>-33.49</v>
      </c>
      <c r="L7" s="40">
        <v>-95.79</v>
      </c>
      <c r="M7" s="40">
        <v>-131.37</v>
      </c>
      <c r="N7" s="40">
        <v>-141.93</v>
      </c>
      <c r="O7" s="40">
        <v>-65.430000000000007</v>
      </c>
      <c r="P7" s="40">
        <v>-60.38</v>
      </c>
      <c r="Q7" s="40">
        <v>-104.89</v>
      </c>
      <c r="R7" s="40">
        <v>-113.2</v>
      </c>
      <c r="S7" s="40">
        <v>-102.83</v>
      </c>
      <c r="T7" s="40">
        <v>-142.41</v>
      </c>
      <c r="U7" s="40">
        <v>-90.45</v>
      </c>
      <c r="V7" s="40">
        <v>-129.03</v>
      </c>
      <c r="W7" s="40"/>
      <c r="X7" s="48">
        <f t="shared" si="0"/>
        <v>-87.599714285714299</v>
      </c>
      <c r="Y7" s="48">
        <f t="shared" si="4"/>
        <v>6.8765709665372485</v>
      </c>
      <c r="Z7" s="48">
        <f t="shared" si="1"/>
        <v>31.512406975892581</v>
      </c>
      <c r="AA7" s="49">
        <f t="shared" si="5"/>
        <v>13.477831431546793</v>
      </c>
      <c r="AD7" s="61">
        <v>-105</v>
      </c>
      <c r="AE7" s="48">
        <v>-195.36</v>
      </c>
      <c r="AF7" s="48">
        <v>-433.46</v>
      </c>
      <c r="AG7" s="48">
        <v>-519.32000000000005</v>
      </c>
      <c r="AH7" s="48">
        <v>-259.87</v>
      </c>
      <c r="AI7" s="48">
        <v>-313.88</v>
      </c>
      <c r="AJ7" s="48">
        <v>-186.69</v>
      </c>
      <c r="AK7" s="48">
        <v>-158.65</v>
      </c>
      <c r="AL7" s="48">
        <v>-447.42</v>
      </c>
      <c r="AM7" s="48">
        <v>-267.27999999999997</v>
      </c>
      <c r="AN7" s="48">
        <v>-365.61</v>
      </c>
      <c r="AO7" s="48">
        <v>-258.79000000000002</v>
      </c>
      <c r="AP7" s="48">
        <v>-724.33</v>
      </c>
      <c r="AQ7" s="48">
        <v>-399.34</v>
      </c>
      <c r="AR7" s="48">
        <v>-331.14</v>
      </c>
      <c r="AS7" s="48">
        <v>-278.27999999999997</v>
      </c>
      <c r="AT7" s="48">
        <v>-239.64</v>
      </c>
      <c r="AU7" s="48">
        <v>-306.48</v>
      </c>
      <c r="AV7" s="48">
        <v>-298.51</v>
      </c>
      <c r="AW7" s="48">
        <v>-239.43</v>
      </c>
      <c r="AX7" s="48">
        <v>-378.96</v>
      </c>
      <c r="AY7" s="48">
        <v>-765.85</v>
      </c>
      <c r="AZ7" s="48"/>
      <c r="BA7" s="48">
        <f t="shared" si="6"/>
        <v>-350.87095238095247</v>
      </c>
      <c r="BB7" s="48">
        <f t="shared" si="2"/>
        <v>159.36101881905606</v>
      </c>
      <c r="BC7" s="49">
        <f t="shared" si="3"/>
        <v>68.158581159665815</v>
      </c>
    </row>
    <row r="8" spans="1:55" x14ac:dyDescent="0.25">
      <c r="A8" s="16">
        <f t="shared" si="7"/>
        <v>-90</v>
      </c>
      <c r="B8" s="40">
        <v>-48.3</v>
      </c>
      <c r="C8" s="40">
        <v>-71.974999999999994</v>
      </c>
      <c r="D8" s="40">
        <v>-60.356999999999999</v>
      </c>
      <c r="E8" s="40">
        <v>-66.061000000000007</v>
      </c>
      <c r="F8" s="40">
        <v>-50.625999999999998</v>
      </c>
      <c r="G8" s="40">
        <v>-52.268000000000001</v>
      </c>
      <c r="H8" s="40">
        <v>-40.152000000000001</v>
      </c>
      <c r="I8" s="40">
        <v>-40.043999999999997</v>
      </c>
      <c r="J8" s="40">
        <v>-55.331000000000003</v>
      </c>
      <c r="K8" s="40">
        <v>-26.28</v>
      </c>
      <c r="L8" s="40">
        <v>-77.7</v>
      </c>
      <c r="M8" s="40">
        <v>-100.23</v>
      </c>
      <c r="N8" s="40">
        <v>-120.19</v>
      </c>
      <c r="O8" s="40">
        <v>-52.23</v>
      </c>
      <c r="P8" s="40">
        <v>-44.87</v>
      </c>
      <c r="Q8" s="40">
        <v>-83.67</v>
      </c>
      <c r="R8" s="40">
        <v>-91.52</v>
      </c>
      <c r="S8" s="40">
        <v>-84.02</v>
      </c>
      <c r="T8" s="40">
        <v>-112.03</v>
      </c>
      <c r="U8" s="40">
        <v>-72.27</v>
      </c>
      <c r="V8" s="40">
        <v>-98.64</v>
      </c>
      <c r="W8" s="40"/>
      <c r="X8" s="48">
        <f t="shared" si="0"/>
        <v>-68.988761904761915</v>
      </c>
      <c r="Y8" s="48">
        <f t="shared" si="4"/>
        <v>5.5729811086743943</v>
      </c>
      <c r="Z8" s="48">
        <f t="shared" si="1"/>
        <v>25.53860777705933</v>
      </c>
      <c r="AA8" s="49">
        <f t="shared" si="5"/>
        <v>10.922842259523911</v>
      </c>
      <c r="AD8" s="61">
        <v>-90</v>
      </c>
      <c r="AE8" s="48">
        <v>-157.65</v>
      </c>
      <c r="AF8" s="48">
        <v>-333.83</v>
      </c>
      <c r="AG8" s="48">
        <v>-402.21</v>
      </c>
      <c r="AH8" s="48">
        <v>-201.92</v>
      </c>
      <c r="AI8" s="48">
        <v>-235.64</v>
      </c>
      <c r="AJ8" s="48">
        <v>-139.94999999999999</v>
      </c>
      <c r="AK8" s="48">
        <v>-121.73</v>
      </c>
      <c r="AL8" s="48">
        <v>-333.68</v>
      </c>
      <c r="AM8" s="48">
        <v>-207.2</v>
      </c>
      <c r="AN8" s="48">
        <v>-292.52</v>
      </c>
      <c r="AO8" s="48">
        <v>-198.17</v>
      </c>
      <c r="AP8" s="48">
        <v>-553.14</v>
      </c>
      <c r="AQ8" s="48">
        <v>-307.72000000000003</v>
      </c>
      <c r="AR8" s="48">
        <v>-260.89</v>
      </c>
      <c r="AS8" s="48">
        <v>-214.27</v>
      </c>
      <c r="AT8" s="48">
        <v>-192.26</v>
      </c>
      <c r="AU8" s="48">
        <v>-240</v>
      </c>
      <c r="AV8" s="48">
        <v>-228.38</v>
      </c>
      <c r="AW8" s="48">
        <v>-188.37</v>
      </c>
      <c r="AX8" s="48">
        <v>-292.69</v>
      </c>
      <c r="AY8" s="48">
        <v>-608.99</v>
      </c>
      <c r="AZ8" s="48"/>
      <c r="BA8" s="48">
        <f t="shared" si="6"/>
        <v>-271.9623809523809</v>
      </c>
      <c r="BB8" s="48">
        <f t="shared" si="2"/>
        <v>124.10110937879499</v>
      </c>
      <c r="BC8" s="49">
        <f t="shared" si="3"/>
        <v>53.077945900956465</v>
      </c>
    </row>
    <row r="9" spans="1:55" x14ac:dyDescent="0.25">
      <c r="A9" s="16">
        <f t="shared" si="7"/>
        <v>-75</v>
      </c>
      <c r="B9" s="40">
        <v>-37.299999999999997</v>
      </c>
      <c r="C9" s="40">
        <v>-58.505000000000003</v>
      </c>
      <c r="D9" s="40">
        <v>-44.19</v>
      </c>
      <c r="E9" s="40">
        <v>-48.84</v>
      </c>
      <c r="F9" s="40">
        <v>-42.182000000000002</v>
      </c>
      <c r="G9" s="40">
        <v>-40.64</v>
      </c>
      <c r="H9" s="40">
        <v>-28.667999999999999</v>
      </c>
      <c r="I9" s="40">
        <v>-32.399000000000001</v>
      </c>
      <c r="J9" s="40">
        <v>-39.454999999999998</v>
      </c>
      <c r="K9" s="40">
        <v>-17.453199999999999</v>
      </c>
      <c r="L9" s="40">
        <v>-62.37</v>
      </c>
      <c r="M9" s="40">
        <v>-73.489999999999995</v>
      </c>
      <c r="N9" s="40">
        <v>-93.61</v>
      </c>
      <c r="O9" s="40">
        <v>-39.79</v>
      </c>
      <c r="P9" s="40">
        <v>-34.630000000000003</v>
      </c>
      <c r="Q9" s="40">
        <v>-64.36</v>
      </c>
      <c r="R9" s="40">
        <v>-73.33</v>
      </c>
      <c r="S9" s="40">
        <v>-64.95</v>
      </c>
      <c r="T9" s="40">
        <v>-86.92</v>
      </c>
      <c r="U9" s="40">
        <v>-53.26</v>
      </c>
      <c r="V9" s="40">
        <v>-72.12</v>
      </c>
      <c r="W9" s="40"/>
      <c r="X9" s="48">
        <f t="shared" si="0"/>
        <v>-52.783914285714282</v>
      </c>
      <c r="Y9" s="48">
        <f t="shared" si="4"/>
        <v>4.3573047139492225</v>
      </c>
      <c r="Z9" s="48">
        <f t="shared" si="1"/>
        <v>19.967678677660214</v>
      </c>
      <c r="AA9" s="49">
        <f t="shared" si="5"/>
        <v>8.5401603090070761</v>
      </c>
      <c r="AD9" s="61">
        <v>-75</v>
      </c>
      <c r="AE9" s="48">
        <v>-115.87</v>
      </c>
      <c r="AF9" s="48">
        <v>-247.43</v>
      </c>
      <c r="AG9" s="48">
        <v>-295.08999999999997</v>
      </c>
      <c r="AH9" s="48">
        <v>-149.63</v>
      </c>
      <c r="AI9" s="48">
        <v>-177.62</v>
      </c>
      <c r="AJ9" s="48">
        <v>-97.084999999999994</v>
      </c>
      <c r="AK9" s="48">
        <v>-95.751000000000005</v>
      </c>
      <c r="AL9" s="48">
        <v>-250.37</v>
      </c>
      <c r="AM9" s="48">
        <v>-155.09</v>
      </c>
      <c r="AN9" s="48">
        <v>-207.78</v>
      </c>
      <c r="AO9" s="48">
        <v>-153.16999999999999</v>
      </c>
      <c r="AP9" s="48">
        <v>-409.72</v>
      </c>
      <c r="AQ9" s="48">
        <v>-219.47</v>
      </c>
      <c r="AR9" s="48">
        <v>-197.55</v>
      </c>
      <c r="AS9" s="48">
        <v>-164.23</v>
      </c>
      <c r="AT9" s="48">
        <v>-133.97999999999999</v>
      </c>
      <c r="AU9" s="48">
        <v>-180.28</v>
      </c>
      <c r="AV9" s="48">
        <v>-173.36</v>
      </c>
      <c r="AW9" s="48">
        <v>-137.74</v>
      </c>
      <c r="AX9" s="48">
        <v>-207.47</v>
      </c>
      <c r="AY9" s="48">
        <v>-464.91</v>
      </c>
      <c r="AZ9" s="48"/>
      <c r="BA9" s="48">
        <f t="shared" si="6"/>
        <v>-201.59980952380954</v>
      </c>
      <c r="BB9" s="48">
        <f t="shared" si="2"/>
        <v>93.497186381526433</v>
      </c>
      <c r="BC9" s="49">
        <f t="shared" si="3"/>
        <v>39.988672345408254</v>
      </c>
    </row>
    <row r="10" spans="1:55" x14ac:dyDescent="0.25">
      <c r="A10" s="16">
        <f t="shared" si="7"/>
        <v>-60</v>
      </c>
      <c r="B10" s="40">
        <v>-30.4</v>
      </c>
      <c r="C10" s="40">
        <v>-48.017000000000003</v>
      </c>
      <c r="D10" s="40">
        <v>-31.821000000000002</v>
      </c>
      <c r="E10" s="40">
        <v>-36.531999999999996</v>
      </c>
      <c r="F10" s="40">
        <v>-31.9</v>
      </c>
      <c r="G10" s="40">
        <v>-30.407</v>
      </c>
      <c r="H10" s="40">
        <v>-21.625</v>
      </c>
      <c r="I10" s="40">
        <v>-26.291</v>
      </c>
      <c r="J10" s="40">
        <v>-30.951000000000001</v>
      </c>
      <c r="K10" s="40">
        <v>-9.68</v>
      </c>
      <c r="L10" s="40">
        <v>-48.86</v>
      </c>
      <c r="M10" s="40">
        <v>-57.82</v>
      </c>
      <c r="N10" s="40">
        <v>-69.75</v>
      </c>
      <c r="O10" s="40">
        <v>-31.33</v>
      </c>
      <c r="P10" s="40">
        <v>-25.83</v>
      </c>
      <c r="Q10" s="40">
        <v>-50.98</v>
      </c>
      <c r="R10" s="40">
        <v>-56.84</v>
      </c>
      <c r="S10" s="40">
        <v>-52.88</v>
      </c>
      <c r="T10" s="40">
        <v>-67.010000000000005</v>
      </c>
      <c r="U10" s="40">
        <v>-42.31</v>
      </c>
      <c r="V10" s="40">
        <v>-54.83</v>
      </c>
      <c r="W10" s="40"/>
      <c r="X10" s="48">
        <f t="shared" si="0"/>
        <v>-40.764952380952387</v>
      </c>
      <c r="Y10" s="48">
        <f t="shared" si="4"/>
        <v>3.4466632293499826</v>
      </c>
      <c r="Z10" s="48">
        <f t="shared" si="1"/>
        <v>15.794595143517235</v>
      </c>
      <c r="AA10" s="49">
        <f t="shared" si="5"/>
        <v>6.7553357963644807</v>
      </c>
      <c r="AD10" s="61">
        <v>-60</v>
      </c>
      <c r="AE10" s="48">
        <v>-84.915999999999997</v>
      </c>
      <c r="AF10" s="48">
        <v>-179.24</v>
      </c>
      <c r="AG10" s="48">
        <v>-214.05</v>
      </c>
      <c r="AH10" s="48">
        <v>-106.48</v>
      </c>
      <c r="AI10" s="48">
        <v>-124.1</v>
      </c>
      <c r="AJ10" s="48">
        <v>-73.468000000000004</v>
      </c>
      <c r="AK10" s="48">
        <v>-67.138999999999996</v>
      </c>
      <c r="AL10" s="48">
        <v>-179.31</v>
      </c>
      <c r="AM10" s="48">
        <v>-114.91</v>
      </c>
      <c r="AN10" s="48">
        <v>-159.78</v>
      </c>
      <c r="AO10" s="48">
        <v>-114.6</v>
      </c>
      <c r="AP10" s="48">
        <v>-307.56</v>
      </c>
      <c r="AQ10" s="48">
        <v>-157.85</v>
      </c>
      <c r="AR10" s="48">
        <v>-155.66</v>
      </c>
      <c r="AS10" s="48">
        <v>-124.79</v>
      </c>
      <c r="AT10" s="48">
        <v>-95.97</v>
      </c>
      <c r="AU10" s="48">
        <v>-138.43</v>
      </c>
      <c r="AV10" s="48">
        <v>-125.46</v>
      </c>
      <c r="AW10" s="48">
        <v>-101.72</v>
      </c>
      <c r="AX10" s="48">
        <v>-155.04</v>
      </c>
      <c r="AY10" s="48">
        <v>-366.8</v>
      </c>
      <c r="AZ10" s="48"/>
      <c r="BA10" s="48">
        <f t="shared" si="6"/>
        <v>-149.87014285714284</v>
      </c>
      <c r="BB10" s="48">
        <f t="shared" si="2"/>
        <v>72.968593100241236</v>
      </c>
      <c r="BC10" s="49">
        <f t="shared" si="3"/>
        <v>31.208609305996166</v>
      </c>
    </row>
    <row r="11" spans="1:55" x14ac:dyDescent="0.25">
      <c r="A11" s="16">
        <f t="shared" si="7"/>
        <v>-45</v>
      </c>
      <c r="B11" s="40">
        <v>-22.9</v>
      </c>
      <c r="C11" s="40">
        <v>-34.756999999999998</v>
      </c>
      <c r="D11" s="40">
        <v>-22.073</v>
      </c>
      <c r="E11" s="40">
        <v>-27.053999999999998</v>
      </c>
      <c r="F11" s="40">
        <v>-24.388999999999999</v>
      </c>
      <c r="G11" s="40">
        <v>-22.643999999999998</v>
      </c>
      <c r="H11" s="40">
        <v>-13.871</v>
      </c>
      <c r="I11" s="40">
        <v>-18.562999999999999</v>
      </c>
      <c r="J11" s="40">
        <v>-23.684000000000001</v>
      </c>
      <c r="K11" s="40">
        <v>-1.02</v>
      </c>
      <c r="L11" s="40">
        <v>-35.83</v>
      </c>
      <c r="M11" s="40">
        <v>-43.25</v>
      </c>
      <c r="N11" s="40">
        <v>-46.78</v>
      </c>
      <c r="O11" s="40">
        <v>-21.79</v>
      </c>
      <c r="P11" s="40">
        <v>-18.239999999999998</v>
      </c>
      <c r="Q11" s="40">
        <v>-38.04</v>
      </c>
      <c r="R11" s="40">
        <v>-44.49</v>
      </c>
      <c r="S11" s="40">
        <v>-38.19</v>
      </c>
      <c r="T11" s="40">
        <v>-45.06</v>
      </c>
      <c r="U11" s="40">
        <v>-30.75</v>
      </c>
      <c r="V11" s="40">
        <v>-37.520000000000003</v>
      </c>
      <c r="W11" s="40"/>
      <c r="X11" s="48">
        <f t="shared" si="0"/>
        <v>-29.090238095238099</v>
      </c>
      <c r="Y11" s="48">
        <f t="shared" si="4"/>
        <v>2.5846921230535442</v>
      </c>
      <c r="Z11" s="48">
        <f t="shared" si="1"/>
        <v>11.84454730204898</v>
      </c>
      <c r="AA11" s="49">
        <f t="shared" si="5"/>
        <v>5.0659034723093148</v>
      </c>
      <c r="AD11" s="61">
        <v>-45</v>
      </c>
      <c r="AE11" s="48">
        <v>-60.603000000000002</v>
      </c>
      <c r="AF11" s="48">
        <v>-120.29</v>
      </c>
      <c r="AG11" s="48">
        <v>-143.80000000000001</v>
      </c>
      <c r="AH11" s="48">
        <v>-79.122</v>
      </c>
      <c r="AI11" s="48">
        <v>-83.944999999999993</v>
      </c>
      <c r="AJ11" s="48">
        <v>-48.514000000000003</v>
      </c>
      <c r="AK11" s="48">
        <v>-50.44</v>
      </c>
      <c r="AL11" s="48">
        <v>-119.73</v>
      </c>
      <c r="AM11" s="48">
        <v>-78.766999999999996</v>
      </c>
      <c r="AN11" s="48">
        <v>-103.91</v>
      </c>
      <c r="AO11" s="48">
        <v>-79.13</v>
      </c>
      <c r="AP11" s="48">
        <v>-208.26</v>
      </c>
      <c r="AQ11" s="48">
        <v>-102.63</v>
      </c>
      <c r="AR11" s="48">
        <v>-106.78</v>
      </c>
      <c r="AS11" s="48">
        <v>-95.97</v>
      </c>
      <c r="AT11" s="48">
        <v>-73.78</v>
      </c>
      <c r="AU11" s="48">
        <v>-98.12</v>
      </c>
      <c r="AV11" s="48">
        <v>-91.52</v>
      </c>
      <c r="AW11" s="48">
        <v>-71.62</v>
      </c>
      <c r="AX11" s="48">
        <v>-103.55</v>
      </c>
      <c r="AY11" s="48">
        <v>-261.37</v>
      </c>
      <c r="AZ11" s="48"/>
      <c r="BA11" s="48">
        <f t="shared" si="6"/>
        <v>-103.89766666666667</v>
      </c>
      <c r="BB11" s="48">
        <f t="shared" si="2"/>
        <v>50.032701550419354</v>
      </c>
      <c r="BC11" s="49">
        <f t="shared" si="3"/>
        <v>21.398946709380699</v>
      </c>
    </row>
    <row r="12" spans="1:55" x14ac:dyDescent="0.25">
      <c r="A12" s="16">
        <f t="shared" si="7"/>
        <v>-30</v>
      </c>
      <c r="B12" s="40">
        <v>-15.9</v>
      </c>
      <c r="C12" s="40">
        <v>-24.381</v>
      </c>
      <c r="D12" s="40">
        <v>-14.724</v>
      </c>
      <c r="E12" s="40">
        <v>-18.442</v>
      </c>
      <c r="F12" s="40">
        <v>-15.343</v>
      </c>
      <c r="G12" s="40">
        <v>-15.763</v>
      </c>
      <c r="H12" s="40">
        <v>-9.1914999999999996</v>
      </c>
      <c r="I12" s="40">
        <v>-14.016999999999999</v>
      </c>
      <c r="J12" s="40">
        <v>-13.183999999999999</v>
      </c>
      <c r="K12" s="40">
        <v>6.91</v>
      </c>
      <c r="L12" s="40">
        <v>-24.2</v>
      </c>
      <c r="M12" s="40">
        <v>-27.22</v>
      </c>
      <c r="N12" s="40">
        <v>-30.88</v>
      </c>
      <c r="O12" s="40">
        <v>-16.79</v>
      </c>
      <c r="P12" s="40">
        <v>-11.78</v>
      </c>
      <c r="Q12" s="40">
        <v>-25.09</v>
      </c>
      <c r="R12" s="40">
        <v>-32.03</v>
      </c>
      <c r="S12" s="40">
        <v>-28.83</v>
      </c>
      <c r="T12" s="40">
        <v>-30.42</v>
      </c>
      <c r="U12" s="40">
        <v>-21.15</v>
      </c>
      <c r="V12" s="40">
        <v>-26.48</v>
      </c>
      <c r="W12" s="40"/>
      <c r="X12" s="48">
        <f t="shared" si="0"/>
        <v>-19.471690476190474</v>
      </c>
      <c r="Y12" s="48">
        <f t="shared" si="4"/>
        <v>2.0058091860999854</v>
      </c>
      <c r="Z12" s="48">
        <f t="shared" si="1"/>
        <v>9.1917724249409485</v>
      </c>
      <c r="AA12" s="49">
        <f t="shared" si="5"/>
        <v>3.9313137646155694</v>
      </c>
      <c r="AD12" s="61">
        <v>-30</v>
      </c>
      <c r="AE12" s="48">
        <v>-37.447000000000003</v>
      </c>
      <c r="AF12" s="48">
        <v>-71.489999999999995</v>
      </c>
      <c r="AG12" s="48">
        <v>-85.147000000000006</v>
      </c>
      <c r="AH12" s="48">
        <v>-46.953000000000003</v>
      </c>
      <c r="AI12" s="48">
        <v>-49.734000000000002</v>
      </c>
      <c r="AJ12" s="48">
        <v>-27.748000000000001</v>
      </c>
      <c r="AK12" s="48">
        <v>-30.946000000000002</v>
      </c>
      <c r="AL12" s="48">
        <v>-73.183000000000007</v>
      </c>
      <c r="AM12" s="48">
        <v>-47.792999999999999</v>
      </c>
      <c r="AN12" s="48">
        <v>-65.61</v>
      </c>
      <c r="AO12" s="48">
        <v>-55.19</v>
      </c>
      <c r="AP12" s="48">
        <v>-140.4</v>
      </c>
      <c r="AQ12" s="48">
        <v>-56.06</v>
      </c>
      <c r="AR12" s="48">
        <v>-76.5</v>
      </c>
      <c r="AS12" s="48">
        <v>-48.59</v>
      </c>
      <c r="AT12" s="48">
        <v>-41.17</v>
      </c>
      <c r="AU12" s="48">
        <v>-71.94</v>
      </c>
      <c r="AV12" s="48">
        <v>-62.83</v>
      </c>
      <c r="AW12" s="48">
        <v>-47.79</v>
      </c>
      <c r="AX12" s="48">
        <v>-71.040000000000006</v>
      </c>
      <c r="AY12" s="48">
        <v>-178.86</v>
      </c>
      <c r="AZ12" s="48"/>
      <c r="BA12" s="48">
        <f t="shared" si="6"/>
        <v>-66.020047619047617</v>
      </c>
      <c r="BB12" s="48">
        <f t="shared" si="2"/>
        <v>35.238650230217694</v>
      </c>
      <c r="BC12" s="49">
        <f t="shared" si="3"/>
        <v>15.071542711461161</v>
      </c>
    </row>
    <row r="13" spans="1:55" x14ac:dyDescent="0.25">
      <c r="A13" s="16">
        <f t="shared" si="7"/>
        <v>-15</v>
      </c>
      <c r="B13" s="40">
        <v>-11.7</v>
      </c>
      <c r="C13" s="40">
        <v>-13.382999999999999</v>
      </c>
      <c r="D13" s="40">
        <v>-5.1515000000000004</v>
      </c>
      <c r="E13" s="40">
        <v>-5.9943999999999997</v>
      </c>
      <c r="F13" s="40">
        <v>-7.6753999999999998</v>
      </c>
      <c r="G13" s="40">
        <v>-8.3484999999999996</v>
      </c>
      <c r="H13" s="40">
        <v>-7.3632</v>
      </c>
      <c r="I13" s="40">
        <v>-6.1604999999999999</v>
      </c>
      <c r="J13" s="40">
        <v>-7.9600999999999997</v>
      </c>
      <c r="K13" s="40">
        <v>16.29</v>
      </c>
      <c r="L13" s="40">
        <v>-13.44</v>
      </c>
      <c r="M13" s="40">
        <v>-10.25</v>
      </c>
      <c r="N13" s="40">
        <v>-7.09</v>
      </c>
      <c r="O13" s="40">
        <v>-10.43</v>
      </c>
      <c r="P13" s="40">
        <v>-5.26</v>
      </c>
      <c r="Q13" s="40">
        <v>-16.46</v>
      </c>
      <c r="R13" s="40">
        <v>-22.82</v>
      </c>
      <c r="S13" s="40">
        <v>-15.88</v>
      </c>
      <c r="T13" s="40">
        <v>-14.18</v>
      </c>
      <c r="U13" s="40">
        <v>-11.94</v>
      </c>
      <c r="V13" s="40">
        <v>-13.54</v>
      </c>
      <c r="W13" s="40"/>
      <c r="X13" s="48">
        <f t="shared" si="0"/>
        <v>-9.4636476190476184</v>
      </c>
      <c r="Y13" s="48">
        <f t="shared" si="4"/>
        <v>1.6112993906962325</v>
      </c>
      <c r="Z13" s="48">
        <f t="shared" si="1"/>
        <v>7.3839014251017092</v>
      </c>
      <c r="AA13" s="49">
        <f t="shared" si="5"/>
        <v>3.1580887740759485</v>
      </c>
      <c r="AD13" s="61">
        <v>-15</v>
      </c>
      <c r="AE13" s="48">
        <v>-19.013999999999999</v>
      </c>
      <c r="AF13" s="48">
        <v>-33.719000000000001</v>
      </c>
      <c r="AG13" s="48">
        <v>-36.713999999999999</v>
      </c>
      <c r="AH13" s="48">
        <v>-20.478999999999999</v>
      </c>
      <c r="AI13" s="48">
        <v>-21.388000000000002</v>
      </c>
      <c r="AJ13" s="48">
        <v>-15.252000000000001</v>
      </c>
      <c r="AK13" s="48">
        <v>-15.215</v>
      </c>
      <c r="AL13" s="48">
        <v>-33.716000000000001</v>
      </c>
      <c r="AM13" s="48">
        <v>-22.626999999999999</v>
      </c>
      <c r="AN13" s="48">
        <v>-31.18</v>
      </c>
      <c r="AO13" s="48">
        <v>-30.69</v>
      </c>
      <c r="AP13" s="48">
        <v>-76.88</v>
      </c>
      <c r="AQ13" s="48">
        <v>-12.37</v>
      </c>
      <c r="AR13" s="48">
        <v>-47.22</v>
      </c>
      <c r="AS13" s="48">
        <v>-29.96</v>
      </c>
      <c r="AT13" s="48">
        <v>-21.08</v>
      </c>
      <c r="AU13" s="48">
        <v>-45.48</v>
      </c>
      <c r="AV13" s="48">
        <v>-36.17</v>
      </c>
      <c r="AW13" s="48">
        <v>-28.42</v>
      </c>
      <c r="AX13" s="48">
        <v>-39.950000000000003</v>
      </c>
      <c r="AY13" s="48">
        <v>-100.13</v>
      </c>
      <c r="AZ13" s="48"/>
      <c r="BA13" s="48">
        <f t="shared" si="6"/>
        <v>-34.173999999999999</v>
      </c>
      <c r="BB13" s="48">
        <f t="shared" si="2"/>
        <v>20.816760021674838</v>
      </c>
      <c r="BC13" s="49">
        <f t="shared" si="3"/>
        <v>8.9033117253700009</v>
      </c>
    </row>
    <row r="14" spans="1:55" x14ac:dyDescent="0.25">
      <c r="A14" s="16">
        <f t="shared" si="7"/>
        <v>0</v>
      </c>
      <c r="B14" s="40">
        <v>-0.39</v>
      </c>
      <c r="C14" s="40">
        <v>-1.1376999999999999</v>
      </c>
      <c r="D14" s="40">
        <v>0.48699999999999999</v>
      </c>
      <c r="E14" s="40">
        <v>4.1524000000000001</v>
      </c>
      <c r="F14" s="40">
        <v>0.68400000000000005</v>
      </c>
      <c r="G14" s="40">
        <v>-1.2014</v>
      </c>
      <c r="H14" s="40">
        <v>-1.2501</v>
      </c>
      <c r="I14" s="40">
        <v>-2.6288</v>
      </c>
      <c r="J14" s="40">
        <v>-0.125</v>
      </c>
      <c r="K14" s="40">
        <v>26.307500000000001</v>
      </c>
      <c r="L14" s="40">
        <v>-2.46</v>
      </c>
      <c r="M14" s="40">
        <v>5.29</v>
      </c>
      <c r="N14" s="40">
        <v>10.26</v>
      </c>
      <c r="O14" s="40">
        <v>-4.2</v>
      </c>
      <c r="P14" s="40">
        <v>2.97</v>
      </c>
      <c r="Q14" s="40">
        <v>-8.48</v>
      </c>
      <c r="R14" s="40">
        <v>-10.27</v>
      </c>
      <c r="S14" s="40">
        <v>-5.71</v>
      </c>
      <c r="T14" s="40">
        <v>1.77</v>
      </c>
      <c r="U14" s="40">
        <v>-4.2699999999999996</v>
      </c>
      <c r="V14" s="40">
        <v>-1.1299999999999999</v>
      </c>
      <c r="W14" s="40"/>
      <c r="X14" s="48">
        <f t="shared" si="0"/>
        <v>0.41275714285714249</v>
      </c>
      <c r="Y14" s="48">
        <f t="shared" si="4"/>
        <v>1.6302405293401958</v>
      </c>
      <c r="Z14" s="48">
        <f t="shared" si="1"/>
        <v>7.4707006266863241</v>
      </c>
      <c r="AA14" s="49">
        <f t="shared" si="5"/>
        <v>3.1952127236442962</v>
      </c>
      <c r="AD14" s="61">
        <v>0</v>
      </c>
      <c r="AE14" s="48">
        <v>0.89700000000000002</v>
      </c>
      <c r="AF14" s="48">
        <v>-0.16</v>
      </c>
      <c r="AG14" s="48">
        <v>1.5173000000000001</v>
      </c>
      <c r="AH14" s="48">
        <v>-0.16500000000000001</v>
      </c>
      <c r="AI14" s="48">
        <v>0.81399999999999995</v>
      </c>
      <c r="AJ14" s="48">
        <v>-0.64400000000000002</v>
      </c>
      <c r="AK14" s="48">
        <v>-2.2416999999999998</v>
      </c>
      <c r="AL14" s="48">
        <v>-0.753</v>
      </c>
      <c r="AM14" s="48">
        <v>-0.72799999999999998</v>
      </c>
      <c r="AN14" s="48">
        <v>-3.06</v>
      </c>
      <c r="AO14" s="48">
        <v>-13.33</v>
      </c>
      <c r="AP14" s="48">
        <v>-25.43</v>
      </c>
      <c r="AQ14" s="48">
        <v>35.369999999999997</v>
      </c>
      <c r="AR14" s="48">
        <v>-25.85</v>
      </c>
      <c r="AS14" s="48">
        <v>-5.47</v>
      </c>
      <c r="AT14" s="48">
        <v>-0.6</v>
      </c>
      <c r="AU14" s="48">
        <v>-26.22</v>
      </c>
      <c r="AV14" s="48">
        <v>-15.66</v>
      </c>
      <c r="AW14" s="48">
        <v>-10.130000000000001</v>
      </c>
      <c r="AX14" s="48">
        <v>-18.86</v>
      </c>
      <c r="AY14" s="48">
        <v>-19.21</v>
      </c>
      <c r="AZ14" s="48"/>
      <c r="BA14" s="48">
        <f t="shared" si="6"/>
        <v>-6.186352380952381</v>
      </c>
      <c r="BB14" s="48">
        <f t="shared" si="2"/>
        <v>13.693084761609381</v>
      </c>
      <c r="BC14" s="49">
        <f t="shared" si="3"/>
        <v>5.8565214753680648</v>
      </c>
    </row>
    <row r="15" spans="1:55" x14ac:dyDescent="0.25">
      <c r="A15" s="16">
        <f t="shared" si="7"/>
        <v>15</v>
      </c>
      <c r="B15" s="40">
        <v>8.9</v>
      </c>
      <c r="C15" s="40">
        <v>12.923999999999999</v>
      </c>
      <c r="D15" s="40">
        <v>5.3262999999999998</v>
      </c>
      <c r="E15" s="40">
        <v>11.773999999999999</v>
      </c>
      <c r="F15" s="40">
        <v>6.3540999999999999</v>
      </c>
      <c r="G15" s="40">
        <v>7.3156999999999996</v>
      </c>
      <c r="H15" s="40">
        <v>9.5287000000000006</v>
      </c>
      <c r="I15" s="40">
        <v>5.9981999999999998</v>
      </c>
      <c r="J15" s="40">
        <v>4.4283999999999999</v>
      </c>
      <c r="K15" s="40">
        <v>39.36</v>
      </c>
      <c r="L15" s="40">
        <v>10.45</v>
      </c>
      <c r="M15" s="40">
        <v>18.23</v>
      </c>
      <c r="N15" s="40">
        <v>30.78</v>
      </c>
      <c r="O15" s="40">
        <v>3.23</v>
      </c>
      <c r="P15" s="40">
        <v>9.52</v>
      </c>
      <c r="Q15" s="40">
        <v>-0.39</v>
      </c>
      <c r="R15" s="40">
        <v>6.32</v>
      </c>
      <c r="S15" s="40">
        <v>5.79</v>
      </c>
      <c r="T15" s="40">
        <v>20.91</v>
      </c>
      <c r="U15" s="40">
        <v>3.76</v>
      </c>
      <c r="V15" s="40">
        <v>10.58</v>
      </c>
      <c r="W15" s="40"/>
      <c r="X15" s="48">
        <f t="shared" si="0"/>
        <v>11.004257142857142</v>
      </c>
      <c r="Y15" s="48">
        <f t="shared" si="4"/>
        <v>2.0625261036682478</v>
      </c>
      <c r="Z15" s="48">
        <f t="shared" si="1"/>
        <v>9.4516819928820812</v>
      </c>
      <c r="AA15" s="49">
        <f t="shared" si="5"/>
        <v>4.0424768803634903</v>
      </c>
      <c r="AD15" s="61">
        <v>15</v>
      </c>
      <c r="AE15" s="48">
        <v>15.95</v>
      </c>
      <c r="AF15" s="48">
        <v>27.698</v>
      </c>
      <c r="AG15" s="48">
        <v>37.82</v>
      </c>
      <c r="AH15" s="48">
        <v>19.036000000000001</v>
      </c>
      <c r="AI15" s="48">
        <v>20.148</v>
      </c>
      <c r="AJ15" s="48">
        <v>13.01</v>
      </c>
      <c r="AK15" s="48">
        <v>15.484</v>
      </c>
      <c r="AL15" s="48">
        <v>30.015999999999998</v>
      </c>
      <c r="AM15" s="48">
        <v>19.125</v>
      </c>
      <c r="AN15" s="48">
        <v>24.68</v>
      </c>
      <c r="AO15" s="48">
        <v>1.1299999999999999</v>
      </c>
      <c r="AP15" s="48">
        <v>23.31</v>
      </c>
      <c r="AQ15" s="48">
        <v>78.16</v>
      </c>
      <c r="AR15" s="48">
        <v>-4.49</v>
      </c>
      <c r="AS15" s="48">
        <v>6.32</v>
      </c>
      <c r="AT15" s="48">
        <v>13.85</v>
      </c>
      <c r="AU15" s="48">
        <v>-9.5500000000000007</v>
      </c>
      <c r="AV15" s="48">
        <v>3.42</v>
      </c>
      <c r="AW15" s="48">
        <v>8.5</v>
      </c>
      <c r="AX15" s="48">
        <v>1.69</v>
      </c>
      <c r="AY15" s="48">
        <v>63.02</v>
      </c>
      <c r="AZ15" s="48"/>
      <c r="BA15" s="48">
        <f t="shared" si="6"/>
        <v>19.444142857142857</v>
      </c>
      <c r="BB15" s="48">
        <f t="shared" si="2"/>
        <v>20.76124806047487</v>
      </c>
      <c r="BC15" s="49">
        <f t="shared" si="3"/>
        <v>8.8795693036609862</v>
      </c>
    </row>
    <row r="16" spans="1:55" x14ac:dyDescent="0.25">
      <c r="A16" s="16">
        <f t="shared" si="7"/>
        <v>30</v>
      </c>
      <c r="B16" s="40">
        <v>16.3</v>
      </c>
      <c r="C16" s="40">
        <v>28.225999999999999</v>
      </c>
      <c r="D16" s="40">
        <v>12.401</v>
      </c>
      <c r="E16" s="40">
        <v>17.132000000000001</v>
      </c>
      <c r="F16" s="40">
        <v>18.445</v>
      </c>
      <c r="G16" s="40">
        <v>15.268000000000001</v>
      </c>
      <c r="H16" s="40">
        <v>8.9591999999999992</v>
      </c>
      <c r="I16" s="40">
        <v>13.393000000000001</v>
      </c>
      <c r="J16" s="40">
        <v>12.217000000000001</v>
      </c>
      <c r="K16" s="40">
        <v>52.57</v>
      </c>
      <c r="L16" s="40">
        <v>22.12</v>
      </c>
      <c r="M16" s="40">
        <v>38.619999999999997</v>
      </c>
      <c r="N16" s="40">
        <v>56.59</v>
      </c>
      <c r="O16" s="40">
        <v>7.28</v>
      </c>
      <c r="P16" s="40">
        <v>14.85</v>
      </c>
      <c r="Q16" s="40">
        <v>9.42</v>
      </c>
      <c r="R16" s="40">
        <v>11.31</v>
      </c>
      <c r="S16" s="40">
        <v>18.23</v>
      </c>
      <c r="T16" s="40">
        <v>44.97</v>
      </c>
      <c r="U16" s="40">
        <v>11.91</v>
      </c>
      <c r="V16" s="40">
        <v>20.37</v>
      </c>
      <c r="W16" s="40"/>
      <c r="X16" s="48">
        <f t="shared" si="0"/>
        <v>21.45624761904762</v>
      </c>
      <c r="Y16" s="48">
        <f t="shared" si="4"/>
        <v>3.1519284168782633</v>
      </c>
      <c r="Z16" s="48">
        <f t="shared" si="1"/>
        <v>14.443950555426968</v>
      </c>
      <c r="AA16" s="49">
        <f t="shared" si="5"/>
        <v>6.1776661789297442</v>
      </c>
      <c r="AD16" s="61">
        <v>30</v>
      </c>
      <c r="AE16" s="48">
        <v>28.658000000000001</v>
      </c>
      <c r="AF16" s="48">
        <v>55.241</v>
      </c>
      <c r="AG16" s="48">
        <v>70.38</v>
      </c>
      <c r="AH16" s="48">
        <v>38.231000000000002</v>
      </c>
      <c r="AI16" s="48">
        <v>37.808999999999997</v>
      </c>
      <c r="AJ16" s="48">
        <v>26.027000000000001</v>
      </c>
      <c r="AK16" s="48">
        <v>28.638000000000002</v>
      </c>
      <c r="AL16" s="48">
        <v>58.143999999999998</v>
      </c>
      <c r="AM16" s="48">
        <v>41.872</v>
      </c>
      <c r="AN16" s="48">
        <v>43.8</v>
      </c>
      <c r="AO16" s="48">
        <v>15.53</v>
      </c>
      <c r="AP16" s="48">
        <v>65.64</v>
      </c>
      <c r="AQ16" s="48">
        <v>127.81</v>
      </c>
      <c r="AR16" s="48">
        <v>12.33</v>
      </c>
      <c r="AS16" s="48">
        <v>28.69</v>
      </c>
      <c r="AT16" s="48">
        <v>31.31</v>
      </c>
      <c r="AU16" s="48">
        <v>4.79</v>
      </c>
      <c r="AV16" s="48">
        <v>23.01</v>
      </c>
      <c r="AW16" s="48">
        <v>24.19</v>
      </c>
      <c r="AX16" s="48">
        <v>16.66</v>
      </c>
      <c r="AY16" s="48">
        <v>150.41999999999999</v>
      </c>
      <c r="AZ16" s="48"/>
      <c r="BA16" s="48">
        <f t="shared" si="6"/>
        <v>44.246666666666663</v>
      </c>
      <c r="BB16" s="48">
        <f t="shared" si="2"/>
        <v>36.080544928442158</v>
      </c>
      <c r="BC16" s="49">
        <f t="shared" si="3"/>
        <v>15.431620405128381</v>
      </c>
    </row>
    <row r="17" spans="1:55" x14ac:dyDescent="0.25">
      <c r="A17" s="16">
        <f t="shared" si="7"/>
        <v>45</v>
      </c>
      <c r="B17" s="40">
        <v>27.7</v>
      </c>
      <c r="C17" s="40">
        <v>44.482999999999997</v>
      </c>
      <c r="D17" s="40">
        <v>16.666</v>
      </c>
      <c r="E17" s="40">
        <v>28.417000000000002</v>
      </c>
      <c r="F17" s="40">
        <v>26.803000000000001</v>
      </c>
      <c r="G17" s="40">
        <v>23.908999999999999</v>
      </c>
      <c r="H17" s="40">
        <v>20.013000000000002</v>
      </c>
      <c r="I17" s="40">
        <v>20.861999999999998</v>
      </c>
      <c r="J17" s="40">
        <v>22.843</v>
      </c>
      <c r="K17" s="40">
        <v>69.56</v>
      </c>
      <c r="L17" s="40">
        <v>30.1</v>
      </c>
      <c r="M17" s="40">
        <v>60.11</v>
      </c>
      <c r="N17" s="40">
        <v>81.41</v>
      </c>
      <c r="O17" s="40">
        <v>13.64</v>
      </c>
      <c r="P17" s="40">
        <v>22.4</v>
      </c>
      <c r="Q17" s="40">
        <v>16.809999999999999</v>
      </c>
      <c r="R17" s="40">
        <v>23.66</v>
      </c>
      <c r="S17" s="40">
        <v>29.94</v>
      </c>
      <c r="T17" s="40">
        <v>64.73</v>
      </c>
      <c r="U17" s="40">
        <v>18.7</v>
      </c>
      <c r="V17" s="40">
        <v>31.57</v>
      </c>
      <c r="W17" s="40"/>
      <c r="X17" s="48">
        <f t="shared" si="0"/>
        <v>33.063142857142857</v>
      </c>
      <c r="Y17" s="48">
        <f t="shared" si="4"/>
        <v>4.2174841458395722</v>
      </c>
      <c r="Z17" s="48">
        <f t="shared" si="1"/>
        <v>19.326940340586013</v>
      </c>
      <c r="AA17" s="49">
        <f t="shared" si="5"/>
        <v>8.2661170312142325</v>
      </c>
      <c r="AD17" s="61">
        <v>45</v>
      </c>
      <c r="AE17" s="48">
        <v>45.920999999999999</v>
      </c>
      <c r="AF17" s="48">
        <v>88.533000000000001</v>
      </c>
      <c r="AG17" s="48">
        <v>106.46</v>
      </c>
      <c r="AH17" s="48">
        <v>58.707999999999998</v>
      </c>
      <c r="AI17" s="48">
        <v>58.12</v>
      </c>
      <c r="AJ17" s="48">
        <v>38.646999999999998</v>
      </c>
      <c r="AK17" s="48">
        <v>47.337000000000003</v>
      </c>
      <c r="AL17" s="48">
        <v>88.835999999999999</v>
      </c>
      <c r="AM17" s="48">
        <v>67.162000000000006</v>
      </c>
      <c r="AN17" s="48">
        <v>69.67</v>
      </c>
      <c r="AO17" s="48">
        <v>32.96</v>
      </c>
      <c r="AP17" s="48">
        <v>104.86</v>
      </c>
      <c r="AQ17" s="48">
        <v>185.42</v>
      </c>
      <c r="AR17" s="48">
        <v>32.36</v>
      </c>
      <c r="AS17" s="48">
        <v>48.47</v>
      </c>
      <c r="AT17" s="48">
        <v>46.38</v>
      </c>
      <c r="AU17" s="48">
        <v>17.77</v>
      </c>
      <c r="AV17" s="48">
        <v>39.86</v>
      </c>
      <c r="AW17" s="48">
        <v>46.44</v>
      </c>
      <c r="AX17" s="48">
        <v>33.89</v>
      </c>
      <c r="AY17" s="48">
        <v>223.76</v>
      </c>
      <c r="AZ17" s="48"/>
      <c r="BA17" s="48">
        <f t="shared" si="6"/>
        <v>70.550666666666672</v>
      </c>
      <c r="BB17" s="48">
        <f t="shared" si="2"/>
        <v>50.921098870049263</v>
      </c>
      <c r="BC17" s="49">
        <f t="shared" si="3"/>
        <v>21.778913537283433</v>
      </c>
    </row>
    <row r="18" spans="1:55" x14ac:dyDescent="0.25">
      <c r="A18" s="16">
        <f t="shared" si="7"/>
        <v>60</v>
      </c>
      <c r="B18" s="40">
        <v>41.6</v>
      </c>
      <c r="C18" s="40">
        <v>65.381</v>
      </c>
      <c r="D18" s="40">
        <v>25.445</v>
      </c>
      <c r="E18" s="40">
        <v>37.639000000000003</v>
      </c>
      <c r="F18" s="40">
        <v>40.345999999999997</v>
      </c>
      <c r="G18" s="40">
        <v>33.822000000000003</v>
      </c>
      <c r="H18" s="40">
        <v>23.428000000000001</v>
      </c>
      <c r="I18" s="40">
        <v>30.61</v>
      </c>
      <c r="J18" s="40">
        <v>32.930999999999997</v>
      </c>
      <c r="K18" s="40">
        <v>91.21</v>
      </c>
      <c r="L18" s="40">
        <v>44.48</v>
      </c>
      <c r="M18" s="40">
        <v>82.71</v>
      </c>
      <c r="N18" s="40">
        <v>110.18</v>
      </c>
      <c r="O18" s="40">
        <v>18.670000000000002</v>
      </c>
      <c r="P18" s="40">
        <v>30.89</v>
      </c>
      <c r="Q18" s="40">
        <v>25.03</v>
      </c>
      <c r="R18" s="40">
        <v>31.143999999999998</v>
      </c>
      <c r="S18" s="40">
        <v>40.53</v>
      </c>
      <c r="T18" s="40">
        <v>97.3</v>
      </c>
      <c r="U18" s="40">
        <v>30.24</v>
      </c>
      <c r="V18" s="40">
        <v>47.87</v>
      </c>
      <c r="W18" s="40"/>
      <c r="X18" s="48">
        <f t="shared" si="0"/>
        <v>46.73599999999999</v>
      </c>
      <c r="Y18" s="48">
        <f t="shared" si="4"/>
        <v>5.7808300549150866</v>
      </c>
      <c r="Z18" s="48">
        <f t="shared" si="1"/>
        <v>26.491091306324108</v>
      </c>
      <c r="AA18" s="49">
        <f t="shared" si="5"/>
        <v>11.33021870838027</v>
      </c>
      <c r="AD18" s="61">
        <v>60</v>
      </c>
      <c r="AE18" s="48">
        <v>64.453000000000003</v>
      </c>
      <c r="AF18" s="48">
        <v>120.23</v>
      </c>
      <c r="AG18" s="48">
        <v>139.34</v>
      </c>
      <c r="AH18" s="48">
        <v>80.501999999999995</v>
      </c>
      <c r="AI18" s="48">
        <v>77.343000000000004</v>
      </c>
      <c r="AJ18" s="48">
        <v>55.033000000000001</v>
      </c>
      <c r="AK18" s="48">
        <v>60.817</v>
      </c>
      <c r="AL18" s="48">
        <v>123.52</v>
      </c>
      <c r="AM18" s="48">
        <v>94.599000000000004</v>
      </c>
      <c r="AN18" s="48">
        <v>118.78</v>
      </c>
      <c r="AO18" s="48">
        <v>48.87</v>
      </c>
      <c r="AP18" s="48">
        <v>151.55000000000001</v>
      </c>
      <c r="AQ18" s="48">
        <v>259.36</v>
      </c>
      <c r="AR18" s="48">
        <v>44.38</v>
      </c>
      <c r="AS18" s="48">
        <v>63.15</v>
      </c>
      <c r="AT18" s="48">
        <v>64.3</v>
      </c>
      <c r="AU18" s="48">
        <v>33.49</v>
      </c>
      <c r="AV18" s="48">
        <v>58.08</v>
      </c>
      <c r="AW18" s="48">
        <v>70.53</v>
      </c>
      <c r="AX18" s="48">
        <v>51.13</v>
      </c>
      <c r="AY18" s="48">
        <v>301.69</v>
      </c>
      <c r="AZ18" s="48"/>
      <c r="BA18" s="48">
        <f t="shared" si="6"/>
        <v>99.102238095238093</v>
      </c>
      <c r="BB18" s="48">
        <f t="shared" si="2"/>
        <v>68.956224641365594</v>
      </c>
      <c r="BC18" s="49">
        <f t="shared" si="3"/>
        <v>29.492522503380567</v>
      </c>
    </row>
    <row r="19" spans="1:55" x14ac:dyDescent="0.25">
      <c r="A19" s="16">
        <f t="shared" si="7"/>
        <v>75</v>
      </c>
      <c r="B19" s="40">
        <v>55.7</v>
      </c>
      <c r="C19" s="40">
        <v>79.679000000000002</v>
      </c>
      <c r="D19" s="40">
        <v>35.878999999999998</v>
      </c>
      <c r="E19" s="40">
        <v>54.006999999999998</v>
      </c>
      <c r="F19" s="40">
        <v>50.08</v>
      </c>
      <c r="G19" s="40">
        <v>46.488</v>
      </c>
      <c r="H19" s="40">
        <v>29.77</v>
      </c>
      <c r="I19" s="40">
        <v>40.073999999999998</v>
      </c>
      <c r="J19" s="40">
        <v>47.164999999999999</v>
      </c>
      <c r="K19" s="40">
        <v>113.22</v>
      </c>
      <c r="L19" s="40">
        <v>60.87</v>
      </c>
      <c r="M19" s="40">
        <v>107.16</v>
      </c>
      <c r="N19" s="40">
        <v>147.52000000000001</v>
      </c>
      <c r="O19" s="40">
        <v>29.64</v>
      </c>
      <c r="P19" s="40">
        <v>43.13</v>
      </c>
      <c r="Q19" s="40">
        <v>33.979999999999997</v>
      </c>
      <c r="R19" s="40">
        <v>41.68</v>
      </c>
      <c r="S19" s="40">
        <v>56.25</v>
      </c>
      <c r="T19" s="40">
        <v>122.49</v>
      </c>
      <c r="U19" s="40">
        <v>41.11</v>
      </c>
      <c r="V19" s="40">
        <v>59.95</v>
      </c>
      <c r="W19" s="40"/>
      <c r="X19" s="48">
        <f t="shared" si="0"/>
        <v>61.706761904761898</v>
      </c>
      <c r="Y19" s="48">
        <f t="shared" si="4"/>
        <v>7.226070841027405</v>
      </c>
      <c r="Z19" s="48">
        <f t="shared" si="1"/>
        <v>33.114016606121289</v>
      </c>
      <c r="AA19" s="49">
        <f t="shared" si="5"/>
        <v>14.162838598148769</v>
      </c>
      <c r="AD19" s="61">
        <v>75</v>
      </c>
      <c r="AE19" s="48">
        <v>84.466999999999999</v>
      </c>
      <c r="AF19" s="48">
        <v>160.86000000000001</v>
      </c>
      <c r="AG19" s="48">
        <v>196.6</v>
      </c>
      <c r="AH19" s="48">
        <v>107.78</v>
      </c>
      <c r="AI19" s="48">
        <v>105.53</v>
      </c>
      <c r="AJ19" s="48">
        <v>78.331999999999994</v>
      </c>
      <c r="AK19" s="48">
        <v>78.364000000000004</v>
      </c>
      <c r="AL19" s="48">
        <v>160.78</v>
      </c>
      <c r="AM19" s="48">
        <v>124.83</v>
      </c>
      <c r="AN19" s="48">
        <v>131.91999999999999</v>
      </c>
      <c r="AO19" s="48">
        <v>66.9833</v>
      </c>
      <c r="AP19" s="48">
        <v>210.41</v>
      </c>
      <c r="AQ19" s="48">
        <v>327.2</v>
      </c>
      <c r="AR19" s="48">
        <v>65.069999999999993</v>
      </c>
      <c r="AS19" s="48">
        <v>81.48</v>
      </c>
      <c r="AT19" s="48">
        <v>76.790000000000006</v>
      </c>
      <c r="AU19" s="48">
        <v>49.49</v>
      </c>
      <c r="AV19" s="48">
        <v>82.21</v>
      </c>
      <c r="AW19" s="48">
        <v>91.14</v>
      </c>
      <c r="AX19" s="48">
        <v>74.209999999999994</v>
      </c>
      <c r="AY19" s="48">
        <v>381.33</v>
      </c>
      <c r="AZ19" s="48"/>
      <c r="BA19" s="48">
        <f t="shared" si="6"/>
        <v>130.27506190476191</v>
      </c>
      <c r="BB19" s="48">
        <f t="shared" si="2"/>
        <v>86.644966774709275</v>
      </c>
      <c r="BC19" s="49">
        <f t="shared" si="3"/>
        <v>37.057983462668417</v>
      </c>
    </row>
    <row r="20" spans="1:55" x14ac:dyDescent="0.25">
      <c r="A20" s="16">
        <f t="shared" si="7"/>
        <v>90</v>
      </c>
      <c r="B20" s="40">
        <v>79</v>
      </c>
      <c r="C20" s="40">
        <v>112.01</v>
      </c>
      <c r="D20" s="40">
        <v>49.704000000000001</v>
      </c>
      <c r="E20" s="40">
        <v>63.228999999999999</v>
      </c>
      <c r="F20" s="40">
        <v>62.448</v>
      </c>
      <c r="G20" s="40">
        <v>60.326999999999998</v>
      </c>
      <c r="H20" s="40">
        <v>44.228000000000002</v>
      </c>
      <c r="I20" s="40">
        <v>56.039000000000001</v>
      </c>
      <c r="J20" s="40">
        <v>61.988999999999997</v>
      </c>
      <c r="K20" s="40">
        <v>155.65</v>
      </c>
      <c r="L20" s="40">
        <v>82.81</v>
      </c>
      <c r="M20" s="40">
        <v>120.1</v>
      </c>
      <c r="N20" s="40">
        <v>194.94</v>
      </c>
      <c r="O20" s="40">
        <v>35.93</v>
      </c>
      <c r="P20" s="40">
        <v>54.46</v>
      </c>
      <c r="Q20" s="40">
        <v>52.03</v>
      </c>
      <c r="R20" s="40">
        <v>52.17</v>
      </c>
      <c r="S20" s="40">
        <v>79.989999999999995</v>
      </c>
      <c r="T20" s="40">
        <v>162.18</v>
      </c>
      <c r="U20" s="40">
        <v>57.21</v>
      </c>
      <c r="V20" s="40">
        <v>82.04</v>
      </c>
      <c r="W20" s="40"/>
      <c r="X20" s="48">
        <f t="shared" si="0"/>
        <v>81.832571428571441</v>
      </c>
      <c r="Y20" s="48">
        <f t="shared" si="4"/>
        <v>9.3866556036625095</v>
      </c>
      <c r="Z20" s="48">
        <f t="shared" si="1"/>
        <v>43.015059826264853</v>
      </c>
      <c r="AA20" s="49">
        <f t="shared" si="5"/>
        <v>18.397506918459595</v>
      </c>
      <c r="AD20" s="61">
        <v>90</v>
      </c>
      <c r="AE20" s="48">
        <v>101.6</v>
      </c>
      <c r="AF20" s="48">
        <v>198.46</v>
      </c>
      <c r="AG20" s="48">
        <v>259.20999999999998</v>
      </c>
      <c r="AH20" s="48">
        <v>140.27000000000001</v>
      </c>
      <c r="AI20" s="48">
        <v>140.01</v>
      </c>
      <c r="AJ20" s="48">
        <v>97.47</v>
      </c>
      <c r="AK20" s="48">
        <v>101.24</v>
      </c>
      <c r="AL20" s="48">
        <v>207.76</v>
      </c>
      <c r="AM20" s="48">
        <v>153.33000000000001</v>
      </c>
      <c r="AN20" s="48">
        <v>178.37</v>
      </c>
      <c r="AO20" s="48">
        <v>93.58</v>
      </c>
      <c r="AP20" s="48">
        <v>290.38</v>
      </c>
      <c r="AQ20" s="48">
        <v>418.75</v>
      </c>
      <c r="AR20" s="48">
        <v>93.25</v>
      </c>
      <c r="AS20" s="48">
        <v>109.92</v>
      </c>
      <c r="AT20" s="48">
        <v>101.18</v>
      </c>
      <c r="AU20" s="48">
        <v>74.09</v>
      </c>
      <c r="AV20" s="48">
        <v>120.7</v>
      </c>
      <c r="AW20" s="48">
        <v>127.33</v>
      </c>
      <c r="AX20" s="48">
        <v>100.36</v>
      </c>
      <c r="AY20" s="48">
        <v>488.87</v>
      </c>
      <c r="AZ20" s="48"/>
      <c r="BA20" s="48">
        <f t="shared" si="6"/>
        <v>171.2442857142857</v>
      </c>
      <c r="BB20" s="48">
        <f t="shared" si="2"/>
        <v>110.313656342786</v>
      </c>
      <c r="BC20" s="49">
        <f t="shared" si="3"/>
        <v>47.181063189589615</v>
      </c>
    </row>
    <row r="21" spans="1:55" x14ac:dyDescent="0.25">
      <c r="A21" s="16">
        <f t="shared" si="7"/>
        <v>105</v>
      </c>
      <c r="B21" s="40">
        <v>104.3</v>
      </c>
      <c r="C21" s="40">
        <v>137.47</v>
      </c>
      <c r="D21" s="40">
        <v>68.561999999999998</v>
      </c>
      <c r="E21" s="40">
        <v>90.650999999999996</v>
      </c>
      <c r="F21" s="40">
        <v>91.167000000000002</v>
      </c>
      <c r="G21" s="40">
        <v>81.504999999999995</v>
      </c>
      <c r="H21" s="40">
        <v>59.881</v>
      </c>
      <c r="I21" s="40">
        <v>60.930999999999997</v>
      </c>
      <c r="J21" s="40">
        <v>81.471000000000004</v>
      </c>
      <c r="K21" s="40">
        <v>196.32</v>
      </c>
      <c r="L21" s="40">
        <v>108.11</v>
      </c>
      <c r="M21" s="40">
        <v>140.13</v>
      </c>
      <c r="N21" s="40">
        <v>241.06</v>
      </c>
      <c r="O21" s="40">
        <v>45.91</v>
      </c>
      <c r="P21" s="40">
        <v>68.58</v>
      </c>
      <c r="Q21" s="40">
        <v>69.819999999999993</v>
      </c>
      <c r="R21" s="40">
        <v>67.66</v>
      </c>
      <c r="S21" s="40">
        <v>95.72</v>
      </c>
      <c r="T21" s="40">
        <v>202.89</v>
      </c>
      <c r="U21" s="40">
        <v>77.37</v>
      </c>
      <c r="V21" s="40">
        <v>106.79</v>
      </c>
      <c r="W21" s="40"/>
      <c r="X21" s="48">
        <f t="shared" si="0"/>
        <v>104.58561904761903</v>
      </c>
      <c r="Y21" s="48">
        <f t="shared" si="4"/>
        <v>11.322142999129801</v>
      </c>
      <c r="Z21" s="48">
        <f t="shared" si="1"/>
        <v>51.88457732262664</v>
      </c>
      <c r="AA21" s="49">
        <f t="shared" si="5"/>
        <v>22.190992506106717</v>
      </c>
      <c r="AD21" s="61">
        <v>105</v>
      </c>
      <c r="AE21" s="48">
        <v>133.35</v>
      </c>
      <c r="AF21" s="48">
        <v>249.48</v>
      </c>
      <c r="AG21" s="48">
        <v>338.42</v>
      </c>
      <c r="AH21" s="48">
        <v>182.09</v>
      </c>
      <c r="AI21" s="48">
        <v>167.87</v>
      </c>
      <c r="AJ21" s="48">
        <v>123.47</v>
      </c>
      <c r="AK21" s="48">
        <v>130.29</v>
      </c>
      <c r="AL21" s="48">
        <v>264</v>
      </c>
      <c r="AM21" s="48">
        <v>183.33</v>
      </c>
      <c r="AN21" s="48">
        <v>223.76</v>
      </c>
      <c r="AO21" s="48">
        <v>129.71</v>
      </c>
      <c r="AP21" s="48">
        <v>379.4</v>
      </c>
      <c r="AQ21" s="48">
        <v>539.74</v>
      </c>
      <c r="AR21" s="48">
        <v>117.33</v>
      </c>
      <c r="AS21" s="48">
        <v>130.01</v>
      </c>
      <c r="AT21" s="48">
        <v>130.01</v>
      </c>
      <c r="AU21" s="48">
        <v>93.37</v>
      </c>
      <c r="AV21" s="48">
        <v>163.72999999999999</v>
      </c>
      <c r="AW21" s="48">
        <v>164.77</v>
      </c>
      <c r="AX21" s="48">
        <v>132.37</v>
      </c>
      <c r="AY21" s="48">
        <v>621.21</v>
      </c>
      <c r="AZ21" s="48"/>
      <c r="BA21" s="48">
        <f t="shared" si="6"/>
        <v>218.93857142857144</v>
      </c>
      <c r="BB21" s="48">
        <f t="shared" si="2"/>
        <v>141.53171571367722</v>
      </c>
      <c r="BC21" s="49">
        <f t="shared" si="3"/>
        <v>60.533002384293859</v>
      </c>
    </row>
    <row r="22" spans="1:55" x14ac:dyDescent="0.25">
      <c r="A22" s="16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19"/>
      <c r="AD22" s="47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</row>
    <row r="23" spans="1:55" ht="15.75" thickBot="1" x14ac:dyDescent="0.3">
      <c r="A23" s="42" t="s">
        <v>62</v>
      </c>
      <c r="B23" s="21"/>
      <c r="C23" s="4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D23" s="50" t="s">
        <v>19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2"/>
    </row>
    <row r="24" spans="1:55" ht="15.75" thickBot="1" x14ac:dyDescent="0.3"/>
    <row r="25" spans="1:55" ht="18.75" thickBot="1" x14ac:dyDescent="0.4">
      <c r="A25" s="1" t="s">
        <v>64</v>
      </c>
      <c r="B25" s="23">
        <v>18.2</v>
      </c>
      <c r="C25" s="60">
        <v>19.8</v>
      </c>
      <c r="D25" s="23">
        <v>22.2</v>
      </c>
      <c r="E25" s="23">
        <v>18.100000000000001</v>
      </c>
      <c r="F25" s="23">
        <v>17.5</v>
      </c>
      <c r="G25" s="23">
        <v>18.2</v>
      </c>
      <c r="H25" s="23">
        <v>9.6999999999999993</v>
      </c>
      <c r="I25" s="23">
        <v>23.4</v>
      </c>
      <c r="J25" s="23">
        <v>25</v>
      </c>
      <c r="K25" s="60">
        <v>24.1</v>
      </c>
      <c r="L25" s="23">
        <v>19.7</v>
      </c>
      <c r="M25" s="23">
        <v>33.1</v>
      </c>
      <c r="N25" s="23" t="s">
        <v>65</v>
      </c>
      <c r="O25" s="23" t="s">
        <v>65</v>
      </c>
      <c r="P25" s="23" t="s">
        <v>65</v>
      </c>
      <c r="Q25" s="23">
        <v>17.3</v>
      </c>
      <c r="R25" s="23">
        <v>25.8</v>
      </c>
      <c r="S25" s="23">
        <v>24.2</v>
      </c>
      <c r="T25" s="23">
        <v>21</v>
      </c>
      <c r="U25" s="23">
        <v>26.3</v>
      </c>
      <c r="V25" s="24">
        <v>22.6</v>
      </c>
      <c r="AD25" s="1" t="s">
        <v>64</v>
      </c>
      <c r="AE25" s="23">
        <v>18.2</v>
      </c>
      <c r="AF25" s="60">
        <v>19.8</v>
      </c>
      <c r="AG25" s="23">
        <v>22.2</v>
      </c>
      <c r="AH25" s="23">
        <v>18.100000000000001</v>
      </c>
      <c r="AI25" s="23">
        <v>17.5</v>
      </c>
      <c r="AJ25" s="23">
        <v>18.2</v>
      </c>
      <c r="AK25" s="23">
        <v>9.6999999999999993</v>
      </c>
      <c r="AL25" s="23">
        <v>23.4</v>
      </c>
      <c r="AM25" s="23">
        <v>25</v>
      </c>
      <c r="AN25" s="60">
        <v>24.1</v>
      </c>
      <c r="AO25" s="23">
        <v>19.7</v>
      </c>
      <c r="AP25" s="23">
        <v>33.1</v>
      </c>
      <c r="AQ25" s="23" t="s">
        <v>65</v>
      </c>
      <c r="AR25" s="23" t="s">
        <v>65</v>
      </c>
      <c r="AS25" s="23" t="s">
        <v>65</v>
      </c>
      <c r="AT25" s="23">
        <v>17.3</v>
      </c>
      <c r="AU25" s="23">
        <v>25.8</v>
      </c>
      <c r="AV25" s="23">
        <v>24.2</v>
      </c>
      <c r="AW25" s="23">
        <v>21</v>
      </c>
      <c r="AX25" s="23">
        <v>26.3</v>
      </c>
      <c r="AY25" s="24">
        <v>22.6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824F-1627-4266-B676-138752247CF4}">
  <dimension ref="B1:AG25"/>
  <sheetViews>
    <sheetView workbookViewId="0">
      <selection activeCell="D30" sqref="D30"/>
    </sheetView>
  </sheetViews>
  <sheetFormatPr baseColWidth="10" defaultRowHeight="15" x14ac:dyDescent="0.25"/>
  <cols>
    <col min="1" max="1" width="10.85546875" style="12" customWidth="1"/>
    <col min="2" max="2" width="13.140625" style="12" customWidth="1"/>
    <col min="3" max="11" width="11.42578125" style="12"/>
    <col min="12" max="12" width="14" style="12" customWidth="1"/>
    <col min="13" max="13" width="2.42578125" style="12" customWidth="1"/>
    <col min="14" max="18" width="11.42578125" style="12"/>
    <col min="19" max="19" width="12.42578125" style="12" customWidth="1"/>
    <col min="20" max="25" width="11.42578125" style="12"/>
    <col min="26" max="26" width="14.5703125" style="12" customWidth="1"/>
    <col min="27" max="27" width="13.42578125" style="12" customWidth="1"/>
    <col min="28" max="28" width="11.42578125" style="12"/>
    <col min="29" max="29" width="13.42578125" style="12" customWidth="1"/>
    <col min="30" max="30" width="2.140625" style="12" customWidth="1"/>
    <col min="31" max="16384" width="11.42578125" style="12"/>
  </cols>
  <sheetData>
    <row r="1" spans="2:33" ht="15.75" thickBot="1" x14ac:dyDescent="0.3"/>
    <row r="2" spans="2:33" ht="18.75" thickBot="1" x14ac:dyDescent="0.4">
      <c r="B2" s="1" t="s">
        <v>69</v>
      </c>
      <c r="C2" s="3" t="s">
        <v>70</v>
      </c>
      <c r="S2" s="1" t="s">
        <v>69</v>
      </c>
      <c r="T2" s="3" t="s">
        <v>70</v>
      </c>
      <c r="U2" s="62" t="s">
        <v>68</v>
      </c>
    </row>
    <row r="3" spans="2:33" ht="15.75" thickBot="1" x14ac:dyDescent="0.3">
      <c r="B3" s="1" t="s">
        <v>3</v>
      </c>
      <c r="C3" s="2" t="s">
        <v>30</v>
      </c>
      <c r="D3" s="2" t="s">
        <v>31</v>
      </c>
      <c r="E3" s="2" t="s">
        <v>32</v>
      </c>
      <c r="F3" s="2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4" t="s">
        <v>39</v>
      </c>
      <c r="M3" s="56"/>
      <c r="N3" s="1" t="s">
        <v>67</v>
      </c>
      <c r="O3" s="2" t="s">
        <v>16</v>
      </c>
      <c r="P3" s="3" t="s">
        <v>17</v>
      </c>
      <c r="S3" s="1" t="s">
        <v>3</v>
      </c>
      <c r="T3" s="2" t="s">
        <v>30</v>
      </c>
      <c r="U3" s="2" t="s">
        <v>31</v>
      </c>
      <c r="V3" s="2" t="s">
        <v>32</v>
      </c>
      <c r="W3" s="2" t="s">
        <v>33</v>
      </c>
      <c r="X3" s="13" t="s">
        <v>34</v>
      </c>
      <c r="Y3" s="13" t="s">
        <v>35</v>
      </c>
      <c r="Z3" s="13" t="s">
        <v>36</v>
      </c>
      <c r="AA3" s="13" t="s">
        <v>37</v>
      </c>
      <c r="AB3" s="13" t="s">
        <v>38</v>
      </c>
      <c r="AC3" s="14" t="s">
        <v>39</v>
      </c>
      <c r="AD3" s="53"/>
      <c r="AE3" s="1" t="s">
        <v>67</v>
      </c>
      <c r="AF3" s="2" t="s">
        <v>16</v>
      </c>
      <c r="AG3" s="3" t="s">
        <v>17</v>
      </c>
    </row>
    <row r="4" spans="2:33" x14ac:dyDescent="0.25">
      <c r="B4" s="37">
        <v>-150</v>
      </c>
      <c r="C4" s="15">
        <v>-159.30174255371</v>
      </c>
      <c r="D4" s="15">
        <v>-196.28904724121</v>
      </c>
      <c r="E4" s="15">
        <v>-241.546630859375</v>
      </c>
      <c r="F4" s="15">
        <v>-337.70748901367102</v>
      </c>
      <c r="G4" s="15">
        <v>-90.02685546875</v>
      </c>
      <c r="H4" s="15">
        <v>-119.0185546875</v>
      </c>
      <c r="I4" s="15">
        <v>-382.080078125</v>
      </c>
      <c r="J4" s="15">
        <v>-194.39697265625</v>
      </c>
      <c r="K4" s="15">
        <v>-130.615234375</v>
      </c>
      <c r="L4" s="57">
        <v>-129.39453125</v>
      </c>
      <c r="M4" s="54"/>
      <c r="N4" s="58">
        <f>AVERAGE(C4:L4)</f>
        <v>-198.03771362304661</v>
      </c>
      <c r="O4" s="15">
        <f>STDEV(C4:L4)</f>
        <v>96.584506696446411</v>
      </c>
      <c r="P4" s="57">
        <f>CONFIDENCE(0.05,O4,10)</f>
        <v>59.862597448044134</v>
      </c>
      <c r="S4" s="25">
        <v>-150</v>
      </c>
      <c r="T4" s="18">
        <f>M1-1410.03405761718</f>
        <v>-1410.03405761718</v>
      </c>
      <c r="U4" s="18">
        <v>-937.92718505859295</v>
      </c>
      <c r="V4" s="18">
        <v>-701.59912109375</v>
      </c>
      <c r="W4" s="18">
        <v>-1757.81237792968</v>
      </c>
      <c r="X4" s="18">
        <v>-490.1123046875</v>
      </c>
      <c r="Y4" s="18">
        <v>-353.3935546875</v>
      </c>
      <c r="Z4" s="18">
        <v>-1361.6943359375</v>
      </c>
      <c r="AA4" s="18">
        <v>-1001.28173828125</v>
      </c>
      <c r="AB4" s="18">
        <v>-491.943359375</v>
      </c>
      <c r="AC4" s="49">
        <v>-928.497314453125</v>
      </c>
      <c r="AD4" s="59"/>
      <c r="AE4" s="47">
        <f>AVERAGE(T4:AC4)</f>
        <v>-943.4295349121079</v>
      </c>
      <c r="AF4" s="18">
        <f>STDEV(T4:AC4)</f>
        <v>456.48967967039738</v>
      </c>
      <c r="AG4" s="49">
        <f>CONFIDENCE(0.05,AF4,10)</f>
        <v>282.93003575801282</v>
      </c>
    </row>
    <row r="5" spans="2:33" x14ac:dyDescent="0.25">
      <c r="B5" s="25">
        <v>-135</v>
      </c>
      <c r="C5" s="18">
        <v>-123.718254089355</v>
      </c>
      <c r="D5" s="18">
        <v>-155.57859802246</v>
      </c>
      <c r="E5" s="18">
        <v>-187.98828125</v>
      </c>
      <c r="F5" s="18">
        <v>-269.83639526367102</v>
      </c>
      <c r="G5" s="18">
        <v>-64.39208984375</v>
      </c>
      <c r="H5" s="18">
        <v>-90.9423828125</v>
      </c>
      <c r="I5" s="18">
        <v>-323.18115234375</v>
      </c>
      <c r="J5" s="18">
        <v>-147.39990234375</v>
      </c>
      <c r="K5" s="18">
        <v>-102.5390625</v>
      </c>
      <c r="L5" s="49">
        <v>-94.90966796875</v>
      </c>
      <c r="M5" s="54"/>
      <c r="N5" s="47">
        <f t="shared" ref="N5:N21" si="0">AVERAGE(C5:L5)</f>
        <v>-156.04857864379861</v>
      </c>
      <c r="O5" s="18">
        <f t="shared" ref="O5:O21" si="1">STDEV(C5:L5)</f>
        <v>83.174744274285402</v>
      </c>
      <c r="P5" s="49">
        <f t="shared" ref="P5:P21" si="2">CONFIDENCE(0.05,O5,10)</f>
        <v>51.551293314404354</v>
      </c>
      <c r="S5" s="25">
        <v>-135</v>
      </c>
      <c r="T5" s="18">
        <v>-1162.96374511718</v>
      </c>
      <c r="U5" s="18">
        <v>-771.36224365234295</v>
      </c>
      <c r="V5" s="18">
        <v>-576.47705078125</v>
      </c>
      <c r="W5" s="18">
        <v>-1464.72155761718</v>
      </c>
      <c r="X5" s="18">
        <v>-400.390625</v>
      </c>
      <c r="Y5" s="18">
        <v>-274.0478515625</v>
      </c>
      <c r="Z5" s="18">
        <v>-1122.13134765625</v>
      </c>
      <c r="AA5" s="18">
        <v>-814.51416015625</v>
      </c>
      <c r="AB5" s="18">
        <v>-390.625</v>
      </c>
      <c r="AC5" s="49">
        <v>-783.538818359375</v>
      </c>
      <c r="AD5" s="59"/>
      <c r="AE5" s="47">
        <f t="shared" ref="AE5:AE21" si="3">AVERAGE(T5:AC5)</f>
        <v>-776.07723999023278</v>
      </c>
      <c r="AF5" s="18">
        <f t="shared" ref="AF5:AF21" si="4">STDEV(T5:AC5)</f>
        <v>383.95724834782737</v>
      </c>
      <c r="AG5" s="49">
        <f t="shared" ref="AG5:AG21" si="5">CONFIDENCE(0.05,AF5,10)</f>
        <v>237.97479514331218</v>
      </c>
    </row>
    <row r="6" spans="2:33" x14ac:dyDescent="0.25">
      <c r="B6" s="25">
        <v>-120</v>
      </c>
      <c r="C6" s="18">
        <v>-97.656242370605398</v>
      </c>
      <c r="D6" s="18">
        <v>-130.73728942871</v>
      </c>
      <c r="E6" s="18">
        <v>-149.688720703125</v>
      </c>
      <c r="F6" s="18">
        <v>-214.05027770996</v>
      </c>
      <c r="G6" s="18">
        <v>-54.01611328125</v>
      </c>
      <c r="H6" s="18">
        <v>-76.2939453125</v>
      </c>
      <c r="I6" s="18">
        <v>-257.568359375</v>
      </c>
      <c r="J6" s="18">
        <v>-113.525390625</v>
      </c>
      <c r="K6" s="18">
        <v>-72.021484375</v>
      </c>
      <c r="L6" s="49">
        <v>-66.986083984375</v>
      </c>
      <c r="M6" s="54"/>
      <c r="N6" s="47">
        <f t="shared" si="0"/>
        <v>-123.25439071655255</v>
      </c>
      <c r="O6" s="18">
        <f t="shared" si="1"/>
        <v>67.147414128802012</v>
      </c>
      <c r="P6" s="49">
        <f t="shared" si="2"/>
        <v>41.617633709128604</v>
      </c>
      <c r="S6" s="25">
        <v>-120</v>
      </c>
      <c r="T6" s="18">
        <v>-947.26556396484295</v>
      </c>
      <c r="U6" s="18">
        <v>-632.14105224609295</v>
      </c>
      <c r="V6" s="18">
        <v>-470.428466796875</v>
      </c>
      <c r="W6" s="18">
        <v>-1190.36853027343</v>
      </c>
      <c r="X6" s="18">
        <v>-325.927734375</v>
      </c>
      <c r="Y6" s="18">
        <v>-222.16796875</v>
      </c>
      <c r="Z6" s="18">
        <v>-939.02587890625</v>
      </c>
      <c r="AA6" s="18">
        <v>-663.14697265625</v>
      </c>
      <c r="AB6" s="18">
        <v>-316.7724609375</v>
      </c>
      <c r="AC6" s="49">
        <v>-649.566650390625</v>
      </c>
      <c r="AD6" s="59"/>
      <c r="AE6" s="47">
        <f t="shared" si="3"/>
        <v>-635.68112792968657</v>
      </c>
      <c r="AF6" s="18">
        <f t="shared" si="4"/>
        <v>315.11765052776559</v>
      </c>
      <c r="AG6" s="49">
        <f t="shared" si="5"/>
        <v>195.30835438859398</v>
      </c>
    </row>
    <row r="7" spans="2:33" x14ac:dyDescent="0.25">
      <c r="B7" s="25">
        <v>-105</v>
      </c>
      <c r="C7" s="18">
        <v>-76.354972839355398</v>
      </c>
      <c r="D7" s="18">
        <v>-95.092765808105398</v>
      </c>
      <c r="E7" s="18">
        <v>-119.0185546875</v>
      </c>
      <c r="F7" s="18">
        <v>-179.93162536621</v>
      </c>
      <c r="G7" s="18">
        <v>-37.2314453125</v>
      </c>
      <c r="H7" s="18">
        <v>-59.814453125</v>
      </c>
      <c r="I7" s="18">
        <v>-227.35595703125</v>
      </c>
      <c r="J7" s="18">
        <v>-89.111328125</v>
      </c>
      <c r="K7" s="18">
        <v>-60.4248046875</v>
      </c>
      <c r="L7" s="49">
        <v>-52.79541015625</v>
      </c>
      <c r="M7" s="54"/>
      <c r="N7" s="47">
        <f t="shared" si="0"/>
        <v>-99.713131713867085</v>
      </c>
      <c r="O7" s="18">
        <f t="shared" si="1"/>
        <v>60.571773282132106</v>
      </c>
      <c r="P7" s="49">
        <f t="shared" si="2"/>
        <v>37.542084178143639</v>
      </c>
      <c r="S7" s="25">
        <v>-105</v>
      </c>
      <c r="T7" s="18">
        <v>-757.69036865234295</v>
      </c>
      <c r="U7" s="18">
        <v>-512.14593505859295</v>
      </c>
      <c r="V7" s="18">
        <v>-390.93017578125</v>
      </c>
      <c r="W7" s="18">
        <v>-969.78753662109295</v>
      </c>
      <c r="X7" s="18">
        <v>-254.21142578125</v>
      </c>
      <c r="Y7" s="18">
        <v>-189.208984375</v>
      </c>
      <c r="Z7" s="18">
        <v>-745.849609375</v>
      </c>
      <c r="AA7" s="18">
        <v>-529.78515625</v>
      </c>
      <c r="AB7" s="18">
        <v>-256.34765625</v>
      </c>
      <c r="AC7" s="49">
        <v>-520.01953125</v>
      </c>
      <c r="AD7" s="59"/>
      <c r="AE7" s="47">
        <f t="shared" si="3"/>
        <v>-512.59763793945297</v>
      </c>
      <c r="AF7" s="18">
        <f t="shared" si="4"/>
        <v>252.90773722983459</v>
      </c>
      <c r="AG7" s="49">
        <f t="shared" si="5"/>
        <v>156.75095916643886</v>
      </c>
    </row>
    <row r="8" spans="2:33" x14ac:dyDescent="0.25">
      <c r="B8" s="25">
        <v>-90</v>
      </c>
      <c r="C8" s="18">
        <v>-59.082027435302699</v>
      </c>
      <c r="D8" s="18">
        <v>-82.336418151855398</v>
      </c>
      <c r="E8" s="18">
        <v>-89.7216796875</v>
      </c>
      <c r="F8" s="18">
        <v>-139.64842224121</v>
      </c>
      <c r="G8" s="18">
        <v>-32.3486328125</v>
      </c>
      <c r="H8" s="18">
        <v>-46.9970703125</v>
      </c>
      <c r="I8" s="18">
        <v>-153.80859375</v>
      </c>
      <c r="J8" s="18">
        <v>-66.5283203125</v>
      </c>
      <c r="K8" s="18">
        <v>-40.8935546875</v>
      </c>
      <c r="L8" s="49">
        <v>-41.80908203125</v>
      </c>
      <c r="M8" s="54"/>
      <c r="N8" s="47">
        <f t="shared" si="0"/>
        <v>-75.317380142211817</v>
      </c>
      <c r="O8" s="18">
        <f t="shared" si="1"/>
        <v>41.969694858328367</v>
      </c>
      <c r="P8" s="49">
        <f t="shared" si="2"/>
        <v>26.012608380530217</v>
      </c>
      <c r="S8" s="25">
        <v>-90</v>
      </c>
      <c r="T8" s="18">
        <v>-607.78802490234295</v>
      </c>
      <c r="U8" s="18">
        <v>-408.38619995117102</v>
      </c>
      <c r="V8" s="18">
        <v>-313.568115234375</v>
      </c>
      <c r="W8" s="18">
        <v>-751.40374755859295</v>
      </c>
      <c r="X8" s="18">
        <v>-205.99365234375</v>
      </c>
      <c r="Y8" s="18">
        <v>-144.6533203125</v>
      </c>
      <c r="Z8" s="18">
        <v>-590.8203125</v>
      </c>
      <c r="AA8" s="18">
        <v>-417.17529296875</v>
      </c>
      <c r="AB8" s="18">
        <v>-198.3642578125</v>
      </c>
      <c r="AC8" s="49">
        <v>-421.142578125</v>
      </c>
      <c r="AD8" s="59"/>
      <c r="AE8" s="47">
        <f t="shared" si="3"/>
        <v>-405.92955017089821</v>
      </c>
      <c r="AF8" s="18">
        <f t="shared" si="4"/>
        <v>198.46673769433605</v>
      </c>
      <c r="AG8" s="49">
        <f t="shared" si="5"/>
        <v>123.00869810064192</v>
      </c>
    </row>
    <row r="9" spans="2:33" x14ac:dyDescent="0.25">
      <c r="B9" s="25">
        <v>-75</v>
      </c>
      <c r="C9" s="18">
        <v>-35.522457122802699</v>
      </c>
      <c r="D9" s="18">
        <v>-64.208976745605398</v>
      </c>
      <c r="E9" s="18">
        <v>-67.44384765625</v>
      </c>
      <c r="F9" s="18">
        <v>-106.628410339355</v>
      </c>
      <c r="G9" s="18">
        <v>-26.2451171875</v>
      </c>
      <c r="H9" s="18">
        <v>-31.1279296875</v>
      </c>
      <c r="I9" s="18">
        <v>-119.93408203125</v>
      </c>
      <c r="J9" s="18">
        <v>-51.26953125</v>
      </c>
      <c r="K9" s="18">
        <v>-34.1796875</v>
      </c>
      <c r="L9" s="49">
        <v>-31.585693359375</v>
      </c>
      <c r="M9" s="54"/>
      <c r="N9" s="47">
        <f t="shared" si="0"/>
        <v>-56.81457328796381</v>
      </c>
      <c r="O9" s="18">
        <f t="shared" si="1"/>
        <v>33.099816828431202</v>
      </c>
      <c r="P9" s="49">
        <f t="shared" si="2"/>
        <v>20.515102040452582</v>
      </c>
      <c r="S9" s="25">
        <v>-75</v>
      </c>
      <c r="T9" s="18">
        <v>-474.79244995117102</v>
      </c>
      <c r="U9" s="18">
        <v>-322.50973510742102</v>
      </c>
      <c r="V9" s="18">
        <v>-243.072509765625</v>
      </c>
      <c r="W9" s="18">
        <v>-587.40228271484295</v>
      </c>
      <c r="X9" s="18">
        <v>-159.3017578125</v>
      </c>
      <c r="Y9" s="18">
        <v>-118.408203125</v>
      </c>
      <c r="Z9" s="18">
        <v>-466.30859375</v>
      </c>
      <c r="AA9" s="18">
        <v>-325.01220703125</v>
      </c>
      <c r="AB9" s="18">
        <v>-156.8603515625</v>
      </c>
      <c r="AC9" s="49">
        <v>-332.03125</v>
      </c>
      <c r="AD9" s="59"/>
      <c r="AE9" s="47">
        <f t="shared" si="3"/>
        <v>-318.56993408203095</v>
      </c>
      <c r="AF9" s="18">
        <f t="shared" si="4"/>
        <v>154.92728412764433</v>
      </c>
      <c r="AG9" s="49">
        <f t="shared" si="5"/>
        <v>96.023161070751286</v>
      </c>
    </row>
    <row r="10" spans="2:33" x14ac:dyDescent="0.25">
      <c r="B10" s="25">
        <v>-60</v>
      </c>
      <c r="C10" s="18">
        <v>-29.6020488739013</v>
      </c>
      <c r="D10" s="18">
        <v>-48.278804779052699</v>
      </c>
      <c r="E10" s="18">
        <v>-54.168701171875</v>
      </c>
      <c r="F10" s="18">
        <v>-75.378410339355398</v>
      </c>
      <c r="G10" s="18">
        <v>-20.1416015625</v>
      </c>
      <c r="H10" s="18">
        <v>-23.193359375</v>
      </c>
      <c r="I10" s="18">
        <v>-81.48193359375</v>
      </c>
      <c r="J10" s="18">
        <v>-37.2314453125</v>
      </c>
      <c r="K10" s="18">
        <v>-25.0244140625</v>
      </c>
      <c r="L10" s="49">
        <v>-20.599365234375</v>
      </c>
      <c r="M10" s="54"/>
      <c r="N10" s="47">
        <f t="shared" si="0"/>
        <v>-41.510008430480937</v>
      </c>
      <c r="O10" s="18">
        <f t="shared" si="1"/>
        <v>22.637546057237298</v>
      </c>
      <c r="P10" s="49">
        <f t="shared" si="2"/>
        <v>14.030638589841388</v>
      </c>
      <c r="S10" s="25">
        <v>-60</v>
      </c>
      <c r="T10" s="18">
        <v>-358.88668823242102</v>
      </c>
      <c r="U10" s="18">
        <v>-249.08445739746</v>
      </c>
      <c r="V10" s="18">
        <v>-191.0400390625</v>
      </c>
      <c r="W10" s="18">
        <v>-437.49996948242102</v>
      </c>
      <c r="X10" s="18">
        <v>-122.0703125</v>
      </c>
      <c r="Y10" s="18">
        <v>-81.1767578125</v>
      </c>
      <c r="Z10" s="18">
        <v>-352.1728515625</v>
      </c>
      <c r="AA10" s="18">
        <v>-244.7509765625</v>
      </c>
      <c r="AB10" s="18">
        <v>-119.0185546875</v>
      </c>
      <c r="AC10" s="49">
        <v>-248.4130859375</v>
      </c>
      <c r="AD10" s="59"/>
      <c r="AE10" s="47">
        <f t="shared" si="3"/>
        <v>-240.41136932373018</v>
      </c>
      <c r="AF10" s="18">
        <f t="shared" si="4"/>
        <v>116.45840433490169</v>
      </c>
      <c r="AG10" s="49">
        <f t="shared" si="5"/>
        <v>72.180340476888063</v>
      </c>
    </row>
    <row r="11" spans="2:33" x14ac:dyDescent="0.25">
      <c r="B11" s="25">
        <v>-45</v>
      </c>
      <c r="C11" s="18">
        <v>-19.2871074676513</v>
      </c>
      <c r="D11" s="18">
        <v>-39.794918060302699</v>
      </c>
      <c r="E11" s="18">
        <v>-37.994384765625</v>
      </c>
      <c r="F11" s="18">
        <v>-63.110347747802699</v>
      </c>
      <c r="G11" s="18">
        <v>-12.8173828125</v>
      </c>
      <c r="H11" s="18">
        <v>-13.427734375</v>
      </c>
      <c r="I11" s="18">
        <v>-61.03515625</v>
      </c>
      <c r="J11" s="18">
        <v>-17.7001953125</v>
      </c>
      <c r="K11" s="18">
        <v>-11.5966796875</v>
      </c>
      <c r="L11" s="49">
        <v>-18.768310546875</v>
      </c>
      <c r="M11" s="54"/>
      <c r="N11" s="47">
        <f t="shared" si="0"/>
        <v>-29.553221702575673</v>
      </c>
      <c r="O11" s="18">
        <f t="shared" si="1"/>
        <v>19.771183239403648</v>
      </c>
      <c r="P11" s="49">
        <f t="shared" si="2"/>
        <v>12.254081154565588</v>
      </c>
      <c r="S11" s="25">
        <v>-45</v>
      </c>
      <c r="T11" s="18">
        <v>-262.51217651367102</v>
      </c>
      <c r="U11" s="18">
        <v>-183.10545349121</v>
      </c>
      <c r="V11" s="18">
        <v>-143.4326171875</v>
      </c>
      <c r="W11" s="18">
        <v>-312.13375854492102</v>
      </c>
      <c r="X11" s="18">
        <v>-92.7734375</v>
      </c>
      <c r="Y11" s="18">
        <v>-61.03515625</v>
      </c>
      <c r="Z11" s="18">
        <v>-257.568359375</v>
      </c>
      <c r="AA11" s="18">
        <v>-182.18994140625</v>
      </c>
      <c r="AB11" s="18">
        <v>-91.552734375</v>
      </c>
      <c r="AC11" s="49">
        <v>-187.3779296875</v>
      </c>
      <c r="AD11" s="59"/>
      <c r="AE11" s="47">
        <f t="shared" si="3"/>
        <v>-177.36815643310518</v>
      </c>
      <c r="AF11" s="18">
        <f t="shared" si="4"/>
        <v>82.465647297863029</v>
      </c>
      <c r="AG11" s="49">
        <f t="shared" si="5"/>
        <v>51.111798530995586</v>
      </c>
    </row>
    <row r="12" spans="2:33" x14ac:dyDescent="0.25">
      <c r="B12" s="25">
        <v>-30</v>
      </c>
      <c r="C12" s="18">
        <v>-8.17870998382568</v>
      </c>
      <c r="D12" s="18">
        <v>-26.2451152801513</v>
      </c>
      <c r="E12" s="18">
        <v>-23.345947265625</v>
      </c>
      <c r="F12" s="18">
        <v>-29.8461894989013</v>
      </c>
      <c r="G12" s="18">
        <v>-8.544921875</v>
      </c>
      <c r="H12" s="18">
        <v>-9.1552734375</v>
      </c>
      <c r="I12" s="18">
        <v>-34.7900390625</v>
      </c>
      <c r="J12" s="18">
        <v>-16.4794921875</v>
      </c>
      <c r="K12" s="18">
        <v>-6.103515625</v>
      </c>
      <c r="L12" s="49">
        <v>-6.561279296875</v>
      </c>
      <c r="M12" s="54"/>
      <c r="N12" s="47">
        <f t="shared" si="0"/>
        <v>-16.925048351287828</v>
      </c>
      <c r="O12" s="18">
        <f t="shared" si="1"/>
        <v>10.780700496499074</v>
      </c>
      <c r="P12" s="49">
        <f t="shared" si="2"/>
        <v>6.6818246124934451</v>
      </c>
      <c r="S12" s="25">
        <v>-30</v>
      </c>
      <c r="T12" s="18">
        <v>-178.83299255371</v>
      </c>
      <c r="U12" s="18">
        <v>-119.384757995605</v>
      </c>
      <c r="V12" s="18">
        <v>-101.318359375</v>
      </c>
      <c r="W12" s="18">
        <v>-210.02195739746</v>
      </c>
      <c r="X12" s="18">
        <v>-62.56103515625</v>
      </c>
      <c r="Y12" s="18">
        <v>-39.6728515625</v>
      </c>
      <c r="Z12" s="18">
        <v>-173.33984375</v>
      </c>
      <c r="AA12" s="18">
        <v>-123.59619140625</v>
      </c>
      <c r="AB12" s="18">
        <v>-53.1005859375</v>
      </c>
      <c r="AC12" s="49">
        <v>-128.7841796875</v>
      </c>
      <c r="AD12" s="59"/>
      <c r="AE12" s="47">
        <f t="shared" si="3"/>
        <v>-119.06127548217751</v>
      </c>
      <c r="AF12" s="18">
        <f t="shared" si="4"/>
        <v>56.831421674077859</v>
      </c>
      <c r="AG12" s="49">
        <f t="shared" si="5"/>
        <v>35.223832832399239</v>
      </c>
    </row>
    <row r="13" spans="2:33" x14ac:dyDescent="0.25">
      <c r="B13" s="25">
        <v>-15</v>
      </c>
      <c r="C13" s="18">
        <v>-4.94384717941284</v>
      </c>
      <c r="D13" s="18">
        <v>-6.83593702316284</v>
      </c>
      <c r="E13" s="18">
        <v>-10.68115234375</v>
      </c>
      <c r="F13" s="18">
        <v>-10.4980459213256</v>
      </c>
      <c r="G13" s="18">
        <v>-8.85009765625</v>
      </c>
      <c r="H13" s="18">
        <v>0</v>
      </c>
      <c r="I13" s="18">
        <v>-26.85546875</v>
      </c>
      <c r="J13" s="18">
        <v>-7.62939453125</v>
      </c>
      <c r="K13" s="18">
        <v>-4.2724609375</v>
      </c>
      <c r="L13" s="49">
        <v>-1.52587890625</v>
      </c>
      <c r="M13" s="54"/>
      <c r="N13" s="47">
        <f t="shared" si="0"/>
        <v>-8.2092283248901285</v>
      </c>
      <c r="O13" s="18">
        <f t="shared" si="1"/>
        <v>7.4526927772805553</v>
      </c>
      <c r="P13" s="49">
        <f t="shared" si="2"/>
        <v>4.6191419606505733</v>
      </c>
      <c r="S13" s="25">
        <v>-15</v>
      </c>
      <c r="T13" s="18">
        <v>-116.088859558105</v>
      </c>
      <c r="U13" s="18">
        <v>-71.411125183105398</v>
      </c>
      <c r="V13" s="18">
        <v>-53.863525390625</v>
      </c>
      <c r="W13" s="18">
        <v>-114.807121276855</v>
      </c>
      <c r="X13" s="18">
        <v>-42.1142578125</v>
      </c>
      <c r="Y13" s="18">
        <v>-15.869140625</v>
      </c>
      <c r="Z13" s="18">
        <v>-95.52001953125</v>
      </c>
      <c r="AA13" s="18">
        <v>-79.65087890625</v>
      </c>
      <c r="AB13" s="18">
        <v>-37.2314453125</v>
      </c>
      <c r="AC13" s="49">
        <v>-64.239501953125</v>
      </c>
      <c r="AD13" s="59"/>
      <c r="AE13" s="47">
        <f t="shared" si="3"/>
        <v>-69.079587554931535</v>
      </c>
      <c r="AF13" s="18">
        <f t="shared" si="4"/>
        <v>33.241379028611824</v>
      </c>
      <c r="AG13" s="49">
        <f t="shared" si="5"/>
        <v>20.602841588886633</v>
      </c>
    </row>
    <row r="14" spans="2:33" x14ac:dyDescent="0.25">
      <c r="B14" s="25">
        <v>0</v>
      </c>
      <c r="C14" s="18">
        <v>2.44140601158142</v>
      </c>
      <c r="D14" s="18">
        <v>1.77001941204071</v>
      </c>
      <c r="E14" s="18">
        <v>3.96728515625</v>
      </c>
      <c r="F14" s="18">
        <v>14.2211904525756</v>
      </c>
      <c r="G14" s="18">
        <v>-1.52587890625</v>
      </c>
      <c r="H14" s="18">
        <v>7.9345703125</v>
      </c>
      <c r="I14" s="18">
        <v>-1.8310546875</v>
      </c>
      <c r="J14" s="18">
        <v>3.662109375</v>
      </c>
      <c r="K14" s="18">
        <v>2.44140625</v>
      </c>
      <c r="L14" s="49">
        <v>-2.899169921875</v>
      </c>
      <c r="M14" s="54"/>
      <c r="N14" s="47">
        <f t="shared" si="0"/>
        <v>3.0181883454322729</v>
      </c>
      <c r="O14" s="18">
        <f t="shared" si="1"/>
        <v>5.0815089850232829</v>
      </c>
      <c r="P14" s="49">
        <f t="shared" si="2"/>
        <v>3.1494940255284245</v>
      </c>
      <c r="S14" s="25">
        <v>0</v>
      </c>
      <c r="T14" s="18">
        <v>-51.696773529052699</v>
      </c>
      <c r="U14" s="18">
        <v>-23.9868144989013</v>
      </c>
      <c r="V14" s="18">
        <v>-10.68115234375</v>
      </c>
      <c r="W14" s="18">
        <v>-34.179683685302699</v>
      </c>
      <c r="X14" s="18">
        <v>-24.71923828125</v>
      </c>
      <c r="Y14" s="18">
        <v>-5.4931640625</v>
      </c>
      <c r="Z14" s="18">
        <v>-20.1416015625</v>
      </c>
      <c r="AA14" s="18">
        <v>-37.53662109375</v>
      </c>
      <c r="AB14" s="18">
        <v>-20.1416015625</v>
      </c>
      <c r="AC14" s="49">
        <v>-1.068115234375</v>
      </c>
      <c r="AD14" s="59"/>
      <c r="AE14" s="47">
        <f t="shared" si="3"/>
        <v>-22.964476585388169</v>
      </c>
      <c r="AF14" s="18">
        <f t="shared" si="4"/>
        <v>15.345329437271849</v>
      </c>
      <c r="AG14" s="49">
        <f t="shared" si="5"/>
        <v>9.5109589542980419</v>
      </c>
    </row>
    <row r="15" spans="2:33" x14ac:dyDescent="0.25">
      <c r="B15" s="25">
        <v>15</v>
      </c>
      <c r="C15" s="18">
        <v>11.5966787338256</v>
      </c>
      <c r="D15" s="18">
        <v>18.9819316864013</v>
      </c>
      <c r="E15" s="18">
        <v>23.651123046875</v>
      </c>
      <c r="F15" s="18">
        <v>35.156246185302699</v>
      </c>
      <c r="G15" s="18">
        <v>1.220703125</v>
      </c>
      <c r="H15" s="18">
        <v>12.8173828125</v>
      </c>
      <c r="I15" s="18">
        <v>25.634765625</v>
      </c>
      <c r="J15" s="18">
        <v>8.85009765625</v>
      </c>
      <c r="K15" s="18">
        <v>12.20703125</v>
      </c>
      <c r="L15" s="49">
        <v>5.950927734375</v>
      </c>
      <c r="M15" s="54"/>
      <c r="N15" s="47">
        <f t="shared" si="0"/>
        <v>15.606688785552961</v>
      </c>
      <c r="O15" s="18">
        <f t="shared" si="1"/>
        <v>10.220418643444351</v>
      </c>
      <c r="P15" s="49">
        <f t="shared" si="2"/>
        <v>6.3345647032797325</v>
      </c>
      <c r="S15" s="25">
        <v>15</v>
      </c>
      <c r="T15" s="18">
        <v>0.488281220197678</v>
      </c>
      <c r="U15" s="18">
        <v>14.9536123275756</v>
      </c>
      <c r="V15" s="18">
        <v>35.09521484375</v>
      </c>
      <c r="W15" s="18">
        <v>43.090816497802699</v>
      </c>
      <c r="X15" s="18">
        <v>-6.40869140625</v>
      </c>
      <c r="Y15" s="18">
        <v>14.0380859375</v>
      </c>
      <c r="Z15" s="18">
        <v>45.166015625</v>
      </c>
      <c r="AA15" s="18">
        <v>-5.79833984375</v>
      </c>
      <c r="AB15" s="18">
        <v>-0.6103515625</v>
      </c>
      <c r="AC15" s="49">
        <v>61.6455078125</v>
      </c>
      <c r="AD15" s="59"/>
      <c r="AE15" s="47">
        <f t="shared" si="3"/>
        <v>20.166015145182598</v>
      </c>
      <c r="AF15" s="18">
        <f t="shared" si="4"/>
        <v>24.399293934259976</v>
      </c>
      <c r="AG15" s="49">
        <f t="shared" si="5"/>
        <v>15.12256117219315</v>
      </c>
    </row>
    <row r="16" spans="2:33" x14ac:dyDescent="0.25">
      <c r="B16" s="25">
        <v>30</v>
      </c>
      <c r="C16" s="18">
        <v>18.0053691864013</v>
      </c>
      <c r="D16" s="18">
        <v>35.949703216552699</v>
      </c>
      <c r="E16" s="18">
        <v>45.47119140625</v>
      </c>
      <c r="F16" s="18">
        <v>57.861324310302699</v>
      </c>
      <c r="G16" s="18">
        <v>8.23974609375</v>
      </c>
      <c r="H16" s="18">
        <v>22.5830078125</v>
      </c>
      <c r="I16" s="18">
        <v>49.4384765625</v>
      </c>
      <c r="J16" s="18">
        <v>17.39501953125</v>
      </c>
      <c r="K16" s="18">
        <v>11.5966796875</v>
      </c>
      <c r="L16" s="49">
        <v>12.51220703125</v>
      </c>
      <c r="M16" s="54"/>
      <c r="N16" s="47">
        <f t="shared" si="0"/>
        <v>27.905272483825673</v>
      </c>
      <c r="O16" s="18">
        <f t="shared" si="1"/>
        <v>17.828715561658665</v>
      </c>
      <c r="P16" s="49">
        <f t="shared" si="2"/>
        <v>11.050149337487069</v>
      </c>
      <c r="S16" s="25">
        <v>30</v>
      </c>
      <c r="T16" s="18">
        <v>64.208976745605398</v>
      </c>
      <c r="U16" s="18">
        <v>60.180660247802699</v>
      </c>
      <c r="V16" s="18">
        <v>82.244873046875</v>
      </c>
      <c r="W16" s="18">
        <v>125.305168151855</v>
      </c>
      <c r="X16" s="18">
        <v>6.103515625</v>
      </c>
      <c r="Y16" s="18">
        <v>30.517578125</v>
      </c>
      <c r="Z16" s="18">
        <v>120.849609375</v>
      </c>
      <c r="AA16" s="18">
        <v>30.21240234375</v>
      </c>
      <c r="AB16" s="18">
        <v>9.1552734375</v>
      </c>
      <c r="AC16" s="49">
        <v>125.1220703125</v>
      </c>
      <c r="AD16" s="59"/>
      <c r="AE16" s="47">
        <f t="shared" si="3"/>
        <v>65.39001274108881</v>
      </c>
      <c r="AF16" s="18">
        <f t="shared" si="4"/>
        <v>46.758143126703054</v>
      </c>
      <c r="AG16" s="49">
        <f t="shared" si="5"/>
        <v>28.980464829716222</v>
      </c>
    </row>
    <row r="17" spans="2:33" x14ac:dyDescent="0.25">
      <c r="B17" s="25">
        <v>45</v>
      </c>
      <c r="C17" s="18">
        <v>25.3295879364013</v>
      </c>
      <c r="D17" s="18">
        <v>52.124019622802699</v>
      </c>
      <c r="E17" s="18">
        <v>77.5146484375</v>
      </c>
      <c r="F17" s="18">
        <v>87.524406433105398</v>
      </c>
      <c r="G17" s="18">
        <v>18.9208984375</v>
      </c>
      <c r="H17" s="18">
        <v>28.6865234375</v>
      </c>
      <c r="I17" s="18">
        <v>79.9560546875</v>
      </c>
      <c r="J17" s="18">
        <v>33.5693359375</v>
      </c>
      <c r="K17" s="18">
        <v>17.7001953125</v>
      </c>
      <c r="L17" s="49">
        <v>23.8037109375</v>
      </c>
      <c r="M17" s="54"/>
      <c r="N17" s="47">
        <f t="shared" si="0"/>
        <v>44.512938117980937</v>
      </c>
      <c r="O17" s="18">
        <f t="shared" si="1"/>
        <v>27.47570417893516</v>
      </c>
      <c r="P17" s="49">
        <f t="shared" si="2"/>
        <v>17.02930495917369</v>
      </c>
      <c r="S17" s="25">
        <v>45</v>
      </c>
      <c r="T17" s="18">
        <v>126.892082214355</v>
      </c>
      <c r="U17" s="18">
        <v>100.219718933105</v>
      </c>
      <c r="V17" s="18">
        <v>141.90673828125</v>
      </c>
      <c r="W17" s="18">
        <v>213.86717224121</v>
      </c>
      <c r="X17" s="18">
        <v>22.88818359375</v>
      </c>
      <c r="Y17" s="18">
        <v>53.1005859375</v>
      </c>
      <c r="Z17" s="18">
        <v>197.75390625</v>
      </c>
      <c r="AA17" s="18">
        <v>65.00244140625</v>
      </c>
      <c r="AB17" s="18">
        <v>24.4140625</v>
      </c>
      <c r="AC17" s="49">
        <v>198.974609375</v>
      </c>
      <c r="AD17" s="59"/>
      <c r="AE17" s="47">
        <f t="shared" si="3"/>
        <v>114.501950073242</v>
      </c>
      <c r="AF17" s="18">
        <f t="shared" si="4"/>
        <v>72.860387227727244</v>
      </c>
      <c r="AG17" s="49">
        <f t="shared" si="5"/>
        <v>45.158506055532058</v>
      </c>
    </row>
    <row r="18" spans="2:33" x14ac:dyDescent="0.25">
      <c r="B18" s="25">
        <v>60</v>
      </c>
      <c r="C18" s="18">
        <v>41.687007904052699</v>
      </c>
      <c r="D18" s="18">
        <v>76.416007995605398</v>
      </c>
      <c r="E18" s="18">
        <v>117.034912109375</v>
      </c>
      <c r="F18" s="18">
        <v>112.182609558105</v>
      </c>
      <c r="G18" s="18">
        <v>18.9208984375</v>
      </c>
      <c r="H18" s="18">
        <v>43.3349609375</v>
      </c>
      <c r="I18" s="18">
        <v>101.9287109375</v>
      </c>
      <c r="J18" s="18">
        <v>53.7109375</v>
      </c>
      <c r="K18" s="18">
        <v>33.5693359375</v>
      </c>
      <c r="L18" s="49">
        <v>28.533935546875</v>
      </c>
      <c r="M18" s="54"/>
      <c r="N18" s="47">
        <f t="shared" si="0"/>
        <v>62.73193168640131</v>
      </c>
      <c r="O18" s="18">
        <f t="shared" si="1"/>
        <v>36.450424270268584</v>
      </c>
      <c r="P18" s="49">
        <f t="shared" si="2"/>
        <v>22.591791888106087</v>
      </c>
      <c r="S18" s="25">
        <v>60</v>
      </c>
      <c r="T18" s="18">
        <v>219.17723083496</v>
      </c>
      <c r="U18" s="18">
        <v>148.92576599121</v>
      </c>
      <c r="V18" s="18">
        <v>222.320556640625</v>
      </c>
      <c r="W18" s="18">
        <v>319.88522338867102</v>
      </c>
      <c r="X18" s="18">
        <v>46.9970703125</v>
      </c>
      <c r="Y18" s="18">
        <v>77.5146484375</v>
      </c>
      <c r="Z18" s="18">
        <v>291.748046875</v>
      </c>
      <c r="AA18" s="18">
        <v>96.13037109375</v>
      </c>
      <c r="AB18" s="18">
        <v>34.7900390625</v>
      </c>
      <c r="AC18" s="49">
        <v>283.660888671875</v>
      </c>
      <c r="AD18" s="59"/>
      <c r="AE18" s="47">
        <f t="shared" si="3"/>
        <v>174.11498413085911</v>
      </c>
      <c r="AF18" s="18">
        <f t="shared" si="4"/>
        <v>107.00950859802073</v>
      </c>
      <c r="AG18" s="49">
        <f t="shared" si="5"/>
        <v>66.323961838405495</v>
      </c>
    </row>
    <row r="19" spans="2:33" x14ac:dyDescent="0.25">
      <c r="B19" s="25">
        <v>75</v>
      </c>
      <c r="C19" s="18">
        <v>54.260250091552699</v>
      </c>
      <c r="D19" s="18">
        <v>107.543937683105</v>
      </c>
      <c r="E19" s="18">
        <v>148.468017578125</v>
      </c>
      <c r="F19" s="18">
        <v>152.52684020996</v>
      </c>
      <c r="G19" s="18">
        <v>25.634765625</v>
      </c>
      <c r="H19" s="18">
        <v>48.828125</v>
      </c>
      <c r="I19" s="18">
        <v>145.263671875</v>
      </c>
      <c r="J19" s="18">
        <v>69.27490234375</v>
      </c>
      <c r="K19" s="18">
        <v>37.841796875</v>
      </c>
      <c r="L19" s="49">
        <v>36.773681640625</v>
      </c>
      <c r="M19" s="54"/>
      <c r="N19" s="47">
        <f t="shared" si="0"/>
        <v>82.641598892211761</v>
      </c>
      <c r="O19" s="18">
        <f t="shared" si="1"/>
        <v>50.823116502160076</v>
      </c>
      <c r="P19" s="49">
        <f t="shared" si="2"/>
        <v>31.499915134274794</v>
      </c>
      <c r="S19" s="25">
        <v>75</v>
      </c>
      <c r="T19" s="18">
        <v>317.26071166992102</v>
      </c>
      <c r="U19" s="18">
        <v>210.38816833496</v>
      </c>
      <c r="V19" s="18">
        <v>316.314697265625</v>
      </c>
      <c r="W19" s="18">
        <v>446.96041870117102</v>
      </c>
      <c r="X19" s="18">
        <v>51.57470703125</v>
      </c>
      <c r="Y19" s="18">
        <v>110.4736328125</v>
      </c>
      <c r="Z19" s="18">
        <v>389.404296875</v>
      </c>
      <c r="AA19" s="18">
        <v>144.6533203125</v>
      </c>
      <c r="AB19" s="18">
        <v>60.4248046875</v>
      </c>
      <c r="AC19" s="49">
        <v>385.1318359375</v>
      </c>
      <c r="AD19" s="59"/>
      <c r="AE19" s="47">
        <f t="shared" si="3"/>
        <v>243.25865936279268</v>
      </c>
      <c r="AF19" s="18">
        <f t="shared" si="4"/>
        <v>146.21169664222731</v>
      </c>
      <c r="AG19" s="49">
        <f t="shared" si="5"/>
        <v>90.621283243674</v>
      </c>
    </row>
    <row r="20" spans="2:33" x14ac:dyDescent="0.25">
      <c r="B20" s="25">
        <v>90</v>
      </c>
      <c r="C20" s="18">
        <v>75.622550964355398</v>
      </c>
      <c r="D20" s="18">
        <v>129.51658630371</v>
      </c>
      <c r="E20" s="18">
        <v>202.94189453125</v>
      </c>
      <c r="F20" s="18">
        <v>197.08250427246</v>
      </c>
      <c r="G20" s="18">
        <v>37.53662109375</v>
      </c>
      <c r="H20" s="18">
        <v>60.4248046875</v>
      </c>
      <c r="I20" s="18">
        <v>162.65869140625</v>
      </c>
      <c r="J20" s="18">
        <v>91.85791015625</v>
      </c>
      <c r="K20" s="18">
        <v>58.59375</v>
      </c>
      <c r="L20" s="49">
        <v>52.79541015625</v>
      </c>
      <c r="M20" s="54"/>
      <c r="N20" s="47">
        <f t="shared" si="0"/>
        <v>106.90307235717755</v>
      </c>
      <c r="O20" s="18">
        <f t="shared" si="1"/>
        <v>61.836735719397495</v>
      </c>
      <c r="P20" s="49">
        <f t="shared" si="2"/>
        <v>38.326101612812593</v>
      </c>
      <c r="S20" s="25">
        <v>90</v>
      </c>
      <c r="T20" s="18">
        <v>441.58932495117102</v>
      </c>
      <c r="U20" s="18">
        <v>273.25436401367102</v>
      </c>
      <c r="V20" s="18">
        <v>417.17529296875</v>
      </c>
      <c r="W20" s="18">
        <v>569.51898193359295</v>
      </c>
      <c r="X20" s="18">
        <v>67.7490234375</v>
      </c>
      <c r="Y20" s="18">
        <v>144.04296875</v>
      </c>
      <c r="Z20" s="18">
        <v>491.943359375</v>
      </c>
      <c r="AA20" s="18">
        <v>182.4951171875</v>
      </c>
      <c r="AB20" s="18">
        <v>81.1767578125</v>
      </c>
      <c r="AC20" s="49">
        <v>464.17236328125</v>
      </c>
      <c r="AD20" s="59"/>
      <c r="AE20" s="47">
        <f t="shared" si="3"/>
        <v>313.31175537109345</v>
      </c>
      <c r="AF20" s="18">
        <f t="shared" si="4"/>
        <v>185.32563148534118</v>
      </c>
      <c r="AG20" s="49">
        <f t="shared" si="5"/>
        <v>114.86390575332028</v>
      </c>
    </row>
    <row r="21" spans="2:33" x14ac:dyDescent="0.25">
      <c r="B21" s="25">
        <v>105</v>
      </c>
      <c r="C21" s="18">
        <v>111.022941589355</v>
      </c>
      <c r="D21" s="18">
        <v>148.43748474121</v>
      </c>
      <c r="E21" s="18">
        <v>259.09423828125</v>
      </c>
      <c r="F21" s="18">
        <v>263.54977416992102</v>
      </c>
      <c r="G21" s="18">
        <v>60.11962890625</v>
      </c>
      <c r="H21" s="18">
        <v>88.5009765625</v>
      </c>
      <c r="I21" s="18">
        <v>201.11083984375</v>
      </c>
      <c r="J21" s="18">
        <v>123.291015625</v>
      </c>
      <c r="K21" s="18">
        <v>65.3076171875</v>
      </c>
      <c r="L21" s="49">
        <v>66.22314453125</v>
      </c>
      <c r="M21" s="54"/>
      <c r="N21" s="47">
        <f t="shared" si="0"/>
        <v>138.66576614379861</v>
      </c>
      <c r="O21" s="18">
        <f t="shared" si="1"/>
        <v>77.753004952078228</v>
      </c>
      <c r="P21" s="49">
        <f t="shared" si="2"/>
        <v>48.190926216050045</v>
      </c>
      <c r="S21" s="25">
        <v>105</v>
      </c>
      <c r="T21" s="18">
        <v>596.74066162109295</v>
      </c>
      <c r="U21" s="18">
        <v>360.41256713867102</v>
      </c>
      <c r="V21" s="18">
        <v>545.654296875</v>
      </c>
      <c r="W21" s="18">
        <v>732.05560302734295</v>
      </c>
      <c r="X21" s="18">
        <v>93.07861328125</v>
      </c>
      <c r="Y21" s="18">
        <v>186.1572265625</v>
      </c>
      <c r="Z21" s="18">
        <v>607.60498046875</v>
      </c>
      <c r="AA21" s="18">
        <v>237.4267578125</v>
      </c>
      <c r="AB21" s="18">
        <v>103.1494140625</v>
      </c>
      <c r="AC21" s="49">
        <v>598.14453125</v>
      </c>
      <c r="AD21" s="59"/>
      <c r="AE21" s="47">
        <f t="shared" si="3"/>
        <v>406.04246520996071</v>
      </c>
      <c r="AF21" s="18">
        <f t="shared" si="4"/>
        <v>237.63321845530257</v>
      </c>
      <c r="AG21" s="49">
        <f t="shared" si="5"/>
        <v>147.28388830914116</v>
      </c>
    </row>
    <row r="22" spans="2:33" x14ac:dyDescent="0.25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54"/>
      <c r="N22" s="16"/>
      <c r="O22" s="17"/>
      <c r="P22" s="19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9"/>
      <c r="AD22" s="54"/>
      <c r="AE22" s="16"/>
      <c r="AF22" s="17"/>
      <c r="AG22" s="19"/>
    </row>
    <row r="23" spans="2:33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55"/>
      <c r="N23" s="20"/>
      <c r="O23" s="21"/>
      <c r="P23" s="22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55"/>
      <c r="AE23" s="20"/>
      <c r="AF23" s="21"/>
      <c r="AG23" s="22"/>
    </row>
    <row r="24" spans="2:33" ht="15.75" thickBot="1" x14ac:dyDescent="0.3"/>
    <row r="25" spans="2:33" ht="18.75" thickBot="1" x14ac:dyDescent="0.4">
      <c r="B25" s="1" t="s">
        <v>64</v>
      </c>
      <c r="C25" s="23">
        <v>22.8</v>
      </c>
      <c r="D25" s="23">
        <v>22.1</v>
      </c>
      <c r="E25" s="23">
        <v>26</v>
      </c>
      <c r="F25" s="23">
        <v>26.1</v>
      </c>
      <c r="G25" s="23">
        <v>9.3000000000000007</v>
      </c>
      <c r="H25" s="23">
        <v>11.7</v>
      </c>
      <c r="I25" s="23">
        <v>18.5</v>
      </c>
      <c r="J25" s="23">
        <v>15</v>
      </c>
      <c r="K25" s="23">
        <v>17.899999999999999</v>
      </c>
      <c r="L25" s="24">
        <v>19.2</v>
      </c>
      <c r="S25" s="1" t="s">
        <v>64</v>
      </c>
      <c r="T25" s="23">
        <v>22.8</v>
      </c>
      <c r="U25" s="23">
        <v>22.1</v>
      </c>
      <c r="V25" s="23">
        <v>26</v>
      </c>
      <c r="W25" s="23">
        <v>26.1</v>
      </c>
      <c r="X25" s="23">
        <v>9.3000000000000007</v>
      </c>
      <c r="Y25" s="23">
        <v>11.7</v>
      </c>
      <c r="Z25" s="23">
        <v>18.5</v>
      </c>
      <c r="AA25" s="23">
        <v>15</v>
      </c>
      <c r="AB25" s="23">
        <v>17.899999999999999</v>
      </c>
      <c r="AC25" s="24">
        <v>19.2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WT hEAAT1-YFP with UCPH101</vt:lpstr>
      <vt:lpstr>untransfected Fig 4</vt:lpstr>
      <vt:lpstr>untransfected Fig 5</vt:lpstr>
      <vt:lpstr>WT hEAAT1-YFP</vt:lpstr>
      <vt:lpstr>WT hEAAT1 untagged cotransf YFP</vt:lpstr>
      <vt:lpstr>'WT hEAAT1-YFP'!WT_06_09_18_Z1noGlu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2020-06-26T06:37:09Z</dcterms:created>
  <dcterms:modified xsi:type="dcterms:W3CDTF">2020-07-01T06:32:17Z</dcterms:modified>
</cp:coreProperties>
</file>