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0995B678-4620-4827-A253-0BB1D91D4CA9}" xr6:coauthVersionLast="45" xr6:coauthVersionMax="45" xr10:uidLastSave="{00000000-0000-0000-0000-000000000000}"/>
  <bookViews>
    <workbookView xWindow="-120" yWindow="-120" windowWidth="25440" windowHeight="15390" activeTab="5" xr2:uid="{00000000-000D-0000-FFFF-FFFF00000000}"/>
  </bookViews>
  <sheets>
    <sheet name="WT" sheetId="1" r:id="rId1"/>
    <sheet name="M128R" sheetId="7" r:id="rId2"/>
    <sheet name="T318A" sheetId="5" r:id="rId3"/>
    <sheet name="A329T" sheetId="10" r:id="rId4"/>
    <sheet name="V393I" sheetId="12" r:id="rId5"/>
    <sheet name="C186S" sheetId="14" r:id="rId6"/>
    <sheet name="R499Q" sheetId="16" r:id="rId7"/>
  </sheets>
  <definedNames>
    <definedName name="WT_06_09_18_Z1noGlu" localSheetId="0">WT!$A$3:$B$21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4" i="1"/>
  <c r="J8" i="10" l="1"/>
  <c r="K8" i="10" s="1"/>
  <c r="J9" i="10"/>
  <c r="K9" i="10"/>
  <c r="J10" i="10"/>
  <c r="K10" i="10" s="1"/>
  <c r="J11" i="10"/>
  <c r="K11" i="10"/>
  <c r="J12" i="10"/>
  <c r="K12" i="10" s="1"/>
  <c r="J13" i="10"/>
  <c r="K13" i="10"/>
  <c r="J14" i="10"/>
  <c r="K14" i="10" s="1"/>
  <c r="J15" i="10"/>
  <c r="K15" i="10"/>
  <c r="J16" i="10"/>
  <c r="K16" i="10" s="1"/>
  <c r="J17" i="10"/>
  <c r="K17" i="10"/>
  <c r="J18" i="10"/>
  <c r="K18" i="10" s="1"/>
  <c r="J19" i="10"/>
  <c r="K19" i="10"/>
  <c r="J20" i="10"/>
  <c r="K20" i="10" s="1"/>
  <c r="J21" i="10"/>
  <c r="K21" i="10"/>
  <c r="J7" i="10"/>
  <c r="K7" i="10" s="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7" i="10"/>
  <c r="I5" i="14"/>
  <c r="J5" i="14"/>
  <c r="K5" i="14" s="1"/>
  <c r="I6" i="14"/>
  <c r="J6" i="14"/>
  <c r="K6" i="14" s="1"/>
  <c r="I7" i="14"/>
  <c r="J7" i="14"/>
  <c r="K7" i="14" s="1"/>
  <c r="I8" i="14"/>
  <c r="J8" i="14"/>
  <c r="K8" i="14" s="1"/>
  <c r="I9" i="14"/>
  <c r="J9" i="14"/>
  <c r="K9" i="14" s="1"/>
  <c r="I10" i="14"/>
  <c r="J10" i="14"/>
  <c r="K10" i="14" s="1"/>
  <c r="I11" i="14"/>
  <c r="J11" i="14"/>
  <c r="K11" i="14" s="1"/>
  <c r="I12" i="14"/>
  <c r="J12" i="14"/>
  <c r="K12" i="14" s="1"/>
  <c r="I13" i="14"/>
  <c r="J13" i="14"/>
  <c r="K13" i="14" s="1"/>
  <c r="I14" i="14"/>
  <c r="J14" i="14"/>
  <c r="K14" i="14" s="1"/>
  <c r="I15" i="14"/>
  <c r="J15" i="14"/>
  <c r="K15" i="14" s="1"/>
  <c r="I16" i="14"/>
  <c r="J16" i="14"/>
  <c r="K16" i="14" s="1"/>
  <c r="I17" i="14"/>
  <c r="J17" i="14"/>
  <c r="K17" i="14" s="1"/>
  <c r="I18" i="14"/>
  <c r="J18" i="14"/>
  <c r="K18" i="14" s="1"/>
  <c r="J4" i="14"/>
  <c r="K4" i="14" s="1"/>
  <c r="I4" i="14"/>
  <c r="L8" i="16"/>
  <c r="M8" i="16" s="1"/>
  <c r="L9" i="16"/>
  <c r="M9" i="16" s="1"/>
  <c r="L10" i="16"/>
  <c r="M10" i="16" s="1"/>
  <c r="L11" i="16"/>
  <c r="M11" i="16" s="1"/>
  <c r="L12" i="16"/>
  <c r="M12" i="16" s="1"/>
  <c r="L13" i="16"/>
  <c r="M13" i="16" s="1"/>
  <c r="L14" i="16"/>
  <c r="M14" i="16" s="1"/>
  <c r="L15" i="16"/>
  <c r="M15" i="16" s="1"/>
  <c r="L16" i="16"/>
  <c r="M16" i="16" s="1"/>
  <c r="L17" i="16"/>
  <c r="M17" i="16" s="1"/>
  <c r="L18" i="16"/>
  <c r="M18" i="16" s="1"/>
  <c r="L19" i="16"/>
  <c r="M19" i="16" s="1"/>
  <c r="L20" i="16"/>
  <c r="M20" i="16" s="1"/>
  <c r="L21" i="16"/>
  <c r="M21" i="16" s="1"/>
  <c r="L7" i="16"/>
  <c r="M7" i="16" s="1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7" i="16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4" i="12"/>
  <c r="N4" i="12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7" i="7"/>
  <c r="N7" i="7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B18" i="1"/>
  <c r="B1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G4" i="5"/>
  <c r="M18" i="1" l="1"/>
  <c r="M17" i="1"/>
  <c r="N4" i="5"/>
  <c r="O4" i="5"/>
  <c r="P4" i="5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L5" i="12" l="1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4" i="12"/>
  <c r="L8" i="7" l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7" i="7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<sst xmlns="http://schemas.openxmlformats.org/spreadsheetml/2006/main" count="124" uniqueCount="63">
  <si>
    <t>10_01_19_Z1</t>
  </si>
  <si>
    <t>11_01_19_Z3</t>
  </si>
  <si>
    <t>15_01_19_Z1</t>
  </si>
  <si>
    <t>19_01_19_Z2</t>
  </si>
  <si>
    <t>19_01_19_Z3</t>
  </si>
  <si>
    <t>19_01_19_Z4</t>
  </si>
  <si>
    <t>23_01_19_Z1</t>
  </si>
  <si>
    <t>23_01_19_Z3</t>
  </si>
  <si>
    <t>18_01_2019_Z1</t>
  </si>
  <si>
    <t>20_01_19_Z1</t>
  </si>
  <si>
    <t>22_01_19_Z1</t>
  </si>
  <si>
    <t>22_01_19_Z3</t>
  </si>
  <si>
    <t>24_01_19_Z2</t>
  </si>
  <si>
    <t>24_01_19_Z3</t>
  </si>
  <si>
    <t>24_01_19_Z4</t>
  </si>
  <si>
    <t>22_01_19_Z2</t>
  </si>
  <si>
    <t>22_01_19_Z4</t>
  </si>
  <si>
    <t>24_01_19_Z1</t>
  </si>
  <si>
    <t>25_01_19_Z1</t>
  </si>
  <si>
    <t>25_01_19_Z2</t>
  </si>
  <si>
    <t>25_01_19_Z3</t>
  </si>
  <si>
    <t>18_07_19_Z1</t>
  </si>
  <si>
    <t>18_07_19_Z2</t>
  </si>
  <si>
    <t>25_07_19_Z1</t>
  </si>
  <si>
    <t>25_07_19_Z2</t>
  </si>
  <si>
    <t>25_07_19_Z3</t>
  </si>
  <si>
    <t>25_07_19_Z4</t>
  </si>
  <si>
    <t>27_07_19_Z6</t>
  </si>
  <si>
    <t>27_07_19_Z7</t>
  </si>
  <si>
    <t>26_07_19_Z5</t>
  </si>
  <si>
    <t>26_07_19_Z6</t>
  </si>
  <si>
    <t>26_07_19_Z2</t>
  </si>
  <si>
    <t>26_07_19_Z3</t>
  </si>
  <si>
    <t>26_07_19_Z4</t>
  </si>
  <si>
    <t>26_07_19_Z1</t>
  </si>
  <si>
    <t>SD</t>
  </si>
  <si>
    <t>95% conf</t>
  </si>
  <si>
    <t>mean</t>
  </si>
  <si>
    <t>Voltage (mV)</t>
  </si>
  <si>
    <t>Data: subtracted currents (+Glutamate - no Glutamate) in picoAmpere (pA)</t>
  </si>
  <si>
    <t>95 % conf</t>
  </si>
  <si>
    <t>07_08_19_Z1</t>
  </si>
  <si>
    <t>07_08_19_Z2</t>
  </si>
  <si>
    <t>07_08_19_Z3</t>
  </si>
  <si>
    <t>21_08_19_Z1</t>
  </si>
  <si>
    <t>21_08_19_Z2</t>
  </si>
  <si>
    <t>21_08_19_Z3</t>
  </si>
  <si>
    <t>21_08_19_Z4</t>
  </si>
  <si>
    <t>16_08_19_Z1</t>
  </si>
  <si>
    <t>16_08_19_Z2</t>
  </si>
  <si>
    <t>16_08_19_Z3</t>
  </si>
  <si>
    <t>16_08_19_Z4</t>
  </si>
  <si>
    <t>22_08_19_Z1</t>
  </si>
  <si>
    <t>NN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</si>
  <si>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slow</t>
    </r>
    <r>
      <rPr>
        <b/>
        <sz val="11"/>
        <color theme="1"/>
        <rFont val="Calibri"/>
        <family val="2"/>
        <scheme val="minor"/>
      </rPr>
      <t xml:space="preserve"> (pF)</t>
    </r>
  </si>
  <si>
    <t>NA</t>
  </si>
  <si>
    <r>
      <t>110 Kglu</t>
    </r>
    <r>
      <rPr>
        <b/>
        <vertAlign val="subscript"/>
        <sz val="11"/>
        <color theme="1"/>
        <rFont val="Calibri"/>
        <family val="2"/>
        <scheme val="minor"/>
      </rPr>
      <t xml:space="preserve"> int</t>
    </r>
  </si>
  <si>
    <r>
      <t xml:space="preserve">140 NaGluc </t>
    </r>
    <r>
      <rPr>
        <b/>
        <vertAlign val="subscript"/>
        <sz val="11"/>
        <color theme="1"/>
        <rFont val="Calibri"/>
        <family val="2"/>
        <scheme val="minor"/>
      </rPr>
      <t>ext</t>
    </r>
  </si>
  <si>
    <t>subtracted currents: (with 0.5 mM L-Glu) - (wo L-Glu)</t>
  </si>
  <si>
    <t>mean (pA)</t>
  </si>
  <si>
    <t>22_08_19_Z2</t>
  </si>
  <si>
    <t>22_08_19_Z3</t>
  </si>
  <si>
    <t>22_08_19_Z4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</si>
</sst>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/>
    <xf numFmtId="0" fontId="4" fillId="0" borderId="0"/>
    <xf numFmtId="0" fontId="14" fillId="8" borderId="0"/>
    <xf numFmtId="0" fontId="5" fillId="0" borderId="0"/>
    <xf numFmtId="0" fontId="6" fillId="2" borderId="0"/>
    <xf numFmtId="0" fontId="6" fillId="3" borderId="0"/>
    <xf numFmtId="0" fontId="5" fillId="4" borderId="0"/>
    <xf numFmtId="0" fontId="7" fillId="5" borderId="0"/>
    <xf numFmtId="0" fontId="8" fillId="6" borderId="0"/>
    <xf numFmtId="0" fontId="9" fillId="0" borderId="0"/>
    <xf numFmtId="0" fontId="10" fillId="7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4" fillId="0" borderId="0"/>
    <xf numFmtId="0" fontId="4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9" borderId="2" xfId="0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2" fontId="0" fillId="9" borderId="0" xfId="1" applyNumberFormat="1" applyFont="1" applyFill="1" applyBorder="1" applyAlignment="1">
      <alignment horizontal="center"/>
    </xf>
    <xf numFmtId="2" fontId="0" fillId="9" borderId="5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15" fontId="2" fillId="9" borderId="8" xfId="0" applyNumberFormat="1" applyFon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2" fillId="9" borderId="8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" fillId="9" borderId="7" xfId="0" applyFont="1" applyFill="1" applyBorder="1" applyAlignment="1">
      <alignment horizontal="left"/>
    </xf>
    <xf numFmtId="0" fontId="0" fillId="9" borderId="10" xfId="0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D27" sqref="D27"/>
    </sheetView>
  </sheetViews>
  <sheetFormatPr baseColWidth="10" defaultRowHeight="15"/>
  <cols>
    <col min="1" max="1" width="12.85546875" style="1" customWidth="1"/>
    <col min="2" max="2" width="13.140625" style="1" bestFit="1" customWidth="1"/>
    <col min="3" max="3" width="11.7109375" style="1" customWidth="1"/>
    <col min="4" max="4" width="11.5703125" style="1" bestFit="1" customWidth="1"/>
    <col min="5" max="5" width="13.42578125" style="1" customWidth="1"/>
    <col min="6" max="6" width="13" style="1" customWidth="1"/>
    <col min="7" max="7" width="16.28515625" style="1" bestFit="1" customWidth="1"/>
    <col min="8" max="9" width="11.42578125" style="1"/>
    <col min="10" max="10" width="1.140625" style="2" customWidth="1"/>
    <col min="11" max="11" width="1.7109375" style="1" customWidth="1"/>
    <col min="12" max="16384" width="11.42578125" style="1"/>
  </cols>
  <sheetData>
    <row r="1" spans="1:14" ht="15.75" thickBot="1"/>
    <row r="2" spans="1:14" ht="18.75" thickBot="1">
      <c r="A2" s="20" t="s">
        <v>57</v>
      </c>
      <c r="B2" s="22" t="s">
        <v>56</v>
      </c>
    </row>
    <row r="3" spans="1:14" ht="15.75" thickBot="1">
      <c r="A3" s="20" t="s">
        <v>38</v>
      </c>
      <c r="B3" s="21" t="s">
        <v>0</v>
      </c>
      <c r="C3" s="21" t="s">
        <v>1</v>
      </c>
      <c r="D3" s="30" t="s">
        <v>2</v>
      </c>
      <c r="E3" s="30" t="s">
        <v>17</v>
      </c>
      <c r="F3" s="30" t="s">
        <v>12</v>
      </c>
      <c r="G3" s="30" t="s">
        <v>41</v>
      </c>
      <c r="H3" s="30" t="s">
        <v>42</v>
      </c>
      <c r="I3" s="30" t="s">
        <v>43</v>
      </c>
      <c r="J3" s="21"/>
      <c r="K3" s="21"/>
      <c r="L3" s="21" t="s">
        <v>59</v>
      </c>
      <c r="M3" s="21" t="s">
        <v>35</v>
      </c>
      <c r="N3" s="22" t="s">
        <v>36</v>
      </c>
    </row>
    <row r="4" spans="1:14">
      <c r="A4" s="7">
        <v>-150</v>
      </c>
      <c r="B4" s="8">
        <v>-274.88</v>
      </c>
      <c r="C4" s="8">
        <v>-173.20599999999999</v>
      </c>
      <c r="D4" s="8">
        <v>-218.15699999999998</v>
      </c>
      <c r="E4" s="8">
        <v>-108.078</v>
      </c>
      <c r="F4" s="8">
        <v>-120.94</v>
      </c>
      <c r="G4" s="19">
        <v>-165.743535995484</v>
      </c>
      <c r="H4" s="19">
        <v>-170.00802612304699</v>
      </c>
      <c r="I4" s="19">
        <v>-232.58683395385799</v>
      </c>
      <c r="J4" s="25"/>
      <c r="K4" s="8"/>
      <c r="L4" s="8">
        <f t="shared" ref="L4:L18" si="0">AVERAGE(B4:J4)</f>
        <v>-182.94992450904863</v>
      </c>
      <c r="M4" s="8">
        <f>STDEV(B4:J4)</f>
        <v>56.269799239642452</v>
      </c>
      <c r="N4" s="9">
        <f t="shared" ref="N4:N18" si="1">CONFIDENCE(0.05,M4,8)</f>
        <v>38.992264980804528</v>
      </c>
    </row>
    <row r="5" spans="1:14">
      <c r="A5" s="7">
        <f>A4+15</f>
        <v>-135</v>
      </c>
      <c r="B5" s="8">
        <v>-221.58999999999997</v>
      </c>
      <c r="C5" s="8">
        <v>-148.286</v>
      </c>
      <c r="D5" s="8">
        <v>-182.60000000000002</v>
      </c>
      <c r="E5" s="8">
        <v>-92.338000000000008</v>
      </c>
      <c r="F5" s="8">
        <v>-107.554</v>
      </c>
      <c r="G5" s="19">
        <v>-144.804058074952</v>
      </c>
      <c r="H5" s="19">
        <v>-128.52848815918</v>
      </c>
      <c r="I5" s="19">
        <v>-202.44728088378901</v>
      </c>
      <c r="J5" s="25"/>
      <c r="K5" s="8"/>
      <c r="L5" s="8">
        <f t="shared" si="0"/>
        <v>-153.51847838974012</v>
      </c>
      <c r="M5" s="8">
        <f t="shared" ref="M5:M18" si="2">STDEV(B5:J5)</f>
        <v>45.445569389403261</v>
      </c>
      <c r="N5" s="9">
        <f t="shared" si="1"/>
        <v>31.491594208261308</v>
      </c>
    </row>
    <row r="6" spans="1:14">
      <c r="A6" s="7">
        <f t="shared" ref="A6:A18" si="3">A5+15</f>
        <v>-120</v>
      </c>
      <c r="B6" s="8">
        <v>-187.124</v>
      </c>
      <c r="C6" s="8">
        <v>-132.048</v>
      </c>
      <c r="D6" s="8">
        <v>-150.971</v>
      </c>
      <c r="E6" s="8">
        <v>-73.998999999999981</v>
      </c>
      <c r="F6" s="8">
        <v>-89.927000000000007</v>
      </c>
      <c r="G6" s="19">
        <v>-125.421829223633</v>
      </c>
      <c r="H6" s="19">
        <v>-147.665967285156</v>
      </c>
      <c r="I6" s="19">
        <v>-172.12752532958999</v>
      </c>
      <c r="J6" s="25"/>
      <c r="K6" s="8"/>
      <c r="L6" s="8">
        <f t="shared" si="0"/>
        <v>-134.91054022979739</v>
      </c>
      <c r="M6" s="8">
        <f t="shared" si="2"/>
        <v>38.478107033899001</v>
      </c>
      <c r="N6" s="9">
        <f t="shared" si="1"/>
        <v>26.663477846008423</v>
      </c>
    </row>
    <row r="7" spans="1:14">
      <c r="A7" s="7">
        <f t="shared" si="3"/>
        <v>-105</v>
      </c>
      <c r="B7" s="8">
        <v>-152.80500000000001</v>
      </c>
      <c r="C7" s="8">
        <v>-110.49200000000002</v>
      </c>
      <c r="D7" s="8">
        <v>-133.13300000000001</v>
      </c>
      <c r="E7" s="8">
        <v>-58.481999999999999</v>
      </c>
      <c r="F7" s="8">
        <v>-73.375</v>
      </c>
      <c r="G7" s="19">
        <v>-102.529186248779</v>
      </c>
      <c r="H7" s="19">
        <v>-109.70712280273401</v>
      </c>
      <c r="I7" s="19">
        <v>-143.22512435913001</v>
      </c>
      <c r="J7" s="25"/>
      <c r="K7" s="8"/>
      <c r="L7" s="8">
        <f t="shared" si="0"/>
        <v>-110.46855417633037</v>
      </c>
      <c r="M7" s="8">
        <f t="shared" si="2"/>
        <v>32.778895882016435</v>
      </c>
      <c r="N7" s="9">
        <f t="shared" si="1"/>
        <v>22.714198580423236</v>
      </c>
    </row>
    <row r="8" spans="1:14">
      <c r="A8" s="7">
        <f t="shared" si="3"/>
        <v>-90</v>
      </c>
      <c r="B8" s="8">
        <v>-114.89500000000001</v>
      </c>
      <c r="C8" s="8">
        <v>-86.355999999999995</v>
      </c>
      <c r="D8" s="8">
        <v>-104.45999999999998</v>
      </c>
      <c r="E8" s="8">
        <v>-50.957000000000001</v>
      </c>
      <c r="F8" s="8">
        <v>-58.352000000000004</v>
      </c>
      <c r="G8" s="19">
        <v>-82.245766639709501</v>
      </c>
      <c r="H8" s="19">
        <v>-100.356266021729</v>
      </c>
      <c r="I8" s="19">
        <v>-114.057102203369</v>
      </c>
      <c r="J8" s="25"/>
      <c r="K8" s="8"/>
      <c r="L8" s="8">
        <f t="shared" si="0"/>
        <v>-88.959891858100931</v>
      </c>
      <c r="M8" s="8">
        <f t="shared" si="2"/>
        <v>24.217918578037732</v>
      </c>
      <c r="N8" s="9">
        <f t="shared" si="1"/>
        <v>16.781852987545797</v>
      </c>
    </row>
    <row r="9" spans="1:14">
      <c r="A9" s="7">
        <f t="shared" si="3"/>
        <v>-75</v>
      </c>
      <c r="B9" s="8">
        <v>-92.595999999999989</v>
      </c>
      <c r="C9" s="8">
        <v>-66.817999999999998</v>
      </c>
      <c r="D9" s="8">
        <v>-82.331999999999994</v>
      </c>
      <c r="E9" s="8">
        <v>-37.366000000000007</v>
      </c>
      <c r="F9" s="8">
        <v>-42.613999999999997</v>
      </c>
      <c r="G9" s="19">
        <v>-67.302023887634306</v>
      </c>
      <c r="H9" s="19">
        <v>-88.864685058594105</v>
      </c>
      <c r="I9" s="19">
        <v>-88.783481597900305</v>
      </c>
      <c r="J9" s="25"/>
      <c r="K9" s="8"/>
      <c r="L9" s="8">
        <f t="shared" si="0"/>
        <v>-70.834523818016081</v>
      </c>
      <c r="M9" s="8">
        <f t="shared" si="2"/>
        <v>21.374740347224314</v>
      </c>
      <c r="N9" s="9">
        <f t="shared" si="1"/>
        <v>14.811667195849765</v>
      </c>
    </row>
    <row r="10" spans="1:14">
      <c r="A10" s="7">
        <f t="shared" si="3"/>
        <v>-60</v>
      </c>
      <c r="B10" s="8">
        <v>-64.292000000000002</v>
      </c>
      <c r="C10" s="8">
        <v>-48.260999999999996</v>
      </c>
      <c r="D10" s="8">
        <v>-54.476999999999997</v>
      </c>
      <c r="E10" s="8">
        <v>-24.745000000000005</v>
      </c>
      <c r="F10" s="8">
        <v>-27.599</v>
      </c>
      <c r="G10" s="19">
        <v>-52.408550739288401</v>
      </c>
      <c r="H10" s="19">
        <v>-68.066726684570796</v>
      </c>
      <c r="I10" s="19">
        <v>-68.228240966796804</v>
      </c>
      <c r="J10" s="25"/>
      <c r="K10" s="8"/>
      <c r="L10" s="8">
        <f t="shared" si="0"/>
        <v>-51.009689798832007</v>
      </c>
      <c r="M10" s="8">
        <f t="shared" si="2"/>
        <v>17.001132107612236</v>
      </c>
      <c r="N10" s="9">
        <f t="shared" si="1"/>
        <v>11.780967003106944</v>
      </c>
    </row>
    <row r="11" spans="1:14">
      <c r="A11" s="7">
        <f t="shared" si="3"/>
        <v>-45</v>
      </c>
      <c r="B11" s="8">
        <v>-47.421000000000006</v>
      </c>
      <c r="C11" s="8">
        <v>-33.630099999999999</v>
      </c>
      <c r="D11" s="8">
        <v>-38.101999999999997</v>
      </c>
      <c r="E11" s="8">
        <v>-21.587000000000003</v>
      </c>
      <c r="F11" s="8">
        <v>-20.5122</v>
      </c>
      <c r="G11" s="19">
        <v>-38.015922546386697</v>
      </c>
      <c r="H11" s="19">
        <v>-51.101236343383803</v>
      </c>
      <c r="I11" s="19">
        <v>-47.305070877075202</v>
      </c>
      <c r="J11" s="25"/>
      <c r="K11" s="8"/>
      <c r="L11" s="8">
        <f t="shared" si="0"/>
        <v>-37.209316220855712</v>
      </c>
      <c r="M11" s="8">
        <f t="shared" si="2"/>
        <v>11.565323375265654</v>
      </c>
      <c r="N11" s="9">
        <f t="shared" si="1"/>
        <v>8.0142129478106945</v>
      </c>
    </row>
    <row r="12" spans="1:14">
      <c r="A12" s="7">
        <f t="shared" si="3"/>
        <v>-30</v>
      </c>
      <c r="B12" s="8">
        <v>-24.532</v>
      </c>
      <c r="C12" s="8">
        <v>-19.993100000000002</v>
      </c>
      <c r="D12" s="8">
        <v>-20.774000000000001</v>
      </c>
      <c r="E12" s="8">
        <v>-13.244000000000002</v>
      </c>
      <c r="F12" s="8">
        <v>-12.4788</v>
      </c>
      <c r="G12" s="19">
        <v>-27.661489993333799</v>
      </c>
      <c r="H12" s="19">
        <v>-31.626271247863802</v>
      </c>
      <c r="I12" s="19">
        <v>-26.620930671691902</v>
      </c>
      <c r="J12" s="25"/>
      <c r="K12" s="8"/>
      <c r="L12" s="8">
        <f t="shared" si="0"/>
        <v>-22.116323989111191</v>
      </c>
      <c r="M12" s="8">
        <f t="shared" si="2"/>
        <v>6.8162081021332472</v>
      </c>
      <c r="N12" s="9">
        <f t="shared" si="1"/>
        <v>4.7233044381548623</v>
      </c>
    </row>
    <row r="13" spans="1:14">
      <c r="A13" s="7">
        <f t="shared" si="3"/>
        <v>-15</v>
      </c>
      <c r="B13" s="8">
        <v>-11.295000000000002</v>
      </c>
      <c r="C13" s="8">
        <v>-9.2948000000000004</v>
      </c>
      <c r="D13" s="8">
        <v>-8.3856000000000002</v>
      </c>
      <c r="E13" s="8">
        <v>-2.6024000000000012</v>
      </c>
      <c r="F13" s="8">
        <v>-5.4899000000000004</v>
      </c>
      <c r="G13" s="19">
        <v>-18.092435121536301</v>
      </c>
      <c r="H13" s="19">
        <v>-15.9521664381028</v>
      </c>
      <c r="I13" s="19">
        <v>-13.1790723800659</v>
      </c>
      <c r="J13" s="25"/>
      <c r="K13" s="8"/>
      <c r="L13" s="8">
        <f t="shared" si="0"/>
        <v>-10.536421742463125</v>
      </c>
      <c r="M13" s="8">
        <f t="shared" si="2"/>
        <v>5.1901887329371226</v>
      </c>
      <c r="N13" s="9">
        <f t="shared" si="1"/>
        <v>3.5965512070370824</v>
      </c>
    </row>
    <row r="14" spans="1:14">
      <c r="A14" s="7">
        <f t="shared" si="3"/>
        <v>0</v>
      </c>
      <c r="B14" s="8">
        <v>-0.17799999999999999</v>
      </c>
      <c r="C14" s="8">
        <v>-0.56700000000000006</v>
      </c>
      <c r="D14" s="8">
        <v>4.8000000000000001E-2</v>
      </c>
      <c r="E14" s="8">
        <v>-1.3609</v>
      </c>
      <c r="F14" s="8">
        <v>0.12359999999999993</v>
      </c>
      <c r="G14" s="19">
        <v>-8.9120298624038696</v>
      </c>
      <c r="H14" s="19">
        <v>-1.0896196365356601</v>
      </c>
      <c r="I14" s="19">
        <v>-4.7454829812049901</v>
      </c>
      <c r="J14" s="25"/>
      <c r="K14" s="8"/>
      <c r="L14" s="8">
        <f t="shared" si="0"/>
        <v>-2.0851790600180653</v>
      </c>
      <c r="M14" s="8">
        <f t="shared" si="2"/>
        <v>3.1751307063513385</v>
      </c>
      <c r="N14" s="9">
        <f t="shared" si="1"/>
        <v>2.200212894371206</v>
      </c>
    </row>
    <row r="15" spans="1:14">
      <c r="A15" s="7">
        <f t="shared" si="3"/>
        <v>15</v>
      </c>
      <c r="B15" s="8">
        <v>9.0190000000000001</v>
      </c>
      <c r="C15" s="8">
        <v>6.5264000000000006</v>
      </c>
      <c r="D15" s="8">
        <v>6.2584</v>
      </c>
      <c r="E15" s="8">
        <v>3.3553999999999995</v>
      </c>
      <c r="F15" s="8">
        <v>4.8683000000000005</v>
      </c>
      <c r="G15" s="19">
        <v>-4.7634344100952202</v>
      </c>
      <c r="H15" s="19">
        <v>16.702577590942401</v>
      </c>
      <c r="I15" s="19">
        <v>2.3854579925536998</v>
      </c>
      <c r="J15" s="25"/>
      <c r="K15" s="8"/>
      <c r="L15" s="8">
        <f t="shared" si="0"/>
        <v>5.5440126466751103</v>
      </c>
      <c r="M15" s="8">
        <f t="shared" si="2"/>
        <v>6.0889957904522936</v>
      </c>
      <c r="N15" s="9">
        <f t="shared" si="1"/>
        <v>4.2193812762184608</v>
      </c>
    </row>
    <row r="16" spans="1:14">
      <c r="A16" s="7">
        <f t="shared" si="3"/>
        <v>30</v>
      </c>
      <c r="B16" s="8">
        <v>16.856999999999996</v>
      </c>
      <c r="C16" s="8">
        <v>11.050599999999999</v>
      </c>
      <c r="D16" s="8">
        <v>11.051000000000002</v>
      </c>
      <c r="E16" s="8">
        <v>4.3469999999999995</v>
      </c>
      <c r="F16" s="8">
        <v>6.4014000000000006</v>
      </c>
      <c r="G16" s="19">
        <v>2.7887668609618999</v>
      </c>
      <c r="H16" s="19">
        <v>22.971210479736399</v>
      </c>
      <c r="I16" s="19">
        <v>5.2524127960204998</v>
      </c>
      <c r="J16" s="25"/>
      <c r="K16" s="8"/>
      <c r="L16" s="8">
        <f t="shared" si="0"/>
        <v>10.089923767089848</v>
      </c>
      <c r="M16" s="8">
        <f t="shared" si="2"/>
        <v>6.9370868731918405</v>
      </c>
      <c r="N16" s="9">
        <f t="shared" si="1"/>
        <v>4.8070676137012587</v>
      </c>
    </row>
    <row r="17" spans="1:14">
      <c r="A17" s="7">
        <f t="shared" si="3"/>
        <v>45</v>
      </c>
      <c r="B17" s="8">
        <f>AVERAGE(C17:F17)</f>
        <v>10.994325</v>
      </c>
      <c r="C17" s="8">
        <v>13.224</v>
      </c>
      <c r="D17" s="8">
        <v>13.715000000000003</v>
      </c>
      <c r="E17" s="8">
        <v>9.2970000000000006</v>
      </c>
      <c r="F17" s="8">
        <v>7.741299999999999</v>
      </c>
      <c r="G17" s="19">
        <v>8.5422286987305007</v>
      </c>
      <c r="H17" s="19">
        <v>43.222202301025398</v>
      </c>
      <c r="I17" s="19">
        <v>6.8359375</v>
      </c>
      <c r="J17" s="25"/>
      <c r="K17" s="8"/>
      <c r="L17" s="8">
        <f t="shared" si="0"/>
        <v>14.196499187469488</v>
      </c>
      <c r="M17" s="8">
        <f t="shared" si="2"/>
        <v>11.986577545935862</v>
      </c>
      <c r="N17" s="9">
        <f t="shared" si="1"/>
        <v>8.306121830888241</v>
      </c>
    </row>
    <row r="18" spans="1:14">
      <c r="A18" s="7">
        <f t="shared" si="3"/>
        <v>60</v>
      </c>
      <c r="B18" s="8">
        <f>AVERAGE(C18:F18)</f>
        <v>6.1669999999999998</v>
      </c>
      <c r="C18" s="8">
        <v>8.5840000000000032</v>
      </c>
      <c r="D18" s="8">
        <v>8.3859999999999957</v>
      </c>
      <c r="E18" s="8">
        <v>5.1210000000000022</v>
      </c>
      <c r="F18" s="8">
        <v>2.5769999999999982</v>
      </c>
      <c r="G18" s="19">
        <v>16.467823028564499</v>
      </c>
      <c r="H18" s="19">
        <v>54.352519989013402</v>
      </c>
      <c r="I18" s="19">
        <v>3.1517791748046999</v>
      </c>
      <c r="J18" s="25"/>
      <c r="K18" s="8"/>
      <c r="L18" s="8">
        <f t="shared" si="0"/>
        <v>13.100890274047826</v>
      </c>
      <c r="M18" s="8">
        <f t="shared" si="2"/>
        <v>17.2260609859506</v>
      </c>
      <c r="N18" s="9">
        <f t="shared" si="1"/>
        <v>11.936831899454855</v>
      </c>
    </row>
    <row r="19" spans="1:14">
      <c r="A19" s="7"/>
      <c r="B19" s="15"/>
      <c r="C19" s="15"/>
      <c r="D19" s="15"/>
      <c r="E19" s="15"/>
      <c r="F19" s="15"/>
      <c r="G19" s="15"/>
      <c r="H19" s="15"/>
      <c r="I19" s="15"/>
      <c r="J19" s="28"/>
      <c r="K19" s="15"/>
      <c r="L19" s="15"/>
      <c r="M19" s="15"/>
      <c r="N19" s="16"/>
    </row>
    <row r="20" spans="1:14" ht="15.75" thickBot="1">
      <c r="A20" s="14" t="s">
        <v>39</v>
      </c>
      <c r="B20" s="17"/>
      <c r="C20" s="17"/>
      <c r="D20" s="17"/>
      <c r="E20" s="17"/>
      <c r="F20" s="17"/>
      <c r="G20" s="17"/>
      <c r="H20" s="17"/>
      <c r="I20" s="17"/>
      <c r="J20" s="29"/>
      <c r="K20" s="17"/>
      <c r="L20" s="17"/>
      <c r="M20" s="17"/>
      <c r="N20" s="18"/>
    </row>
    <row r="21" spans="1:14" ht="15.75" thickBot="1">
      <c r="F21" s="3"/>
      <c r="G21" s="3"/>
      <c r="H21" s="3"/>
      <c r="I21" s="3"/>
    </row>
    <row r="22" spans="1:14" ht="18.75" thickBot="1">
      <c r="A22" s="20" t="s">
        <v>54</v>
      </c>
      <c r="B22" s="23">
        <v>21.7</v>
      </c>
      <c r="C22" s="23">
        <v>20.399999999999999</v>
      </c>
      <c r="D22" s="23">
        <v>22.3</v>
      </c>
      <c r="E22" s="23">
        <v>20.28</v>
      </c>
      <c r="F22" s="23">
        <v>18.38</v>
      </c>
      <c r="G22" s="23">
        <v>14.79</v>
      </c>
      <c r="H22" s="23">
        <v>20.36</v>
      </c>
      <c r="I22" s="24">
        <v>32</v>
      </c>
    </row>
    <row r="23" spans="1:14" ht="15.75" thickBot="1"/>
    <row r="24" spans="1:14" ht="15.75" thickBot="1">
      <c r="A24" s="40" t="s">
        <v>58</v>
      </c>
      <c r="B24" s="21"/>
      <c r="C24" s="21"/>
      <c r="D24" s="2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27"/>
  <sheetViews>
    <sheetView topLeftCell="A4" workbookViewId="0">
      <selection activeCell="L25" sqref="L25"/>
    </sheetView>
  </sheetViews>
  <sheetFormatPr baseColWidth="10" defaultRowHeight="15"/>
  <cols>
    <col min="1" max="1" width="13" style="4" customWidth="1"/>
    <col min="2" max="8" width="11.42578125" style="4"/>
    <col min="9" max="9" width="1.5703125" style="4" customWidth="1"/>
    <col min="10" max="11" width="1.85546875" style="4" customWidth="1"/>
    <col min="12" max="16384" width="11.42578125" style="4"/>
  </cols>
  <sheetData>
    <row r="4" spans="1:14" ht="15.75" thickBot="1"/>
    <row r="5" spans="1:14" ht="18.75" thickBot="1">
      <c r="A5" s="20" t="s">
        <v>57</v>
      </c>
      <c r="B5" s="22" t="s">
        <v>56</v>
      </c>
    </row>
    <row r="6" spans="1:14" ht="15.75" thickBot="1">
      <c r="A6" s="33" t="s">
        <v>38</v>
      </c>
      <c r="B6" s="34" t="s">
        <v>18</v>
      </c>
      <c r="C6" s="34" t="s">
        <v>19</v>
      </c>
      <c r="D6" s="34" t="s">
        <v>20</v>
      </c>
      <c r="E6" s="34" t="s">
        <v>44</v>
      </c>
      <c r="F6" s="34" t="s">
        <v>45</v>
      </c>
      <c r="G6" s="34" t="s">
        <v>46</v>
      </c>
      <c r="H6" s="34" t="s">
        <v>47</v>
      </c>
      <c r="I6" s="34"/>
      <c r="J6" s="34"/>
      <c r="K6" s="34"/>
      <c r="L6" s="34" t="s">
        <v>59</v>
      </c>
      <c r="M6" s="34" t="s">
        <v>35</v>
      </c>
      <c r="N6" s="35" t="s">
        <v>40</v>
      </c>
    </row>
    <row r="7" spans="1:14">
      <c r="A7" s="31">
        <v>-150</v>
      </c>
      <c r="B7" s="8">
        <v>5.9021999999999988</v>
      </c>
      <c r="C7" s="8">
        <v>48.961999999999996</v>
      </c>
      <c r="D7" s="8">
        <v>21.349</v>
      </c>
      <c r="E7" s="19">
        <v>9.2665252685546893</v>
      </c>
      <c r="F7" s="19">
        <v>-2.0286636352539098</v>
      </c>
      <c r="G7" s="19">
        <v>-2.5837860107421902</v>
      </c>
      <c r="H7" s="19">
        <v>1.8572196960449201</v>
      </c>
      <c r="I7" s="8"/>
      <c r="J7" s="8"/>
      <c r="K7" s="8"/>
      <c r="L7" s="8">
        <f>AVERAGE(B7:I7)</f>
        <v>11.817785045514787</v>
      </c>
      <c r="M7" s="8">
        <f t="shared" ref="M7:M21" si="0">STDEV(B7:H7)</f>
        <v>18.304744776571354</v>
      </c>
      <c r="N7" s="9">
        <f>CONFIDENCE(0.05,M7,7)</f>
        <v>13.560095523052608</v>
      </c>
    </row>
    <row r="8" spans="1:14">
      <c r="A8" s="31">
        <f>A7+15</f>
        <v>-135</v>
      </c>
      <c r="B8" s="8">
        <v>6.0465999999999998</v>
      </c>
      <c r="C8" s="8">
        <v>35.593999999999994</v>
      </c>
      <c r="D8" s="8">
        <v>15.59</v>
      </c>
      <c r="E8" s="19">
        <v>-2.109375</v>
      </c>
      <c r="F8" s="19">
        <v>1.0199546813964799</v>
      </c>
      <c r="G8" s="19">
        <v>5.1033935546875</v>
      </c>
      <c r="H8" s="19">
        <v>-0.65129470825195301</v>
      </c>
      <c r="I8" s="8"/>
      <c r="J8" s="8"/>
      <c r="K8" s="8"/>
      <c r="L8" s="8">
        <f t="shared" ref="L8:L21" si="1">AVERAGE(B8:I8)</f>
        <v>8.6561826468331464</v>
      </c>
      <c r="M8" s="8">
        <f t="shared" si="0"/>
        <v>13.253895040492832</v>
      </c>
      <c r="N8" s="9">
        <f t="shared" ref="N8:N21" si="2">CONFIDENCE(0.05,M8,7)</f>
        <v>9.8184424309280089</v>
      </c>
    </row>
    <row r="9" spans="1:14">
      <c r="A9" s="31">
        <f t="shared" ref="A9:A21" si="3">A8+15</f>
        <v>-120</v>
      </c>
      <c r="B9" s="8">
        <v>6.1706000000000003</v>
      </c>
      <c r="C9" s="8">
        <v>26.271000000000001</v>
      </c>
      <c r="D9" s="8">
        <v>13.313000000000002</v>
      </c>
      <c r="E9" s="19">
        <v>4.1520004272460902</v>
      </c>
      <c r="F9" s="19">
        <v>0.377517700195312</v>
      </c>
      <c r="G9" s="19">
        <v>-1.3007965087890601</v>
      </c>
      <c r="H9" s="19">
        <v>-1.31767654418945</v>
      </c>
      <c r="I9" s="8"/>
      <c r="J9" s="8"/>
      <c r="K9" s="8"/>
      <c r="L9" s="8">
        <f t="shared" si="1"/>
        <v>6.8093778677804124</v>
      </c>
      <c r="M9" s="8">
        <f t="shared" si="0"/>
        <v>10.014275609770563</v>
      </c>
      <c r="N9" s="9">
        <f t="shared" si="2"/>
        <v>7.4185428707244876</v>
      </c>
    </row>
    <row r="10" spans="1:14">
      <c r="A10" s="31">
        <f t="shared" si="3"/>
        <v>-105</v>
      </c>
      <c r="B10" s="8">
        <v>6.583899999999999</v>
      </c>
      <c r="C10" s="8">
        <v>27.845999999999997</v>
      </c>
      <c r="D10" s="8">
        <v>8.2989999999999995</v>
      </c>
      <c r="E10" s="19">
        <v>3.9096908569335902</v>
      </c>
      <c r="F10" s="19">
        <v>1.6003437042236299</v>
      </c>
      <c r="G10" s="19">
        <v>4.2589874267578098</v>
      </c>
      <c r="H10" s="19">
        <v>-2.2017068862914999</v>
      </c>
      <c r="I10" s="8"/>
      <c r="J10" s="8"/>
      <c r="K10" s="8"/>
      <c r="L10" s="8">
        <f t="shared" si="1"/>
        <v>7.1851735859462194</v>
      </c>
      <c r="M10" s="8">
        <f t="shared" si="0"/>
        <v>9.7216861506600107</v>
      </c>
      <c r="N10" s="9">
        <f t="shared" si="2"/>
        <v>7.2017935490046066</v>
      </c>
    </row>
    <row r="11" spans="1:14">
      <c r="A11" s="31">
        <f t="shared" si="3"/>
        <v>-90</v>
      </c>
      <c r="B11" s="8">
        <v>4.7457000000000003</v>
      </c>
      <c r="C11" s="8">
        <v>21.48</v>
      </c>
      <c r="D11" s="8">
        <v>8.629999999999999</v>
      </c>
      <c r="E11" s="19">
        <v>4.1583595275878897</v>
      </c>
      <c r="F11" s="19">
        <v>1.81708335876465</v>
      </c>
      <c r="G11" s="19">
        <v>4.5607681274414098</v>
      </c>
      <c r="H11" s="19">
        <v>-1.1161069869995099</v>
      </c>
      <c r="I11" s="8"/>
      <c r="J11" s="8"/>
      <c r="K11" s="8"/>
      <c r="L11" s="8">
        <f t="shared" si="1"/>
        <v>6.3251148609706336</v>
      </c>
      <c r="M11" s="8">
        <f t="shared" si="0"/>
        <v>7.3141355045190188</v>
      </c>
      <c r="N11" s="9">
        <f t="shared" si="2"/>
        <v>5.4182878439677351</v>
      </c>
    </row>
    <row r="12" spans="1:14">
      <c r="A12" s="31">
        <f t="shared" si="3"/>
        <v>-75</v>
      </c>
      <c r="B12" s="8">
        <v>4.0525000000000002</v>
      </c>
      <c r="C12" s="8">
        <v>14.176000000000002</v>
      </c>
      <c r="D12" s="8">
        <v>6.9730000000000008</v>
      </c>
      <c r="E12" s="19">
        <v>2.2644500732421902</v>
      </c>
      <c r="F12" s="19">
        <v>1.2916078567504901</v>
      </c>
      <c r="G12" s="19">
        <v>3.8980484008789098</v>
      </c>
      <c r="H12" s="19">
        <v>-7.2574615478515603E-4</v>
      </c>
      <c r="I12" s="8"/>
      <c r="J12" s="8"/>
      <c r="K12" s="8"/>
      <c r="L12" s="8">
        <f t="shared" si="1"/>
        <v>4.6649829406738297</v>
      </c>
      <c r="M12" s="8">
        <f t="shared" si="0"/>
        <v>4.7550108174549814</v>
      </c>
      <c r="N12" s="9">
        <f t="shared" si="2"/>
        <v>3.522496581343507</v>
      </c>
    </row>
    <row r="13" spans="1:14">
      <c r="A13" s="31">
        <f t="shared" si="3"/>
        <v>-60</v>
      </c>
      <c r="B13" s="8">
        <v>4.2073999999999998</v>
      </c>
      <c r="C13" s="8">
        <v>9.1610000000000014</v>
      </c>
      <c r="D13" s="8">
        <v>4.5381</v>
      </c>
      <c r="E13" s="19">
        <v>1.71219635009766</v>
      </c>
      <c r="F13" s="19">
        <v>0.82670593261718806</v>
      </c>
      <c r="G13" s="19">
        <v>1.3372840881347701</v>
      </c>
      <c r="H13" s="19">
        <v>-0.259030342102051</v>
      </c>
      <c r="I13" s="8"/>
      <c r="J13" s="8"/>
      <c r="K13" s="8"/>
      <c r="L13" s="8">
        <f t="shared" si="1"/>
        <v>3.0748080041067953</v>
      </c>
      <c r="M13" s="8">
        <f t="shared" si="0"/>
        <v>3.2018188067093383</v>
      </c>
      <c r="N13" s="9">
        <f t="shared" si="2"/>
        <v>2.3718969806153907</v>
      </c>
    </row>
    <row r="14" spans="1:14">
      <c r="A14" s="31">
        <f t="shared" si="3"/>
        <v>-45</v>
      </c>
      <c r="B14" s="8">
        <v>2.7498999999999998</v>
      </c>
      <c r="C14" s="8">
        <v>9.0400000000000009</v>
      </c>
      <c r="D14" s="8">
        <v>2.0681000000000012</v>
      </c>
      <c r="E14" s="19">
        <v>1.2270317077636701</v>
      </c>
      <c r="F14" s="19">
        <v>0.78325986862182595</v>
      </c>
      <c r="G14" s="19">
        <v>0.83950424194335904</v>
      </c>
      <c r="H14" s="19">
        <v>2.5796890258789102E-3</v>
      </c>
      <c r="I14" s="8"/>
      <c r="J14" s="8"/>
      <c r="K14" s="8"/>
      <c r="L14" s="8">
        <f t="shared" si="1"/>
        <v>2.3871965010506768</v>
      </c>
      <c r="M14" s="8">
        <f t="shared" si="0"/>
        <v>3.0684826472348172</v>
      </c>
      <c r="N14" s="9">
        <f t="shared" si="2"/>
        <v>2.2731219864146719</v>
      </c>
    </row>
    <row r="15" spans="1:14">
      <c r="A15" s="31">
        <f t="shared" si="3"/>
        <v>-30</v>
      </c>
      <c r="B15" s="8">
        <v>1.7529000000000001</v>
      </c>
      <c r="C15" s="8">
        <v>7.4829999999999988</v>
      </c>
      <c r="D15" s="8">
        <v>0.55319999999999947</v>
      </c>
      <c r="E15" s="19">
        <v>-0.33086967468261702</v>
      </c>
      <c r="F15" s="19">
        <v>0.41822862625122098</v>
      </c>
      <c r="G15" s="19">
        <v>1.1020393371582</v>
      </c>
      <c r="H15" s="19">
        <v>0.67317664623260498</v>
      </c>
      <c r="I15" s="8"/>
      <c r="J15" s="8"/>
      <c r="K15" s="8"/>
      <c r="L15" s="8">
        <f t="shared" si="1"/>
        <v>1.6645249907084865</v>
      </c>
      <c r="M15" s="8">
        <f t="shared" si="0"/>
        <v>2.6435935441574601</v>
      </c>
      <c r="N15" s="9">
        <f t="shared" si="2"/>
        <v>1.9583655178182109</v>
      </c>
    </row>
    <row r="16" spans="1:14">
      <c r="A16" s="31">
        <f t="shared" si="3"/>
        <v>-15</v>
      </c>
      <c r="B16" s="8">
        <v>0.93720000000000003</v>
      </c>
      <c r="C16" s="8">
        <v>0.79929999999999968</v>
      </c>
      <c r="D16" s="8">
        <v>1.1190000000000002</v>
      </c>
      <c r="E16" s="19">
        <v>0.59923458099365201</v>
      </c>
      <c r="F16" s="19">
        <v>2.3638725280762201E-2</v>
      </c>
      <c r="G16" s="19">
        <v>1.2535400390625</v>
      </c>
      <c r="H16" s="19">
        <v>1.8425461649894701</v>
      </c>
      <c r="I16" s="8"/>
      <c r="J16" s="8"/>
      <c r="K16" s="8"/>
      <c r="L16" s="8">
        <f t="shared" si="1"/>
        <v>0.93920850147519785</v>
      </c>
      <c r="M16" s="8">
        <f t="shared" si="0"/>
        <v>0.56577040946228774</v>
      </c>
      <c r="N16" s="9">
        <f t="shared" si="2"/>
        <v>0.41912088314089163</v>
      </c>
    </row>
    <row r="17" spans="1:14">
      <c r="A17" s="31">
        <f t="shared" si="3"/>
        <v>0</v>
      </c>
      <c r="B17" s="8">
        <v>-0.27899999999999997</v>
      </c>
      <c r="C17" s="8">
        <v>-1.099</v>
      </c>
      <c r="D17" s="8">
        <v>9.9000000000000032E-2</v>
      </c>
      <c r="E17" s="19">
        <v>0.215071201324463</v>
      </c>
      <c r="F17" s="19">
        <v>-0.69081288576126099</v>
      </c>
      <c r="G17" s="19">
        <v>0.783649921417236</v>
      </c>
      <c r="H17" s="19">
        <v>0.62795817852020297</v>
      </c>
      <c r="I17" s="8"/>
      <c r="J17" s="8"/>
      <c r="K17" s="8"/>
      <c r="L17" s="8">
        <f t="shared" si="1"/>
        <v>-4.9019083499908432E-2</v>
      </c>
      <c r="M17" s="8">
        <f t="shared" si="0"/>
        <v>0.68441454838550431</v>
      </c>
      <c r="N17" s="9">
        <f t="shared" si="2"/>
        <v>0.50701207619966138</v>
      </c>
    </row>
    <row r="18" spans="1:14">
      <c r="A18" s="31">
        <f t="shared" si="3"/>
        <v>15</v>
      </c>
      <c r="B18" s="8">
        <v>-1.1435</v>
      </c>
      <c r="C18" s="8">
        <v>-2.2366999999999999</v>
      </c>
      <c r="D18" s="8">
        <v>2.8411000000000004</v>
      </c>
      <c r="E18" s="19">
        <v>0.81707048416137695</v>
      </c>
      <c r="F18" s="19">
        <v>0.27384710311889598</v>
      </c>
      <c r="G18" s="19">
        <v>-0.24516677856445299</v>
      </c>
      <c r="H18" s="19">
        <v>0.109963893890381</v>
      </c>
      <c r="I18" s="8"/>
      <c r="J18" s="8"/>
      <c r="K18" s="8"/>
      <c r="L18" s="8">
        <f t="shared" si="1"/>
        <v>5.9516386086600211E-2</v>
      </c>
      <c r="M18" s="8">
        <f t="shared" si="0"/>
        <v>1.5901922403573234</v>
      </c>
      <c r="N18" s="9">
        <f t="shared" si="2"/>
        <v>1.1780092507414526</v>
      </c>
    </row>
    <row r="19" spans="1:14">
      <c r="A19" s="31">
        <f t="shared" si="3"/>
        <v>30</v>
      </c>
      <c r="B19" s="8">
        <v>-2.2467000000000001</v>
      </c>
      <c r="C19" s="8">
        <v>-3.9800000000000004</v>
      </c>
      <c r="D19" s="8">
        <v>-1.6635</v>
      </c>
      <c r="E19" s="19">
        <v>1.2856807708740201</v>
      </c>
      <c r="F19" s="19">
        <v>-2.5622806549072301</v>
      </c>
      <c r="G19" s="19">
        <v>0.151969909667969</v>
      </c>
      <c r="H19" s="19">
        <v>-0.26926851272582902</v>
      </c>
      <c r="I19" s="8"/>
      <c r="J19" s="8"/>
      <c r="K19" s="8"/>
      <c r="L19" s="8">
        <f t="shared" si="1"/>
        <v>-1.3262997838701529</v>
      </c>
      <c r="M19" s="8">
        <f t="shared" si="0"/>
        <v>1.8099563948540776</v>
      </c>
      <c r="N19" s="9">
        <f t="shared" si="2"/>
        <v>1.3408098231555008</v>
      </c>
    </row>
    <row r="20" spans="1:14">
      <c r="A20" s="31">
        <f t="shared" si="3"/>
        <v>45</v>
      </c>
      <c r="B20" s="8">
        <v>-4.3758999999999997</v>
      </c>
      <c r="C20" s="8">
        <v>-4.3550000000000004</v>
      </c>
      <c r="D20" s="8">
        <v>-7.9079000000000015</v>
      </c>
      <c r="E20" s="19">
        <v>-0.46810340881347701</v>
      </c>
      <c r="F20" s="19">
        <v>-4.0023097991943404</v>
      </c>
      <c r="G20" s="19">
        <v>0.66175842285156306</v>
      </c>
      <c r="H20" s="19">
        <v>-0.72552013397216797</v>
      </c>
      <c r="I20" s="8"/>
      <c r="J20" s="8"/>
      <c r="K20" s="8"/>
      <c r="L20" s="8">
        <f t="shared" si="1"/>
        <v>-3.0247107027326323</v>
      </c>
      <c r="M20" s="8">
        <f t="shared" si="0"/>
        <v>2.9946951035263036</v>
      </c>
      <c r="N20" s="9">
        <f t="shared" si="2"/>
        <v>2.218460413510388</v>
      </c>
    </row>
    <row r="21" spans="1:14">
      <c r="A21" s="31">
        <f t="shared" si="3"/>
        <v>60</v>
      </c>
      <c r="B21" s="8">
        <v>-5.5370000000000008</v>
      </c>
      <c r="C21" s="8">
        <v>1.9170000000000016</v>
      </c>
      <c r="D21" s="8">
        <v>-27.074000000000002</v>
      </c>
      <c r="E21" s="19">
        <v>6.5639343261718803</v>
      </c>
      <c r="F21" s="19">
        <v>-8.7083053588867205</v>
      </c>
      <c r="G21" s="19">
        <v>0.200531005859375</v>
      </c>
      <c r="H21" s="19">
        <v>-3.8201770782470699</v>
      </c>
      <c r="I21" s="8"/>
      <c r="J21" s="8"/>
      <c r="K21" s="8"/>
      <c r="L21" s="8">
        <f t="shared" si="1"/>
        <v>-5.2082881578717908</v>
      </c>
      <c r="M21" s="8">
        <f t="shared" si="0"/>
        <v>10.885806178287053</v>
      </c>
      <c r="N21" s="9">
        <f t="shared" si="2"/>
        <v>8.0641698873584549</v>
      </c>
    </row>
    <row r="22" spans="1:14">
      <c r="A22" s="3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</row>
    <row r="23" spans="1:14" ht="15.75" thickBot="1">
      <c r="A23" s="14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ht="15.75" thickBot="1">
      <c r="I24" s="6"/>
    </row>
    <row r="25" spans="1:14" ht="18.75" thickBot="1">
      <c r="A25" s="20" t="s">
        <v>54</v>
      </c>
      <c r="B25" s="36">
        <v>14.87</v>
      </c>
      <c r="C25" s="36">
        <v>14</v>
      </c>
      <c r="D25" s="36">
        <v>21.6</v>
      </c>
      <c r="E25" s="36">
        <v>11.323</v>
      </c>
      <c r="F25" s="36">
        <v>16.8</v>
      </c>
      <c r="G25" s="36">
        <v>20.56</v>
      </c>
      <c r="H25" s="37">
        <v>17.97</v>
      </c>
    </row>
    <row r="26" spans="1:14" ht="15.75" thickBot="1"/>
    <row r="27" spans="1:14" ht="15.75" thickBot="1">
      <c r="A27" s="40" t="s">
        <v>58</v>
      </c>
      <c r="B27" s="36"/>
      <c r="C27" s="36"/>
      <c r="D27" s="37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workbookViewId="0">
      <selection activeCell="O4" sqref="O4"/>
    </sheetView>
  </sheetViews>
  <sheetFormatPr baseColWidth="10" defaultRowHeight="15"/>
  <cols>
    <col min="1" max="1" width="12.85546875" style="1" customWidth="1"/>
    <col min="2" max="7" width="11.42578125" style="1"/>
    <col min="8" max="8" width="13" style="1" customWidth="1"/>
    <col min="9" max="12" width="13.140625" style="1" customWidth="1"/>
    <col min="13" max="13" width="1.5703125" style="1" customWidth="1"/>
    <col min="14" max="16384" width="11.42578125" style="1"/>
  </cols>
  <sheetData>
    <row r="1" spans="1:16" ht="15.75" thickBot="1"/>
    <row r="2" spans="1:16" ht="18.75" thickBot="1">
      <c r="A2" s="46" t="s">
        <v>57</v>
      </c>
      <c r="B2" s="43" t="s">
        <v>56</v>
      </c>
    </row>
    <row r="3" spans="1:16" ht="15.75" thickBot="1">
      <c r="A3" s="46" t="s">
        <v>38</v>
      </c>
      <c r="B3" s="47" t="s">
        <v>4</v>
      </c>
      <c r="C3" s="42" t="s">
        <v>3</v>
      </c>
      <c r="D3" s="42" t="s">
        <v>5</v>
      </c>
      <c r="E3" s="42" t="s">
        <v>21</v>
      </c>
      <c r="F3" s="42" t="s">
        <v>22</v>
      </c>
      <c r="G3" s="42" t="s">
        <v>23</v>
      </c>
      <c r="H3" s="42" t="s">
        <v>24</v>
      </c>
      <c r="I3" s="42" t="s">
        <v>25</v>
      </c>
      <c r="J3" s="42" t="s">
        <v>26</v>
      </c>
      <c r="K3" s="42" t="s">
        <v>29</v>
      </c>
      <c r="L3" s="42" t="s">
        <v>30</v>
      </c>
      <c r="M3" s="48"/>
      <c r="N3" s="42" t="s">
        <v>59</v>
      </c>
      <c r="O3" s="42" t="s">
        <v>35</v>
      </c>
      <c r="P3" s="43" t="s">
        <v>40</v>
      </c>
    </row>
    <row r="4" spans="1:16">
      <c r="A4" s="41">
        <v>-150</v>
      </c>
      <c r="B4" s="44">
        <v>-200.33799999999999</v>
      </c>
      <c r="C4" s="44">
        <v>-164.35</v>
      </c>
      <c r="D4" s="44">
        <v>-344.43500000000006</v>
      </c>
      <c r="E4" s="44">
        <v>-270.76957702636702</v>
      </c>
      <c r="F4" s="44">
        <v>-176.26690673828202</v>
      </c>
      <c r="G4" s="44">
        <f>I1-336.493450164795</f>
        <v>-336.49345016479498</v>
      </c>
      <c r="H4" s="44">
        <v>-367.30595016479458</v>
      </c>
      <c r="I4" s="44">
        <v>-556.32911682128838</v>
      </c>
      <c r="J4" s="44">
        <v>-145.72652435302717</v>
      </c>
      <c r="K4" s="44">
        <v>-383.70133972167935</v>
      </c>
      <c r="L4" s="44">
        <v>-308.94788742065361</v>
      </c>
      <c r="M4" s="44"/>
      <c r="N4" s="44">
        <f>AVERAGE(B4:M4)</f>
        <v>-295.87852294644432</v>
      </c>
      <c r="O4" s="44">
        <f t="shared" ref="O4:O18" si="0">STDEV(B4:L4)</f>
        <v>121.95823583169337</v>
      </c>
      <c r="P4" s="45">
        <f>CONFIDENCE(0.05,O4,11)</f>
        <v>72.071387316183916</v>
      </c>
    </row>
    <row r="5" spans="1:16">
      <c r="A5" s="7">
        <f>A4+15</f>
        <v>-135</v>
      </c>
      <c r="B5" s="8">
        <v>-170.96099999999998</v>
      </c>
      <c r="C5" s="8">
        <v>-130.952</v>
      </c>
      <c r="D5" s="8">
        <v>-210.63699999999997</v>
      </c>
      <c r="E5" s="8">
        <v>-251.44487762451101</v>
      </c>
      <c r="F5" s="8">
        <v>-136.93267822265602</v>
      </c>
      <c r="G5" s="8">
        <v>-283.53739547729424</v>
      </c>
      <c r="H5" s="8">
        <v>-322.31166076660151</v>
      </c>
      <c r="I5" s="8">
        <v>-496.39750671386645</v>
      </c>
      <c r="J5" s="8">
        <v>-119.7903747558594</v>
      </c>
      <c r="K5" s="8">
        <v>-334.15721893310462</v>
      </c>
      <c r="L5" s="8">
        <v>-263.16956710815373</v>
      </c>
      <c r="M5" s="8"/>
      <c r="N5" s="8">
        <f t="shared" ref="N5:N18" si="1">AVERAGE(B5:M5)</f>
        <v>-247.29920723654976</v>
      </c>
      <c r="O5" s="8">
        <f t="shared" si="0"/>
        <v>112.22788932249125</v>
      </c>
      <c r="P5" s="9">
        <f t="shared" ref="P5:P18" si="2">CONFIDENCE(0.05,O5,11)</f>
        <v>66.321225654669107</v>
      </c>
    </row>
    <row r="6" spans="1:16">
      <c r="A6" s="7">
        <f t="shared" ref="A6:A18" si="3">A5+15</f>
        <v>-120</v>
      </c>
      <c r="B6" s="8">
        <v>-103.57500000000002</v>
      </c>
      <c r="C6" s="8">
        <v>-111.69499999999999</v>
      </c>
      <c r="D6" s="8">
        <v>-170.4</v>
      </c>
      <c r="E6" s="8">
        <v>-224.32588195800804</v>
      </c>
      <c r="F6" s="8">
        <v>-114.53021240234301</v>
      </c>
      <c r="G6" s="8">
        <v>-243.12209320068351</v>
      </c>
      <c r="H6" s="8">
        <v>-289.32387161254809</v>
      </c>
      <c r="I6" s="8">
        <v>-432.60059738159123</v>
      </c>
      <c r="J6" s="8">
        <v>-93.334411621093409</v>
      </c>
      <c r="K6" s="8">
        <v>-289.15388107299748</v>
      </c>
      <c r="L6" s="8">
        <v>-227.3393974304193</v>
      </c>
      <c r="M6" s="8"/>
      <c r="N6" s="8">
        <f t="shared" si="1"/>
        <v>-209.03639515269859</v>
      </c>
      <c r="O6" s="8">
        <f t="shared" si="0"/>
        <v>104.39589921769054</v>
      </c>
      <c r="P6" s="9">
        <f t="shared" si="2"/>
        <v>61.692900323048292</v>
      </c>
    </row>
    <row r="7" spans="1:16">
      <c r="A7" s="7">
        <f t="shared" si="3"/>
        <v>-105</v>
      </c>
      <c r="B7" s="8">
        <v>-98.301999999999992</v>
      </c>
      <c r="C7" s="8">
        <v>-94.72999999999999</v>
      </c>
      <c r="D7" s="8">
        <v>-135.99599999999998</v>
      </c>
      <c r="E7" s="8">
        <v>-197.05061340331997</v>
      </c>
      <c r="F7" s="8">
        <v>-100.7163696289057</v>
      </c>
      <c r="G7" s="8">
        <v>-202.59722900390599</v>
      </c>
      <c r="H7" s="8">
        <v>-249.85996246337899</v>
      </c>
      <c r="I7" s="8">
        <v>-372.24179840087874</v>
      </c>
      <c r="J7" s="8">
        <v>-79.55655288696201</v>
      </c>
      <c r="K7" s="8">
        <v>-245.8830223083495</v>
      </c>
      <c r="L7" s="8">
        <v>-190.55392074584879</v>
      </c>
      <c r="M7" s="8"/>
      <c r="N7" s="8">
        <f t="shared" si="1"/>
        <v>-178.86249716741358</v>
      </c>
      <c r="O7" s="8">
        <f t="shared" si="0"/>
        <v>89.069116223638346</v>
      </c>
      <c r="P7" s="9">
        <f t="shared" si="2"/>
        <v>52.635516818420896</v>
      </c>
    </row>
    <row r="8" spans="1:16">
      <c r="A8" s="7">
        <f t="shared" si="3"/>
        <v>-90</v>
      </c>
      <c r="B8" s="8">
        <v>-84.754999999999995</v>
      </c>
      <c r="C8" s="8">
        <v>-72.194000000000003</v>
      </c>
      <c r="D8" s="8">
        <v>-114.05</v>
      </c>
      <c r="E8" s="8">
        <v>-169.99126434326138</v>
      </c>
      <c r="F8" s="8">
        <v>-84.861717224120582</v>
      </c>
      <c r="G8" s="8">
        <v>-168.98485946655279</v>
      </c>
      <c r="H8" s="8">
        <v>-204.70742607116691</v>
      </c>
      <c r="I8" s="8">
        <v>-311.26731109619129</v>
      </c>
      <c r="J8" s="8">
        <v>-64.563091278075291</v>
      </c>
      <c r="K8" s="8">
        <v>-202.54914474487228</v>
      </c>
      <c r="L8" s="8">
        <v>-161.16565704345658</v>
      </c>
      <c r="M8" s="8"/>
      <c r="N8" s="8">
        <f t="shared" si="1"/>
        <v>-149.00813375160882</v>
      </c>
      <c r="O8" s="8">
        <f t="shared" si="0"/>
        <v>74.686634531160763</v>
      </c>
      <c r="P8" s="9">
        <f t="shared" si="2"/>
        <v>44.136169467603423</v>
      </c>
    </row>
    <row r="9" spans="1:16">
      <c r="A9" s="7">
        <f t="shared" si="3"/>
        <v>-75</v>
      </c>
      <c r="B9" s="8">
        <v>-61.117000000000004</v>
      </c>
      <c r="C9" s="8">
        <v>-52.730000000000004</v>
      </c>
      <c r="D9" s="8">
        <v>-84.656000000000006</v>
      </c>
      <c r="E9" s="8">
        <v>-138.5340957641593</v>
      </c>
      <c r="F9" s="8">
        <v>-72.476116180419496</v>
      </c>
      <c r="G9" s="8">
        <v>-137.4146842956535</v>
      </c>
      <c r="H9" s="8">
        <v>-154.5725917816161</v>
      </c>
      <c r="I9" s="8">
        <v>-254.67818641662592</v>
      </c>
      <c r="J9" s="8">
        <v>-48.003303527832109</v>
      </c>
      <c r="K9" s="8">
        <v>-167.0466670989982</v>
      </c>
      <c r="L9" s="8">
        <v>-125.93750762939399</v>
      </c>
      <c r="M9" s="8"/>
      <c r="N9" s="8">
        <f t="shared" si="1"/>
        <v>-117.92419569951807</v>
      </c>
      <c r="O9" s="8">
        <f t="shared" si="0"/>
        <v>62.34196738844922</v>
      </c>
      <c r="P9" s="9">
        <f t="shared" si="2"/>
        <v>36.841071429619781</v>
      </c>
    </row>
    <row r="10" spans="1:16">
      <c r="A10" s="7">
        <f t="shared" si="3"/>
        <v>-60</v>
      </c>
      <c r="B10" s="8">
        <v>-42.835999999999999</v>
      </c>
      <c r="C10" s="8">
        <v>-36.936</v>
      </c>
      <c r="D10" s="8">
        <v>-62.903000000000006</v>
      </c>
      <c r="E10" s="8">
        <v>-111.7345581054683</v>
      </c>
      <c r="F10" s="8">
        <v>-59.571556091308196</v>
      </c>
      <c r="G10" s="8">
        <v>-105.8359489440918</v>
      </c>
      <c r="H10" s="8">
        <v>-116.51915931701592</v>
      </c>
      <c r="I10" s="8">
        <v>-203.1442394256589</v>
      </c>
      <c r="J10" s="8">
        <v>-32.814517974853501</v>
      </c>
      <c r="K10" s="8">
        <v>-135.46713447570741</v>
      </c>
      <c r="L10" s="8">
        <v>-100.78748512268021</v>
      </c>
      <c r="M10" s="8"/>
      <c r="N10" s="8">
        <f t="shared" si="1"/>
        <v>-91.686327223344023</v>
      </c>
      <c r="O10" s="8">
        <f t="shared" si="0"/>
        <v>51.333176828833352</v>
      </c>
      <c r="P10" s="9">
        <f t="shared" si="2"/>
        <v>30.335411496987025</v>
      </c>
    </row>
    <row r="11" spans="1:16">
      <c r="A11" s="7">
        <f t="shared" si="3"/>
        <v>-45</v>
      </c>
      <c r="B11" s="8">
        <v>-29.03</v>
      </c>
      <c r="C11" s="8">
        <v>-26.130000000000003</v>
      </c>
      <c r="D11" s="8">
        <v>-43.897999999999996</v>
      </c>
      <c r="E11" s="8">
        <v>-88.408168792724297</v>
      </c>
      <c r="F11" s="8">
        <v>-49.181028366088896</v>
      </c>
      <c r="G11" s="8">
        <v>-84.241177558898897</v>
      </c>
      <c r="H11" s="8">
        <v>-93.670124053954893</v>
      </c>
      <c r="I11" s="8">
        <v>-155.07691478729242</v>
      </c>
      <c r="J11" s="8">
        <v>-27.528459548950199</v>
      </c>
      <c r="K11" s="8">
        <v>-104.52075195312409</v>
      </c>
      <c r="L11" s="8">
        <v>-76.937910079956097</v>
      </c>
      <c r="M11" s="8"/>
      <c r="N11" s="8">
        <f t="shared" si="1"/>
        <v>-70.78386683099906</v>
      </c>
      <c r="O11" s="8">
        <f t="shared" si="0"/>
        <v>40.11829949485476</v>
      </c>
      <c r="P11" s="9">
        <f t="shared" si="2"/>
        <v>23.707964301406836</v>
      </c>
    </row>
    <row r="12" spans="1:16">
      <c r="A12" s="7">
        <f t="shared" si="3"/>
        <v>-30</v>
      </c>
      <c r="B12" s="8">
        <v>-12.166</v>
      </c>
      <c r="C12" s="8">
        <v>-18.1311</v>
      </c>
      <c r="D12" s="8">
        <v>-27.091000000000001</v>
      </c>
      <c r="E12" s="8">
        <v>-65.859424591064396</v>
      </c>
      <c r="F12" s="8">
        <v>-41.146828174591008</v>
      </c>
      <c r="G12" s="8">
        <v>-64.423694610595689</v>
      </c>
      <c r="H12" s="8">
        <v>-73.693536758422795</v>
      </c>
      <c r="I12" s="8">
        <v>-116.96380287408748</v>
      </c>
      <c r="J12" s="8">
        <v>-16.105037689209002</v>
      </c>
      <c r="K12" s="8">
        <v>-77.64369773864739</v>
      </c>
      <c r="L12" s="8">
        <v>-58.777367591857896</v>
      </c>
      <c r="M12" s="8"/>
      <c r="N12" s="8">
        <f t="shared" si="1"/>
        <v>-52.000135457134157</v>
      </c>
      <c r="O12" s="8">
        <f t="shared" si="0"/>
        <v>32.405889720673429</v>
      </c>
      <c r="P12" s="9">
        <f t="shared" si="2"/>
        <v>19.150305130744272</v>
      </c>
    </row>
    <row r="13" spans="1:16">
      <c r="A13" s="7">
        <f t="shared" si="3"/>
        <v>-15</v>
      </c>
      <c r="B13" s="8">
        <v>-5.0564</v>
      </c>
      <c r="C13" s="8">
        <v>-10.107000000000001</v>
      </c>
      <c r="D13" s="8">
        <v>-13.098999999999998</v>
      </c>
      <c r="E13" s="8">
        <v>-48.763776779174805</v>
      </c>
      <c r="F13" s="8">
        <v>-33.174890518188398</v>
      </c>
      <c r="G13" s="8">
        <v>-44.057807922363196</v>
      </c>
      <c r="H13" s="8">
        <v>-56.263132095336893</v>
      </c>
      <c r="I13" s="8">
        <v>-82.31413364410399</v>
      </c>
      <c r="J13" s="8">
        <v>-12.442923545837401</v>
      </c>
      <c r="K13" s="8">
        <v>-61.242203712463358</v>
      </c>
      <c r="L13" s="8">
        <v>-42.603064537048283</v>
      </c>
      <c r="M13" s="8"/>
      <c r="N13" s="8">
        <f t="shared" si="1"/>
        <v>-37.193121159501487</v>
      </c>
      <c r="O13" s="8">
        <f t="shared" si="0"/>
        <v>24.827148204614549</v>
      </c>
      <c r="P13" s="9">
        <f t="shared" si="2"/>
        <v>14.67163740118715</v>
      </c>
    </row>
    <row r="14" spans="1:16">
      <c r="A14" s="7">
        <f t="shared" si="3"/>
        <v>0</v>
      </c>
      <c r="B14" s="8">
        <v>5.799999999999994E-2</v>
      </c>
      <c r="C14" s="8">
        <v>-1.6414</v>
      </c>
      <c r="D14" s="8">
        <v>0.94510000000000005</v>
      </c>
      <c r="E14" s="8">
        <v>-31.974910736083999</v>
      </c>
      <c r="F14" s="8">
        <v>-27.314270555973007</v>
      </c>
      <c r="G14" s="8">
        <v>-35.513185262680018</v>
      </c>
      <c r="H14" s="8">
        <v>-41.950730562210083</v>
      </c>
      <c r="I14" s="8">
        <v>-58.983516693115099</v>
      </c>
      <c r="J14" s="8">
        <v>-7.0514774322509997</v>
      </c>
      <c r="K14" s="8">
        <v>-44.623583808541269</v>
      </c>
      <c r="L14" s="8">
        <v>-30.967575252056093</v>
      </c>
      <c r="M14" s="8"/>
      <c r="N14" s="8">
        <f t="shared" si="1"/>
        <v>-25.365231845719141</v>
      </c>
      <c r="O14" s="8">
        <f t="shared" si="0"/>
        <v>20.481195909116931</v>
      </c>
      <c r="P14" s="9">
        <f t="shared" si="2"/>
        <v>12.103390910817115</v>
      </c>
    </row>
    <row r="15" spans="1:16">
      <c r="A15" s="7">
        <f t="shared" si="3"/>
        <v>15</v>
      </c>
      <c r="B15" s="8">
        <v>7.8912999999999993</v>
      </c>
      <c r="C15" s="8">
        <v>5.6448</v>
      </c>
      <c r="D15" s="8">
        <v>8.8145000000000007</v>
      </c>
      <c r="E15" s="8">
        <v>-22.710090398788367</v>
      </c>
      <c r="F15" s="8">
        <v>-22.142890930175803</v>
      </c>
      <c r="G15" s="8">
        <v>-23.36899673938742</v>
      </c>
      <c r="H15" s="8">
        <v>-29.93887627124786</v>
      </c>
      <c r="I15" s="8">
        <v>-36.203118801116922</v>
      </c>
      <c r="J15" s="8">
        <v>-4.5194029808044407</v>
      </c>
      <c r="K15" s="8">
        <v>-32.497868061065581</v>
      </c>
      <c r="L15" s="8">
        <v>-21.5135993957519</v>
      </c>
      <c r="M15" s="8"/>
      <c r="N15" s="8">
        <f t="shared" si="1"/>
        <v>-15.504022143485299</v>
      </c>
      <c r="O15" s="8">
        <f t="shared" si="0"/>
        <v>16.811452678043302</v>
      </c>
      <c r="P15" s="9">
        <f t="shared" si="2"/>
        <v>9.9347510977367737</v>
      </c>
    </row>
    <row r="16" spans="1:16">
      <c r="A16" s="7">
        <f t="shared" si="3"/>
        <v>30</v>
      </c>
      <c r="B16" s="8">
        <v>7.4420000000000002</v>
      </c>
      <c r="C16" s="8">
        <v>8.2945999999999991</v>
      </c>
      <c r="D16" s="8">
        <v>12.088999999999999</v>
      </c>
      <c r="E16" s="8">
        <v>-12.032286643981919</v>
      </c>
      <c r="F16" s="8">
        <v>-12.4852294921875</v>
      </c>
      <c r="G16" s="8">
        <v>-17.138501882553051</v>
      </c>
      <c r="H16" s="8">
        <v>-19.04296874999995</v>
      </c>
      <c r="I16" s="8">
        <v>-8.7347545623779013</v>
      </c>
      <c r="J16" s="8">
        <v>-2.8387245237827297</v>
      </c>
      <c r="K16" s="8">
        <v>-24.7763748168944</v>
      </c>
      <c r="L16" s="8">
        <v>-13.543467998504571</v>
      </c>
      <c r="M16" s="8"/>
      <c r="N16" s="8">
        <f t="shared" si="1"/>
        <v>-7.5242462427529118</v>
      </c>
      <c r="O16" s="8">
        <f t="shared" si="0"/>
        <v>12.19113993460231</v>
      </c>
      <c r="P16" s="9">
        <f t="shared" si="2"/>
        <v>7.204370923051588</v>
      </c>
    </row>
    <row r="17" spans="1:16">
      <c r="A17" s="7">
        <f t="shared" si="3"/>
        <v>45</v>
      </c>
      <c r="B17" s="8">
        <v>6.3119999999999976</v>
      </c>
      <c r="C17" s="8">
        <v>5.7959999999999994</v>
      </c>
      <c r="D17" s="8">
        <v>12.419999999999998</v>
      </c>
      <c r="E17" s="8">
        <v>-7.8651752471923988</v>
      </c>
      <c r="F17" s="8">
        <v>-1.6027297973632955</v>
      </c>
      <c r="G17" s="8">
        <v>-11.450726032257069</v>
      </c>
      <c r="H17" s="8">
        <v>-12.170108675956669</v>
      </c>
      <c r="I17" s="8">
        <v>22.027854919433601</v>
      </c>
      <c r="J17" s="8">
        <v>0.34719276428223012</v>
      </c>
      <c r="K17" s="8">
        <v>-18.774368286132738</v>
      </c>
      <c r="L17" s="8">
        <v>-8.2694892883300994</v>
      </c>
      <c r="M17" s="8"/>
      <c r="N17" s="8">
        <f t="shared" si="1"/>
        <v>-1.2026863312287679</v>
      </c>
      <c r="O17" s="8">
        <f t="shared" si="0"/>
        <v>12.089867867758432</v>
      </c>
      <c r="P17" s="9">
        <f t="shared" si="2"/>
        <v>7.1445240557691836</v>
      </c>
    </row>
    <row r="18" spans="1:16">
      <c r="A18" s="7">
        <f t="shared" si="3"/>
        <v>60</v>
      </c>
      <c r="B18" s="8">
        <v>-3.4699999999999989</v>
      </c>
      <c r="C18" s="8">
        <v>1.2919999999999945</v>
      </c>
      <c r="D18" s="8">
        <v>5.1570000000000036</v>
      </c>
      <c r="E18" s="8">
        <v>-3.5158081054687003</v>
      </c>
      <c r="F18" s="8">
        <v>10.716461181640994</v>
      </c>
      <c r="G18" s="8">
        <v>-11.89806735515587</v>
      </c>
      <c r="H18" s="8">
        <v>-5.3191013336182014</v>
      </c>
      <c r="I18" s="8">
        <v>56.127891540527301</v>
      </c>
      <c r="J18" s="8">
        <v>3.3208136558532395</v>
      </c>
      <c r="K18" s="8">
        <v>-15.9256076812744</v>
      </c>
      <c r="L18" s="8">
        <v>-1.0267372131348012</v>
      </c>
      <c r="M18" s="8"/>
      <c r="N18" s="8">
        <f t="shared" si="1"/>
        <v>3.223531335397233</v>
      </c>
      <c r="O18" s="8">
        <f t="shared" si="0"/>
        <v>19.076450377753339</v>
      </c>
      <c r="P18" s="9">
        <f t="shared" si="2"/>
        <v>11.273254605702784</v>
      </c>
    </row>
    <row r="19" spans="1:16">
      <c r="A19" s="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</row>
    <row r="20" spans="1:16" ht="15.75" thickBot="1">
      <c r="A20" s="14" t="s">
        <v>39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</row>
    <row r="21" spans="1:16" ht="15.75" thickBot="1">
      <c r="E21" s="3"/>
    </row>
    <row r="22" spans="1:16" ht="18.75" thickBot="1">
      <c r="A22" s="20" t="s">
        <v>54</v>
      </c>
      <c r="B22" s="23">
        <v>30.98</v>
      </c>
      <c r="C22" s="23">
        <v>25.94</v>
      </c>
      <c r="D22" s="23">
        <v>29.1</v>
      </c>
      <c r="E22" s="23" t="s">
        <v>53</v>
      </c>
      <c r="F22" s="23" t="s">
        <v>53</v>
      </c>
      <c r="G22" s="23">
        <v>24.9</v>
      </c>
      <c r="H22" s="23">
        <v>27.2</v>
      </c>
      <c r="I22" s="23" t="s">
        <v>53</v>
      </c>
      <c r="J22" s="23">
        <v>16.399999999999999</v>
      </c>
      <c r="K22" s="23">
        <v>23.2</v>
      </c>
      <c r="L22" s="24">
        <v>23.3</v>
      </c>
    </row>
    <row r="23" spans="1:16" ht="15.75" thickBot="1"/>
    <row r="24" spans="1:16" ht="15.75" thickBot="1">
      <c r="A24" s="40" t="s">
        <v>58</v>
      </c>
      <c r="B24" s="36"/>
      <c r="C24" s="36"/>
      <c r="D24" s="37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K27"/>
  <sheetViews>
    <sheetView topLeftCell="A4" workbookViewId="0">
      <selection activeCell="E35" sqref="E35"/>
    </sheetView>
  </sheetViews>
  <sheetFormatPr baseColWidth="10" defaultRowHeight="15"/>
  <cols>
    <col min="1" max="1" width="13.42578125" style="1" customWidth="1"/>
    <col min="2" max="6" width="11.42578125" style="1"/>
    <col min="7" max="7" width="11.42578125" style="1" customWidth="1"/>
    <col min="8" max="8" width="1.28515625" style="1" customWidth="1"/>
    <col min="9" max="16384" width="11.42578125" style="1"/>
  </cols>
  <sheetData>
    <row r="4" spans="1:11" ht="15.75" thickBot="1"/>
    <row r="5" spans="1:11" ht="18.75" thickBot="1">
      <c r="A5" s="20" t="s">
        <v>57</v>
      </c>
      <c r="B5" s="22" t="s">
        <v>56</v>
      </c>
    </row>
    <row r="6" spans="1:11" ht="15.75" thickBot="1">
      <c r="A6" s="20" t="s">
        <v>38</v>
      </c>
      <c r="B6" s="21" t="s">
        <v>18</v>
      </c>
      <c r="C6" s="21" t="s">
        <v>19</v>
      </c>
      <c r="D6" s="21" t="s">
        <v>20</v>
      </c>
      <c r="E6" s="21" t="s">
        <v>31</v>
      </c>
      <c r="F6" s="21" t="s">
        <v>32</v>
      </c>
      <c r="G6" s="21" t="s">
        <v>33</v>
      </c>
      <c r="H6" s="21"/>
      <c r="I6" s="21" t="s">
        <v>37</v>
      </c>
      <c r="J6" s="21" t="s">
        <v>35</v>
      </c>
      <c r="K6" s="22" t="s">
        <v>40</v>
      </c>
    </row>
    <row r="7" spans="1:11">
      <c r="A7" s="7">
        <v>-150</v>
      </c>
      <c r="B7" s="8">
        <v>-91.278999999999996</v>
      </c>
      <c r="C7" s="8">
        <v>-231.04699999999997</v>
      </c>
      <c r="D7" s="8">
        <v>-237.06300000000002</v>
      </c>
      <c r="E7" s="8">
        <v>-230.51317596435507</v>
      </c>
      <c r="F7" s="8">
        <v>-162.97304534912109</v>
      </c>
      <c r="G7" s="8">
        <v>-247.40695190429639</v>
      </c>
      <c r="H7" s="8"/>
      <c r="I7" s="8">
        <f>AVERAGE(B7:G7)</f>
        <v>-200.04702886962878</v>
      </c>
      <c r="J7" s="8">
        <f t="shared" ref="J7:J21" si="0">STDEV(B7:G7)</f>
        <v>61.167463762557134</v>
      </c>
      <c r="K7" s="9">
        <f>CONFIDENCE(0.05,J7,6)</f>
        <v>48.943265165116799</v>
      </c>
    </row>
    <row r="8" spans="1:11">
      <c r="A8" s="7">
        <f>A7+15</f>
        <v>-135</v>
      </c>
      <c r="B8" s="8">
        <v>-78.180000000000007</v>
      </c>
      <c r="C8" s="8">
        <v>-180.768</v>
      </c>
      <c r="D8" s="8">
        <v>-192.92699999999999</v>
      </c>
      <c r="E8" s="8">
        <v>-198.62562179565339</v>
      </c>
      <c r="F8" s="8">
        <v>-144.01222229003861</v>
      </c>
      <c r="G8" s="8">
        <v>-214.04470825195301</v>
      </c>
      <c r="H8" s="8"/>
      <c r="I8" s="8">
        <f t="shared" ref="I8:I21" si="1">AVERAGE(B8:G8)</f>
        <v>-168.0929253896075</v>
      </c>
      <c r="J8" s="8">
        <f t="shared" si="0"/>
        <v>49.970821666392823</v>
      </c>
      <c r="K8" s="9">
        <f t="shared" ref="K8:K21" si="2">CONFIDENCE(0.05,J8,6)</f>
        <v>39.984250202542356</v>
      </c>
    </row>
    <row r="9" spans="1:11">
      <c r="A9" s="7">
        <f t="shared" ref="A9:A21" si="3">A8+15</f>
        <v>-120</v>
      </c>
      <c r="B9" s="8">
        <v>-61.513999999999996</v>
      </c>
      <c r="C9" s="8">
        <v>-138.09100000000001</v>
      </c>
      <c r="D9" s="8">
        <v>-151.10999999999999</v>
      </c>
      <c r="E9" s="8">
        <v>-172.1441669464111</v>
      </c>
      <c r="F9" s="8">
        <v>-119.0814056396479</v>
      </c>
      <c r="G9" s="8">
        <v>-177.44887161254852</v>
      </c>
      <c r="H9" s="8"/>
      <c r="I9" s="8">
        <f t="shared" si="1"/>
        <v>-136.5649073664346</v>
      </c>
      <c r="J9" s="8">
        <f t="shared" si="0"/>
        <v>42.637031914376422</v>
      </c>
      <c r="K9" s="9">
        <f t="shared" si="2"/>
        <v>34.116104060477284</v>
      </c>
    </row>
    <row r="10" spans="1:11">
      <c r="A10" s="7">
        <f t="shared" si="3"/>
        <v>-105</v>
      </c>
      <c r="B10" s="8">
        <v>-47.682999999999993</v>
      </c>
      <c r="C10" s="8">
        <v>-110.374</v>
      </c>
      <c r="D10" s="8">
        <v>-117.477</v>
      </c>
      <c r="E10" s="8">
        <v>-140.52277946472171</v>
      </c>
      <c r="F10" s="8">
        <v>-98.109970092772897</v>
      </c>
      <c r="G10" s="8">
        <v>-147.30369186401339</v>
      </c>
      <c r="H10" s="8"/>
      <c r="I10" s="8">
        <f t="shared" si="1"/>
        <v>-110.24507357025134</v>
      </c>
      <c r="J10" s="8">
        <f t="shared" si="0"/>
        <v>35.78734925026729</v>
      </c>
      <c r="K10" s="9">
        <f t="shared" si="2"/>
        <v>28.635317146902274</v>
      </c>
    </row>
    <row r="11" spans="1:11">
      <c r="A11" s="7">
        <f t="shared" si="3"/>
        <v>-90</v>
      </c>
      <c r="B11" s="8">
        <v>-38.185000000000002</v>
      </c>
      <c r="C11" s="8">
        <v>-83.22399999999999</v>
      </c>
      <c r="D11" s="8">
        <v>-91.00800000000001</v>
      </c>
      <c r="E11" s="8">
        <v>-111.99773216247479</v>
      </c>
      <c r="F11" s="8">
        <v>-78.541568756103203</v>
      </c>
      <c r="G11" s="8">
        <v>-115.7772865295411</v>
      </c>
      <c r="H11" s="8"/>
      <c r="I11" s="8">
        <f t="shared" si="1"/>
        <v>-86.455597908019854</v>
      </c>
      <c r="J11" s="8">
        <f t="shared" si="0"/>
        <v>28.05712784855697</v>
      </c>
      <c r="K11" s="9">
        <f t="shared" si="2"/>
        <v>22.449965448855146</v>
      </c>
    </row>
    <row r="12" spans="1:11">
      <c r="A12" s="7">
        <f t="shared" si="3"/>
        <v>-75</v>
      </c>
      <c r="B12" s="8">
        <v>-27.588999999999999</v>
      </c>
      <c r="C12" s="8">
        <v>-60.408999999999999</v>
      </c>
      <c r="D12" s="8">
        <v>-62.423999999999999</v>
      </c>
      <c r="E12" s="8">
        <v>-88.490278244017603</v>
      </c>
      <c r="F12" s="8">
        <v>-60.751289367675803</v>
      </c>
      <c r="G12" s="8">
        <v>-89.409593582153192</v>
      </c>
      <c r="H12" s="8"/>
      <c r="I12" s="8">
        <f t="shared" si="1"/>
        <v>-64.845526865641105</v>
      </c>
      <c r="J12" s="8">
        <f t="shared" si="0"/>
        <v>22.772025729693244</v>
      </c>
      <c r="K12" s="9">
        <f t="shared" si="2"/>
        <v>18.221080703324635</v>
      </c>
    </row>
    <row r="13" spans="1:11">
      <c r="A13" s="7">
        <f t="shared" si="3"/>
        <v>-60</v>
      </c>
      <c r="B13" s="8">
        <v>-19.900200000000002</v>
      </c>
      <c r="C13" s="8">
        <v>-43.92</v>
      </c>
      <c r="D13" s="8">
        <v>-45.972999999999999</v>
      </c>
      <c r="E13" s="8">
        <v>-68.526271820068402</v>
      </c>
      <c r="F13" s="8">
        <v>-44.5012397766113</v>
      </c>
      <c r="G13" s="8">
        <v>-65.949001312255902</v>
      </c>
      <c r="H13" s="8"/>
      <c r="I13" s="8">
        <f t="shared" si="1"/>
        <v>-48.128285484822605</v>
      </c>
      <c r="J13" s="8">
        <f t="shared" si="0"/>
        <v>17.697406318925772</v>
      </c>
      <c r="K13" s="9">
        <f t="shared" si="2"/>
        <v>14.160614106289161</v>
      </c>
    </row>
    <row r="14" spans="1:11">
      <c r="A14" s="7">
        <f t="shared" si="3"/>
        <v>-45</v>
      </c>
      <c r="B14" s="8">
        <v>-13.6676</v>
      </c>
      <c r="C14" s="8">
        <v>-24.778299999999998</v>
      </c>
      <c r="D14" s="8">
        <v>-25.424000000000003</v>
      </c>
      <c r="E14" s="8">
        <v>-49.820399284362701</v>
      </c>
      <c r="F14" s="8">
        <v>-33.154098510742202</v>
      </c>
      <c r="G14" s="8">
        <v>-47.988584518432596</v>
      </c>
      <c r="H14" s="8"/>
      <c r="I14" s="8">
        <f t="shared" si="1"/>
        <v>-32.472163718922914</v>
      </c>
      <c r="J14" s="8">
        <f t="shared" si="0"/>
        <v>14.17511477283251</v>
      </c>
      <c r="K14" s="9">
        <f t="shared" si="2"/>
        <v>11.342245671094705</v>
      </c>
    </row>
    <row r="15" spans="1:11">
      <c r="A15" s="7">
        <f t="shared" si="3"/>
        <v>-30</v>
      </c>
      <c r="B15" s="8">
        <v>-8.7335999999999991</v>
      </c>
      <c r="C15" s="8">
        <v>-14.9809</v>
      </c>
      <c r="D15" s="8">
        <v>-16.632400000000001</v>
      </c>
      <c r="E15" s="8">
        <v>-35.117521286010728</v>
      </c>
      <c r="F15" s="8">
        <v>-21.567427635192903</v>
      </c>
      <c r="G15" s="8">
        <v>-34.803791046142599</v>
      </c>
      <c r="H15" s="8"/>
      <c r="I15" s="8">
        <f t="shared" si="1"/>
        <v>-21.972606661224372</v>
      </c>
      <c r="J15" s="8">
        <f t="shared" si="0"/>
        <v>10.865222591856693</v>
      </c>
      <c r="K15" s="9">
        <f t="shared" si="2"/>
        <v>8.6938290012407151</v>
      </c>
    </row>
    <row r="16" spans="1:11">
      <c r="A16" s="7">
        <f t="shared" si="3"/>
        <v>-15</v>
      </c>
      <c r="B16" s="8">
        <v>-5.3871000000000002</v>
      </c>
      <c r="C16" s="8">
        <v>-6.9835000000000012</v>
      </c>
      <c r="D16" s="8">
        <v>-2.3502999999999998</v>
      </c>
      <c r="E16" s="8">
        <v>-25.107397317886321</v>
      </c>
      <c r="F16" s="8">
        <v>-17.163000106811477</v>
      </c>
      <c r="G16" s="8">
        <v>-23.905599594116151</v>
      </c>
      <c r="H16" s="8"/>
      <c r="I16" s="8">
        <f t="shared" si="1"/>
        <v>-13.482816169802327</v>
      </c>
      <c r="J16" s="8">
        <f t="shared" si="0"/>
        <v>9.8896279225936894</v>
      </c>
      <c r="K16" s="9">
        <f t="shared" si="2"/>
        <v>7.9132050280649233</v>
      </c>
    </row>
    <row r="17" spans="1:11">
      <c r="A17" s="7">
        <f t="shared" si="3"/>
        <v>0</v>
      </c>
      <c r="B17" s="8">
        <v>-3.4443000000000001</v>
      </c>
      <c r="C17" s="8">
        <v>-2.2559</v>
      </c>
      <c r="D17" s="8">
        <v>-0.58799999999999997</v>
      </c>
      <c r="E17" s="8">
        <v>-15.62464300915593</v>
      </c>
      <c r="F17" s="8">
        <v>-11.761149406433098</v>
      </c>
      <c r="G17" s="8">
        <v>-16.218903303146281</v>
      </c>
      <c r="H17" s="8"/>
      <c r="I17" s="8">
        <f t="shared" si="1"/>
        <v>-8.3154826197892167</v>
      </c>
      <c r="J17" s="8">
        <f t="shared" si="0"/>
        <v>7.0416113636115556</v>
      </c>
      <c r="K17" s="9">
        <f t="shared" si="2"/>
        <v>5.634359035986491</v>
      </c>
    </row>
    <row r="18" spans="1:11">
      <c r="A18" s="7">
        <f t="shared" si="3"/>
        <v>15</v>
      </c>
      <c r="B18" s="8">
        <v>-1.6897000000000002</v>
      </c>
      <c r="C18" s="8">
        <v>3.5691999999999995</v>
      </c>
      <c r="D18" s="8">
        <v>4.5870000000000006</v>
      </c>
      <c r="E18" s="8">
        <v>-7.611547946929921</v>
      </c>
      <c r="F18" s="8">
        <v>-11.733631610870361</v>
      </c>
      <c r="G18" s="8">
        <v>-14.40838432312011</v>
      </c>
      <c r="H18" s="8"/>
      <c r="I18" s="8">
        <f t="shared" si="1"/>
        <v>-4.5478439801533987</v>
      </c>
      <c r="J18" s="8">
        <f t="shared" si="0"/>
        <v>7.9467332439670777</v>
      </c>
      <c r="K18" s="9">
        <f t="shared" si="2"/>
        <v>6.3585940699737407</v>
      </c>
    </row>
    <row r="19" spans="1:11">
      <c r="A19" s="7">
        <f t="shared" si="3"/>
        <v>30</v>
      </c>
      <c r="B19" s="8">
        <v>-0.51960000000000051</v>
      </c>
      <c r="C19" s="8">
        <v>2.107899999999999</v>
      </c>
      <c r="D19" s="8">
        <v>5.6359999999999992</v>
      </c>
      <c r="E19" s="8">
        <v>-3.3033938407897896</v>
      </c>
      <c r="F19" s="8">
        <v>-7.5349731445312003</v>
      </c>
      <c r="G19" s="8">
        <v>-11.74614620208739</v>
      </c>
      <c r="H19" s="8"/>
      <c r="I19" s="8">
        <f t="shared" si="1"/>
        <v>-2.5600355312347305</v>
      </c>
      <c r="J19" s="8">
        <f t="shared" si="0"/>
        <v>6.3689121959700561</v>
      </c>
      <c r="K19" s="9">
        <f t="shared" si="2"/>
        <v>5.0960974878857295</v>
      </c>
    </row>
    <row r="20" spans="1:11">
      <c r="A20" s="7">
        <f t="shared" si="3"/>
        <v>45</v>
      </c>
      <c r="B20" s="8">
        <v>-1.2479999999999993</v>
      </c>
      <c r="C20" s="8">
        <v>2.7520000000000007</v>
      </c>
      <c r="D20" s="8">
        <v>6.7730000000000032</v>
      </c>
      <c r="E20" s="8">
        <v>-3.1293902397155495</v>
      </c>
      <c r="F20" s="8">
        <v>-7.9814491271973012</v>
      </c>
      <c r="G20" s="8">
        <v>-13.78641223907464</v>
      </c>
      <c r="H20" s="8"/>
      <c r="I20" s="8">
        <f t="shared" si="1"/>
        <v>-2.7700419343312475</v>
      </c>
      <c r="J20" s="8">
        <f t="shared" si="0"/>
        <v>7.3827842845426677</v>
      </c>
      <c r="K20" s="9">
        <f t="shared" si="2"/>
        <v>5.9073492126122291</v>
      </c>
    </row>
    <row r="21" spans="1:11">
      <c r="A21" s="7">
        <f t="shared" si="3"/>
        <v>60</v>
      </c>
      <c r="B21" s="8">
        <v>-11.564999999999998</v>
      </c>
      <c r="C21" s="8">
        <v>4.8879999999999981</v>
      </c>
      <c r="D21" s="8">
        <v>11.491999999999997</v>
      </c>
      <c r="E21" s="8">
        <v>2.0853681564332014</v>
      </c>
      <c r="F21" s="8">
        <v>-9.980155944824304</v>
      </c>
      <c r="G21" s="8">
        <v>-15.863160610198939</v>
      </c>
      <c r="H21" s="8"/>
      <c r="I21" s="8">
        <f t="shared" si="1"/>
        <v>-3.1571580664316738</v>
      </c>
      <c r="J21" s="8">
        <f t="shared" si="0"/>
        <v>10.821220709672611</v>
      </c>
      <c r="K21" s="9">
        <f t="shared" si="2"/>
        <v>8.658620809580853</v>
      </c>
    </row>
    <row r="22" spans="1:11">
      <c r="A22" s="7"/>
      <c r="B22" s="15"/>
      <c r="C22" s="15"/>
      <c r="D22" s="15"/>
      <c r="E22" s="15"/>
      <c r="F22" s="15"/>
      <c r="G22" s="15"/>
      <c r="H22" s="15"/>
      <c r="I22" s="15"/>
      <c r="J22" s="15"/>
      <c r="K22" s="16"/>
    </row>
    <row r="23" spans="1:11" ht="15.75" thickBot="1">
      <c r="A23" s="14" t="s">
        <v>39</v>
      </c>
      <c r="B23" s="17"/>
      <c r="C23" s="17"/>
      <c r="D23" s="17"/>
      <c r="E23" s="17"/>
      <c r="F23" s="17"/>
      <c r="G23" s="17"/>
      <c r="H23" s="17"/>
      <c r="I23" s="17"/>
      <c r="J23" s="17"/>
      <c r="K23" s="18"/>
    </row>
    <row r="24" spans="1:11" ht="15.75" thickBot="1"/>
    <row r="25" spans="1:11" ht="18.75" thickBot="1">
      <c r="A25" s="20" t="s">
        <v>54</v>
      </c>
      <c r="B25" s="23">
        <v>21.87</v>
      </c>
      <c r="C25" s="23">
        <v>28.12</v>
      </c>
      <c r="D25" s="23">
        <v>25.74</v>
      </c>
      <c r="E25" s="23">
        <v>29.1</v>
      </c>
      <c r="F25" s="23" t="s">
        <v>53</v>
      </c>
      <c r="G25" s="24">
        <v>29</v>
      </c>
    </row>
    <row r="26" spans="1:11" ht="15.75" thickBot="1"/>
    <row r="27" spans="1:11" ht="15.75" thickBot="1">
      <c r="A27" s="40" t="s">
        <v>58</v>
      </c>
      <c r="B27" s="36"/>
      <c r="C27" s="36"/>
      <c r="D27" s="37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workbookViewId="0">
      <selection activeCell="K29" sqref="K29"/>
    </sheetView>
  </sheetViews>
  <sheetFormatPr baseColWidth="10" defaultRowHeight="15"/>
  <cols>
    <col min="1" max="1" width="13" style="1" customWidth="1"/>
    <col min="2" max="2" width="13.140625" style="1" customWidth="1"/>
    <col min="3" max="10" width="11.42578125" style="1"/>
    <col min="11" max="11" width="2.5703125" style="1" customWidth="1"/>
    <col min="12" max="16384" width="11.42578125" style="1"/>
  </cols>
  <sheetData>
    <row r="1" spans="1:14" ht="15.75" thickBot="1"/>
    <row r="2" spans="1:14" ht="18.75" thickBot="1">
      <c r="A2" s="20" t="s">
        <v>57</v>
      </c>
      <c r="B2" s="22" t="s">
        <v>56</v>
      </c>
    </row>
    <row r="3" spans="1:14" ht="15.75" thickBot="1">
      <c r="A3" s="20" t="s">
        <v>38</v>
      </c>
      <c r="B3" s="21" t="s">
        <v>8</v>
      </c>
      <c r="C3" s="21" t="s">
        <v>10</v>
      </c>
      <c r="D3" s="21" t="s">
        <v>15</v>
      </c>
      <c r="E3" s="21" t="s">
        <v>11</v>
      </c>
      <c r="F3" s="21" t="s">
        <v>16</v>
      </c>
      <c r="G3" s="21" t="s">
        <v>48</v>
      </c>
      <c r="H3" s="21" t="s">
        <v>49</v>
      </c>
      <c r="I3" s="21" t="s">
        <v>50</v>
      </c>
      <c r="J3" s="21" t="s">
        <v>51</v>
      </c>
      <c r="K3" s="21"/>
      <c r="L3" s="21" t="s">
        <v>37</v>
      </c>
      <c r="M3" s="21" t="s">
        <v>35</v>
      </c>
      <c r="N3" s="22" t="s">
        <v>36</v>
      </c>
    </row>
    <row r="4" spans="1:14">
      <c r="A4" s="7">
        <v>-150</v>
      </c>
      <c r="B4" s="25">
        <v>-55.201000000000001</v>
      </c>
      <c r="C4" s="25">
        <v>-80.150999999999996</v>
      </c>
      <c r="D4" s="25">
        <v>-65.814999999999998</v>
      </c>
      <c r="E4" s="25">
        <v>-238.56799999999998</v>
      </c>
      <c r="F4" s="25">
        <v>-143.339</v>
      </c>
      <c r="G4" s="26">
        <v>-116.855487823486</v>
      </c>
      <c r="H4" s="26">
        <v>-119.171142578125</v>
      </c>
      <c r="I4" s="26">
        <v>-76.751708984375</v>
      </c>
      <c r="J4" s="26">
        <v>-87.646480560302294</v>
      </c>
      <c r="K4" s="15"/>
      <c r="L4" s="8">
        <f t="shared" ref="L4:L18" si="0">AVERAGE(B4:J4)</f>
        <v>-109.27764666069871</v>
      </c>
      <c r="M4" s="8">
        <f t="shared" ref="M4:M18" si="1">STDEV(B4:J4)</f>
        <v>56.145978350151765</v>
      </c>
      <c r="N4" s="9">
        <f>CONFIDENCE(0.05,M4,9)</f>
        <v>36.681365147687679</v>
      </c>
    </row>
    <row r="5" spans="1:14">
      <c r="A5" s="7">
        <f>A4+15</f>
        <v>-135</v>
      </c>
      <c r="B5" s="25">
        <v>-36.619000000000007</v>
      </c>
      <c r="C5" s="25">
        <v>-64.968000000000004</v>
      </c>
      <c r="D5" s="25">
        <v>-55.219000000000001</v>
      </c>
      <c r="E5" s="25">
        <v>-184.69300000000001</v>
      </c>
      <c r="F5" s="25">
        <v>-122.21900000000001</v>
      </c>
      <c r="G5" s="26">
        <v>-90.093372344970305</v>
      </c>
      <c r="H5" s="26">
        <v>-81.787109375</v>
      </c>
      <c r="I5" s="26">
        <v>-67.291259765625</v>
      </c>
      <c r="J5" s="26">
        <v>-63.781734466552798</v>
      </c>
      <c r="K5" s="15"/>
      <c r="L5" s="8">
        <f t="shared" si="0"/>
        <v>-85.185719550238687</v>
      </c>
      <c r="M5" s="8">
        <f t="shared" si="1"/>
        <v>44.374299024304456</v>
      </c>
      <c r="N5" s="9">
        <f t="shared" ref="N5:N18" si="2">CONFIDENCE(0.05,M5,9)</f>
        <v>28.990675975615858</v>
      </c>
    </row>
    <row r="6" spans="1:14">
      <c r="A6" s="7">
        <f t="shared" ref="A6:A18" si="3">A5+15</f>
        <v>-120</v>
      </c>
      <c r="B6" s="25">
        <v>-36.010999999999996</v>
      </c>
      <c r="C6" s="25">
        <v>-54.162000000000006</v>
      </c>
      <c r="D6" s="25">
        <v>-44.416999999999994</v>
      </c>
      <c r="E6" s="25">
        <v>-152.89100000000002</v>
      </c>
      <c r="F6" s="25">
        <v>-97.527999999999992</v>
      </c>
      <c r="G6" s="26">
        <v>-77.863656997680593</v>
      </c>
      <c r="H6" s="26">
        <v>-57.830810546875</v>
      </c>
      <c r="I6" s="26">
        <v>-47.91259765625</v>
      </c>
      <c r="J6" s="26">
        <v>-53.649896621704102</v>
      </c>
      <c r="K6" s="15"/>
      <c r="L6" s="8">
        <f t="shared" si="0"/>
        <v>-69.140662424723303</v>
      </c>
      <c r="M6" s="8">
        <f t="shared" si="1"/>
        <v>36.4824482893561</v>
      </c>
      <c r="N6" s="9">
        <f t="shared" si="2"/>
        <v>23.834761571660948</v>
      </c>
    </row>
    <row r="7" spans="1:14">
      <c r="A7" s="7">
        <f t="shared" si="3"/>
        <v>-105</v>
      </c>
      <c r="B7" s="25">
        <v>-28.849</v>
      </c>
      <c r="C7" s="25">
        <v>-43.225999999999999</v>
      </c>
      <c r="D7" s="25">
        <v>-39.013999999999996</v>
      </c>
      <c r="E7" s="25">
        <v>-118.48799999999999</v>
      </c>
      <c r="F7" s="25">
        <v>-78.947999999999993</v>
      </c>
      <c r="G7" s="26">
        <v>-57.039096832275398</v>
      </c>
      <c r="H7" s="26">
        <v>-55.084228515625</v>
      </c>
      <c r="I7" s="26">
        <v>-36.31591796875</v>
      </c>
      <c r="J7" s="26">
        <v>-41.137689590454102</v>
      </c>
      <c r="K7" s="15"/>
      <c r="L7" s="8">
        <f t="shared" si="0"/>
        <v>-55.344659211900499</v>
      </c>
      <c r="M7" s="8">
        <f t="shared" si="1"/>
        <v>27.89856939169146</v>
      </c>
      <c r="N7" s="9">
        <f t="shared" si="2"/>
        <v>18.226730409302256</v>
      </c>
    </row>
    <row r="8" spans="1:14">
      <c r="A8" s="7">
        <f t="shared" si="3"/>
        <v>-90</v>
      </c>
      <c r="B8" s="25">
        <v>-20.808999999999997</v>
      </c>
      <c r="C8" s="25">
        <v>-31.8</v>
      </c>
      <c r="D8" s="25">
        <v>-27.728999999999999</v>
      </c>
      <c r="E8" s="25">
        <v>-89.182999999999993</v>
      </c>
      <c r="F8" s="25">
        <v>-60.633000000000003</v>
      </c>
      <c r="G8" s="26">
        <v>-40.248590469360302</v>
      </c>
      <c r="H8" s="26">
        <v>-43.9453125</v>
      </c>
      <c r="I8" s="26">
        <v>-28.533935546875</v>
      </c>
      <c r="J8" s="26">
        <v>-30.7617168426513</v>
      </c>
      <c r="K8" s="15"/>
      <c r="L8" s="8">
        <f t="shared" si="0"/>
        <v>-41.515950595431846</v>
      </c>
      <c r="M8" s="8">
        <f t="shared" si="1"/>
        <v>21.338231363601146</v>
      </c>
      <c r="N8" s="9">
        <f t="shared" si="2"/>
        <v>13.940721655480415</v>
      </c>
    </row>
    <row r="9" spans="1:14">
      <c r="A9" s="7">
        <f t="shared" si="3"/>
        <v>-75</v>
      </c>
      <c r="B9" s="25">
        <v>-15.300000000000004</v>
      </c>
      <c r="C9" s="25">
        <v>-21.682000000000002</v>
      </c>
      <c r="D9" s="25">
        <v>-20.540999999999997</v>
      </c>
      <c r="E9" s="25">
        <v>-65.161000000000001</v>
      </c>
      <c r="F9" s="25">
        <v>-44.269000000000005</v>
      </c>
      <c r="G9" s="26">
        <v>-28.9211406707763</v>
      </c>
      <c r="H9" s="26">
        <v>-18.61572265625</v>
      </c>
      <c r="I9" s="26">
        <v>-18.463134765625</v>
      </c>
      <c r="J9" s="26">
        <v>-23.5595684051513</v>
      </c>
      <c r="K9" s="15"/>
      <c r="L9" s="8">
        <f t="shared" si="0"/>
        <v>-28.501396277533622</v>
      </c>
      <c r="M9" s="8">
        <f t="shared" si="1"/>
        <v>16.201018083761042</v>
      </c>
      <c r="N9" s="9">
        <f t="shared" si="2"/>
        <v>10.584470652351252</v>
      </c>
    </row>
    <row r="10" spans="1:14">
      <c r="A10" s="7">
        <f t="shared" si="3"/>
        <v>-60</v>
      </c>
      <c r="B10" s="25">
        <v>-10.312999999999999</v>
      </c>
      <c r="C10" s="25">
        <v>-16.886699999999998</v>
      </c>
      <c r="D10" s="25">
        <v>-13.240400000000001</v>
      </c>
      <c r="E10" s="25">
        <v>-43.178899999999999</v>
      </c>
      <c r="F10" s="25">
        <v>-32.2637</v>
      </c>
      <c r="G10" s="26">
        <v>-21.702095985412601</v>
      </c>
      <c r="H10" s="26">
        <v>-26.2451171875</v>
      </c>
      <c r="I10" s="26">
        <v>-10.3759765625</v>
      </c>
      <c r="J10" s="26">
        <v>-10.986328125</v>
      </c>
      <c r="K10" s="15"/>
      <c r="L10" s="8">
        <f t="shared" si="0"/>
        <v>-20.576913095601398</v>
      </c>
      <c r="M10" s="8">
        <f t="shared" si="1"/>
        <v>11.454550458747789</v>
      </c>
      <c r="N10" s="9">
        <f t="shared" si="2"/>
        <v>7.4835021194141387</v>
      </c>
    </row>
    <row r="11" spans="1:14">
      <c r="A11" s="7">
        <f t="shared" si="3"/>
        <v>-45</v>
      </c>
      <c r="B11" s="25">
        <v>-7.0559999999999992</v>
      </c>
      <c r="C11" s="25">
        <v>-9.8760000000000012</v>
      </c>
      <c r="D11" s="25">
        <v>-8.8908000000000023</v>
      </c>
      <c r="E11" s="25">
        <v>-27.861400000000003</v>
      </c>
      <c r="F11" s="25">
        <v>-22.4345</v>
      </c>
      <c r="G11" s="26">
        <v>-12.9654526710511</v>
      </c>
      <c r="H11" s="26">
        <v>-13.427734375</v>
      </c>
      <c r="I11" s="26">
        <v>-6.103515625</v>
      </c>
      <c r="J11" s="26">
        <v>-8.0566396713256996</v>
      </c>
      <c r="K11" s="15"/>
      <c r="L11" s="8">
        <f t="shared" si="0"/>
        <v>-12.963560260264089</v>
      </c>
      <c r="M11" s="8">
        <f t="shared" si="1"/>
        <v>7.4499793996823911</v>
      </c>
      <c r="N11" s="9">
        <f t="shared" si="2"/>
        <v>4.867230436314272</v>
      </c>
    </row>
    <row r="12" spans="1:14">
      <c r="A12" s="7">
        <f t="shared" si="3"/>
        <v>-30</v>
      </c>
      <c r="B12" s="25">
        <v>-2.7564000000000011</v>
      </c>
      <c r="C12" s="25">
        <v>-7.1953999999999994</v>
      </c>
      <c r="D12" s="25">
        <v>-5.1125000000000007</v>
      </c>
      <c r="E12" s="25">
        <v>-14.026000000000002</v>
      </c>
      <c r="F12" s="25">
        <v>-12.161000000000001</v>
      </c>
      <c r="G12" s="26">
        <v>-4.8201174736022603</v>
      </c>
      <c r="H12" s="26">
        <v>-10.68115234375</v>
      </c>
      <c r="I12" s="26">
        <v>-10.528564453125</v>
      </c>
      <c r="J12" s="26">
        <v>-11.596678495407099</v>
      </c>
      <c r="K12" s="15"/>
      <c r="L12" s="8">
        <f t="shared" si="0"/>
        <v>-8.7642014184315951</v>
      </c>
      <c r="M12" s="8">
        <f t="shared" si="1"/>
        <v>3.896808089058617</v>
      </c>
      <c r="N12" s="9">
        <f t="shared" si="2"/>
        <v>2.5458678364064129</v>
      </c>
    </row>
    <row r="13" spans="1:14">
      <c r="A13" s="7">
        <f t="shared" si="3"/>
        <v>-15</v>
      </c>
      <c r="B13" s="25">
        <v>-0.89920000000000044</v>
      </c>
      <c r="C13" s="25">
        <v>-2.9772999999999996</v>
      </c>
      <c r="D13" s="25">
        <v>-1.7871000000000001</v>
      </c>
      <c r="E13" s="25">
        <v>-5.9745000000000008</v>
      </c>
      <c r="F13" s="25">
        <v>-7.7568000000000001</v>
      </c>
      <c r="G13" s="26">
        <v>-7.5027139186859104</v>
      </c>
      <c r="H13" s="26">
        <v>-6.7138671875</v>
      </c>
      <c r="I13" s="26">
        <v>-2.74658203125</v>
      </c>
      <c r="J13" s="26">
        <v>-3.05175757408142</v>
      </c>
      <c r="K13" s="15"/>
      <c r="L13" s="8">
        <f t="shared" si="0"/>
        <v>-4.3788689679463699</v>
      </c>
      <c r="M13" s="8">
        <f t="shared" si="1"/>
        <v>2.607259667409151</v>
      </c>
      <c r="N13" s="9">
        <f t="shared" si="2"/>
        <v>1.7033783488219383</v>
      </c>
    </row>
    <row r="14" spans="1:14">
      <c r="A14" s="7">
        <f t="shared" si="3"/>
        <v>0</v>
      </c>
      <c r="B14" s="25">
        <v>1.7883</v>
      </c>
      <c r="C14" s="25">
        <v>0.74099999999999999</v>
      </c>
      <c r="D14" s="25">
        <v>0.98699999999999999</v>
      </c>
      <c r="E14" s="25">
        <v>1.1061000000000001</v>
      </c>
      <c r="F14" s="25">
        <v>-2.6034999999999999</v>
      </c>
      <c r="G14" s="26">
        <v>-6.25011026859283</v>
      </c>
      <c r="H14" s="26">
        <v>-3.509521484375</v>
      </c>
      <c r="I14" s="26">
        <v>-6.40869140625</v>
      </c>
      <c r="J14" s="26">
        <v>-1.83105444908142</v>
      </c>
      <c r="K14" s="15"/>
      <c r="L14" s="8">
        <f t="shared" si="0"/>
        <v>-1.7756086231443611</v>
      </c>
      <c r="M14" s="8">
        <f t="shared" si="1"/>
        <v>3.1652916110060301</v>
      </c>
      <c r="N14" s="9">
        <f t="shared" si="2"/>
        <v>2.0679525193795283</v>
      </c>
    </row>
    <row r="15" spans="1:14">
      <c r="A15" s="7">
        <f t="shared" si="3"/>
        <v>15</v>
      </c>
      <c r="B15" s="25">
        <v>1.4599000000000002</v>
      </c>
      <c r="C15" s="25">
        <v>1.9206999999999996</v>
      </c>
      <c r="D15" s="25">
        <v>1.3775000000000004</v>
      </c>
      <c r="E15" s="25">
        <v>2.8049000000000004</v>
      </c>
      <c r="F15" s="25">
        <v>2.2728999999999999</v>
      </c>
      <c r="G15" s="26">
        <v>-3.46001100540163</v>
      </c>
      <c r="H15" s="26">
        <v>-14.6484375</v>
      </c>
      <c r="I15" s="26">
        <v>-5.4931640625</v>
      </c>
      <c r="J15" s="26">
        <v>0.54931640625</v>
      </c>
      <c r="K15" s="15"/>
      <c r="L15" s="8">
        <f t="shared" si="0"/>
        <v>-1.4684884624057366</v>
      </c>
      <c r="M15" s="8">
        <f t="shared" si="1"/>
        <v>5.6829604209937825</v>
      </c>
      <c r="N15" s="9">
        <f t="shared" si="2"/>
        <v>3.7127992502381315</v>
      </c>
    </row>
    <row r="16" spans="1:14">
      <c r="A16" s="7">
        <f t="shared" si="3"/>
        <v>30</v>
      </c>
      <c r="B16" s="25">
        <v>0.9870000000000001</v>
      </c>
      <c r="C16" s="25">
        <v>1.4337</v>
      </c>
      <c r="D16" s="25">
        <v>3.1208999999999989</v>
      </c>
      <c r="E16" s="25">
        <v>7.1259999999999994</v>
      </c>
      <c r="F16" s="25">
        <v>6.279399999999999</v>
      </c>
      <c r="G16" s="26">
        <v>-6.6166896820068999</v>
      </c>
      <c r="H16" s="26">
        <v>2.288818359375</v>
      </c>
      <c r="I16" s="26">
        <v>-3.0517578125</v>
      </c>
      <c r="J16" s="26">
        <v>-0.42724609375</v>
      </c>
      <c r="K16" s="15"/>
      <c r="L16" s="8">
        <f t="shared" si="0"/>
        <v>1.237791641235344</v>
      </c>
      <c r="M16" s="8">
        <f t="shared" si="1"/>
        <v>4.2968928503186943</v>
      </c>
      <c r="N16" s="9">
        <f t="shared" si="2"/>
        <v>2.807251744017432</v>
      </c>
    </row>
    <row r="17" spans="1:14">
      <c r="A17" s="7">
        <f t="shared" si="3"/>
        <v>45</v>
      </c>
      <c r="B17" s="25">
        <v>-1.0000000000012221E-3</v>
      </c>
      <c r="C17" s="25">
        <v>-1.8769999999999989</v>
      </c>
      <c r="D17" s="25">
        <v>0.49329999999999963</v>
      </c>
      <c r="E17" s="25">
        <v>7.3617999999999988</v>
      </c>
      <c r="F17" s="25">
        <v>6.1073000000000004</v>
      </c>
      <c r="G17" s="26">
        <v>-7.1276512145995996</v>
      </c>
      <c r="H17" s="26">
        <v>-3.96728515625</v>
      </c>
      <c r="I17" s="26">
        <v>-9.46044921875</v>
      </c>
      <c r="J17" s="26">
        <v>2.01416015625</v>
      </c>
      <c r="K17" s="15"/>
      <c r="L17" s="8">
        <f t="shared" si="0"/>
        <v>-0.71742504814995556</v>
      </c>
      <c r="M17" s="8">
        <f t="shared" si="1"/>
        <v>5.5983156286750724</v>
      </c>
      <c r="N17" s="9">
        <f t="shared" si="2"/>
        <v>3.6574990020969502</v>
      </c>
    </row>
    <row r="18" spans="1:14">
      <c r="A18" s="7">
        <f t="shared" si="3"/>
        <v>60</v>
      </c>
      <c r="B18" s="25">
        <v>-2.2989999999999995</v>
      </c>
      <c r="C18" s="25">
        <v>-10.495000000000005</v>
      </c>
      <c r="D18" s="25">
        <v>0.22999999999999865</v>
      </c>
      <c r="E18" s="25">
        <v>8.6630000000000003</v>
      </c>
      <c r="F18" s="25">
        <v>4.4199999999999982</v>
      </c>
      <c r="G18" s="26">
        <v>-14.0910301208496</v>
      </c>
      <c r="H18" s="26">
        <v>-14.6484375</v>
      </c>
      <c r="I18" s="26">
        <v>-7.781982421875</v>
      </c>
      <c r="J18" s="26">
        <v>1.52587890625</v>
      </c>
      <c r="K18" s="15"/>
      <c r="L18" s="8">
        <f t="shared" si="0"/>
        <v>-3.8307301262749558</v>
      </c>
      <c r="M18" s="8">
        <f t="shared" si="1"/>
        <v>8.3217956536273796</v>
      </c>
      <c r="N18" s="9">
        <f t="shared" si="2"/>
        <v>5.4368065892705397</v>
      </c>
    </row>
    <row r="19" spans="1:14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15"/>
      <c r="L19" s="8"/>
      <c r="M19" s="8"/>
      <c r="N19" s="9"/>
    </row>
    <row r="20" spans="1:14" ht="15.75" thickBot="1">
      <c r="A20" s="14" t="s">
        <v>39</v>
      </c>
      <c r="B20" s="27"/>
      <c r="C20" s="27"/>
      <c r="D20" s="27"/>
      <c r="E20" s="27"/>
      <c r="F20" s="27"/>
      <c r="G20" s="27"/>
      <c r="H20" s="27"/>
      <c r="I20" s="27"/>
      <c r="J20" s="27"/>
      <c r="K20" s="17"/>
      <c r="L20" s="11"/>
      <c r="M20" s="17"/>
      <c r="N20" s="18"/>
    </row>
    <row r="21" spans="1:14" ht="15.75" thickBot="1">
      <c r="B21" s="5"/>
      <c r="C21" s="5"/>
      <c r="D21" s="5"/>
      <c r="E21" s="5"/>
      <c r="F21" s="5"/>
      <c r="G21" s="5"/>
      <c r="H21" s="5"/>
      <c r="I21" s="5"/>
      <c r="J21" s="5"/>
      <c r="L21" s="4"/>
    </row>
    <row r="22" spans="1:14" ht="18.75" thickBot="1">
      <c r="A22" s="20" t="s">
        <v>54</v>
      </c>
      <c r="B22" s="23">
        <v>16.600000000000001</v>
      </c>
      <c r="C22" s="23">
        <v>15.3</v>
      </c>
      <c r="D22" s="23">
        <v>17</v>
      </c>
      <c r="E22" s="23">
        <v>28.6</v>
      </c>
      <c r="F22" s="23">
        <v>18.5</v>
      </c>
      <c r="G22" s="23">
        <v>22.3</v>
      </c>
      <c r="H22" s="23">
        <v>29.9</v>
      </c>
      <c r="I22" s="23">
        <v>24.71</v>
      </c>
      <c r="J22" s="24">
        <v>22.95</v>
      </c>
    </row>
    <row r="23" spans="1:14" ht="15.75" thickBot="1"/>
    <row r="24" spans="1:14" ht="15.75" thickBot="1">
      <c r="A24" s="40" t="s">
        <v>58</v>
      </c>
      <c r="B24" s="36"/>
      <c r="C24" s="36"/>
      <c r="D24" s="37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tabSelected="1" workbookViewId="0">
      <selection activeCell="B4" sqref="B4:G4"/>
    </sheetView>
  </sheetViews>
  <sheetFormatPr baseColWidth="10" defaultRowHeight="15"/>
  <cols>
    <col min="1" max="1" width="12.85546875" customWidth="1"/>
    <col min="7" max="7" width="11.42578125" customWidth="1"/>
    <col min="8" max="8" width="1.5703125" customWidth="1"/>
  </cols>
  <sheetData>
    <row r="1" spans="1:11" ht="15.75" thickBot="1"/>
    <row r="2" spans="1:11" ht="18.75" thickBot="1">
      <c r="A2" s="20" t="s">
        <v>57</v>
      </c>
      <c r="B2" s="22" t="s">
        <v>56</v>
      </c>
    </row>
    <row r="3" spans="1:11" ht="15.75" thickBot="1">
      <c r="A3" s="20" t="s">
        <v>38</v>
      </c>
      <c r="B3" s="21" t="s">
        <v>6</v>
      </c>
      <c r="C3" s="21" t="s">
        <v>7</v>
      </c>
      <c r="D3" s="21" t="s">
        <v>52</v>
      </c>
      <c r="E3" s="21" t="s">
        <v>60</v>
      </c>
      <c r="F3" s="21" t="s">
        <v>61</v>
      </c>
      <c r="G3" s="21" t="s">
        <v>62</v>
      </c>
      <c r="H3" s="21"/>
      <c r="I3" s="21" t="s">
        <v>37</v>
      </c>
      <c r="J3" s="21" t="s">
        <v>35</v>
      </c>
      <c r="K3" s="22" t="s">
        <v>40</v>
      </c>
    </row>
    <row r="4" spans="1:11">
      <c r="A4" s="7">
        <v>-150</v>
      </c>
      <c r="B4" s="8">
        <v>-233.351</v>
      </c>
      <c r="C4" s="8">
        <v>-171.22</v>
      </c>
      <c r="D4" s="19">
        <v>-65.7958984375</v>
      </c>
      <c r="E4" s="19">
        <v>-32.348628997802699</v>
      </c>
      <c r="F4" s="19">
        <v>-59.844964981079102</v>
      </c>
      <c r="G4" s="19">
        <v>-41.025768280029297</v>
      </c>
      <c r="H4" s="8"/>
      <c r="I4" s="8">
        <f t="shared" ref="I4:I18" si="0">AVERAGE(B4:G4)</f>
        <v>-100.59771011606851</v>
      </c>
      <c r="J4" s="8">
        <f t="shared" ref="J4:J18" si="1">STDEV(B4:G4)</f>
        <v>82.084894424259602</v>
      </c>
      <c r="K4" s="9">
        <f>CONFIDENCE(0.05,J4,7)</f>
        <v>60.808223385736731</v>
      </c>
    </row>
    <row r="5" spans="1:11">
      <c r="A5" s="7">
        <f>A4+15</f>
        <v>-135</v>
      </c>
      <c r="B5" s="8">
        <v>-195.99400000000003</v>
      </c>
      <c r="C5" s="8">
        <v>-135.13499999999999</v>
      </c>
      <c r="D5" s="19">
        <v>-61.1572265625</v>
      </c>
      <c r="E5" s="19">
        <v>-36.071773529052699</v>
      </c>
      <c r="F5" s="19">
        <v>-43.579095840454102</v>
      </c>
      <c r="G5" s="19">
        <v>-37.133094787597699</v>
      </c>
      <c r="H5" s="8"/>
      <c r="I5" s="8">
        <f t="shared" si="0"/>
        <v>-84.845031786600757</v>
      </c>
      <c r="J5" s="8">
        <f t="shared" si="1"/>
        <v>66.033965921953651</v>
      </c>
      <c r="K5" s="9">
        <f t="shared" ref="K5:K18" si="2">CONFIDENCE(0.05,J5,7)</f>
        <v>48.917747643975282</v>
      </c>
    </row>
    <row r="6" spans="1:11">
      <c r="A6" s="7">
        <f t="shared" ref="A6:A18" si="3">A5+15</f>
        <v>-120</v>
      </c>
      <c r="B6" s="8">
        <v>-164.571</v>
      </c>
      <c r="C6" s="8">
        <v>-112.66999999999999</v>
      </c>
      <c r="D6" s="19">
        <v>-62.561027526855497</v>
      </c>
      <c r="E6" s="19">
        <v>-30.029293060302699</v>
      </c>
      <c r="F6" s="19">
        <v>-36.376951217651303</v>
      </c>
      <c r="G6" s="19">
        <v>-32.526227951049798</v>
      </c>
      <c r="H6" s="8"/>
      <c r="I6" s="8">
        <f t="shared" si="0"/>
        <v>-73.122416625976541</v>
      </c>
      <c r="J6" s="8">
        <f t="shared" si="1"/>
        <v>54.577824715162848</v>
      </c>
      <c r="K6" s="9">
        <f t="shared" si="2"/>
        <v>40.431075418504335</v>
      </c>
    </row>
    <row r="7" spans="1:11">
      <c r="A7" s="7">
        <f t="shared" si="3"/>
        <v>-105</v>
      </c>
      <c r="B7" s="8">
        <v>-140.24799999999999</v>
      </c>
      <c r="C7" s="8">
        <v>-91.216000000000008</v>
      </c>
      <c r="D7" s="19">
        <v>-48.950187683105497</v>
      </c>
      <c r="E7" s="19">
        <v>-24.23095703125</v>
      </c>
      <c r="F7" s="19">
        <v>-35.125730514526303</v>
      </c>
      <c r="G7" s="19">
        <v>-30.116186141967798</v>
      </c>
      <c r="H7" s="8"/>
      <c r="I7" s="8">
        <f t="shared" si="0"/>
        <v>-61.647843561808266</v>
      </c>
      <c r="J7" s="8">
        <f t="shared" si="1"/>
        <v>45.411853584391821</v>
      </c>
      <c r="K7" s="9">
        <f t="shared" si="2"/>
        <v>33.640953752679145</v>
      </c>
    </row>
    <row r="8" spans="1:11">
      <c r="A8" s="7">
        <f t="shared" si="3"/>
        <v>-90</v>
      </c>
      <c r="B8" s="8">
        <v>-112.12300000000002</v>
      </c>
      <c r="C8" s="8">
        <v>-78.594999999999999</v>
      </c>
      <c r="D8" s="19">
        <v>-44.7998046875</v>
      </c>
      <c r="E8" s="19">
        <v>-22.155759811401399</v>
      </c>
      <c r="F8" s="19">
        <v>-29.083249092102001</v>
      </c>
      <c r="G8" s="19">
        <v>-25.3673095703125</v>
      </c>
      <c r="H8" s="8"/>
      <c r="I8" s="8">
        <f t="shared" si="0"/>
        <v>-52.020687193552654</v>
      </c>
      <c r="J8" s="8">
        <f t="shared" si="1"/>
        <v>36.052921498572779</v>
      </c>
      <c r="K8" s="9">
        <f t="shared" si="2"/>
        <v>26.707887237602652</v>
      </c>
    </row>
    <row r="9" spans="1:11">
      <c r="A9" s="7">
        <f t="shared" si="3"/>
        <v>-75</v>
      </c>
      <c r="B9" s="8">
        <v>-78.412999999999997</v>
      </c>
      <c r="C9" s="8">
        <v>-75.747</v>
      </c>
      <c r="D9" s="19">
        <v>-34.484859466552699</v>
      </c>
      <c r="E9" s="19">
        <v>-24.322507858276399</v>
      </c>
      <c r="F9" s="19">
        <v>-29.144284248352001</v>
      </c>
      <c r="G9" s="19">
        <v>-21.222006797790499</v>
      </c>
      <c r="H9" s="8"/>
      <c r="I9" s="8">
        <f t="shared" si="0"/>
        <v>-43.888943061828599</v>
      </c>
      <c r="J9" s="8">
        <f t="shared" si="1"/>
        <v>26.112538893456591</v>
      </c>
      <c r="K9" s="9">
        <f t="shared" si="2"/>
        <v>19.344084064908873</v>
      </c>
    </row>
    <row r="10" spans="1:11">
      <c r="A10" s="7">
        <f t="shared" si="3"/>
        <v>-60</v>
      </c>
      <c r="B10" s="8">
        <v>-58.741</v>
      </c>
      <c r="C10" s="8">
        <v>-66.643999999999991</v>
      </c>
      <c r="D10" s="19">
        <v>-23.284908294677699</v>
      </c>
      <c r="E10" s="19">
        <v>-15.869138717651399</v>
      </c>
      <c r="F10" s="19">
        <v>-15.5334463119507</v>
      </c>
      <c r="G10" s="19">
        <v>-17.713757514953599</v>
      </c>
      <c r="H10" s="8"/>
      <c r="I10" s="8">
        <f t="shared" si="0"/>
        <v>-32.964375139872232</v>
      </c>
      <c r="J10" s="8">
        <f t="shared" si="1"/>
        <v>23.328563283593283</v>
      </c>
      <c r="K10" s="9">
        <f t="shared" si="2"/>
        <v>17.281723968421026</v>
      </c>
    </row>
    <row r="11" spans="1:11">
      <c r="A11" s="7">
        <f t="shared" si="3"/>
        <v>-45</v>
      </c>
      <c r="B11" s="8">
        <v>-39.713999999999999</v>
      </c>
      <c r="C11" s="8">
        <v>-47.113700000000001</v>
      </c>
      <c r="D11" s="19">
        <v>-19.10400390625</v>
      </c>
      <c r="E11" s="19">
        <v>-8.69750881195068</v>
      </c>
      <c r="F11" s="19">
        <v>-12.4816884994507</v>
      </c>
      <c r="G11" s="19">
        <v>-14.5827393531799</v>
      </c>
      <c r="H11" s="8"/>
      <c r="I11" s="8">
        <f t="shared" si="0"/>
        <v>-23.615606761805211</v>
      </c>
      <c r="J11" s="8">
        <f t="shared" si="1"/>
        <v>15.873119963918599</v>
      </c>
      <c r="K11" s="9">
        <f t="shared" si="2"/>
        <v>11.758755753595718</v>
      </c>
    </row>
    <row r="12" spans="1:11">
      <c r="A12" s="7">
        <f t="shared" si="3"/>
        <v>-30</v>
      </c>
      <c r="B12" s="8">
        <v>-22.691199999999998</v>
      </c>
      <c r="C12" s="8">
        <v>-28.469900000000003</v>
      </c>
      <c r="D12" s="19">
        <v>-13.7634267807007</v>
      </c>
      <c r="E12" s="19">
        <v>-8.36181545257568</v>
      </c>
      <c r="F12" s="19">
        <v>-12.4511711597443</v>
      </c>
      <c r="G12" s="19">
        <v>-11.680177688598601</v>
      </c>
      <c r="H12" s="8"/>
      <c r="I12" s="8">
        <f t="shared" si="0"/>
        <v>-16.236281846936549</v>
      </c>
      <c r="J12" s="8">
        <f t="shared" si="1"/>
        <v>7.6750864837884354</v>
      </c>
      <c r="K12" s="9">
        <f t="shared" si="2"/>
        <v>5.6856791579562973</v>
      </c>
    </row>
    <row r="13" spans="1:11">
      <c r="A13" s="7">
        <f t="shared" si="3"/>
        <v>-15</v>
      </c>
      <c r="B13" s="8">
        <v>-9.1248000000000005</v>
      </c>
      <c r="C13" s="8">
        <v>-12.450000000000001</v>
      </c>
      <c r="D13" s="19">
        <v>-8.0566399097442591</v>
      </c>
      <c r="E13" s="19">
        <v>-4.63867139816284</v>
      </c>
      <c r="F13" s="19">
        <v>-8.1176748573780007</v>
      </c>
      <c r="G13" s="19">
        <v>-9.4083144664764404</v>
      </c>
      <c r="H13" s="8"/>
      <c r="I13" s="8">
        <f t="shared" si="0"/>
        <v>-8.6326834386269233</v>
      </c>
      <c r="J13" s="8">
        <f t="shared" si="1"/>
        <v>2.5284335109459954</v>
      </c>
      <c r="K13" s="9">
        <f t="shared" si="2"/>
        <v>1.8730553389631595</v>
      </c>
    </row>
    <row r="14" spans="1:11">
      <c r="A14" s="7">
        <f t="shared" si="3"/>
        <v>0</v>
      </c>
      <c r="B14" s="8">
        <v>-0.44199999999999995</v>
      </c>
      <c r="C14" s="8">
        <v>0.62659999999999993</v>
      </c>
      <c r="D14" s="19">
        <v>-2.89916896820068</v>
      </c>
      <c r="E14" s="19">
        <v>-9.0637199878692591</v>
      </c>
      <c r="F14" s="19">
        <v>-2.80761694908142</v>
      </c>
      <c r="G14" s="19">
        <v>-9.6215133666992205</v>
      </c>
      <c r="H14" s="8"/>
      <c r="I14" s="8">
        <f t="shared" si="0"/>
        <v>-4.0345698786417641</v>
      </c>
      <c r="J14" s="8">
        <f t="shared" si="1"/>
        <v>4.334371927953554</v>
      </c>
      <c r="K14" s="9">
        <f t="shared" si="2"/>
        <v>3.2108886571701705</v>
      </c>
    </row>
    <row r="15" spans="1:11">
      <c r="A15" s="7">
        <f t="shared" si="3"/>
        <v>15</v>
      </c>
      <c r="B15" s="8">
        <v>6.9210000000000003</v>
      </c>
      <c r="C15" s="8">
        <v>10.135899999999999</v>
      </c>
      <c r="D15" s="19">
        <v>-0.9765625</v>
      </c>
      <c r="E15" s="19">
        <v>0.762939453125</v>
      </c>
      <c r="F15" s="19">
        <v>-2.41088843345642</v>
      </c>
      <c r="G15" s="19">
        <v>-5.91489958763123</v>
      </c>
      <c r="H15" s="8"/>
      <c r="I15" s="8">
        <f t="shared" si="0"/>
        <v>1.4195814886728915</v>
      </c>
      <c r="J15" s="8">
        <f t="shared" si="1"/>
        <v>6.0146423216676572</v>
      </c>
      <c r="K15" s="9">
        <f t="shared" si="2"/>
        <v>4.4556275115727182</v>
      </c>
    </row>
    <row r="16" spans="1:11">
      <c r="A16" s="7">
        <f t="shared" si="3"/>
        <v>30</v>
      </c>
      <c r="B16" s="8">
        <v>11.329000000000001</v>
      </c>
      <c r="C16" s="8">
        <v>18.573999999999998</v>
      </c>
      <c r="D16" s="19">
        <v>4.913330078125</v>
      </c>
      <c r="E16" s="19">
        <v>2.899169921875</v>
      </c>
      <c r="F16" s="19">
        <v>0.335693359375</v>
      </c>
      <c r="G16" s="19">
        <v>-6.3404500484466597</v>
      </c>
      <c r="H16" s="8"/>
      <c r="I16" s="8">
        <f t="shared" si="0"/>
        <v>5.2851238851547233</v>
      </c>
      <c r="J16" s="8">
        <f t="shared" si="1"/>
        <v>8.7017757458152243</v>
      </c>
      <c r="K16" s="9">
        <f t="shared" si="2"/>
        <v>6.44624723118039</v>
      </c>
    </row>
    <row r="17" spans="1:11">
      <c r="A17" s="7">
        <f t="shared" si="3"/>
        <v>45</v>
      </c>
      <c r="B17" s="8">
        <v>17.817</v>
      </c>
      <c r="C17" s="8">
        <v>13.619999999999997</v>
      </c>
      <c r="D17" s="19">
        <v>-0.701904296875</v>
      </c>
      <c r="E17" s="19">
        <v>8.4533672332763707</v>
      </c>
      <c r="F17" s="19">
        <v>1.5258779525757</v>
      </c>
      <c r="G17" s="19">
        <v>-4.0605335235595703</v>
      </c>
      <c r="H17" s="8"/>
      <c r="I17" s="8">
        <f t="shared" si="0"/>
        <v>6.1089678942362484</v>
      </c>
      <c r="J17" s="8">
        <f t="shared" si="1"/>
        <v>8.6000148819389164</v>
      </c>
      <c r="K17" s="9">
        <f t="shared" si="2"/>
        <v>6.3708631134822706</v>
      </c>
    </row>
    <row r="18" spans="1:11">
      <c r="A18" s="7">
        <f t="shared" si="3"/>
        <v>60</v>
      </c>
      <c r="B18" s="8">
        <v>5.7530000000000001</v>
      </c>
      <c r="C18" s="8">
        <v>-2.7460000000000093</v>
      </c>
      <c r="D18" s="19">
        <v>7.049560546875</v>
      </c>
      <c r="E18" s="19">
        <v>16.9677734375</v>
      </c>
      <c r="F18" s="19">
        <v>8.636474609375</v>
      </c>
      <c r="G18" s="19">
        <v>-0.81125831604003895</v>
      </c>
      <c r="H18" s="8"/>
      <c r="I18" s="8">
        <f t="shared" si="0"/>
        <v>5.8082583796183256</v>
      </c>
      <c r="J18" s="8">
        <f t="shared" si="1"/>
        <v>7.0861951093329543</v>
      </c>
      <c r="K18" s="9">
        <f t="shared" si="2"/>
        <v>5.2494303389867589</v>
      </c>
    </row>
    <row r="19" spans="1:11">
      <c r="A19" s="7"/>
      <c r="B19" s="15"/>
      <c r="C19" s="15"/>
      <c r="D19" s="15"/>
      <c r="E19" s="15"/>
      <c r="F19" s="15"/>
      <c r="G19" s="15"/>
      <c r="H19" s="15"/>
      <c r="I19" s="15"/>
      <c r="J19" s="15"/>
      <c r="K19" s="16"/>
    </row>
    <row r="20" spans="1:11" ht="15.75" thickBot="1">
      <c r="A20" s="14" t="s">
        <v>39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1" spans="1:11" ht="15.75" thickBot="1"/>
    <row r="22" spans="1:11" ht="18.75" thickBot="1">
      <c r="A22" s="20" t="s">
        <v>54</v>
      </c>
      <c r="B22" s="38">
        <v>26.5</v>
      </c>
      <c r="C22" s="38">
        <v>31.9</v>
      </c>
      <c r="D22" s="38">
        <v>19.5</v>
      </c>
      <c r="E22" s="38">
        <v>19.899999999999999</v>
      </c>
      <c r="F22" s="38">
        <v>18.5</v>
      </c>
      <c r="G22" s="39">
        <v>10.7</v>
      </c>
    </row>
    <row r="23" spans="1:11" ht="15.75" thickBot="1"/>
    <row r="24" spans="1:11" ht="15.75" thickBot="1">
      <c r="A24" s="40" t="s">
        <v>58</v>
      </c>
      <c r="B24" s="36"/>
      <c r="C24" s="36"/>
      <c r="D24" s="37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T27"/>
  <sheetViews>
    <sheetView topLeftCell="A4" workbookViewId="0">
      <selection activeCell="O17" sqref="O17"/>
    </sheetView>
  </sheetViews>
  <sheetFormatPr baseColWidth="10" defaultRowHeight="15"/>
  <cols>
    <col min="1" max="1" width="13.7109375" style="1" customWidth="1"/>
    <col min="2" max="9" width="11.42578125" style="1"/>
    <col min="10" max="10" width="1.85546875" style="1" customWidth="1"/>
    <col min="11" max="16384" width="11.42578125" style="1"/>
  </cols>
  <sheetData>
    <row r="4" spans="1:20" ht="15.75" thickBot="1"/>
    <row r="5" spans="1:20" ht="18.75" thickBot="1">
      <c r="A5" s="20" t="s">
        <v>57</v>
      </c>
      <c r="B5" s="22" t="s">
        <v>56</v>
      </c>
    </row>
    <row r="6" spans="1:20" ht="15.75" thickBot="1">
      <c r="A6" s="20" t="s">
        <v>38</v>
      </c>
      <c r="B6" s="21" t="s">
        <v>9</v>
      </c>
      <c r="C6" s="21" t="s">
        <v>14</v>
      </c>
      <c r="D6" s="21" t="s">
        <v>12</v>
      </c>
      <c r="E6" s="21" t="s">
        <v>10</v>
      </c>
      <c r="F6" s="21" t="s">
        <v>13</v>
      </c>
      <c r="G6" s="21" t="s">
        <v>27</v>
      </c>
      <c r="H6" s="21" t="s">
        <v>28</v>
      </c>
      <c r="I6" s="21" t="s">
        <v>34</v>
      </c>
      <c r="J6" s="21"/>
      <c r="K6" s="21" t="s">
        <v>37</v>
      </c>
      <c r="L6" s="21" t="s">
        <v>35</v>
      </c>
      <c r="M6" s="22" t="s">
        <v>36</v>
      </c>
    </row>
    <row r="7" spans="1:20">
      <c r="A7" s="7">
        <v>-150</v>
      </c>
      <c r="B7" s="8">
        <v>-275.72999999999996</v>
      </c>
      <c r="C7" s="8">
        <v>-235.441</v>
      </c>
      <c r="D7" s="8">
        <v>-180.90299999999999</v>
      </c>
      <c r="E7" s="8">
        <v>-181.30500000000001</v>
      </c>
      <c r="F7" s="8">
        <v>-124.44799999999999</v>
      </c>
      <c r="G7" s="8">
        <v>-166.42671775817871</v>
      </c>
      <c r="H7" s="8">
        <v>-268.27122497558548</v>
      </c>
      <c r="I7" s="8">
        <v>-166.26827430725078</v>
      </c>
      <c r="J7" s="8"/>
      <c r="K7" s="8">
        <f>AVERAGE(B7:I7)</f>
        <v>-199.84915213012684</v>
      </c>
      <c r="L7" s="8">
        <f>STDEV(B7:I7)</f>
        <v>53.903582224889789</v>
      </c>
      <c r="M7" s="9">
        <f>CONFIDENCE(0.05,L7,8)</f>
        <v>37.352590375811026</v>
      </c>
      <c r="T7" s="4"/>
    </row>
    <row r="8" spans="1:20">
      <c r="A8" s="7">
        <f>A7+15</f>
        <v>-135</v>
      </c>
      <c r="B8" s="8">
        <v>-211.441</v>
      </c>
      <c r="C8" s="8">
        <v>-204.06900000000002</v>
      </c>
      <c r="D8" s="8">
        <v>-159.69900000000001</v>
      </c>
      <c r="E8" s="8">
        <v>-162.755</v>
      </c>
      <c r="F8" s="8">
        <v>-114.33499999999999</v>
      </c>
      <c r="G8" s="8">
        <v>-148.0183944702143</v>
      </c>
      <c r="H8" s="8">
        <v>-262.3615570068356</v>
      </c>
      <c r="I8" s="8">
        <v>-149.32743263244561</v>
      </c>
      <c r="J8" s="8"/>
      <c r="K8" s="8">
        <f t="shared" ref="K8:K21" si="0">AVERAGE(B8:I8)</f>
        <v>-176.50079801368693</v>
      </c>
      <c r="L8" s="8">
        <f t="shared" ref="L8:L21" si="1">STDEV(B8:I8)</f>
        <v>46.657362503440375</v>
      </c>
      <c r="M8" s="9">
        <f t="shared" ref="M8:M21" si="2">CONFIDENCE(0.05,L8,8)</f>
        <v>32.331308563793627</v>
      </c>
      <c r="T8" s="4"/>
    </row>
    <row r="9" spans="1:20">
      <c r="A9" s="7">
        <f t="shared" ref="A9:A21" si="3">A8+15</f>
        <v>-120</v>
      </c>
      <c r="B9" s="8">
        <v>-152.49700000000001</v>
      </c>
      <c r="C9" s="8">
        <v>-168.46900000000002</v>
      </c>
      <c r="D9" s="8">
        <v>-127.58800000000002</v>
      </c>
      <c r="E9" s="8">
        <v>-141.85199999999998</v>
      </c>
      <c r="F9" s="8">
        <v>-97.042000000000002</v>
      </c>
      <c r="G9" s="8">
        <v>-130.1817684173584</v>
      </c>
      <c r="H9" s="8">
        <v>-247.30373764038001</v>
      </c>
      <c r="I9" s="8">
        <v>-134.47100257873518</v>
      </c>
      <c r="J9" s="8"/>
      <c r="K9" s="8">
        <f t="shared" si="0"/>
        <v>-149.9255635795592</v>
      </c>
      <c r="L9" s="8">
        <f t="shared" si="1"/>
        <v>44.436891813825248</v>
      </c>
      <c r="M9" s="9">
        <f t="shared" si="2"/>
        <v>30.792629153496645</v>
      </c>
      <c r="T9" s="4"/>
    </row>
    <row r="10" spans="1:20">
      <c r="A10" s="7">
        <f t="shared" si="3"/>
        <v>-105</v>
      </c>
      <c r="B10" s="8">
        <v>-126.554</v>
      </c>
      <c r="C10" s="8">
        <v>-139.06100000000001</v>
      </c>
      <c r="D10" s="8">
        <v>-118.52499999999999</v>
      </c>
      <c r="E10" s="8">
        <v>-121.42699999999999</v>
      </c>
      <c r="F10" s="8">
        <v>-82.113</v>
      </c>
      <c r="G10" s="8">
        <v>-113.993163108825</v>
      </c>
      <c r="H10" s="8">
        <v>-225.41226577758781</v>
      </c>
      <c r="I10" s="8">
        <v>-114.11329650878911</v>
      </c>
      <c r="J10" s="8"/>
      <c r="K10" s="8">
        <f t="shared" si="0"/>
        <v>-130.14984067440025</v>
      </c>
      <c r="L10" s="8">
        <f t="shared" si="1"/>
        <v>41.754795067786084</v>
      </c>
      <c r="M10" s="9">
        <f t="shared" si="2"/>
        <v>28.934065084690893</v>
      </c>
      <c r="T10" s="4"/>
    </row>
    <row r="11" spans="1:20">
      <c r="A11" s="7">
        <f t="shared" si="3"/>
        <v>-90</v>
      </c>
      <c r="B11" s="8">
        <v>-99.96</v>
      </c>
      <c r="C11" s="8">
        <v>-110.712</v>
      </c>
      <c r="D11" s="8">
        <v>-83.63</v>
      </c>
      <c r="E11" s="8">
        <v>-101.342</v>
      </c>
      <c r="F11" s="8">
        <v>-70.001199999999997</v>
      </c>
      <c r="G11" s="8">
        <v>-97.548037528991699</v>
      </c>
      <c r="H11" s="8">
        <v>-201.16133880615209</v>
      </c>
      <c r="I11" s="8">
        <v>-97.927753448486214</v>
      </c>
      <c r="J11" s="8"/>
      <c r="K11" s="8">
        <f t="shared" si="0"/>
        <v>-107.78529122295375</v>
      </c>
      <c r="L11" s="8">
        <f t="shared" si="1"/>
        <v>39.719536626582439</v>
      </c>
      <c r="M11" s="9">
        <f t="shared" si="2"/>
        <v>27.523728856088844</v>
      </c>
      <c r="T11" s="4"/>
    </row>
    <row r="12" spans="1:20">
      <c r="A12" s="7">
        <f t="shared" si="3"/>
        <v>-75</v>
      </c>
      <c r="B12" s="8">
        <v>-75.353999999999999</v>
      </c>
      <c r="C12" s="8">
        <v>-84.523400000000009</v>
      </c>
      <c r="D12" s="8">
        <v>-68.701999999999998</v>
      </c>
      <c r="E12" s="8">
        <v>-81.677999999999997</v>
      </c>
      <c r="F12" s="8">
        <v>-52.456800000000001</v>
      </c>
      <c r="G12" s="8">
        <v>-80.938703536987219</v>
      </c>
      <c r="H12" s="8">
        <v>-174.75320243835421</v>
      </c>
      <c r="I12" s="8">
        <v>-82.784215927123995</v>
      </c>
      <c r="J12" s="8"/>
      <c r="K12" s="8">
        <f t="shared" si="0"/>
        <v>-87.648790237808186</v>
      </c>
      <c r="L12" s="8">
        <f t="shared" si="1"/>
        <v>36.742161994026532</v>
      </c>
      <c r="M12" s="9">
        <f t="shared" si="2"/>
        <v>25.46055141119837</v>
      </c>
      <c r="T12" s="4"/>
    </row>
    <row r="13" spans="1:20">
      <c r="A13" s="7">
        <f t="shared" si="3"/>
        <v>-60</v>
      </c>
      <c r="B13" s="8">
        <v>-53.879999999999995</v>
      </c>
      <c r="C13" s="8">
        <v>-63.472899999999996</v>
      </c>
      <c r="D13" s="8">
        <v>-45.664000000000001</v>
      </c>
      <c r="E13" s="8">
        <v>-65.40100000000001</v>
      </c>
      <c r="F13" s="8">
        <v>-38.454799999999999</v>
      </c>
      <c r="G13" s="8">
        <v>-65.365082740783691</v>
      </c>
      <c r="H13" s="8">
        <v>-146.88946533203099</v>
      </c>
      <c r="I13" s="8">
        <v>-67.514929771423297</v>
      </c>
      <c r="J13" s="8"/>
      <c r="K13" s="8">
        <f t="shared" si="0"/>
        <v>-68.330272230529758</v>
      </c>
      <c r="L13" s="8">
        <f t="shared" si="1"/>
        <v>33.441404530789143</v>
      </c>
      <c r="M13" s="9">
        <f t="shared" si="2"/>
        <v>23.173285215422652</v>
      </c>
      <c r="T13" s="4"/>
    </row>
    <row r="14" spans="1:20">
      <c r="A14" s="7">
        <f t="shared" si="3"/>
        <v>-45</v>
      </c>
      <c r="B14" s="8">
        <v>-37.7624</v>
      </c>
      <c r="C14" s="8">
        <v>-44.3399</v>
      </c>
      <c r="D14" s="8">
        <v>-32.519599999999997</v>
      </c>
      <c r="E14" s="8">
        <v>-47.984200000000001</v>
      </c>
      <c r="F14" s="8">
        <v>-27.0077</v>
      </c>
      <c r="G14" s="8">
        <v>-52.338005065917947</v>
      </c>
      <c r="H14" s="8">
        <v>-115.18906402587861</v>
      </c>
      <c r="I14" s="8">
        <v>-55.271992683410595</v>
      </c>
      <c r="J14" s="8"/>
      <c r="K14" s="8">
        <f t="shared" si="0"/>
        <v>-51.551607721900893</v>
      </c>
      <c r="L14" s="8">
        <f t="shared" si="1"/>
        <v>27.473841142312075</v>
      </c>
      <c r="M14" s="9">
        <f t="shared" si="2"/>
        <v>19.038050754352906</v>
      </c>
      <c r="T14" s="4"/>
    </row>
    <row r="15" spans="1:20">
      <c r="A15" s="7">
        <f t="shared" si="3"/>
        <v>-30</v>
      </c>
      <c r="B15" s="8">
        <v>-21.931000000000001</v>
      </c>
      <c r="C15" s="8">
        <v>-26.830200000000001</v>
      </c>
      <c r="D15" s="8">
        <v>-19.318300000000001</v>
      </c>
      <c r="E15" s="8">
        <v>-31.322400000000002</v>
      </c>
      <c r="F15" s="8">
        <v>-17.752400000000002</v>
      </c>
      <c r="G15" s="8">
        <v>-40.448868989944458</v>
      </c>
      <c r="H15" s="8">
        <v>-81.503657341003404</v>
      </c>
      <c r="I15" s="8">
        <v>-43.678301334381004</v>
      </c>
      <c r="J15" s="8"/>
      <c r="K15" s="8">
        <f t="shared" si="0"/>
        <v>-35.348140958166105</v>
      </c>
      <c r="L15" s="8">
        <f t="shared" si="1"/>
        <v>20.911678800699367</v>
      </c>
      <c r="M15" s="9">
        <f t="shared" si="2"/>
        <v>14.490787811730664</v>
      </c>
      <c r="T15" s="4"/>
    </row>
    <row r="16" spans="1:20">
      <c r="A16" s="7">
        <f t="shared" si="3"/>
        <v>-15</v>
      </c>
      <c r="B16" s="8">
        <v>-11.148300000000001</v>
      </c>
      <c r="C16" s="8">
        <v>-13.343999999999999</v>
      </c>
      <c r="D16" s="8">
        <v>-7.4626000000000001</v>
      </c>
      <c r="E16" s="8">
        <v>-13.893000000000001</v>
      </c>
      <c r="F16" s="8">
        <v>-7.083400000000001</v>
      </c>
      <c r="G16" s="8">
        <v>-29.215540170669559</v>
      </c>
      <c r="H16" s="8">
        <v>-60.896121501922572</v>
      </c>
      <c r="I16" s="8">
        <v>-33.889451503753662</v>
      </c>
      <c r="J16" s="8"/>
      <c r="K16" s="8">
        <f t="shared" si="0"/>
        <v>-22.116551647043224</v>
      </c>
      <c r="L16" s="8">
        <f t="shared" si="1"/>
        <v>18.510509766946498</v>
      </c>
      <c r="M16" s="9">
        <f t="shared" si="2"/>
        <v>12.826893138336603</v>
      </c>
      <c r="T16" s="4"/>
    </row>
    <row r="17" spans="1:20">
      <c r="A17" s="7">
        <f t="shared" si="3"/>
        <v>0</v>
      </c>
      <c r="B17" s="8">
        <v>0.14600000000000002</v>
      </c>
      <c r="C17" s="8">
        <v>-1.0569999999999999</v>
      </c>
      <c r="D17" s="8">
        <v>0.48100000000000004</v>
      </c>
      <c r="E17" s="8">
        <v>1.5716999999999999</v>
      </c>
      <c r="F17" s="8">
        <v>1.0951</v>
      </c>
      <c r="G17" s="8">
        <v>-20.662415504455563</v>
      </c>
      <c r="H17" s="8">
        <v>-39.971992176026092</v>
      </c>
      <c r="I17" s="8">
        <v>-24.770842313766469</v>
      </c>
      <c r="J17" s="8"/>
      <c r="K17" s="8">
        <f t="shared" si="0"/>
        <v>-10.396056249281015</v>
      </c>
      <c r="L17" s="8">
        <f t="shared" si="1"/>
        <v>15.940540090002424</v>
      </c>
      <c r="M17" s="9">
        <f t="shared" si="2"/>
        <v>11.046027736466856</v>
      </c>
      <c r="T17" s="4"/>
    </row>
    <row r="18" spans="1:20">
      <c r="A18" s="7">
        <f t="shared" si="3"/>
        <v>15</v>
      </c>
      <c r="B18" s="8">
        <v>5.0988000000000007</v>
      </c>
      <c r="C18" s="8">
        <v>9.0975999999999999</v>
      </c>
      <c r="D18" s="8">
        <v>5.34</v>
      </c>
      <c r="E18" s="8">
        <v>11.785399999999999</v>
      </c>
      <c r="F18" s="8">
        <v>5.3087999999999997</v>
      </c>
      <c r="G18" s="8">
        <v>-13.700079262256525</v>
      </c>
      <c r="H18" s="8">
        <v>-24.73428869247433</v>
      </c>
      <c r="I18" s="8">
        <v>-17.380808138288494</v>
      </c>
      <c r="J18" s="8"/>
      <c r="K18" s="8">
        <f t="shared" si="0"/>
        <v>-2.3980720116274181</v>
      </c>
      <c r="L18" s="8">
        <f t="shared" si="1"/>
        <v>13.938243398604349</v>
      </c>
      <c r="M18" s="9">
        <f t="shared" si="2"/>
        <v>9.658532415421206</v>
      </c>
      <c r="T18" s="4"/>
    </row>
    <row r="19" spans="1:20">
      <c r="A19" s="7">
        <f t="shared" si="3"/>
        <v>30</v>
      </c>
      <c r="B19" s="8">
        <v>9.2851999999999997</v>
      </c>
      <c r="C19" s="8">
        <v>18.9923</v>
      </c>
      <c r="D19" s="8">
        <v>11.529800000000002</v>
      </c>
      <c r="E19" s="8">
        <v>23.616100000000003</v>
      </c>
      <c r="F19" s="8">
        <v>9.1227999999999998</v>
      </c>
      <c r="G19" s="8">
        <v>-8.4591143131255997</v>
      </c>
      <c r="H19" s="8">
        <v>-10.25559175014496</v>
      </c>
      <c r="I19" s="8">
        <v>-12.054443359375</v>
      </c>
      <c r="J19" s="8"/>
      <c r="K19" s="8">
        <f t="shared" si="0"/>
        <v>5.2221313221693055</v>
      </c>
      <c r="L19" s="8">
        <f t="shared" si="1"/>
        <v>13.756465923156147</v>
      </c>
      <c r="M19" s="9">
        <f t="shared" si="2"/>
        <v>9.5325693662190609</v>
      </c>
      <c r="T19" s="4"/>
    </row>
    <row r="20" spans="1:20">
      <c r="A20" s="7">
        <f t="shared" si="3"/>
        <v>45</v>
      </c>
      <c r="B20" s="8">
        <v>9.3040000000000003</v>
      </c>
      <c r="C20" s="8">
        <v>25.165800000000004</v>
      </c>
      <c r="D20" s="8">
        <v>12.402000000000001</v>
      </c>
      <c r="E20" s="8">
        <v>31.611000000000001</v>
      </c>
      <c r="F20" s="8">
        <v>12.55</v>
      </c>
      <c r="G20" s="8">
        <v>-5.61404073238372</v>
      </c>
      <c r="H20" s="8">
        <v>-6.5290908813475994</v>
      </c>
      <c r="I20" s="8">
        <v>-7.4842866659164295</v>
      </c>
      <c r="J20" s="8"/>
      <c r="K20" s="8">
        <f t="shared" si="0"/>
        <v>8.9256727150440334</v>
      </c>
      <c r="L20" s="8">
        <f t="shared" si="1"/>
        <v>14.751606649982824</v>
      </c>
      <c r="M20" s="9">
        <f t="shared" si="2"/>
        <v>10.222154035756665</v>
      </c>
      <c r="T20" s="4"/>
    </row>
    <row r="21" spans="1:20" ht="15.75" thickBot="1">
      <c r="A21" s="10">
        <f t="shared" si="3"/>
        <v>60</v>
      </c>
      <c r="B21" s="11">
        <v>3.3279999999999994</v>
      </c>
      <c r="C21" s="11">
        <v>28.53</v>
      </c>
      <c r="D21" s="11">
        <v>3.0440000000000005</v>
      </c>
      <c r="E21" s="11">
        <v>30.044000000000004</v>
      </c>
      <c r="F21" s="11">
        <v>8.0380000000000003</v>
      </c>
      <c r="G21" s="11">
        <v>-1.1251957416534495</v>
      </c>
      <c r="H21" s="11">
        <v>-6.4827384948731002</v>
      </c>
      <c r="I21" s="11">
        <v>-3.8827629089355398</v>
      </c>
      <c r="J21" s="11"/>
      <c r="K21" s="11">
        <f t="shared" si="0"/>
        <v>7.6866628568172368</v>
      </c>
      <c r="L21" s="11">
        <f t="shared" si="1"/>
        <v>14.077557238699175</v>
      </c>
      <c r="M21" s="12">
        <f t="shared" si="2"/>
        <v>9.7550702073073357</v>
      </c>
      <c r="T21" s="4"/>
    </row>
    <row r="22" spans="1:20">
      <c r="B22" s="4"/>
      <c r="C22" s="4"/>
      <c r="D22" s="4"/>
      <c r="E22" s="4"/>
      <c r="F22" s="4"/>
      <c r="G22" s="4"/>
      <c r="H22" s="4"/>
      <c r="T22" s="4"/>
    </row>
    <row r="23" spans="1:20">
      <c r="A23" s="13" t="s">
        <v>39</v>
      </c>
      <c r="B23" s="4"/>
      <c r="C23" s="4"/>
      <c r="D23" s="4"/>
      <c r="E23" s="4"/>
      <c r="F23" s="4"/>
      <c r="G23" s="4"/>
      <c r="H23" s="4"/>
      <c r="T23" s="4"/>
    </row>
    <row r="24" spans="1:20" ht="15.75" thickBot="1">
      <c r="B24" s="4"/>
      <c r="C24" s="4"/>
      <c r="D24" s="4"/>
      <c r="E24" s="4"/>
      <c r="F24" s="4"/>
      <c r="G24" s="4"/>
      <c r="H24" s="4"/>
      <c r="T24" s="4"/>
    </row>
    <row r="25" spans="1:20" ht="18.75" thickBot="1">
      <c r="A25" s="20" t="s">
        <v>54</v>
      </c>
      <c r="B25" s="23">
        <v>31.57</v>
      </c>
      <c r="C25" s="23">
        <v>25.74</v>
      </c>
      <c r="D25" s="23">
        <v>11.6</v>
      </c>
      <c r="E25" s="23">
        <v>25.16</v>
      </c>
      <c r="F25" s="23">
        <v>15.9</v>
      </c>
      <c r="G25" s="23" t="s">
        <v>55</v>
      </c>
      <c r="H25" s="23" t="s">
        <v>55</v>
      </c>
      <c r="I25" s="24">
        <v>12.8</v>
      </c>
    </row>
    <row r="26" spans="1:20" ht="15.75" thickBot="1"/>
    <row r="27" spans="1:20" ht="15.75" thickBot="1">
      <c r="A27" s="40" t="s">
        <v>58</v>
      </c>
      <c r="B27" s="36"/>
      <c r="C27" s="36"/>
      <c r="D27" s="37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WT</vt:lpstr>
      <vt:lpstr>M128R</vt:lpstr>
      <vt:lpstr>T318A</vt:lpstr>
      <vt:lpstr>A329T</vt:lpstr>
      <vt:lpstr>V393I</vt:lpstr>
      <vt:lpstr>C186S</vt:lpstr>
      <vt:lpstr>R499Q</vt:lpstr>
      <vt:lpstr>WT!WT_06_09_18_Z1noGlu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2020-07-01T07:37:36Z</dcterms:modified>
</cp:coreProperties>
</file>