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oweek/Documents/Ocean_CDR/AU_CDR_Potential/data/input_data/upwelling_pipes/"/>
    </mc:Choice>
  </mc:AlternateContent>
  <xr:revisionPtr revIDLastSave="0" documentId="13_ncr:1_{D7D60358-9035-4442-8F8B-806689EC4DDA}" xr6:coauthVersionLast="47" xr6:coauthVersionMax="47" xr10:uidLastSave="{00000000-0000-0000-0000-000000000000}"/>
  <bookViews>
    <workbookView xWindow="-4880" yWindow="-24000" windowWidth="38400" windowHeight="24000" xr2:uid="{7A43F38B-AD12-464F-99E0-42609B221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5" i="1"/>
  <c r="E16" i="1"/>
  <c r="E17" i="1"/>
  <c r="E14" i="1"/>
  <c r="E5" i="1"/>
  <c r="E3" i="1"/>
</calcChain>
</file>

<file path=xl/sharedStrings.xml><?xml version="1.0" encoding="utf-8"?>
<sst xmlns="http://schemas.openxmlformats.org/spreadsheetml/2006/main" count="143" uniqueCount="53">
  <si>
    <t>Source</t>
  </si>
  <si>
    <t>Notes</t>
  </si>
  <si>
    <t>Pipe lifetime (yrs)</t>
  </si>
  <si>
    <t>Average cost per year ($/pipe/year)</t>
  </si>
  <si>
    <t>White et al. (2010)</t>
  </si>
  <si>
    <t>~45 m^3/h for 17 hrs of successful deployment</t>
  </si>
  <si>
    <t>volumetric flow based on field tests in 2007 from a 152 m pipe (0.75 m diameter)  - current design doesn't yet have a field trial, but PK expects flow rates to be the same</t>
  </si>
  <si>
    <t>Liu and Jin (1995)</t>
  </si>
  <si>
    <t>Modeling results - not a field trial</t>
  </si>
  <si>
    <t>Power</t>
  </si>
  <si>
    <t>Wave</t>
  </si>
  <si>
    <t>Salt fountain</t>
  </si>
  <si>
    <t>Tsubaki et al. (2007)</t>
  </si>
  <si>
    <t xml:space="preserve">46 m3/d </t>
  </si>
  <si>
    <t>Depth of Pipe Top (mbs)</t>
  </si>
  <si>
    <t>Aquavetic Labs</t>
  </si>
  <si>
    <t>Designed specifically for thermal anomalies off the PNW coast of North America</t>
  </si>
  <si>
    <t>0.23 - 0.29</t>
  </si>
  <si>
    <t>Ocean Era</t>
  </si>
  <si>
    <t>(modeling results; see p. 24 of EIA: https://static1.squarespace.com/static/5307ba1ae4b0e7fa5a1becab/t/5d7063214161ce00017a2d38/1567646504614/FINAL+MARINER+EA_Final.pdf)</t>
  </si>
  <si>
    <t>Takumi</t>
  </si>
  <si>
    <t>Impeller pump</t>
  </si>
  <si>
    <t>Steel riser pipe; Takahashi &amp; Ikeya 2003</t>
  </si>
  <si>
    <t>1:10 model; Liu 1999</t>
  </si>
  <si>
    <t>Trophic/Pete Lynn</t>
  </si>
  <si>
    <t>30-800</t>
  </si>
  <si>
    <t>Projected, not measured; propellor-based design; communicated in emails and files from Pete Lynn</t>
  </si>
  <si>
    <t>Pan et al. (2019)</t>
  </si>
  <si>
    <t>Air-lift</t>
  </si>
  <si>
    <t>doi: ﻿10.1175/JTECH-D-18-0238.1</t>
  </si>
  <si>
    <t>Yool et al. (2009)</t>
  </si>
  <si>
    <t>0.5-5</t>
  </si>
  <si>
    <t>doi: ﻿10.1029/2008JC004792; separate depth treatments; Q = w_star (2 cm/d)  / 1 pipe per km^2</t>
  </si>
  <si>
    <t>Dutreuil et al. (2009)</t>
  </si>
  <si>
    <t>Keller et al. (2014)</t>
  </si>
  <si>
    <t>doi: ﻿10.1038/ncomms4304; Q = 1 cm/d / 1 pipe per km^2</t>
  </si>
  <si>
    <t>Maximum_Pipe_Length_m</t>
  </si>
  <si>
    <t>Pipe_Radius_m</t>
  </si>
  <si>
    <t>Volumetric_Flow_m3_s</t>
  </si>
  <si>
    <t>Field_Model</t>
  </si>
  <si>
    <t>NA</t>
  </si>
  <si>
    <t>Vershinsky et al. (1987)</t>
  </si>
  <si>
    <t>Liu (1999)</t>
  </si>
  <si>
    <t>Y</t>
  </si>
  <si>
    <t>N</t>
  </si>
  <si>
    <t>Volumetric flow rate provided from Kirke 2011</t>
  </si>
  <si>
    <t>Using same volumetric flow as for 30 m trial</t>
  </si>
  <si>
    <t>Include_in_Analysis</t>
  </si>
  <si>
    <t>Field Trial</t>
  </si>
  <si>
    <t>Modeling Study</t>
  </si>
  <si>
    <t>Kithil (2007)</t>
  </si>
  <si>
    <t>doi: ﻿10.1029/2009GL041961; 1 cm/d / 1 pipe per km^2</t>
  </si>
  <si>
    <t>O2010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</si>
</sst>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2" fillId="0" borderId="0" xfId="1"/>
    <xf numFmtId="49" fontId="0" fillId="0" borderId="0" xfId="0" applyNumberFormat="1" applyAlignment="1">
      <alignment horizontal="right"/>
    </xf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cean-era.com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452E-0A07-B446-BAC8-6E0518244102}">
  <dimension ref="A1:K26"/>
  <sheetViews>
    <sheetView tabSelected="1" zoomScale="123" zoomScaleNormal="123" workbookViewId="0">
      <selection activeCell="A33" sqref="A33"/>
    </sheetView>
  </sheetViews>
  <sheetFormatPr baseColWidth="10" defaultRowHeight="16" x14ac:dyDescent="0.2"/>
  <cols>
    <col min="1" max="1" width="37" bestFit="1" customWidth="1"/>
    <col min="2" max="3" width="14.1640625" bestFit="1" customWidth="1"/>
    <col min="4" max="4" width="14.1640625" customWidth="1"/>
    <col min="5" max="5" width="21" bestFit="1" customWidth="1"/>
    <col min="6" max="6" width="16" bestFit="1" customWidth="1"/>
    <col min="7" max="7" width="31.33203125" bestFit="1" customWidth="1"/>
    <col min="8" max="10" width="15" customWidth="1"/>
  </cols>
  <sheetData>
    <row r="1" spans="1:11" x14ac:dyDescent="0.2">
      <c r="A1" s="1" t="s">
        <v>0</v>
      </c>
      <c r="B1" s="1" t="s">
        <v>36</v>
      </c>
      <c r="C1" s="1" t="s">
        <v>37</v>
      </c>
      <c r="D1" s="1" t="s">
        <v>14</v>
      </c>
      <c r="E1" s="1" t="s">
        <v>38</v>
      </c>
      <c r="F1" s="1" t="s">
        <v>2</v>
      </c>
      <c r="G1" s="1" t="s">
        <v>3</v>
      </c>
      <c r="H1" s="1" t="s">
        <v>9</v>
      </c>
      <c r="I1" s="1" t="s">
        <v>39</v>
      </c>
      <c r="J1" s="1" t="s">
        <v>47</v>
      </c>
      <c r="K1" s="1" t="s">
        <v>1</v>
      </c>
    </row>
    <row r="2" spans="1:11" s="7" customFormat="1" x14ac:dyDescent="0.2">
      <c r="A2" s="6" t="s">
        <v>50</v>
      </c>
      <c r="B2" s="7">
        <v>152</v>
      </c>
      <c r="C2" s="7">
        <v>0.375</v>
      </c>
      <c r="E2" s="8">
        <v>7.8E-2</v>
      </c>
      <c r="G2" s="7">
        <v>4841</v>
      </c>
      <c r="H2" s="7" t="s">
        <v>10</v>
      </c>
      <c r="I2" s="7" t="s">
        <v>48</v>
      </c>
      <c r="J2" s="7" t="s">
        <v>43</v>
      </c>
      <c r="K2" s="7" t="s">
        <v>6</v>
      </c>
    </row>
    <row r="3" spans="1:11" x14ac:dyDescent="0.2">
      <c r="A3" t="s">
        <v>4</v>
      </c>
      <c r="B3">
        <v>300</v>
      </c>
      <c r="C3">
        <v>0.375</v>
      </c>
      <c r="E3">
        <f>45/3600</f>
        <v>1.2500000000000001E-2</v>
      </c>
      <c r="H3" t="s">
        <v>10</v>
      </c>
      <c r="I3" t="s">
        <v>48</v>
      </c>
      <c r="J3" t="s">
        <v>43</v>
      </c>
      <c r="K3" t="s">
        <v>5</v>
      </c>
    </row>
    <row r="4" spans="1:11" x14ac:dyDescent="0.2">
      <c r="A4" t="s">
        <v>7</v>
      </c>
      <c r="B4">
        <v>300</v>
      </c>
      <c r="C4">
        <v>0.6</v>
      </c>
      <c r="E4">
        <v>0.45</v>
      </c>
      <c r="H4" t="s">
        <v>10</v>
      </c>
      <c r="I4" t="s">
        <v>49</v>
      </c>
      <c r="J4" t="s">
        <v>43</v>
      </c>
      <c r="K4" t="s">
        <v>8</v>
      </c>
    </row>
    <row r="5" spans="1:11" x14ac:dyDescent="0.2">
      <c r="A5" t="s">
        <v>12</v>
      </c>
      <c r="B5">
        <v>300</v>
      </c>
      <c r="C5">
        <v>0.15</v>
      </c>
      <c r="E5">
        <f>46/(3600*24)</f>
        <v>5.3240740740740744E-4</v>
      </c>
      <c r="H5" t="s">
        <v>11</v>
      </c>
      <c r="I5" t="s">
        <v>48</v>
      </c>
      <c r="J5" t="s">
        <v>44</v>
      </c>
      <c r="K5" t="s">
        <v>13</v>
      </c>
    </row>
    <row r="6" spans="1:11" x14ac:dyDescent="0.2">
      <c r="A6" t="s">
        <v>15</v>
      </c>
      <c r="B6">
        <v>100</v>
      </c>
      <c r="C6">
        <v>1</v>
      </c>
      <c r="D6">
        <v>15</v>
      </c>
      <c r="E6" s="2" t="s">
        <v>17</v>
      </c>
      <c r="F6">
        <v>30</v>
      </c>
      <c r="G6">
        <v>115833</v>
      </c>
      <c r="H6" t="s">
        <v>10</v>
      </c>
      <c r="I6" t="s">
        <v>49</v>
      </c>
      <c r="J6" t="s">
        <v>44</v>
      </c>
      <c r="K6" t="s">
        <v>16</v>
      </c>
    </row>
    <row r="7" spans="1:11" x14ac:dyDescent="0.2">
      <c r="A7" s="4" t="s">
        <v>18</v>
      </c>
      <c r="B7">
        <v>300</v>
      </c>
      <c r="C7">
        <v>0.15</v>
      </c>
      <c r="E7" s="3">
        <v>6.3089999999999994E-5</v>
      </c>
      <c r="H7" t="s">
        <v>10</v>
      </c>
      <c r="I7" t="s">
        <v>49</v>
      </c>
      <c r="J7" t="s">
        <v>44</v>
      </c>
      <c r="K7" t="s">
        <v>19</v>
      </c>
    </row>
    <row r="8" spans="1:11" x14ac:dyDescent="0.2">
      <c r="A8" t="s">
        <v>20</v>
      </c>
      <c r="B8">
        <v>200</v>
      </c>
      <c r="C8">
        <v>0.5</v>
      </c>
      <c r="E8">
        <v>1.1299999999999999</v>
      </c>
      <c r="H8" t="s">
        <v>21</v>
      </c>
      <c r="I8" t="s">
        <v>48</v>
      </c>
      <c r="J8" t="s">
        <v>44</v>
      </c>
      <c r="K8" t="s">
        <v>22</v>
      </c>
    </row>
    <row r="9" spans="1:11" x14ac:dyDescent="0.2">
      <c r="A9" t="s">
        <v>41</v>
      </c>
      <c r="B9">
        <v>30</v>
      </c>
      <c r="C9">
        <v>0.15</v>
      </c>
      <c r="E9">
        <v>0.01</v>
      </c>
      <c r="H9" t="s">
        <v>10</v>
      </c>
      <c r="I9" t="s">
        <v>48</v>
      </c>
      <c r="J9" t="s">
        <v>43</v>
      </c>
      <c r="K9" t="s">
        <v>45</v>
      </c>
    </row>
    <row r="10" spans="1:11" x14ac:dyDescent="0.2">
      <c r="A10" t="s">
        <v>41</v>
      </c>
      <c r="B10">
        <v>204</v>
      </c>
      <c r="C10">
        <v>0.15</v>
      </c>
      <c r="E10">
        <v>0.01</v>
      </c>
      <c r="H10" t="s">
        <v>10</v>
      </c>
      <c r="I10" t="s">
        <v>48</v>
      </c>
      <c r="J10" t="s">
        <v>43</v>
      </c>
      <c r="K10" t="s">
        <v>46</v>
      </c>
    </row>
    <row r="11" spans="1:11" x14ac:dyDescent="0.2">
      <c r="A11" t="s">
        <v>42</v>
      </c>
      <c r="B11">
        <v>30</v>
      </c>
      <c r="C11">
        <v>0.05</v>
      </c>
      <c r="E11">
        <v>2.26534776E-3</v>
      </c>
      <c r="H11" t="s">
        <v>10</v>
      </c>
      <c r="I11" t="s">
        <v>48</v>
      </c>
      <c r="J11" t="s">
        <v>43</v>
      </c>
      <c r="K11" t="s">
        <v>23</v>
      </c>
    </row>
    <row r="12" spans="1:11" x14ac:dyDescent="0.2">
      <c r="A12" t="s">
        <v>24</v>
      </c>
      <c r="B12" s="2">
        <v>150</v>
      </c>
      <c r="C12" s="2">
        <v>15</v>
      </c>
      <c r="D12" s="2"/>
      <c r="E12" s="2" t="s">
        <v>25</v>
      </c>
      <c r="H12" t="s">
        <v>10</v>
      </c>
      <c r="I12" t="s">
        <v>49</v>
      </c>
      <c r="J12" t="s">
        <v>44</v>
      </c>
      <c r="K12" t="s">
        <v>26</v>
      </c>
    </row>
    <row r="13" spans="1:11" x14ac:dyDescent="0.2">
      <c r="A13" t="s">
        <v>27</v>
      </c>
      <c r="B13">
        <v>20</v>
      </c>
      <c r="C13">
        <v>0.5</v>
      </c>
      <c r="E13">
        <v>4.3174999999999998E-2</v>
      </c>
      <c r="H13" t="s">
        <v>28</v>
      </c>
      <c r="I13" t="s">
        <v>48</v>
      </c>
      <c r="J13" t="s">
        <v>43</v>
      </c>
      <c r="K13" t="s">
        <v>29</v>
      </c>
    </row>
    <row r="14" spans="1:11" x14ac:dyDescent="0.2">
      <c r="A14" t="s">
        <v>52</v>
      </c>
      <c r="B14">
        <v>1000</v>
      </c>
      <c r="C14">
        <v>0.5</v>
      </c>
      <c r="E14">
        <f>(0.01/(24*3600))*1000000</f>
        <v>0.11574074074074074</v>
      </c>
      <c r="H14" t="s">
        <v>40</v>
      </c>
      <c r="I14" t="s">
        <v>49</v>
      </c>
      <c r="J14" t="s">
        <v>43</v>
      </c>
      <c r="K14" t="s">
        <v>51</v>
      </c>
    </row>
    <row r="15" spans="1:11" x14ac:dyDescent="0.2">
      <c r="A15" t="s">
        <v>52</v>
      </c>
      <c r="B15">
        <v>500</v>
      </c>
      <c r="C15">
        <v>0.5</v>
      </c>
      <c r="E15">
        <f t="shared" ref="E15:E17" si="0">(0.01/(24*3600))*1000000</f>
        <v>0.11574074074074074</v>
      </c>
      <c r="H15" t="s">
        <v>40</v>
      </c>
      <c r="I15" t="s">
        <v>49</v>
      </c>
      <c r="J15" t="s">
        <v>43</v>
      </c>
      <c r="K15" t="s">
        <v>51</v>
      </c>
    </row>
    <row r="16" spans="1:11" x14ac:dyDescent="0.2">
      <c r="A16" t="s">
        <v>52</v>
      </c>
      <c r="B16">
        <v>250</v>
      </c>
      <c r="C16">
        <v>0.5</v>
      </c>
      <c r="E16">
        <f t="shared" si="0"/>
        <v>0.11574074074074074</v>
      </c>
      <c r="H16" t="s">
        <v>40</v>
      </c>
      <c r="I16" t="s">
        <v>49</v>
      </c>
      <c r="J16" t="s">
        <v>43</v>
      </c>
      <c r="K16" t="s">
        <v>51</v>
      </c>
    </row>
    <row r="17" spans="1:11" x14ac:dyDescent="0.2">
      <c r="A17" t="s">
        <v>52</v>
      </c>
      <c r="B17">
        <v>130</v>
      </c>
      <c r="C17">
        <v>0.5</v>
      </c>
      <c r="E17">
        <f t="shared" si="0"/>
        <v>0.11574074074074074</v>
      </c>
      <c r="H17" t="s">
        <v>40</v>
      </c>
      <c r="I17" t="s">
        <v>49</v>
      </c>
      <c r="J17" t="s">
        <v>43</v>
      </c>
      <c r="K17" t="s">
        <v>51</v>
      </c>
    </row>
    <row r="18" spans="1:11" x14ac:dyDescent="0.2">
      <c r="A18" t="s">
        <v>52</v>
      </c>
      <c r="B18">
        <v>1000</v>
      </c>
      <c r="E18" s="3">
        <f>(0.0005/(24*3600))*1000000</f>
        <v>5.7870370370370367E-3</v>
      </c>
      <c r="H18" t="s">
        <v>40</v>
      </c>
      <c r="I18" t="s">
        <v>49</v>
      </c>
      <c r="J18" t="s">
        <v>43</v>
      </c>
      <c r="K18" t="s">
        <v>51</v>
      </c>
    </row>
    <row r="19" spans="1:11" x14ac:dyDescent="0.2">
      <c r="A19" t="s">
        <v>52</v>
      </c>
      <c r="B19">
        <v>1000</v>
      </c>
      <c r="E19" s="3">
        <f>(0.001/(24*3600))*1000000</f>
        <v>1.1574074074074073E-2</v>
      </c>
      <c r="H19" t="s">
        <v>40</v>
      </c>
      <c r="I19" t="s">
        <v>49</v>
      </c>
      <c r="J19" t="s">
        <v>43</v>
      </c>
      <c r="K19" t="s">
        <v>51</v>
      </c>
    </row>
    <row r="20" spans="1:11" x14ac:dyDescent="0.2">
      <c r="A20" t="s">
        <v>52</v>
      </c>
      <c r="B20">
        <v>1000</v>
      </c>
      <c r="E20" s="3">
        <f>(0.005/(24*3600))*1000000</f>
        <v>5.7870370370370371E-2</v>
      </c>
      <c r="H20" t="s">
        <v>40</v>
      </c>
      <c r="I20" t="s">
        <v>49</v>
      </c>
      <c r="J20" t="s">
        <v>43</v>
      </c>
      <c r="K20" t="s">
        <v>51</v>
      </c>
    </row>
    <row r="21" spans="1:11" x14ac:dyDescent="0.2">
      <c r="A21" t="s">
        <v>52</v>
      </c>
      <c r="B21">
        <v>1000</v>
      </c>
      <c r="E21" s="3">
        <f>(0.05/(24*3600))*1000000</f>
        <v>0.57870370370370372</v>
      </c>
      <c r="H21" t="s">
        <v>40</v>
      </c>
      <c r="I21" t="s">
        <v>49</v>
      </c>
      <c r="J21" t="s">
        <v>43</v>
      </c>
      <c r="K21" t="s">
        <v>51</v>
      </c>
    </row>
    <row r="22" spans="1:11" x14ac:dyDescent="0.2">
      <c r="A22" t="s">
        <v>30</v>
      </c>
      <c r="B22">
        <v>200</v>
      </c>
      <c r="C22" s="5" t="s">
        <v>31</v>
      </c>
      <c r="E22">
        <v>0.23</v>
      </c>
      <c r="H22" t="s">
        <v>40</v>
      </c>
      <c r="I22" t="s">
        <v>49</v>
      </c>
      <c r="J22" t="s">
        <v>43</v>
      </c>
      <c r="K22" t="s">
        <v>32</v>
      </c>
    </row>
    <row r="23" spans="1:11" x14ac:dyDescent="0.2">
      <c r="A23" t="s">
        <v>30</v>
      </c>
      <c r="B23">
        <v>500</v>
      </c>
      <c r="C23" s="5" t="s">
        <v>31</v>
      </c>
      <c r="E23">
        <v>0.23</v>
      </c>
      <c r="H23" t="s">
        <v>40</v>
      </c>
      <c r="I23" t="s">
        <v>49</v>
      </c>
      <c r="J23" t="s">
        <v>43</v>
      </c>
      <c r="K23" t="s">
        <v>32</v>
      </c>
    </row>
    <row r="24" spans="1:11" x14ac:dyDescent="0.2">
      <c r="A24" t="s">
        <v>30</v>
      </c>
      <c r="B24">
        <v>1000</v>
      </c>
      <c r="C24" s="5" t="s">
        <v>31</v>
      </c>
      <c r="E24">
        <v>0.23</v>
      </c>
      <c r="H24" t="s">
        <v>40</v>
      </c>
      <c r="I24" t="s">
        <v>49</v>
      </c>
      <c r="J24" t="s">
        <v>43</v>
      </c>
      <c r="K24" t="s">
        <v>32</v>
      </c>
    </row>
    <row r="25" spans="1:11" x14ac:dyDescent="0.2">
      <c r="A25" t="s">
        <v>33</v>
      </c>
      <c r="B25">
        <v>200</v>
      </c>
      <c r="C25" s="5" t="s">
        <v>40</v>
      </c>
      <c r="E25" s="3">
        <v>100000</v>
      </c>
      <c r="H25" t="s">
        <v>40</v>
      </c>
      <c r="I25" t="s">
        <v>49</v>
      </c>
      <c r="J25" t="s">
        <v>44</v>
      </c>
      <c r="K25" t="s">
        <v>32</v>
      </c>
    </row>
    <row r="26" spans="1:11" x14ac:dyDescent="0.2">
      <c r="A26" t="s">
        <v>34</v>
      </c>
      <c r="B26">
        <v>1000</v>
      </c>
      <c r="C26" s="5" t="s">
        <v>40</v>
      </c>
      <c r="E26">
        <v>0.115</v>
      </c>
      <c r="H26" t="s">
        <v>40</v>
      </c>
      <c r="I26" t="s">
        <v>49</v>
      </c>
      <c r="J26" t="s">
        <v>43</v>
      </c>
      <c r="K26" t="s">
        <v>35</v>
      </c>
    </row>
  </sheetData>
  <phoneticPr fontId="3" type="noConversion"/>
  <hyperlinks>
    <hyperlink ref="A7" r:id="rId1" xr:uid="{CEFA7EB0-6B2D-244C-B1C1-B9D5325C2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2021-01-12T00:18:51Z</dcterms:created>
  <dcterms:modified xsi:type="dcterms:W3CDTF">2022-03-12T00:04:42Z</dcterms:modified>
</cp:coreProperties>
</file>