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LP Field Definitions" sheetId="1" r:id="rId4"/>
    <sheet state="visible" name="CHI TLP Payload Definitions" sheetId="2" r:id="rId5"/>
  </sheets>
  <definedNames>
    <definedName name="CHI_REQ_FIELDS">'TLP Field Definitions'!$A$7:$A$26</definedName>
    <definedName name="CHI_RSP_PAYLOAD">'CHI TLP Payload Definitions'!$A$44:$C$58</definedName>
    <definedName name="TLP_HDR_FIELDS">'TLP Field Definitions'!$A$2:$A$4</definedName>
    <definedName name="CHI_SNP_FIELDS">'TLP Field Definitions'!$A$42:$A$51</definedName>
    <definedName name="CHI_RSP_FIELD_WIDTH">'TLP Field Definitions'!$B$29:$B$39</definedName>
    <definedName name="CHI_RSP_FIELDS">'TLP Field Definitions'!$A$29:$A$39</definedName>
    <definedName name="CHI_DAT_FIELDS">'TLP Field Definitions'!$A$54:$A$70</definedName>
    <definedName name="CHI_REQ_FIELD_WIDTH">'TLP Field Definitions'!$B$7:$B$26</definedName>
    <definedName name="CHI_SNP_FIELD_WIDTH">'TLP Field Definitions'!$B$42:$B$51</definedName>
    <definedName name="CHI_DAT_FIELD_WIDTH">'TLP Field Definitions'!$B$54:$B$70</definedName>
    <definedName name="CHI_REQFLIT_PAYLOAD">'CHI TLP Payload Definitions'!$A$1:$C$25</definedName>
    <definedName name="CHI_DAT256_PAYLOAD">'CHI TLP Payload Definitions'!$A$61:$C$82</definedName>
    <definedName name="CHI_SNPFLIT_PAYLOAD">'CHI TLP Payload Definitions'!$A$28:$C$41</definedName>
    <definedName name="TLP_HDR_FIELD_WIDTH">'TLP Field Definitions'!$B$2:$B$4</definedName>
  </definedNames>
  <calcPr/>
</workbook>
</file>

<file path=xl/sharedStrings.xml><?xml version="1.0" encoding="utf-8"?>
<sst xmlns="http://schemas.openxmlformats.org/spreadsheetml/2006/main" count="155" uniqueCount="64">
  <si>
    <t>TLP Header</t>
  </si>
  <si>
    <t>Width</t>
  </si>
  <si>
    <t>Type</t>
  </si>
  <si>
    <t>Reserved</t>
  </si>
  <si>
    <t>Aux</t>
  </si>
  <si>
    <t>REQ</t>
  </si>
  <si>
    <t>QoS</t>
  </si>
  <si>
    <t>NodeID</t>
  </si>
  <si>
    <t>TxnID</t>
  </si>
  <si>
    <t>Endian</t>
  </si>
  <si>
    <t>Opcode</t>
  </si>
  <si>
    <t>Size</t>
  </si>
  <si>
    <t>Addr</t>
  </si>
  <si>
    <t>NS</t>
  </si>
  <si>
    <t>LikelyShared</t>
  </si>
  <si>
    <t>AllowRetry</t>
  </si>
  <si>
    <t>Order</t>
  </si>
  <si>
    <t>PCrdType</t>
  </si>
  <si>
    <t>MemAttr</t>
  </si>
  <si>
    <t>SnpAttr</t>
  </si>
  <si>
    <t>LPID</t>
  </si>
  <si>
    <t>Excl</t>
  </si>
  <si>
    <t>ExpCompAck</t>
  </si>
  <si>
    <t>TagOp</t>
  </si>
  <si>
    <t>TraceTag</t>
  </si>
  <si>
    <t>MPAM</t>
  </si>
  <si>
    <t>RSP</t>
  </si>
  <si>
    <t>RespErr</t>
  </si>
  <si>
    <t>Resp</t>
  </si>
  <si>
    <t>FwdState</t>
  </si>
  <si>
    <t>CBusy</t>
  </si>
  <si>
    <t>SNP</t>
  </si>
  <si>
    <t>DoNotGoToSD</t>
  </si>
  <si>
    <t>RetToSrc</t>
  </si>
  <si>
    <t>DAT</t>
  </si>
  <si>
    <t>DataSource</t>
  </si>
  <si>
    <t>CCID</t>
  </si>
  <si>
    <t>DataID</t>
  </si>
  <si>
    <t>Tag</t>
  </si>
  <si>
    <t>TU</t>
  </si>
  <si>
    <t>BE</t>
  </si>
  <si>
    <t>Data</t>
  </si>
  <si>
    <t>Poison</t>
  </si>
  <si>
    <t>REQFLIT</t>
  </si>
  <si>
    <t>Field</t>
  </si>
  <si>
    <t>Bits</t>
  </si>
  <si>
    <t>Excl
SnoopMe</t>
  </si>
  <si>
    <t>{0b000, LPID[4:0]}
PGroupID[7:0]
StashGroupID[7:0]
TagGroupID[7:0]</t>
  </si>
  <si>
    <t>SnpAttr
DoDWT</t>
  </si>
  <si>
    <t>ReturnTxnID
{0b0000, StashLPIDValid, StashLPID[4:0]}</t>
  </si>
  <si>
    <t>StashNIDValid
Endian
Deep</t>
  </si>
  <si>
    <t>ReturnNID
StashNID
{0b0000, SLCRepHint[6:0]}</t>
  </si>
  <si>
    <t>SrcID</t>
  </si>
  <si>
    <t>TgtID</t>
  </si>
  <si>
    <t>SNPFLIT</t>
  </si>
  <si>
    <t>FwdTxnID[9:0]
{0b0000, StashLPIDValid, StashLPID[4:0]}
{0b00, VMIDExt[7:0]}</t>
  </si>
  <si>
    <t>FwdNID</t>
  </si>
  <si>
    <t>RSPFLIT</t>
  </si>
  <si>
    <t>DBID[11:0]
{0b0000, PGroupID[7:0]}
{0b0000, StashGroupID[7:0]}
{0b0000, TagGroupID[7:0]}</t>
  </si>
  <si>
    <t>FwdState[2:0]
DataPull[2:0]</t>
  </si>
  <si>
    <t>DATFLIT256</t>
  </si>
  <si>
    <t>DBID[11:0]</t>
  </si>
  <si>
    <t>{0b0, FwdState}
{0b0, DataPull}
DataSource[3:0]</t>
  </si>
  <si>
    <t>HomeNID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</si>
</sst>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6.0</v>
      </c>
    </row>
    <row r="3">
      <c r="A3" s="2" t="s">
        <v>3</v>
      </c>
      <c r="B3" s="2">
        <v>1.0</v>
      </c>
    </row>
    <row r="4">
      <c r="A4" s="2" t="s">
        <v>4</v>
      </c>
      <c r="B4" s="2">
        <v>5.0</v>
      </c>
    </row>
    <row r="5">
      <c r="A5" s="2"/>
      <c r="B5" s="2"/>
    </row>
    <row r="6">
      <c r="A6" s="1" t="s">
        <v>5</v>
      </c>
      <c r="B6" s="1" t="s">
        <v>1</v>
      </c>
    </row>
    <row r="7">
      <c r="A7" s="2" t="s">
        <v>6</v>
      </c>
      <c r="B7" s="2">
        <v>4.0</v>
      </c>
    </row>
    <row r="8">
      <c r="A8" s="2" t="s">
        <v>7</v>
      </c>
      <c r="B8" s="2">
        <v>11.0</v>
      </c>
    </row>
    <row r="9">
      <c r="A9" s="2" t="s">
        <v>8</v>
      </c>
      <c r="B9" s="2">
        <v>12.0</v>
      </c>
    </row>
    <row r="10">
      <c r="A10" s="2" t="s">
        <v>9</v>
      </c>
      <c r="B10" s="2">
        <v>1.0</v>
      </c>
    </row>
    <row r="11">
      <c r="A11" s="2" t="s">
        <v>10</v>
      </c>
      <c r="B11" s="2">
        <v>7.0</v>
      </c>
    </row>
    <row r="12">
      <c r="A12" s="2" t="s">
        <v>11</v>
      </c>
      <c r="B12" s="2">
        <v>3.0</v>
      </c>
    </row>
    <row r="13">
      <c r="A13" s="2" t="s">
        <v>12</v>
      </c>
      <c r="B13" s="2">
        <v>52.0</v>
      </c>
    </row>
    <row r="14">
      <c r="A14" s="2" t="s">
        <v>13</v>
      </c>
      <c r="B14" s="2">
        <v>1.0</v>
      </c>
    </row>
    <row r="15">
      <c r="A15" s="2" t="s">
        <v>14</v>
      </c>
      <c r="B15" s="2">
        <v>1.0</v>
      </c>
    </row>
    <row r="16">
      <c r="A16" s="2" t="s">
        <v>15</v>
      </c>
      <c r="B16" s="2">
        <v>1.0</v>
      </c>
    </row>
    <row r="17">
      <c r="A17" s="2" t="s">
        <v>16</v>
      </c>
      <c r="B17" s="2">
        <v>2.0</v>
      </c>
    </row>
    <row r="18">
      <c r="A18" s="2" t="s">
        <v>17</v>
      </c>
      <c r="B18" s="2">
        <v>4.0</v>
      </c>
    </row>
    <row r="19">
      <c r="A19" s="2" t="s">
        <v>18</v>
      </c>
      <c r="B19" s="2">
        <v>4.0</v>
      </c>
    </row>
    <row r="20">
      <c r="A20" s="2" t="s">
        <v>19</v>
      </c>
      <c r="B20" s="2">
        <v>1.0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1.0</v>
      </c>
    </row>
    <row r="23">
      <c r="A23" s="2" t="s">
        <v>22</v>
      </c>
      <c r="B23" s="2">
        <v>1.0</v>
      </c>
    </row>
    <row r="24">
      <c r="A24" s="2" t="s">
        <v>23</v>
      </c>
      <c r="B24" s="2">
        <v>2.0</v>
      </c>
    </row>
    <row r="25">
      <c r="A25" s="2" t="s">
        <v>24</v>
      </c>
      <c r="B25" s="2">
        <v>1.0</v>
      </c>
    </row>
    <row r="26">
      <c r="A26" s="2" t="s">
        <v>25</v>
      </c>
      <c r="B26" s="2">
        <v>11.0</v>
      </c>
    </row>
    <row r="28">
      <c r="A28" s="1" t="s">
        <v>26</v>
      </c>
      <c r="B28" s="1" t="s">
        <v>1</v>
      </c>
    </row>
    <row r="29">
      <c r="A29" s="2" t="s">
        <v>6</v>
      </c>
      <c r="B29" s="3">
        <f t="array" ref="B29">INDEX(CHI_REQ_FIELD_WIDTH,MATCH(A29,CHI_REQ_FIELDS,0),1)</f>
        <v>4</v>
      </c>
    </row>
    <row r="30">
      <c r="A30" s="2" t="s">
        <v>7</v>
      </c>
      <c r="B30" s="3">
        <f t="array" ref="B30">INDEX(CHI_REQ_FIELD_WIDTH,MATCH(A30,CHI_REQ_FIELDS,0),1)</f>
        <v>11</v>
      </c>
    </row>
    <row r="31">
      <c r="A31" s="2" t="s">
        <v>8</v>
      </c>
      <c r="B31" s="3">
        <f t="array" ref="B31">INDEX(CHI_REQ_FIELD_WIDTH,MATCH(A31,CHI_REQ_FIELDS,0),1)</f>
        <v>12</v>
      </c>
    </row>
    <row r="32">
      <c r="A32" s="2" t="s">
        <v>10</v>
      </c>
      <c r="B32" s="2">
        <v>5.0</v>
      </c>
    </row>
    <row r="33">
      <c r="A33" s="2" t="s">
        <v>27</v>
      </c>
      <c r="B33" s="2">
        <v>2.0</v>
      </c>
    </row>
    <row r="34">
      <c r="A34" s="2" t="s">
        <v>28</v>
      </c>
      <c r="B34" s="2">
        <v>3.0</v>
      </c>
    </row>
    <row r="35">
      <c r="A35" s="2" t="s">
        <v>29</v>
      </c>
      <c r="B35" s="2">
        <v>3.0</v>
      </c>
    </row>
    <row r="36">
      <c r="A36" s="2" t="s">
        <v>30</v>
      </c>
      <c r="B36" s="2">
        <v>3.0</v>
      </c>
    </row>
    <row r="37">
      <c r="A37" s="2" t="s">
        <v>17</v>
      </c>
      <c r="B37" s="3">
        <f t="array" ref="B37">INDEX(CHI_REQ_FIELD_WIDTH,MATCH(A37,CHI_REQ_FIELDS,0),1)</f>
        <v>4</v>
      </c>
    </row>
    <row r="38">
      <c r="A38" s="2" t="s">
        <v>23</v>
      </c>
      <c r="B38" s="3">
        <f t="array" ref="B38">INDEX(CHI_REQ_FIELD_WIDTH,MATCH(A38,CHI_REQ_FIELDS,0),1)</f>
        <v>2</v>
      </c>
    </row>
    <row r="39">
      <c r="A39" s="2" t="s">
        <v>24</v>
      </c>
      <c r="B39" s="3">
        <f t="array" ref="B39">INDEX(CHI_REQ_FIELD_WIDTH,MATCH(A39,CHI_REQ_FIELDS,0),1)</f>
        <v>1</v>
      </c>
    </row>
    <row r="41">
      <c r="A41" s="1" t="s">
        <v>31</v>
      </c>
      <c r="B41" s="1" t="s">
        <v>1</v>
      </c>
    </row>
    <row r="42">
      <c r="A42" s="2" t="s">
        <v>6</v>
      </c>
      <c r="B42" s="3">
        <f t="array" ref="B42">INDEX(CHI_REQ_FIELD_WIDTH,MATCH(A42,CHI_REQ_FIELDS,0),1)</f>
        <v>4</v>
      </c>
    </row>
    <row r="43">
      <c r="A43" s="2" t="s">
        <v>7</v>
      </c>
      <c r="B43" s="3">
        <f t="array" ref="B43">INDEX(CHI_REQ_FIELD_WIDTH,MATCH(A43,CHI_REQ_FIELDS,0),1)</f>
        <v>11</v>
      </c>
    </row>
    <row r="44">
      <c r="A44" s="2" t="s">
        <v>8</v>
      </c>
      <c r="B44" s="3">
        <f t="array" ref="B44">INDEX(CHI_REQ_FIELD_WIDTH,MATCH(A44,CHI_REQ_FIELDS,0),1)</f>
        <v>12</v>
      </c>
    </row>
    <row r="45">
      <c r="A45" s="2" t="s">
        <v>10</v>
      </c>
      <c r="B45" s="2">
        <v>5.0</v>
      </c>
    </row>
    <row r="46">
      <c r="A46" s="2" t="s">
        <v>12</v>
      </c>
      <c r="B46" s="3">
        <f t="array" ref="B46">INDEX(CHI_REQ_FIELD_WIDTH,MATCH(A46,CHI_REQ_FIELDS,0),1)-3</f>
        <v>49</v>
      </c>
    </row>
    <row r="47">
      <c r="A47" s="2" t="s">
        <v>13</v>
      </c>
      <c r="B47" s="3">
        <f t="array" ref="B47">INDEX(CHI_REQ_FIELD_WIDTH,MATCH(A47,CHI_REQ_FIELDS,0),1)</f>
        <v>1</v>
      </c>
    </row>
    <row r="48">
      <c r="A48" s="2" t="s">
        <v>32</v>
      </c>
      <c r="B48" s="2">
        <v>1.0</v>
      </c>
    </row>
    <row r="49">
      <c r="A49" s="2" t="s">
        <v>33</v>
      </c>
      <c r="B49" s="2">
        <v>1.0</v>
      </c>
    </row>
    <row r="50">
      <c r="A50" s="2" t="s">
        <v>24</v>
      </c>
      <c r="B50" s="3">
        <f t="array" ref="B50">INDEX(CHI_REQ_FIELD_WIDTH,MATCH(A50,CHI_REQ_FIELDS,0),1)</f>
        <v>1</v>
      </c>
    </row>
    <row r="51">
      <c r="A51" s="2" t="s">
        <v>25</v>
      </c>
      <c r="B51" s="3">
        <f t="array" ref="B51">INDEX(CHI_REQ_FIELD_WIDTH,MATCH(A51,CHI_REQ_FIELDS,0),1)</f>
        <v>11</v>
      </c>
    </row>
    <row r="53">
      <c r="A53" s="1" t="s">
        <v>34</v>
      </c>
      <c r="B53" s="1" t="s">
        <v>1</v>
      </c>
    </row>
    <row r="54">
      <c r="A54" s="2" t="s">
        <v>6</v>
      </c>
      <c r="B54" s="3">
        <f t="array" ref="B54">INDEX(CHI_REQ_FIELD_WIDTH,MATCH(A54,CHI_REQ_FIELDS,0),1)</f>
        <v>4</v>
      </c>
    </row>
    <row r="55">
      <c r="A55" s="2" t="s">
        <v>7</v>
      </c>
      <c r="B55" s="3">
        <f t="array" ref="B55">INDEX(CHI_REQ_FIELD_WIDTH,MATCH(A55,CHI_REQ_FIELDS,0),1)</f>
        <v>11</v>
      </c>
    </row>
    <row r="56">
      <c r="A56" s="2" t="s">
        <v>8</v>
      </c>
      <c r="B56" s="3">
        <f t="array" ref="B56">INDEX(CHI_REQ_FIELD_WIDTH,MATCH(A56,CHI_REQ_FIELDS,0),1)</f>
        <v>12</v>
      </c>
    </row>
    <row r="57">
      <c r="A57" s="2" t="s">
        <v>10</v>
      </c>
      <c r="B57" s="2">
        <v>4.0</v>
      </c>
    </row>
    <row r="58">
      <c r="A58" s="2" t="s">
        <v>27</v>
      </c>
      <c r="B58" s="3">
        <f t="array" ref="B58">INDEX(CHI_RSP_FIELD_WIDTH,MATCH(A58,CHI_RSP_FIELDS,0),1)</f>
        <v>2</v>
      </c>
    </row>
    <row r="59">
      <c r="A59" s="2" t="s">
        <v>28</v>
      </c>
      <c r="B59" s="3">
        <f t="array" ref="B59">INDEX(CHI_RSP_FIELD_WIDTH,MATCH(A59,CHI_RSP_FIELDS,0),1)</f>
        <v>3</v>
      </c>
    </row>
    <row r="60">
      <c r="A60" s="2" t="s">
        <v>35</v>
      </c>
      <c r="B60" s="2">
        <v>4.0</v>
      </c>
    </row>
    <row r="61">
      <c r="A61" s="2" t="s">
        <v>30</v>
      </c>
      <c r="B61" s="3">
        <f t="array" ref="B61">INDEX(CHI_RSP_FIELD_WIDTH,MATCH(A61,CHI_RSP_FIELDS,0),1)</f>
        <v>3</v>
      </c>
    </row>
    <row r="62">
      <c r="A62" s="2" t="s">
        <v>36</v>
      </c>
      <c r="B62" s="2">
        <v>2.0</v>
      </c>
    </row>
    <row r="63">
      <c r="A63" s="2" t="s">
        <v>37</v>
      </c>
      <c r="B63" s="2">
        <v>2.0</v>
      </c>
    </row>
    <row r="64">
      <c r="A64" s="2" t="s">
        <v>23</v>
      </c>
      <c r="B64" s="2">
        <v>2.0</v>
      </c>
    </row>
    <row r="65">
      <c r="A65" s="2" t="s">
        <v>38</v>
      </c>
      <c r="B65" s="2">
        <v>8.0</v>
      </c>
    </row>
    <row r="66">
      <c r="A66" s="2" t="s">
        <v>39</v>
      </c>
      <c r="B66" s="2">
        <v>2.0</v>
      </c>
    </row>
    <row r="67">
      <c r="A67" s="2" t="s">
        <v>24</v>
      </c>
      <c r="B67" s="2">
        <v>1.0</v>
      </c>
    </row>
    <row r="68">
      <c r="A68" s="2" t="s">
        <v>40</v>
      </c>
      <c r="B68" s="2">
        <v>32.0</v>
      </c>
    </row>
    <row r="69">
      <c r="A69" s="2" t="s">
        <v>41</v>
      </c>
      <c r="B69" s="2">
        <v>256.0</v>
      </c>
    </row>
    <row r="70">
      <c r="A70" s="2" t="s">
        <v>42</v>
      </c>
      <c r="B70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</row>
    <row r="2">
      <c r="A2" s="1" t="s">
        <v>44</v>
      </c>
      <c r="B2" s="4" t="s">
        <v>1</v>
      </c>
      <c r="C2" s="4" t="s">
        <v>45</v>
      </c>
      <c r="D2" s="3">
        <f t="shared" ref="D2:D24" si="1">D3+B3</f>
        <v>162</v>
      </c>
    </row>
    <row r="3">
      <c r="A3" s="5" t="s">
        <v>25</v>
      </c>
      <c r="B3" s="6">
        <f t="array" ref="B3">INDEX(CHI_REQ_FIELD_WIDTH,MATCH(A3,CHI_REQ_FIELDS,0),1)</f>
        <v>11</v>
      </c>
      <c r="C3" s="6" t="str">
        <f t="shared" ref="C3:C25" si="2">"["&amp;(D2-1)&amp;IF(B3&gt;1,":"&amp;D3,"")&amp;"]"</f>
        <v>[161:151]</v>
      </c>
      <c r="D3" s="3">
        <f t="shared" si="1"/>
        <v>151</v>
      </c>
    </row>
    <row r="4">
      <c r="A4" s="7" t="s">
        <v>24</v>
      </c>
      <c r="B4" s="6">
        <f t="array" ref="B4">INDEX(CHI_REQ_FIELD_WIDTH,MATCH(A4,CHI_REQ_FIELDS,0),1)</f>
        <v>1</v>
      </c>
      <c r="C4" s="6" t="str">
        <f t="shared" si="2"/>
        <v>[150]</v>
      </c>
      <c r="D4" s="3">
        <f t="shared" si="1"/>
        <v>150</v>
      </c>
    </row>
    <row r="5">
      <c r="A5" s="5" t="s">
        <v>23</v>
      </c>
      <c r="B5" s="6">
        <f t="array" ref="B5">INDEX(CHI_REQ_FIELD_WIDTH,MATCH(A5,CHI_REQ_FIELDS,0),1)</f>
        <v>2</v>
      </c>
      <c r="C5" s="6" t="str">
        <f t="shared" si="2"/>
        <v>[149:148]</v>
      </c>
      <c r="D5" s="3">
        <f t="shared" si="1"/>
        <v>148</v>
      </c>
    </row>
    <row r="6">
      <c r="A6" s="7" t="s">
        <v>22</v>
      </c>
      <c r="B6" s="6">
        <f t="array" ref="B6">INDEX(CHI_REQ_FIELD_WIDTH,MATCH(A6,CHI_REQ_FIELDS,0),1)</f>
        <v>1</v>
      </c>
      <c r="C6" s="6" t="str">
        <f t="shared" si="2"/>
        <v>[147]</v>
      </c>
      <c r="D6" s="3">
        <f t="shared" si="1"/>
        <v>147</v>
      </c>
    </row>
    <row r="7">
      <c r="A7" s="7" t="s">
        <v>46</v>
      </c>
      <c r="B7" s="6">
        <f t="array" ref="B7">INDEX(CHI_REQ_FIELD_WIDTH,MATCH("Excl",CHI_REQ_FIELDS,0),1)</f>
        <v>1</v>
      </c>
      <c r="C7" s="6" t="str">
        <f t="shared" si="2"/>
        <v>[146]</v>
      </c>
      <c r="D7" s="3">
        <f t="shared" si="1"/>
        <v>146</v>
      </c>
    </row>
    <row r="8">
      <c r="A8" s="5" t="s">
        <v>47</v>
      </c>
      <c r="B8" s="6">
        <f t="array" ref="B8">INDEX(CHI_REQ_FIELD_WIDTH,MATCH("LPID",CHI_REQ_FIELDS,0),1)</f>
        <v>8</v>
      </c>
      <c r="C8" s="6" t="str">
        <f t="shared" si="2"/>
        <v>[145:138]</v>
      </c>
      <c r="D8" s="3">
        <f t="shared" si="1"/>
        <v>138</v>
      </c>
    </row>
    <row r="9">
      <c r="A9" s="5" t="s">
        <v>48</v>
      </c>
      <c r="B9" s="6">
        <f t="array" ref="B9">INDEX(CHI_REQ_FIELD_WIDTH,MATCH("SnpAttr",CHI_REQ_FIELDS,0),1)</f>
        <v>1</v>
      </c>
      <c r="C9" s="6" t="str">
        <f t="shared" si="2"/>
        <v>[137]</v>
      </c>
      <c r="D9" s="3">
        <f t="shared" si="1"/>
        <v>137</v>
      </c>
    </row>
    <row r="10">
      <c r="A10" s="7" t="s">
        <v>18</v>
      </c>
      <c r="B10" s="6">
        <f t="array" ref="B10">INDEX(CHI_REQ_FIELD_WIDTH,MATCH(A10,CHI_REQ_FIELDS,0),1)</f>
        <v>4</v>
      </c>
      <c r="C10" s="6" t="str">
        <f t="shared" si="2"/>
        <v>[136:133]</v>
      </c>
      <c r="D10" s="3">
        <f t="shared" si="1"/>
        <v>133</v>
      </c>
    </row>
    <row r="11">
      <c r="A11" s="7" t="s">
        <v>17</v>
      </c>
      <c r="B11" s="6">
        <f t="array" ref="B11">INDEX(CHI_REQ_FIELD_WIDTH,MATCH(A11,CHI_REQ_FIELDS,0),1)</f>
        <v>4</v>
      </c>
      <c r="C11" s="6" t="str">
        <f t="shared" si="2"/>
        <v>[132:129]</v>
      </c>
      <c r="D11" s="3">
        <f t="shared" si="1"/>
        <v>129</v>
      </c>
    </row>
    <row r="12">
      <c r="A12" s="7" t="s">
        <v>16</v>
      </c>
      <c r="B12" s="6">
        <f t="array" ref="B12">INDEX(CHI_REQ_FIELD_WIDTH,MATCH(A12,CHI_REQ_FIELDS,0),1)</f>
        <v>2</v>
      </c>
      <c r="C12" s="6" t="str">
        <f t="shared" si="2"/>
        <v>[128:127]</v>
      </c>
      <c r="D12" s="3">
        <f t="shared" si="1"/>
        <v>127</v>
      </c>
    </row>
    <row r="13">
      <c r="A13" s="7" t="s">
        <v>15</v>
      </c>
      <c r="B13" s="6">
        <f t="array" ref="B13">INDEX(CHI_REQ_FIELD_WIDTH,MATCH(A13,CHI_REQ_FIELDS,0),1)</f>
        <v>1</v>
      </c>
      <c r="C13" s="6" t="str">
        <f t="shared" si="2"/>
        <v>[126]</v>
      </c>
      <c r="D13" s="3">
        <f t="shared" si="1"/>
        <v>126</v>
      </c>
    </row>
    <row r="14">
      <c r="A14" s="7" t="s">
        <v>14</v>
      </c>
      <c r="B14" s="6">
        <f t="array" ref="B14">INDEX(CHI_REQ_FIELD_WIDTH,MATCH(A14,CHI_REQ_FIELDS,0),1)</f>
        <v>1</v>
      </c>
      <c r="C14" s="6" t="str">
        <f t="shared" si="2"/>
        <v>[125]</v>
      </c>
      <c r="D14" s="3">
        <f t="shared" si="1"/>
        <v>125</v>
      </c>
    </row>
    <row r="15">
      <c r="A15" s="7" t="s">
        <v>13</v>
      </c>
      <c r="B15" s="6">
        <f t="array" ref="B15">INDEX(CHI_REQ_FIELD_WIDTH,MATCH(A15,CHI_REQ_FIELDS,0),1)</f>
        <v>1</v>
      </c>
      <c r="C15" s="6" t="str">
        <f t="shared" si="2"/>
        <v>[124]</v>
      </c>
      <c r="D15" s="3">
        <f t="shared" si="1"/>
        <v>124</v>
      </c>
    </row>
    <row r="16">
      <c r="A16" s="7" t="s">
        <v>12</v>
      </c>
      <c r="B16" s="6">
        <f t="array" ref="B16">INDEX(CHI_REQ_FIELD_WIDTH,MATCH(A16,CHI_REQ_FIELDS,0),1)</f>
        <v>52</v>
      </c>
      <c r="C16" s="6" t="str">
        <f t="shared" si="2"/>
        <v>[123:72]</v>
      </c>
      <c r="D16" s="3">
        <f t="shared" si="1"/>
        <v>72</v>
      </c>
    </row>
    <row r="17">
      <c r="A17" s="7" t="s">
        <v>11</v>
      </c>
      <c r="B17" s="6">
        <f t="array" ref="B17">INDEX(CHI_REQ_FIELD_WIDTH,MATCH(A17,CHI_REQ_FIELDS,0),1)</f>
        <v>3</v>
      </c>
      <c r="C17" s="6" t="str">
        <f t="shared" si="2"/>
        <v>[71:69]</v>
      </c>
      <c r="D17" s="3">
        <f t="shared" si="1"/>
        <v>69</v>
      </c>
    </row>
    <row r="18">
      <c r="A18" s="7" t="s">
        <v>10</v>
      </c>
      <c r="B18" s="6">
        <f t="array" ref="B18">INDEX(CHI_REQ_FIELD_WIDTH,MATCH(A18,CHI_REQ_FIELDS,0),1)</f>
        <v>7</v>
      </c>
      <c r="C18" s="6" t="str">
        <f t="shared" si="2"/>
        <v>[68:62]</v>
      </c>
      <c r="D18" s="3">
        <f t="shared" si="1"/>
        <v>62</v>
      </c>
    </row>
    <row r="19">
      <c r="A19" s="5" t="s">
        <v>49</v>
      </c>
      <c r="B19" s="6">
        <f t="array" ref="B19">INDEX(CHI_REQ_FIELD_WIDTH,MATCH("TxnID",CHI_REQ_FIELDS,0),1)</f>
        <v>12</v>
      </c>
      <c r="C19" s="6" t="str">
        <f t="shared" si="2"/>
        <v>[61:50]</v>
      </c>
      <c r="D19" s="3">
        <f t="shared" si="1"/>
        <v>50</v>
      </c>
    </row>
    <row r="20">
      <c r="A20" s="7" t="s">
        <v>50</v>
      </c>
      <c r="B20" s="6">
        <f t="array" ref="B20">INDEX(CHI_REQ_FIELD_WIDTH,MATCH("Endian",CHI_REQ_FIELDS,0),1)</f>
        <v>1</v>
      </c>
      <c r="C20" s="6" t="str">
        <f t="shared" si="2"/>
        <v>[49]</v>
      </c>
      <c r="D20" s="3">
        <f t="shared" si="1"/>
        <v>49</v>
      </c>
    </row>
    <row r="21">
      <c r="A21" s="5" t="s">
        <v>51</v>
      </c>
      <c r="B21" s="6">
        <f t="array" ref="B21">INDEX(CHI_REQ_FIELD_WIDTH,MATCH("NodeID",CHI_REQ_FIELDS,0),1)</f>
        <v>11</v>
      </c>
      <c r="C21" s="6" t="str">
        <f t="shared" si="2"/>
        <v>[48:38]</v>
      </c>
      <c r="D21" s="3">
        <f t="shared" si="1"/>
        <v>38</v>
      </c>
    </row>
    <row r="22">
      <c r="A22" s="7" t="s">
        <v>8</v>
      </c>
      <c r="B22" s="6">
        <f t="array" ref="B22">INDEX(CHI_REQ_FIELD_WIDTH,MATCH(A22,CHI_REQ_FIELDS,0),1)</f>
        <v>12</v>
      </c>
      <c r="C22" s="6" t="str">
        <f t="shared" si="2"/>
        <v>[37:26]</v>
      </c>
      <c r="D22" s="3">
        <f t="shared" si="1"/>
        <v>26</v>
      </c>
    </row>
    <row r="23">
      <c r="A23" s="7" t="s">
        <v>52</v>
      </c>
      <c r="B23" s="6">
        <f t="array" ref="B23">INDEX(CHI_REQ_FIELD_WIDTH,MATCH("NodeID",CHI_REQ_FIELDS,0),1)</f>
        <v>11</v>
      </c>
      <c r="C23" s="6" t="str">
        <f t="shared" si="2"/>
        <v>[25:15]</v>
      </c>
      <c r="D23" s="3">
        <f t="shared" si="1"/>
        <v>15</v>
      </c>
    </row>
    <row r="24">
      <c r="A24" s="7" t="s">
        <v>53</v>
      </c>
      <c r="B24" s="6">
        <f t="array" ref="B24">INDEX(CHI_REQ_FIELD_WIDTH,MATCH("NodeID",CHI_REQ_FIELDS,0),1)</f>
        <v>11</v>
      </c>
      <c r="C24" s="6" t="str">
        <f t="shared" si="2"/>
        <v>[14:4]</v>
      </c>
      <c r="D24" s="3">
        <f t="shared" si="1"/>
        <v>4</v>
      </c>
    </row>
    <row r="25">
      <c r="A25" s="7" t="s">
        <v>6</v>
      </c>
      <c r="B25" s="6">
        <f t="array" ref="B25">INDEX(CHI_REQ_FIELD_WIDTH,MATCH(A25,CHI_REQ_FIELDS,0),1)</f>
        <v>4</v>
      </c>
      <c r="C25" s="6" t="str">
        <f t="shared" si="2"/>
        <v>[3:0]</v>
      </c>
      <c r="D25" s="2">
        <v>0.0</v>
      </c>
    </row>
    <row r="28">
      <c r="A28" s="1" t="s">
        <v>54</v>
      </c>
    </row>
    <row r="29">
      <c r="A29" s="1" t="s">
        <v>44</v>
      </c>
      <c r="B29" s="4" t="s">
        <v>1</v>
      </c>
      <c r="C29" s="4" t="s">
        <v>45</v>
      </c>
      <c r="D29" s="3">
        <f t="shared" ref="D29:D40" si="3">D30+B30</f>
        <v>119</v>
      </c>
    </row>
    <row r="30">
      <c r="A30" s="5" t="s">
        <v>25</v>
      </c>
      <c r="B30" s="6">
        <f t="array" ref="B30">INDEX(CHI_SNP_FIELD_WIDTH,MATCH(A30,CHI_SNP_FIELDS,0),1)</f>
        <v>11</v>
      </c>
      <c r="C30" s="6" t="str">
        <f t="shared" ref="C30:C41" si="4">"["&amp;(D29-1)&amp;IF(B30&gt;1,":"&amp;D30,"")&amp;"]"</f>
        <v>[118:108]</v>
      </c>
      <c r="D30" s="3">
        <f t="shared" si="3"/>
        <v>108</v>
      </c>
    </row>
    <row r="31">
      <c r="A31" s="7" t="s">
        <v>24</v>
      </c>
      <c r="B31" s="6">
        <f t="array" ref="B31">INDEX(CHI_SNP_FIELD_WIDTH,MATCH(A31,CHI_SNP_FIELDS,0),1)</f>
        <v>1</v>
      </c>
      <c r="C31" s="6" t="str">
        <f t="shared" si="4"/>
        <v>[107]</v>
      </c>
      <c r="D31" s="3">
        <f t="shared" si="3"/>
        <v>107</v>
      </c>
    </row>
    <row r="32">
      <c r="A32" s="5" t="s">
        <v>33</v>
      </c>
      <c r="B32" s="6">
        <f t="array" ref="B32">INDEX(CHI_SNP_FIELD_WIDTH,MATCH(A32,CHI_SNP_FIELDS,0),1)</f>
        <v>1</v>
      </c>
      <c r="C32" s="6" t="str">
        <f t="shared" si="4"/>
        <v>[106]</v>
      </c>
      <c r="D32" s="3">
        <f t="shared" si="3"/>
        <v>106</v>
      </c>
    </row>
    <row r="33">
      <c r="A33" s="5" t="s">
        <v>32</v>
      </c>
      <c r="B33" s="6">
        <f t="array" ref="B33">INDEX(CHI_SNP_FIELD_WIDTH,MATCH(A33,CHI_SNP_FIELDS,0),1)</f>
        <v>1</v>
      </c>
      <c r="C33" s="6" t="str">
        <f t="shared" si="4"/>
        <v>[105]</v>
      </c>
      <c r="D33" s="3">
        <f t="shared" si="3"/>
        <v>105</v>
      </c>
    </row>
    <row r="34">
      <c r="A34" s="5" t="s">
        <v>13</v>
      </c>
      <c r="B34" s="6">
        <f t="array" ref="B34">INDEX(CHI_SNP_FIELD_WIDTH,MATCH(A34,CHI_SNP_FIELDS,0),1)</f>
        <v>1</v>
      </c>
      <c r="C34" s="6" t="str">
        <f t="shared" si="4"/>
        <v>[104]</v>
      </c>
      <c r="D34" s="3">
        <f t="shared" si="3"/>
        <v>104</v>
      </c>
    </row>
    <row r="35">
      <c r="A35" s="5" t="s">
        <v>12</v>
      </c>
      <c r="B35" s="6">
        <f t="array" ref="B35">INDEX(CHI_SNP_FIELD_WIDTH,MATCH(A35,CHI_SNP_FIELDS,0),1)</f>
        <v>49</v>
      </c>
      <c r="C35" s="6" t="str">
        <f t="shared" si="4"/>
        <v>[103:55]</v>
      </c>
      <c r="D35" s="3">
        <f t="shared" si="3"/>
        <v>55</v>
      </c>
    </row>
    <row r="36">
      <c r="A36" s="5" t="s">
        <v>10</v>
      </c>
      <c r="B36" s="6">
        <f t="array" ref="B36">INDEX(CHI_SNP_FIELD_WIDTH,MATCH(A36,CHI_SNP_FIELDS,0),1)</f>
        <v>5</v>
      </c>
      <c r="C36" s="6" t="str">
        <f t="shared" si="4"/>
        <v>[54:50]</v>
      </c>
      <c r="D36" s="3">
        <f t="shared" si="3"/>
        <v>50</v>
      </c>
    </row>
    <row r="37">
      <c r="A37" s="5" t="s">
        <v>55</v>
      </c>
      <c r="B37" s="6">
        <f t="array" ref="B37">INDEX(CHI_SNP_FIELD_WIDTH,MATCH("TxnID",CHI_SNP_FIELDS,0),1)</f>
        <v>12</v>
      </c>
      <c r="C37" s="6" t="str">
        <f t="shared" si="4"/>
        <v>[49:38]</v>
      </c>
      <c r="D37" s="3">
        <f t="shared" si="3"/>
        <v>38</v>
      </c>
    </row>
    <row r="38">
      <c r="A38" s="5" t="s">
        <v>56</v>
      </c>
      <c r="B38" s="6">
        <f t="array" ref="B38">INDEX(CHI_SNP_FIELD_WIDTH,MATCH("NodeID",CHI_SNP_FIELDS,0),1)</f>
        <v>11</v>
      </c>
      <c r="C38" s="6" t="str">
        <f t="shared" si="4"/>
        <v>[37:27]</v>
      </c>
      <c r="D38" s="3">
        <f t="shared" si="3"/>
        <v>27</v>
      </c>
    </row>
    <row r="39">
      <c r="A39" s="5" t="s">
        <v>8</v>
      </c>
      <c r="B39" s="6">
        <f t="array" ref="B39">INDEX(CHI_SNP_FIELD_WIDTH,MATCH(A39,CHI_SNP_FIELDS,0),1)</f>
        <v>12</v>
      </c>
      <c r="C39" s="6" t="str">
        <f t="shared" si="4"/>
        <v>[26:15]</v>
      </c>
      <c r="D39" s="3">
        <f t="shared" si="3"/>
        <v>15</v>
      </c>
    </row>
    <row r="40">
      <c r="A40" s="8" t="s">
        <v>52</v>
      </c>
      <c r="B40" s="9">
        <f t="array" ref="B40">INDEX(CHI_SNP_FIELD_WIDTH,MATCH("NodeID",CHI_SNP_FIELDS,0),1)</f>
        <v>11</v>
      </c>
      <c r="C40" s="6" t="str">
        <f t="shared" si="4"/>
        <v>[14:4]</v>
      </c>
      <c r="D40" s="3">
        <f t="shared" si="3"/>
        <v>4</v>
      </c>
    </row>
    <row r="41">
      <c r="A41" s="8" t="s">
        <v>6</v>
      </c>
      <c r="B41" s="9">
        <f t="array" ref="B41">INDEX(CHI_SNP_FIELD_WIDTH,MATCH(A41,CHI_SNP_FIELDS,0),1)</f>
        <v>4</v>
      </c>
      <c r="C41" s="6" t="str">
        <f t="shared" si="4"/>
        <v>[3:0]</v>
      </c>
      <c r="D41" s="2">
        <v>0.0</v>
      </c>
    </row>
    <row r="44">
      <c r="A44" s="1" t="s">
        <v>57</v>
      </c>
    </row>
    <row r="45">
      <c r="A45" s="1" t="s">
        <v>44</v>
      </c>
      <c r="B45" s="4" t="s">
        <v>1</v>
      </c>
      <c r="C45" s="4" t="s">
        <v>45</v>
      </c>
      <c r="D45" s="3">
        <f t="shared" ref="D45:D57" si="5">D46+B46</f>
        <v>73</v>
      </c>
    </row>
    <row r="46">
      <c r="A46" s="7" t="s">
        <v>24</v>
      </c>
      <c r="B46" s="6">
        <f t="array" ref="B46">INDEX(CHI_RSP_FIELD_WIDTH,MATCH(A46,CHI_RSP_FIELDS,0),1)</f>
        <v>1</v>
      </c>
      <c r="C46" s="6" t="str">
        <f t="shared" ref="C46:C58" si="6">"["&amp;(D45-1)&amp;IF(B46&gt;1,":"&amp;D46,"")&amp;"]"</f>
        <v>[72]</v>
      </c>
      <c r="D46" s="3">
        <f t="shared" si="5"/>
        <v>72</v>
      </c>
    </row>
    <row r="47">
      <c r="A47" s="5" t="s">
        <v>23</v>
      </c>
      <c r="B47" s="6">
        <f t="array" ref="B47">INDEX(CHI_RSP_FIELD_WIDTH,MATCH(A47,CHI_RSP_FIELDS,0),1)</f>
        <v>2</v>
      </c>
      <c r="C47" s="6" t="str">
        <f t="shared" si="6"/>
        <v>[71:70]</v>
      </c>
      <c r="D47" s="3">
        <f t="shared" si="5"/>
        <v>70</v>
      </c>
    </row>
    <row r="48">
      <c r="A48" s="5" t="s">
        <v>17</v>
      </c>
      <c r="B48" s="6">
        <f t="array" ref="B48">INDEX(CHI_RSP_FIELD_WIDTH,MATCH(A48,CHI_RSP_FIELDS,0),1)</f>
        <v>4</v>
      </c>
      <c r="C48" s="6" t="str">
        <f t="shared" si="6"/>
        <v>[69:66]</v>
      </c>
      <c r="D48" s="3">
        <f t="shared" si="5"/>
        <v>66</v>
      </c>
    </row>
    <row r="49">
      <c r="A49" s="5" t="s">
        <v>58</v>
      </c>
      <c r="B49" s="6">
        <f t="array" ref="B49">INDEX(CHI_RSP_FIELD_WIDTH,MATCH("TxnID",CHI_RSP_FIELDS,0),1)</f>
        <v>12</v>
      </c>
      <c r="C49" s="6" t="str">
        <f t="shared" si="6"/>
        <v>[65:54]</v>
      </c>
      <c r="D49" s="3">
        <f t="shared" si="5"/>
        <v>54</v>
      </c>
    </row>
    <row r="50">
      <c r="A50" s="5" t="s">
        <v>30</v>
      </c>
      <c r="B50" s="6">
        <f t="array" ref="B50">INDEX(CHI_RSP_FIELD_WIDTH,MATCH(A50,CHI_RSP_FIELDS,0),1)</f>
        <v>3</v>
      </c>
      <c r="C50" s="6" t="str">
        <f t="shared" si="6"/>
        <v>[53:51]</v>
      </c>
      <c r="D50" s="3">
        <f t="shared" si="5"/>
        <v>51</v>
      </c>
    </row>
    <row r="51">
      <c r="A51" s="5" t="s">
        <v>59</v>
      </c>
      <c r="B51" s="6">
        <f t="array" ref="B51">INDEX(CHI_RSP_FIELD_WIDTH,MATCH("FwdState",CHI_RSP_FIELDS,0),1)</f>
        <v>3</v>
      </c>
      <c r="C51" s="6" t="str">
        <f t="shared" si="6"/>
        <v>[50:48]</v>
      </c>
      <c r="D51" s="3">
        <f t="shared" si="5"/>
        <v>48</v>
      </c>
    </row>
    <row r="52">
      <c r="A52" s="5" t="s">
        <v>28</v>
      </c>
      <c r="B52" s="6">
        <f t="array" ref="B52">INDEX(CHI_RSP_FIELD_WIDTH,MATCH(A52,CHI_RSP_FIELDS,0),1)</f>
        <v>3</v>
      </c>
      <c r="C52" s="6" t="str">
        <f t="shared" si="6"/>
        <v>[47:45]</v>
      </c>
      <c r="D52" s="3">
        <f t="shared" si="5"/>
        <v>45</v>
      </c>
    </row>
    <row r="53">
      <c r="A53" s="5" t="s">
        <v>27</v>
      </c>
      <c r="B53" s="6">
        <f t="array" ref="B53">INDEX(CHI_RSP_FIELD_WIDTH,MATCH(A53,CHI_RSP_FIELDS,0),1)</f>
        <v>2</v>
      </c>
      <c r="C53" s="6" t="str">
        <f t="shared" si="6"/>
        <v>[44:43]</v>
      </c>
      <c r="D53" s="3">
        <f t="shared" si="5"/>
        <v>43</v>
      </c>
    </row>
    <row r="54">
      <c r="A54" s="5" t="s">
        <v>10</v>
      </c>
      <c r="B54" s="6">
        <f t="array" ref="B54">INDEX(CHI_RSP_FIELD_WIDTH,MATCH(A54,CHI_RSP_FIELDS,0),1)</f>
        <v>5</v>
      </c>
      <c r="C54" s="6" t="str">
        <f t="shared" si="6"/>
        <v>[42:38]</v>
      </c>
      <c r="D54" s="3">
        <f t="shared" si="5"/>
        <v>38</v>
      </c>
    </row>
    <row r="55">
      <c r="A55" s="5" t="s">
        <v>8</v>
      </c>
      <c r="B55" s="6">
        <f t="array" ref="B55">INDEX(CHI_RSP_FIELD_WIDTH,MATCH(A55,CHI_RSP_FIELDS,0),1)</f>
        <v>12</v>
      </c>
      <c r="C55" s="6" t="str">
        <f t="shared" si="6"/>
        <v>[37:26]</v>
      </c>
      <c r="D55" s="3">
        <f t="shared" si="5"/>
        <v>26</v>
      </c>
    </row>
    <row r="56">
      <c r="A56" s="5" t="s">
        <v>52</v>
      </c>
      <c r="B56" s="6">
        <f t="array" ref="B56">INDEX(CHI_RSP_FIELD_WIDTH,MATCH("NodeID",CHI_RSP_FIELDS,0),1)</f>
        <v>11</v>
      </c>
      <c r="C56" s="6" t="str">
        <f t="shared" si="6"/>
        <v>[25:15]</v>
      </c>
      <c r="D56" s="3">
        <f t="shared" si="5"/>
        <v>15</v>
      </c>
    </row>
    <row r="57">
      <c r="A57" s="5" t="s">
        <v>53</v>
      </c>
      <c r="B57" s="6">
        <f t="array" ref="B57">INDEX(CHI_RSP_FIELD_WIDTH,MATCH("NodeID",CHI_RSP_FIELDS,0),1)</f>
        <v>11</v>
      </c>
      <c r="C57" s="6" t="str">
        <f t="shared" si="6"/>
        <v>[14:4]</v>
      </c>
      <c r="D57" s="3">
        <f t="shared" si="5"/>
        <v>4</v>
      </c>
    </row>
    <row r="58">
      <c r="A58" s="5" t="s">
        <v>6</v>
      </c>
      <c r="B58" s="6">
        <f t="array" ref="B58">INDEX(CHI_RSP_FIELD_WIDTH,MATCH(A58,CHI_RSP_FIELDS,0),1)</f>
        <v>4</v>
      </c>
      <c r="C58" s="6" t="str">
        <f t="shared" si="6"/>
        <v>[3:0]</v>
      </c>
      <c r="D58" s="2">
        <v>0.0</v>
      </c>
    </row>
    <row r="61">
      <c r="A61" s="1" t="s">
        <v>60</v>
      </c>
    </row>
    <row r="62">
      <c r="A62" s="1" t="s">
        <v>44</v>
      </c>
      <c r="B62" s="4" t="s">
        <v>1</v>
      </c>
      <c r="C62" s="4" t="s">
        <v>45</v>
      </c>
      <c r="D62" s="3">
        <f t="shared" ref="D62:D81" si="7">D63+B63</f>
        <v>386</v>
      </c>
    </row>
    <row r="63">
      <c r="A63" s="5" t="s">
        <v>42</v>
      </c>
      <c r="B63" s="6">
        <f t="array" ref="B63">INDEX(CHI_DAT_FIELD_WIDTH,MATCH(A63,CHI_DAT_FIELDS,0),1)</f>
        <v>4</v>
      </c>
      <c r="C63" s="6" t="str">
        <f t="shared" ref="C63:C82" si="8">"["&amp;(D62-1)&amp;IF(B63&gt;1,":"&amp;D63,"")&amp;"]"</f>
        <v>[385:382]</v>
      </c>
      <c r="D63" s="3">
        <f t="shared" si="7"/>
        <v>382</v>
      </c>
    </row>
    <row r="64">
      <c r="A64" s="5" t="s">
        <v>41</v>
      </c>
      <c r="B64" s="6">
        <f t="array" ref="B64">INDEX(CHI_DAT_FIELD_WIDTH,MATCH(A64,CHI_DAT_FIELDS,0),1)</f>
        <v>256</v>
      </c>
      <c r="C64" s="6" t="str">
        <f t="shared" si="8"/>
        <v>[381:126]</v>
      </c>
      <c r="D64" s="3">
        <f t="shared" si="7"/>
        <v>126</v>
      </c>
    </row>
    <row r="65">
      <c r="A65" s="5" t="s">
        <v>40</v>
      </c>
      <c r="B65" s="6">
        <f t="array" ref="B65">INDEX(CHI_DAT_FIELD_WIDTH,MATCH(A65,CHI_DAT_FIELDS,0),1)</f>
        <v>32</v>
      </c>
      <c r="C65" s="6" t="str">
        <f t="shared" si="8"/>
        <v>[125:94]</v>
      </c>
      <c r="D65" s="3">
        <f t="shared" si="7"/>
        <v>94</v>
      </c>
    </row>
    <row r="66">
      <c r="A66" s="5" t="s">
        <v>24</v>
      </c>
      <c r="B66" s="6">
        <f t="array" ref="B66">INDEX(CHI_DAT_FIELD_WIDTH,MATCH(A66,CHI_DAT_FIELDS,0),1)</f>
        <v>1</v>
      </c>
      <c r="C66" s="6" t="str">
        <f t="shared" si="8"/>
        <v>[93]</v>
      </c>
      <c r="D66" s="3">
        <f t="shared" si="7"/>
        <v>93</v>
      </c>
    </row>
    <row r="67">
      <c r="A67" s="5" t="s">
        <v>39</v>
      </c>
      <c r="B67" s="6">
        <f t="array" ref="B67">INDEX(CHI_DAT_FIELD_WIDTH,MATCH(A67,CHI_DAT_FIELDS,0),1)</f>
        <v>2</v>
      </c>
      <c r="C67" s="6" t="str">
        <f t="shared" si="8"/>
        <v>[92:91]</v>
      </c>
      <c r="D67" s="3">
        <f t="shared" si="7"/>
        <v>91</v>
      </c>
    </row>
    <row r="68">
      <c r="A68" s="5" t="s">
        <v>38</v>
      </c>
      <c r="B68" s="6">
        <f t="array" ref="B68">INDEX(CHI_DAT_FIELD_WIDTH,MATCH(A68,CHI_DAT_FIELDS,0),1)</f>
        <v>8</v>
      </c>
      <c r="C68" s="6" t="str">
        <f t="shared" si="8"/>
        <v>[90:83]</v>
      </c>
      <c r="D68" s="3">
        <f t="shared" si="7"/>
        <v>83</v>
      </c>
    </row>
    <row r="69">
      <c r="A69" s="5" t="s">
        <v>23</v>
      </c>
      <c r="B69" s="6">
        <f t="array" ref="B69">INDEX(CHI_DAT_FIELD_WIDTH,MATCH(A69,CHI_DAT_FIELDS,0),1)</f>
        <v>2</v>
      </c>
      <c r="C69" s="6" t="str">
        <f t="shared" si="8"/>
        <v>[82:81]</v>
      </c>
      <c r="D69" s="3">
        <f t="shared" si="7"/>
        <v>81</v>
      </c>
    </row>
    <row r="70">
      <c r="A70" s="5" t="s">
        <v>37</v>
      </c>
      <c r="B70" s="6">
        <f t="array" ref="B70">INDEX(CHI_DAT_FIELD_WIDTH,MATCH(A70,CHI_DAT_FIELDS,0),1)</f>
        <v>2</v>
      </c>
      <c r="C70" s="6" t="str">
        <f t="shared" si="8"/>
        <v>[80:79]</v>
      </c>
      <c r="D70" s="3">
        <f t="shared" si="7"/>
        <v>79</v>
      </c>
    </row>
    <row r="71">
      <c r="A71" s="5" t="s">
        <v>36</v>
      </c>
      <c r="B71" s="6">
        <f t="array" ref="B71">INDEX(CHI_DAT_FIELD_WIDTH,MATCH(A71,CHI_DAT_FIELDS,0),1)</f>
        <v>2</v>
      </c>
      <c r="C71" s="6" t="str">
        <f t="shared" si="8"/>
        <v>[78:77]</v>
      </c>
      <c r="D71" s="3">
        <f t="shared" si="7"/>
        <v>77</v>
      </c>
    </row>
    <row r="72">
      <c r="A72" s="5" t="s">
        <v>61</v>
      </c>
      <c r="B72" s="6">
        <f t="array" ref="B72">INDEX(CHI_DAT_FIELD_WIDTH,MATCH("TxnID",CHI_DAT_FIELDS,0),1)</f>
        <v>12</v>
      </c>
      <c r="C72" s="6" t="str">
        <f t="shared" si="8"/>
        <v>[76:65]</v>
      </c>
      <c r="D72" s="3">
        <f t="shared" si="7"/>
        <v>65</v>
      </c>
    </row>
    <row r="73">
      <c r="A73" s="5" t="s">
        <v>30</v>
      </c>
      <c r="B73" s="6">
        <f t="array" ref="B73">INDEX(CHI_DAT_FIELD_WIDTH,MATCH(A73,CHI_DAT_FIELDS,0),1)</f>
        <v>3</v>
      </c>
      <c r="C73" s="6" t="str">
        <f t="shared" si="8"/>
        <v>[64:62]</v>
      </c>
      <c r="D73" s="3">
        <f t="shared" si="7"/>
        <v>62</v>
      </c>
    </row>
    <row r="74">
      <c r="A74" s="5" t="s">
        <v>62</v>
      </c>
      <c r="B74" s="6">
        <f t="array" ref="B74">INDEX(CHI_DAT_FIELD_WIDTH,MATCH("DataSource",CHI_DAT_FIELDS,0),1)</f>
        <v>4</v>
      </c>
      <c r="C74" s="6" t="str">
        <f t="shared" si="8"/>
        <v>[61:58]</v>
      </c>
      <c r="D74" s="3">
        <f t="shared" si="7"/>
        <v>58</v>
      </c>
    </row>
    <row r="75">
      <c r="A75" s="5" t="s">
        <v>28</v>
      </c>
      <c r="B75" s="6">
        <f t="array" ref="B75">INDEX(CHI_DAT_FIELD_WIDTH,MATCH(A75,CHI_DAT_FIELDS,0),1)</f>
        <v>3</v>
      </c>
      <c r="C75" s="6" t="str">
        <f t="shared" si="8"/>
        <v>[57:55]</v>
      </c>
      <c r="D75" s="3">
        <f t="shared" si="7"/>
        <v>55</v>
      </c>
    </row>
    <row r="76">
      <c r="A76" s="5" t="s">
        <v>27</v>
      </c>
      <c r="B76" s="6">
        <f t="array" ref="B76">INDEX(CHI_DAT_FIELD_WIDTH,MATCH(A76,CHI_DAT_FIELDS,0),1)</f>
        <v>2</v>
      </c>
      <c r="C76" s="6" t="str">
        <f t="shared" si="8"/>
        <v>[54:53]</v>
      </c>
      <c r="D76" s="3">
        <f t="shared" si="7"/>
        <v>53</v>
      </c>
    </row>
    <row r="77">
      <c r="A77" s="5" t="s">
        <v>10</v>
      </c>
      <c r="B77" s="6">
        <f t="array" ref="B77">INDEX(CHI_DAT_FIELD_WIDTH,MATCH(A77,CHI_DAT_FIELDS,0),1)</f>
        <v>4</v>
      </c>
      <c r="C77" s="6" t="str">
        <f t="shared" si="8"/>
        <v>[52:49]</v>
      </c>
      <c r="D77" s="3">
        <f t="shared" si="7"/>
        <v>49</v>
      </c>
    </row>
    <row r="78">
      <c r="A78" s="5" t="s">
        <v>63</v>
      </c>
      <c r="B78" s="6">
        <f t="array" ref="B78">INDEX(CHI_DAT_FIELD_WIDTH,MATCH("NodeID",CHI_DAT_FIELDS,0),1)</f>
        <v>11</v>
      </c>
      <c r="C78" s="6" t="str">
        <f t="shared" si="8"/>
        <v>[48:38]</v>
      </c>
      <c r="D78" s="3">
        <f t="shared" si="7"/>
        <v>38</v>
      </c>
    </row>
    <row r="79">
      <c r="A79" s="5" t="s">
        <v>8</v>
      </c>
      <c r="B79" s="6">
        <f t="array" ref="B79">INDEX(CHI_DAT_FIELD_WIDTH,MATCH(A79,CHI_DAT_FIELDS,0),1)</f>
        <v>12</v>
      </c>
      <c r="C79" s="6" t="str">
        <f t="shared" si="8"/>
        <v>[37:26]</v>
      </c>
      <c r="D79" s="3">
        <f t="shared" si="7"/>
        <v>26</v>
      </c>
    </row>
    <row r="80">
      <c r="A80" s="5" t="s">
        <v>52</v>
      </c>
      <c r="B80" s="6">
        <f t="array" ref="B80">INDEX(CHI_DAT_FIELD_WIDTH,MATCH("NodeID",CHI_DAT_FIELDS,0),1)</f>
        <v>11</v>
      </c>
      <c r="C80" s="6" t="str">
        <f t="shared" si="8"/>
        <v>[25:15]</v>
      </c>
      <c r="D80" s="3">
        <f t="shared" si="7"/>
        <v>15</v>
      </c>
    </row>
    <row r="81">
      <c r="A81" s="5" t="s">
        <v>53</v>
      </c>
      <c r="B81" s="6">
        <f t="array" ref="B81">INDEX(CHI_DAT_FIELD_WIDTH,MATCH("NodeID",CHI_DAT_FIELDS,0),1)</f>
        <v>11</v>
      </c>
      <c r="C81" s="6" t="str">
        <f t="shared" si="8"/>
        <v>[14:4]</v>
      </c>
      <c r="D81" s="3">
        <f t="shared" si="7"/>
        <v>4</v>
      </c>
    </row>
    <row r="82">
      <c r="A82" s="5" t="s">
        <v>6</v>
      </c>
      <c r="B82" s="6">
        <f t="array" ref="B82">INDEX(CHI_DAT_FIELD_WIDTH,MATCH(A82,CHI_DAT_FIELDS,0),1)</f>
        <v>4</v>
      </c>
      <c r="C82" s="6" t="str">
        <f t="shared" si="8"/>
        <v>[3:0]</v>
      </c>
      <c r="D82" s="2">
        <v>0.0</v>
      </c>
    </row>
  </sheetData>
  <drawing r:id="rId1"/>
</worksheet>
</file>