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dizz\Downloads\"/>
    </mc:Choice>
  </mc:AlternateContent>
  <xr:revisionPtr revIDLastSave="0" documentId="13_ncr:1_{125CC2DA-431E-4DB0-8E5D-54BE4757B8DD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ecalcontentSamples_Information" sheetId="2" r:id="rId1"/>
    <sheet name="NmrData_Chenomx_concentration" sheetId="3" r:id="rId2"/>
    <sheet name="Transformed concentrations" sheetId="5" r:id="rId3"/>
    <sheet name="final_quantitative_SCFA" sheetId="4" r:id="rId4"/>
    <sheet name="SCF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4" l="1"/>
  <c r="N10" i="4"/>
  <c r="N9" i="4"/>
  <c r="N8" i="4"/>
  <c r="N5" i="4"/>
  <c r="N4" i="4"/>
  <c r="N3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L11" i="4"/>
  <c r="M11" i="4"/>
  <c r="L10" i="4"/>
  <c r="M10" i="4"/>
  <c r="L9" i="4"/>
  <c r="M9" i="4"/>
  <c r="L8" i="4"/>
  <c r="M8" i="4"/>
  <c r="K11" i="4"/>
  <c r="K10" i="4"/>
  <c r="K9" i="4"/>
  <c r="K8" i="4"/>
  <c r="L5" i="4"/>
  <c r="M5" i="4"/>
  <c r="L4" i="4"/>
  <c r="M4" i="4"/>
  <c r="K5" i="4"/>
  <c r="K4" i="4"/>
  <c r="L3" i="4"/>
  <c r="M3" i="4"/>
  <c r="K3" i="4"/>
  <c r="L2" i="4"/>
  <c r="M2" i="4"/>
  <c r="K2" i="4"/>
  <c r="M27" i="5"/>
  <c r="D27" i="5"/>
  <c r="K27" i="5" s="1"/>
  <c r="D26" i="5"/>
  <c r="K26" i="5" s="1"/>
  <c r="D25" i="5"/>
  <c r="M25" i="5" s="1"/>
  <c r="D24" i="5"/>
  <c r="K24" i="5" s="1"/>
  <c r="D23" i="5"/>
  <c r="M23" i="5" s="1"/>
  <c r="D22" i="5"/>
  <c r="K22" i="5" s="1"/>
  <c r="D21" i="5"/>
  <c r="K21" i="5" s="1"/>
  <c r="D20" i="5"/>
  <c r="K20" i="5" s="1"/>
  <c r="D19" i="5"/>
  <c r="K19" i="5" s="1"/>
  <c r="D18" i="5"/>
  <c r="K18" i="5" s="1"/>
  <c r="D17" i="5"/>
  <c r="K17" i="5" s="1"/>
  <c r="D16" i="5"/>
  <c r="K16" i="5" s="1"/>
  <c r="D15" i="5"/>
  <c r="K15" i="5" s="1"/>
  <c r="D14" i="5"/>
  <c r="K14" i="5" s="1"/>
  <c r="D13" i="5"/>
  <c r="K13" i="5" s="1"/>
  <c r="D12" i="5"/>
  <c r="K12" i="5" s="1"/>
  <c r="D11" i="5"/>
  <c r="K11" i="5" s="1"/>
  <c r="D10" i="5"/>
  <c r="K10" i="5" s="1"/>
  <c r="D9" i="5"/>
  <c r="K9" i="5" s="1"/>
  <c r="D8" i="5"/>
  <c r="K8" i="5" s="1"/>
  <c r="D7" i="5"/>
  <c r="K7" i="5" s="1"/>
  <c r="D6" i="5"/>
  <c r="K6" i="5" s="1"/>
  <c r="D5" i="5"/>
  <c r="K5" i="5" s="1"/>
  <c r="D4" i="5"/>
  <c r="L4" i="5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6" i="5" l="1"/>
  <c r="L25" i="5"/>
  <c r="K25" i="5"/>
  <c r="L24" i="5"/>
  <c r="K4" i="5"/>
  <c r="M24" i="5"/>
  <c r="L23" i="5"/>
  <c r="K23" i="5"/>
  <c r="M18" i="5"/>
  <c r="M12" i="5"/>
  <c r="M11" i="5"/>
  <c r="L27" i="5"/>
  <c r="L11" i="5"/>
  <c r="M20" i="5"/>
  <c r="M16" i="5"/>
  <c r="M8" i="5"/>
  <c r="L20" i="5"/>
  <c r="L16" i="5"/>
  <c r="L12" i="5"/>
  <c r="L8" i="5"/>
  <c r="M4" i="5"/>
  <c r="M19" i="5"/>
  <c r="M15" i="5"/>
  <c r="M7" i="5"/>
  <c r="L19" i="5"/>
  <c r="L15" i="5"/>
  <c r="L7" i="5"/>
  <c r="M6" i="5"/>
  <c r="M10" i="5"/>
  <c r="L26" i="5"/>
  <c r="L22" i="5"/>
  <c r="L18" i="5"/>
  <c r="L14" i="5"/>
  <c r="L10" i="5"/>
  <c r="L6" i="5"/>
  <c r="M22" i="5"/>
  <c r="M14" i="5"/>
  <c r="M21" i="5"/>
  <c r="M17" i="5"/>
  <c r="M13" i="5"/>
  <c r="M9" i="5"/>
  <c r="M5" i="5"/>
  <c r="L21" i="5"/>
  <c r="L17" i="5"/>
  <c r="L13" i="5"/>
  <c r="L9" i="5"/>
  <c r="L5" i="5"/>
</calcChain>
</file>

<file path=xl/sharedStrings.xml><?xml version="1.0" encoding="utf-8"?>
<sst xmlns="http://schemas.openxmlformats.org/spreadsheetml/2006/main" count="186" uniqueCount="57">
  <si>
    <t>Acetate</t>
  </si>
  <si>
    <t>Propionate</t>
  </si>
  <si>
    <t>Butyrate</t>
  </si>
  <si>
    <t>Profiled Data Type</t>
  </si>
  <si>
    <t>Concentrations ( mM )</t>
  </si>
  <si>
    <t>Export Date</t>
  </si>
  <si>
    <t>mM</t>
  </si>
  <si>
    <t>TSP(reference)</t>
  </si>
  <si>
    <t>transformed concentrations</t>
  </si>
  <si>
    <t>umol/g</t>
  </si>
  <si>
    <t>concentration (mM)</t>
  </si>
  <si>
    <t>mg</t>
  </si>
  <si>
    <t>Sample</t>
  </si>
  <si>
    <t>Treatment</t>
  </si>
  <si>
    <t>Weight (g)</t>
  </si>
  <si>
    <t>Weight (mg)</t>
  </si>
  <si>
    <t>CP</t>
  </si>
  <si>
    <t>ExPP</t>
  </si>
  <si>
    <t>HF</t>
  </si>
  <si>
    <t>NonExPP</t>
  </si>
  <si>
    <t>NMR exp No.</t>
  </si>
  <si>
    <t>Thu Oct 13 09:45:33 EDT 2022</t>
  </si>
  <si>
    <t>20221012_Fuhua_Daphne_mice_cecal content_ex11_p1.cnx</t>
  </si>
  <si>
    <t>20221012_Fuhua_Daphne_mice_cecal content_ex13_p1.cnx</t>
  </si>
  <si>
    <t>20221012_Fuhua_Daphne_mice_cecal content_ex31_p1.cnx</t>
  </si>
  <si>
    <t>20221012_Fuhua_Daphne_mice_cecal content_ex33_p1.cnx</t>
  </si>
  <si>
    <t>20221012_Fuhua_Daphne_mice_cecal content_ex61_p1.cnx</t>
  </si>
  <si>
    <t>20221012_Fuhua_Daphne_mice_cecal content_ex63_p1.cnx</t>
  </si>
  <si>
    <t>20221012_Fuhua_Daphne_mice_cecal content_ex71_p1.cnx</t>
  </si>
  <si>
    <t>20221012_Fuhua_Daphne_mice_cecal content_ex73_p1.cnx</t>
  </si>
  <si>
    <t>20221012_Fuhua_Daphne_mice_cecal content_ex81_p1.cnx</t>
  </si>
  <si>
    <t>20221012_Fuhua_Daphne_mice_cecal content_ex83_p1.cnx</t>
  </si>
  <si>
    <t>20221012_Fuhua_Daphne_mice_cecal content_ex101_p1.cnx</t>
  </si>
  <si>
    <t>20221012_Fuhua_Daphne_mice_cecal content_ex103_p1.cnx</t>
  </si>
  <si>
    <t>20221012_Fuhua_Daphne_mice_cecal content_ex111_p1.cnx</t>
  </si>
  <si>
    <t>20221012_Fuhua_Daphne_mice_cecal content_ex113_p1.cnx</t>
  </si>
  <si>
    <t>20221012_Fuhua_Daphne_mice_cecal content_ex131_p1.cnx</t>
  </si>
  <si>
    <t>20221012_Fuhua_Daphne_mice_cecal content_ex133_p1.cnx</t>
  </si>
  <si>
    <t>20221012_Fuhua_Daphne_mice_cecal content_ex141_p1.cnx</t>
  </si>
  <si>
    <t>20221012_Fuhua_Daphne_mice_cecal content_ex143_p1.cnx</t>
  </si>
  <si>
    <t>20221012_Fuhua_Daphne_mice_cecal content_ex171_p1.cnx</t>
  </si>
  <si>
    <t>20221012_Fuhua_Daphne_mice_cecal content_ex173_p1.cnx</t>
  </si>
  <si>
    <t>20221012_Fuhua_Daphne_mice_cecal content_ex181_p1.cnx</t>
  </si>
  <si>
    <t>20221012_Fuhua_Daphne_mice_cecal content_ex183_p1.cnx</t>
  </si>
  <si>
    <t>20221012_Fuhua_Daphne_mice_cecal content_ex191_p1.cnx</t>
  </si>
  <si>
    <t>20221012_Fuhua_Daphne_mice_cecal content_ex193_p1.cnx</t>
  </si>
  <si>
    <t>Reference TSP</t>
  </si>
  <si>
    <t>g</t>
  </si>
  <si>
    <t xml:space="preserve">Weight </t>
  </si>
  <si>
    <t>Mean</t>
  </si>
  <si>
    <t>SD</t>
  </si>
  <si>
    <t>Prop</t>
  </si>
  <si>
    <t>Buty</t>
  </si>
  <si>
    <t>Acetate (umol/g)</t>
  </si>
  <si>
    <t>Butyrate (umol/g)</t>
  </si>
  <si>
    <t>Propionate (umol/g)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</si>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</sst>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rgb="FF000000"/>
      <name val="Arial"/>
      <family val="2"/>
    </font>
    <font>
      <sz val="11"/>
      <name val="Calibri"/>
    </font>
    <font>
      <sz val="11"/>
      <color rgb="FF0000FF"/>
      <name val="Calibri"/>
    </font>
    <font>
      <sz val="10"/>
      <color rgb="FFFF0000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Acetate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final_quantitative_SCFA!$K$8:$K$11</c:f>
                <c:numCache>
                  <c:formatCode>General</c:formatCode>
                  <c:ptCount val="4"/>
                  <c:pt idx="0">
                    <c:v>5.1749186473846747</c:v>
                  </c:pt>
                  <c:pt idx="1">
                    <c:v>6.6102834629853326</c:v>
                  </c:pt>
                  <c:pt idx="2">
                    <c:v>5.0702258469661068</c:v>
                  </c:pt>
                  <c:pt idx="3">
                    <c:v>8.5035115835941966</c:v>
                  </c:pt>
                </c:numCache>
              </c:numRef>
            </c:plus>
            <c:minus>
              <c:numRef>
                <c:f>final_quantitative_SCFA!$K$8:$K$11</c:f>
                <c:numCache>
                  <c:formatCode>General</c:formatCode>
                  <c:ptCount val="4"/>
                  <c:pt idx="0">
                    <c:v>5.1749186473846747</c:v>
                  </c:pt>
                  <c:pt idx="1">
                    <c:v>6.6102834629853326</c:v>
                  </c:pt>
                  <c:pt idx="2">
                    <c:v>5.0702258469661068</c:v>
                  </c:pt>
                  <c:pt idx="3">
                    <c:v>8.5035115835941966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final_quantitative_SCFA!$J$2:$J$5</c:f>
              <c:strCache>
                <c:ptCount val="4"/>
                <c:pt idx="0">
                  <c:v>HF</c:v>
                </c:pt>
                <c:pt idx="1">
                  <c:v>CP</c:v>
                </c:pt>
                <c:pt idx="2">
                  <c:v>ExPP</c:v>
                </c:pt>
                <c:pt idx="3">
                  <c:v>NonExPP</c:v>
                </c:pt>
              </c:strCache>
            </c:strRef>
          </c:cat>
          <c:val>
            <c:numRef>
              <c:f>final_quantitative_SCFA!$K$2:$K$5</c:f>
              <c:numCache>
                <c:formatCode>General</c:formatCode>
                <c:ptCount val="4"/>
                <c:pt idx="0">
                  <c:v>37.3137066754866</c:v>
                </c:pt>
                <c:pt idx="1">
                  <c:v>31.13688339269331</c:v>
                </c:pt>
                <c:pt idx="2">
                  <c:v>33.13507540281541</c:v>
                </c:pt>
                <c:pt idx="3">
                  <c:v>38.550308945296415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D-4D47-8B2C-84A9EF6965FF}"/>
            </c:ext>
          </c:extLst>
        </c:ser>
        <c:ser>
          <c:idx val="1"/>
          <c:order val="1"/>
          <c:tx>
            <c:v>Butyrate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final_quantitative_SCFA!$L$8:$L$11</c:f>
                <c:numCache>
                  <c:formatCode>General</c:formatCode>
                  <c:ptCount val="4"/>
                  <c:pt idx="0">
                    <c:v>2.0679142218756552</c:v>
                  </c:pt>
                  <c:pt idx="1">
                    <c:v>2.5021118851478601</c:v>
                  </c:pt>
                  <c:pt idx="2">
                    <c:v>1.8005293401515414</c:v>
                  </c:pt>
                  <c:pt idx="3">
                    <c:v>2.1971751913970303</c:v>
                  </c:pt>
                </c:numCache>
              </c:numRef>
            </c:plus>
            <c:minus>
              <c:numRef>
                <c:f>final_quantitative_SCFA!$L$8:$L$11</c:f>
                <c:numCache>
                  <c:formatCode>General</c:formatCode>
                  <c:ptCount val="4"/>
                  <c:pt idx="0">
                    <c:v>2.0679142218756552</c:v>
                  </c:pt>
                  <c:pt idx="1">
                    <c:v>2.5021118851478601</c:v>
                  </c:pt>
                  <c:pt idx="2">
                    <c:v>1.8005293401515414</c:v>
                  </c:pt>
                  <c:pt idx="3">
                    <c:v>2.1971751913970303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0000"/>
                </a:solidFill>
                <a:round/>
              </a:ln>
              <a:effectLst/>
            </c:spPr>
          </c:errBars>
          <c:val>
            <c:numRef>
              <c:f>final_quantitative_SCFA!$L$2:$L$5</c:f>
              <c:numCache>
                <c:formatCode>General</c:formatCode>
                <c:ptCount val="4"/>
                <c:pt idx="0">
                  <c:v>7.2507760735131361</c:v>
                </c:pt>
                <c:pt idx="1">
                  <c:v>5.8549039728964596</c:v>
                </c:pt>
                <c:pt idx="2">
                  <c:v>6.0774034837120192</c:v>
                </c:pt>
                <c:pt idx="3">
                  <c:v>7.765198385346312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F-43F5-9AAB-21D9EFE5FBC3}"/>
            </c:ext>
          </c:extLst>
        </c:ser>
        <c:ser>
          <c:idx val="2"/>
          <c:order val="2"/>
          <c:tx>
            <c:v>Propionate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final_quantitative_SCFA!$M$8:$M$11</c:f>
                <c:numCache>
                  <c:formatCode>General</c:formatCode>
                  <c:ptCount val="4"/>
                  <c:pt idx="0">
                    <c:v>2.2172321776734791</c:v>
                  </c:pt>
                  <c:pt idx="1">
                    <c:v>0.75934254588353278</c:v>
                  </c:pt>
                  <c:pt idx="2">
                    <c:v>0.7192495012296316</c:v>
                  </c:pt>
                  <c:pt idx="3">
                    <c:v>0.92296323113586554</c:v>
                  </c:pt>
                </c:numCache>
              </c:numRef>
            </c:plus>
            <c:minus>
              <c:numRef>
                <c:f>final_quantitative_SCFA!$M$8:$M$11</c:f>
                <c:numCache>
                  <c:formatCode>General</c:formatCode>
                  <c:ptCount val="4"/>
                  <c:pt idx="0">
                    <c:v>2.2172321776734791</c:v>
                  </c:pt>
                  <c:pt idx="1">
                    <c:v>0.75934254588353278</c:v>
                  </c:pt>
                  <c:pt idx="2">
                    <c:v>0.7192495012296316</c:v>
                  </c:pt>
                  <c:pt idx="3">
                    <c:v>0.92296323113586554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0000"/>
                </a:solidFill>
                <a:round/>
              </a:ln>
              <a:effectLst/>
            </c:spPr>
          </c:errBars>
          <c:val>
            <c:numRef>
              <c:f>final_quantitative_SCFA!$M$2:$M$5</c:f>
              <c:numCache>
                <c:formatCode>General</c:formatCode>
                <c:ptCount val="4"/>
                <c:pt idx="0">
                  <c:v>3.8899206018394303</c:v>
                </c:pt>
                <c:pt idx="1">
                  <c:v>3.4084926477589685</c:v>
                </c:pt>
                <c:pt idx="2">
                  <c:v>3.2581935547934329</c:v>
                </c:pt>
                <c:pt idx="3">
                  <c:v>3.9227960485842193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F-43F5-9AAB-21D9EFE5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74610768"/>
        <c:axId val="974611184"/>
      </c:barChart>
      <c:catAx>
        <c:axId val="9746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11184"/>
        <c:crosses val="autoZero"/>
        <c:auto val="1"/>
        <c:lblAlgn val="ctr"/>
        <c:lblOffset val="100"/>
        <c:noMultiLvlLbl val="0"/>
      </c:catAx>
      <c:valAx>
        <c:axId val="97461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umol/g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final_quantitative_SCFA!$J$2:$J$5</c:f>
              <c:strCache>
                <c:ptCount val="4"/>
                <c:pt idx="0">
                  <c:v>HF</c:v>
                </c:pt>
                <c:pt idx="1">
                  <c:v>CP</c:v>
                </c:pt>
                <c:pt idx="2">
                  <c:v>ExPP</c:v>
                </c:pt>
                <c:pt idx="3">
                  <c:v>NonExPP</c:v>
                </c:pt>
              </c:strCache>
            </c:strRef>
          </c:cat>
          <c:val>
            <c:numRef>
              <c:f>final_quantitative_SCFA!$K$2:$K$5</c:f>
              <c:numCache>
                <c:formatCode>General</c:formatCode>
                <c:ptCount val="4"/>
                <c:pt idx="0">
                  <c:v>37.3137066754866</c:v>
                </c:pt>
                <c:pt idx="1">
                  <c:v>31.13688339269331</c:v>
                </c:pt>
                <c:pt idx="2">
                  <c:v>33.13507540281541</c:v>
                </c:pt>
                <c:pt idx="3">
                  <c:v>38.550308945296415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E-4855-A639-64A3A4FD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79"/>
        <c:axId val="145727"/>
      </c:barChart>
      <c:catAx>
        <c:axId val="1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7"/>
        <c:crosses val="autoZero"/>
        <c:auto val="1"/>
        <c:lblAlgn val="ctr"/>
        <c:lblOffset val="100"/>
        <c:noMultiLvlLbl val="0"/>
      </c:catAx>
      <c:valAx>
        <c:axId val="1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Butyrate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final_quantitative_SCFA!$J$2:$J$5</c:f>
              <c:strCache>
                <c:ptCount val="4"/>
                <c:pt idx="0">
                  <c:v>HF</c:v>
                </c:pt>
                <c:pt idx="1">
                  <c:v>CP</c:v>
                </c:pt>
                <c:pt idx="2">
                  <c:v>ExPP</c:v>
                </c:pt>
                <c:pt idx="3">
                  <c:v>NonExPP</c:v>
                </c:pt>
              </c:strCache>
            </c:strRef>
          </c:cat>
          <c:val>
            <c:numRef>
              <c:f>final_quantitative_SCFA!$L$2:$L$5</c:f>
              <c:numCache>
                <c:formatCode>General</c:formatCode>
                <c:ptCount val="4"/>
                <c:pt idx="0">
                  <c:v>7.2507760735131361</c:v>
                </c:pt>
                <c:pt idx="1">
                  <c:v>5.8549039728964596</c:v>
                </c:pt>
                <c:pt idx="2">
                  <c:v>6.0774034837120192</c:v>
                </c:pt>
                <c:pt idx="3">
                  <c:v>7.765198385346312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C-42DB-ACCB-CAA449A4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26111"/>
        <c:axId val="107823615"/>
      </c:barChart>
      <c:catAx>
        <c:axId val="1078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3615"/>
        <c:crosses val="autoZero"/>
        <c:auto val="1"/>
        <c:lblAlgn val="ctr"/>
        <c:lblOffset val="100"/>
        <c:noMultiLvlLbl val="0"/>
      </c:catAx>
      <c:valAx>
        <c:axId val="107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Propionate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final_quantitative_SCFA!$J$2:$J$5</c:f>
              <c:strCache>
                <c:ptCount val="4"/>
                <c:pt idx="0">
                  <c:v>HF</c:v>
                </c:pt>
                <c:pt idx="1">
                  <c:v>CP</c:v>
                </c:pt>
                <c:pt idx="2">
                  <c:v>ExPP</c:v>
                </c:pt>
                <c:pt idx="3">
                  <c:v>NonExPP</c:v>
                </c:pt>
              </c:strCache>
            </c:strRef>
          </c:cat>
          <c:val>
            <c:numRef>
              <c:f>final_quantitative_SCFA!$M$2:$M$5</c:f>
              <c:numCache>
                <c:formatCode>General</c:formatCode>
                <c:ptCount val="4"/>
                <c:pt idx="0">
                  <c:v>3.8899206018394303</c:v>
                </c:pt>
                <c:pt idx="1">
                  <c:v>3.4084926477589685</c:v>
                </c:pt>
                <c:pt idx="2">
                  <c:v>3.2581935547934329</c:v>
                </c:pt>
                <c:pt idx="3">
                  <c:v>3.9227960485842193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06B-86E8-9CE15D4B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5535"/>
        <c:axId val="16374287"/>
      </c:barChart>
      <c:catAx>
        <c:axId val="163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87"/>
        <c:crosses val="autoZero"/>
        <c:auto val="1"/>
        <c:lblAlgn val="ctr"/>
        <c:lblOffset val="100"/>
        <c:noMultiLvlLbl val="0"/>
      </c:catAx>
      <c:valAx>
        <c:axId val="16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final_quantitative_SCFA!$N$8:$N$11</c:f>
                <c:numCache>
                  <c:formatCode>General</c:formatCode>
                  <c:ptCount val="4"/>
                  <c:pt idx="0">
                    <c:v>8.2541920188529261</c:v>
                  </c:pt>
                  <c:pt idx="1">
                    <c:v>9.2775628540603243</c:v>
                  </c:pt>
                  <c:pt idx="2">
                    <c:v>7.1079831499137622</c:v>
                  </c:pt>
                  <c:pt idx="3">
                    <c:v>10.695455555706102</c:v>
                  </c:pt>
                </c:numCache>
              </c:numRef>
            </c:plus>
            <c:minus>
              <c:numRef>
                <c:f>final_quantitative_SCFA!$N$8:$N$11</c:f>
                <c:numCache>
                  <c:formatCode>General</c:formatCode>
                  <c:ptCount val="4"/>
                  <c:pt idx="0">
                    <c:v>8.2541920188529261</c:v>
                  </c:pt>
                  <c:pt idx="1">
                    <c:v>9.2775628540603243</c:v>
                  </c:pt>
                  <c:pt idx="2">
                    <c:v>7.1079831499137622</c:v>
                  </c:pt>
                  <c:pt idx="3">
                    <c:v>10.695455555706102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0000"/>
                </a:solidFill>
                <a:round/>
              </a:ln>
              <a:effectLst/>
            </c:spPr>
          </c:errBars>
          <c:cat>
            <c:strRef>
              <c:f>final_quantitative_SCFA!$J$2:$J$5</c:f>
              <c:strCache>
                <c:ptCount val="4"/>
                <c:pt idx="0">
                  <c:v>HF</c:v>
                </c:pt>
                <c:pt idx="1">
                  <c:v>CP</c:v>
                </c:pt>
                <c:pt idx="2">
                  <c:v>ExPP</c:v>
                </c:pt>
                <c:pt idx="3">
                  <c:v>NonExPP</c:v>
                </c:pt>
              </c:strCache>
            </c:strRef>
          </c:cat>
          <c:val>
            <c:numRef>
              <c:f>final_quantitative_SCFA!$N$2:$N$5</c:f>
              <c:numCache>
                <c:formatCode>General</c:formatCode>
                <c:ptCount val="4"/>
                <c:pt idx="0">
                  <c:v>48.454403350839158</c:v>
                </c:pt>
                <c:pt idx="1">
                  <c:v>40.400280013348741</c:v>
                </c:pt>
                <c:pt idx="2">
                  <c:v>42.470672441320865</c:v>
                </c:pt>
                <c:pt idx="3">
                  <c:v>50.238303379226942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D-4D47-8B2C-84A9EF6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74610768"/>
        <c:axId val="974611184"/>
      </c:barChart>
      <c:catAx>
        <c:axId val="9746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11184"/>
        <c:crosses val="autoZero"/>
        <c:auto val="1"/>
        <c:lblAlgn val="ctr"/>
        <c:lblOffset val="100"/>
        <c:noMultiLvlLbl val="0"/>
      </c:catAx>
      <c:valAx>
        <c:axId val="97461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umol/g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11</xdr:row>
      <xdr:rowOff>87630</xdr:rowOff>
    </xdr:from>
    <xdr:to>
      <xdr:col>16</xdr:col>
      <xdr:colOff>182880</xdr:colOff>
      <xdr:row>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F6339-93B8-A622-C265-AD9D8FF5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26</xdr:row>
      <xdr:rowOff>19050</xdr:rowOff>
    </xdr:from>
    <xdr:to>
      <xdr:col>9</xdr:col>
      <xdr:colOff>335280</xdr:colOff>
      <xdr:row>42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57084-F4C1-AB86-1042-387E6ABF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556260</xdr:colOff>
      <xdr:row>25</xdr:row>
      <xdr:rowOff>64770</xdr:rowOff>
    </xdr:from>
    <xdr:to>
      <xdr:col>17</xdr:col>
      <xdr:colOff>251460</xdr:colOff>
      <xdr:row>41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76EE6-1D38-371E-354B-482FF435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426720</xdr:colOff>
      <xdr:row>26</xdr:row>
      <xdr:rowOff>19050</xdr:rowOff>
    </xdr:from>
    <xdr:to>
      <xdr:col>25</xdr:col>
      <xdr:colOff>121920</xdr:colOff>
      <xdr:row>42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98667-1ECA-BEF7-6A0C-6CF6D9BCC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533400</xdr:colOff>
      <xdr:row>43</xdr:row>
      <xdr:rowOff>57150</xdr:rowOff>
    </xdr:from>
    <xdr:to>
      <xdr:col>14</xdr:col>
      <xdr:colOff>76200</xdr:colOff>
      <xdr:row>59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9329E-7AF1-BDF8-C0CA-1004798A2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1A4B-AA47-488D-8288-85F3D884E226}">
  <dimension ref="A1:E25"/>
  <sheetViews>
    <sheetView workbookViewId="0">
      <selection activeCell="H18" sqref="H18"/>
    </sheetView>
  </sheetViews>
  <sheetFormatPr defaultRowHeight="13.2"/>
  <cols>
    <col min="2" max="2" width="9.6640625" customWidth="1"/>
    <col min="3" max="3" width="9.88671875" customWidth="1"/>
    <col min="5" max="5" width="12.6640625" style="6" customWidth="1"/>
  </cols>
  <sheetData>
    <row r="1" spans="1:5" ht="13.8">
      <c r="A1" s="9" t="s">
        <v>12</v>
      </c>
      <c r="B1" s="9" t="s">
        <v>13</v>
      </c>
      <c r="C1" s="9" t="s">
        <v>14</v>
      </c>
      <c r="D1" s="9" t="s">
        <v>15</v>
      </c>
      <c r="E1" s="10" t="s">
        <v>20</v>
      </c>
    </row>
    <row r="2" spans="1:5">
      <c r="A2">
        <v>11</v>
      </c>
      <c r="B2" t="s">
        <v>16</v>
      </c>
      <c r="C2">
        <v>5.33E-2</v>
      </c>
      <c r="D2">
        <f>C2*1000</f>
        <v>53.3</v>
      </c>
      <c r="E2" s="6">
        <v>11</v>
      </c>
    </row>
    <row r="3" spans="1:5">
      <c r="A3">
        <v>13</v>
      </c>
      <c r="B3" t="s">
        <v>16</v>
      </c>
      <c r="C3">
        <v>5.0299999999999997E-2</v>
      </c>
      <c r="D3">
        <f t="shared" ref="D3:D25" si="0">C3*1000</f>
        <v>50.3</v>
      </c>
      <c r="E3" s="6">
        <v>13</v>
      </c>
    </row>
    <row r="4" spans="1:5">
      <c r="A4">
        <v>31</v>
      </c>
      <c r="B4" t="s">
        <v>17</v>
      </c>
      <c r="C4">
        <v>4.5100000000000001E-2</v>
      </c>
      <c r="D4">
        <f t="shared" si="0"/>
        <v>45.1</v>
      </c>
      <c r="E4" s="6">
        <v>31</v>
      </c>
    </row>
    <row r="5" spans="1:5">
      <c r="A5">
        <v>33</v>
      </c>
      <c r="B5" t="s">
        <v>17</v>
      </c>
      <c r="C5">
        <v>4.6600000000000003E-2</v>
      </c>
      <c r="D5">
        <f t="shared" si="0"/>
        <v>46.6</v>
      </c>
      <c r="E5" s="6">
        <v>33</v>
      </c>
    </row>
    <row r="6" spans="1:5">
      <c r="A6">
        <v>61</v>
      </c>
      <c r="B6" t="s">
        <v>18</v>
      </c>
      <c r="C6">
        <v>5.0900000000000001E-2</v>
      </c>
      <c r="D6">
        <f t="shared" si="0"/>
        <v>50.9</v>
      </c>
      <c r="E6" s="6">
        <v>61</v>
      </c>
    </row>
    <row r="7" spans="1:5">
      <c r="A7">
        <v>63</v>
      </c>
      <c r="B7" t="s">
        <v>18</v>
      </c>
      <c r="C7">
        <v>5.6399999999999999E-2</v>
      </c>
      <c r="D7">
        <f t="shared" si="0"/>
        <v>56.4</v>
      </c>
      <c r="E7" s="6">
        <v>63</v>
      </c>
    </row>
    <row r="8" spans="1:5">
      <c r="A8">
        <v>71</v>
      </c>
      <c r="B8" t="s">
        <v>19</v>
      </c>
      <c r="C8">
        <v>4.2799999999999998E-2</v>
      </c>
      <c r="D8">
        <f t="shared" si="0"/>
        <v>42.8</v>
      </c>
      <c r="E8" s="6">
        <v>71</v>
      </c>
    </row>
    <row r="9" spans="1:5">
      <c r="A9">
        <v>73</v>
      </c>
      <c r="B9" t="s">
        <v>19</v>
      </c>
      <c r="C9">
        <v>4.4999999999999998E-2</v>
      </c>
      <c r="D9">
        <f t="shared" si="0"/>
        <v>45</v>
      </c>
      <c r="E9" s="6">
        <v>73</v>
      </c>
    </row>
    <row r="10" spans="1:5">
      <c r="A10">
        <v>81</v>
      </c>
      <c r="B10" t="s">
        <v>16</v>
      </c>
      <c r="C10">
        <v>5.9200000000000003E-2</v>
      </c>
      <c r="D10">
        <f t="shared" si="0"/>
        <v>59.2</v>
      </c>
      <c r="E10" s="6">
        <v>81</v>
      </c>
    </row>
    <row r="11" spans="1:5">
      <c r="A11">
        <v>83</v>
      </c>
      <c r="B11" t="s">
        <v>16</v>
      </c>
      <c r="C11">
        <v>6.3100000000000003E-2</v>
      </c>
      <c r="D11">
        <f t="shared" si="0"/>
        <v>63.1</v>
      </c>
      <c r="E11" s="6">
        <v>83</v>
      </c>
    </row>
    <row r="12" spans="1:5">
      <c r="A12">
        <v>101</v>
      </c>
      <c r="B12" t="s">
        <v>17</v>
      </c>
      <c r="C12">
        <v>5.6099999999999997E-2</v>
      </c>
      <c r="D12">
        <f t="shared" si="0"/>
        <v>56.099999999999994</v>
      </c>
      <c r="E12" s="6">
        <v>101</v>
      </c>
    </row>
    <row r="13" spans="1:5">
      <c r="A13">
        <v>103</v>
      </c>
      <c r="B13" t="s">
        <v>17</v>
      </c>
      <c r="C13">
        <v>5.6599999999999998E-2</v>
      </c>
      <c r="D13">
        <f t="shared" si="0"/>
        <v>56.599999999999994</v>
      </c>
      <c r="E13" s="6">
        <v>103</v>
      </c>
    </row>
    <row r="14" spans="1:5">
      <c r="A14">
        <v>111</v>
      </c>
      <c r="B14" t="s">
        <v>18</v>
      </c>
      <c r="C14">
        <v>5.0200000000000002E-2</v>
      </c>
      <c r="D14">
        <f t="shared" si="0"/>
        <v>50.2</v>
      </c>
      <c r="E14" s="6">
        <v>111</v>
      </c>
    </row>
    <row r="15" spans="1:5">
      <c r="A15">
        <v>113</v>
      </c>
      <c r="B15" t="s">
        <v>18</v>
      </c>
      <c r="C15">
        <v>5.3499999999999999E-2</v>
      </c>
      <c r="D15">
        <f t="shared" si="0"/>
        <v>53.5</v>
      </c>
      <c r="E15" s="6">
        <v>113</v>
      </c>
    </row>
    <row r="16" spans="1:5">
      <c r="A16">
        <v>131</v>
      </c>
      <c r="B16" t="s">
        <v>19</v>
      </c>
      <c r="C16">
        <v>5.0999999999999997E-2</v>
      </c>
      <c r="D16">
        <f t="shared" si="0"/>
        <v>51</v>
      </c>
      <c r="E16" s="6">
        <v>131</v>
      </c>
    </row>
    <row r="17" spans="1:5">
      <c r="A17">
        <v>133</v>
      </c>
      <c r="B17" t="s">
        <v>19</v>
      </c>
      <c r="C17">
        <v>6.1400000000000003E-2</v>
      </c>
      <c r="D17">
        <f t="shared" si="0"/>
        <v>61.400000000000006</v>
      </c>
      <c r="E17" s="6">
        <v>133</v>
      </c>
    </row>
    <row r="18" spans="1:5">
      <c r="A18">
        <v>141</v>
      </c>
      <c r="B18" t="s">
        <v>17</v>
      </c>
      <c r="C18">
        <v>5.7799999999999997E-2</v>
      </c>
      <c r="D18">
        <f t="shared" si="0"/>
        <v>57.8</v>
      </c>
      <c r="E18" s="6">
        <v>141</v>
      </c>
    </row>
    <row r="19" spans="1:5">
      <c r="A19">
        <v>143</v>
      </c>
      <c r="B19" t="s">
        <v>17</v>
      </c>
      <c r="C19">
        <v>6.1699999999999998E-2</v>
      </c>
      <c r="D19">
        <f t="shared" si="0"/>
        <v>61.699999999999996</v>
      </c>
      <c r="E19" s="6">
        <v>143</v>
      </c>
    </row>
    <row r="20" spans="1:5">
      <c r="A20">
        <v>171</v>
      </c>
      <c r="B20" t="s">
        <v>19</v>
      </c>
      <c r="C20">
        <v>4.99E-2</v>
      </c>
      <c r="D20">
        <f t="shared" si="0"/>
        <v>49.9</v>
      </c>
      <c r="E20" s="6">
        <v>171</v>
      </c>
    </row>
    <row r="21" spans="1:5">
      <c r="A21">
        <v>173</v>
      </c>
      <c r="B21" t="s">
        <v>19</v>
      </c>
      <c r="C21">
        <v>5.3800000000000001E-2</v>
      </c>
      <c r="D21">
        <f t="shared" si="0"/>
        <v>53.8</v>
      </c>
      <c r="E21" s="6">
        <v>173</v>
      </c>
    </row>
    <row r="22" spans="1:5">
      <c r="A22">
        <v>181</v>
      </c>
      <c r="B22" t="s">
        <v>18</v>
      </c>
      <c r="C22">
        <v>5.1299999999999998E-2</v>
      </c>
      <c r="D22">
        <f t="shared" si="0"/>
        <v>51.3</v>
      </c>
      <c r="E22" s="6">
        <v>181</v>
      </c>
    </row>
    <row r="23" spans="1:5">
      <c r="A23">
        <v>183</v>
      </c>
      <c r="B23" t="s">
        <v>18</v>
      </c>
      <c r="C23">
        <v>6.2300000000000001E-2</v>
      </c>
      <c r="D23">
        <f t="shared" si="0"/>
        <v>62.300000000000004</v>
      </c>
      <c r="E23" s="6">
        <v>183</v>
      </c>
    </row>
    <row r="24" spans="1:5">
      <c r="A24">
        <v>191</v>
      </c>
      <c r="B24" t="s">
        <v>16</v>
      </c>
      <c r="C24">
        <v>6.4699999999999994E-2</v>
      </c>
      <c r="D24">
        <f t="shared" si="0"/>
        <v>64.699999999999989</v>
      </c>
      <c r="E24" s="6">
        <v>191</v>
      </c>
    </row>
    <row r="25" spans="1:5">
      <c r="A25">
        <v>193</v>
      </c>
      <c r="B25" t="s">
        <v>16</v>
      </c>
      <c r="C25">
        <v>5.4800000000000001E-2</v>
      </c>
      <c r="D25">
        <f t="shared" si="0"/>
        <v>54.800000000000004</v>
      </c>
      <c r="E25" s="6">
        <v>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4CEE-6665-47AA-8BC2-2A49F0B07200}">
  <dimension ref="A1:AR9"/>
  <sheetViews>
    <sheetView workbookViewId="0">
      <selection activeCell="F17" sqref="F17"/>
    </sheetView>
  </sheetViews>
  <sheetFormatPr defaultRowHeight="13.2"/>
  <cols>
    <col min="1" max="1" width="14.6640625" customWidth="1"/>
    <col min="2" max="2" width="13.109375" customWidth="1"/>
  </cols>
  <sheetData>
    <row r="1" spans="1:44" ht="14.4">
      <c r="A1" s="2" t="s">
        <v>3</v>
      </c>
      <c r="B1" s="2" t="s">
        <v>4</v>
      </c>
    </row>
    <row r="2" spans="1:44" ht="14.4">
      <c r="A2" s="2" t="s">
        <v>5</v>
      </c>
      <c r="B2" s="2" t="s">
        <v>21</v>
      </c>
    </row>
    <row r="3" spans="1:44" ht="14.4"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  <c r="W3" s="2" t="s">
        <v>43</v>
      </c>
      <c r="X3" s="2" t="s">
        <v>44</v>
      </c>
      <c r="Y3" s="2" t="s">
        <v>45</v>
      </c>
    </row>
    <row r="4" spans="1:44" ht="14.4">
      <c r="A4" s="2" t="s">
        <v>0</v>
      </c>
      <c r="B4" s="3">
        <v>1.1431</v>
      </c>
      <c r="C4" s="3">
        <v>1.0807</v>
      </c>
      <c r="D4" s="3">
        <v>1.0203</v>
      </c>
      <c r="E4" s="3">
        <v>1.3295999999999999</v>
      </c>
      <c r="F4" s="3">
        <v>1.3747</v>
      </c>
      <c r="G4" s="3">
        <v>1.3902000000000001</v>
      </c>
      <c r="H4" s="3">
        <v>1.3625</v>
      </c>
      <c r="I4" s="3">
        <v>0.85029999999999994</v>
      </c>
      <c r="J4" s="3">
        <v>1.1974</v>
      </c>
      <c r="K4" s="3">
        <v>1.8328</v>
      </c>
      <c r="L4" s="3">
        <v>1.6076999999999999</v>
      </c>
      <c r="M4" s="3">
        <v>1.3092999999999999</v>
      </c>
      <c r="N4" s="3">
        <v>1.6460999999999999</v>
      </c>
      <c r="O4" s="3">
        <v>1.7839</v>
      </c>
      <c r="P4" s="3">
        <v>1.7003999999999999</v>
      </c>
      <c r="Q4" s="3">
        <v>2.2492999999999999</v>
      </c>
      <c r="R4" s="3">
        <v>1.6589</v>
      </c>
      <c r="S4" s="3">
        <v>2.0996000000000001</v>
      </c>
      <c r="T4" s="3">
        <v>1.9696</v>
      </c>
      <c r="U4" s="3">
        <v>1.7525999999999999</v>
      </c>
      <c r="V4" s="3">
        <v>1.6821999999999999</v>
      </c>
      <c r="W4" s="3">
        <v>2.2418999999999998</v>
      </c>
      <c r="X4" s="3">
        <v>1.9872000000000001</v>
      </c>
      <c r="Y4" s="3">
        <v>1.7956000000000001</v>
      </c>
    </row>
    <row r="5" spans="1:44" ht="14.4">
      <c r="A5" s="2" t="s">
        <v>2</v>
      </c>
      <c r="B5" s="3">
        <v>0.2424</v>
      </c>
      <c r="C5" s="3">
        <v>0.21779999999999999</v>
      </c>
      <c r="D5" s="3">
        <v>0.17699999999999999</v>
      </c>
      <c r="E5" s="3">
        <v>0.23910000000000001</v>
      </c>
      <c r="F5" s="3">
        <v>0.20849999999999999</v>
      </c>
      <c r="G5" s="3">
        <v>0.2392</v>
      </c>
      <c r="H5" s="3">
        <v>0.31230000000000002</v>
      </c>
      <c r="I5" s="3">
        <v>0.2107</v>
      </c>
      <c r="J5" s="3">
        <v>0.14199999999999999</v>
      </c>
      <c r="K5" s="3">
        <v>0.20549999999999999</v>
      </c>
      <c r="L5" s="3">
        <v>0.2213</v>
      </c>
      <c r="M5" s="3">
        <v>0.20499999999999999</v>
      </c>
      <c r="N5" s="3">
        <v>0.42170000000000002</v>
      </c>
      <c r="O5" s="3">
        <v>0.39879999999999999</v>
      </c>
      <c r="P5" s="3">
        <v>0.2732</v>
      </c>
      <c r="Q5" s="3">
        <v>0.30109999999999998</v>
      </c>
      <c r="R5" s="3">
        <v>0.39410000000000001</v>
      </c>
      <c r="S5" s="3">
        <v>0.42859999999999998</v>
      </c>
      <c r="T5" s="3">
        <v>0.47010000000000002</v>
      </c>
      <c r="U5" s="3">
        <v>0.38550000000000001</v>
      </c>
      <c r="V5" s="3">
        <v>0.2908</v>
      </c>
      <c r="W5" s="3">
        <v>0.39829999999999999</v>
      </c>
      <c r="X5" s="3">
        <v>0.46060000000000001</v>
      </c>
      <c r="Y5" s="3">
        <v>0.41770000000000002</v>
      </c>
    </row>
    <row r="6" spans="1:44" ht="14.4">
      <c r="A6" s="2" t="s">
        <v>1</v>
      </c>
      <c r="B6" s="3">
        <v>0.13350000000000001</v>
      </c>
      <c r="C6" s="3">
        <v>0.1363</v>
      </c>
      <c r="D6" s="3">
        <v>0.1205</v>
      </c>
      <c r="E6" s="3">
        <v>0.12640000000000001</v>
      </c>
      <c r="F6" s="3">
        <v>0.1037</v>
      </c>
      <c r="G6" s="3">
        <v>0.1123</v>
      </c>
      <c r="H6" s="3">
        <v>0.15479999999999999</v>
      </c>
      <c r="I6" s="3">
        <v>8.9899999999999994E-2</v>
      </c>
      <c r="J6" s="3">
        <v>0.10639999999999999</v>
      </c>
      <c r="K6" s="3">
        <v>0.2152</v>
      </c>
      <c r="L6" s="3">
        <v>0.1159</v>
      </c>
      <c r="M6" s="3">
        <v>0.13320000000000001</v>
      </c>
      <c r="N6" s="3">
        <v>0.2354</v>
      </c>
      <c r="O6" s="3">
        <v>0.34029999999999999</v>
      </c>
      <c r="P6" s="3">
        <v>0.17730000000000001</v>
      </c>
      <c r="Q6" s="3">
        <v>0.16600000000000001</v>
      </c>
      <c r="R6" s="3">
        <v>0.1537</v>
      </c>
      <c r="S6" s="3">
        <v>0.23619999999999999</v>
      </c>
      <c r="T6" s="3">
        <v>0.2019</v>
      </c>
      <c r="U6" s="3">
        <v>0.20300000000000001</v>
      </c>
      <c r="V6" s="3">
        <v>0.1111</v>
      </c>
      <c r="W6" s="3">
        <v>0.13739999999999999</v>
      </c>
      <c r="X6" s="3">
        <v>0.2203</v>
      </c>
      <c r="Y6" s="3">
        <v>0.1762</v>
      </c>
    </row>
    <row r="7" spans="1:44" ht="14.4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4.4">
      <c r="A8" s="2" t="s">
        <v>46</v>
      </c>
      <c r="B8" t="s">
        <v>10</v>
      </c>
    </row>
    <row r="9" spans="1:44" ht="14.4">
      <c r="B9" s="3">
        <v>0.28999999999999998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F6D3-A093-40E3-8AC0-AC99A3253567}">
  <dimension ref="A2:M27"/>
  <sheetViews>
    <sheetView workbookViewId="0">
      <selection activeCell="H20" sqref="H20"/>
    </sheetView>
  </sheetViews>
  <sheetFormatPr defaultRowHeight="13.2"/>
  <cols>
    <col min="1" max="1" width="8.33203125" style="6" customWidth="1"/>
    <col min="2" max="2" width="10.88671875" style="6" customWidth="1"/>
    <col min="3" max="3" width="11.109375" style="6" customWidth="1"/>
    <col min="4" max="4" width="11.21875" style="6" customWidth="1"/>
    <col min="5" max="5" width="14.88671875" style="6" customWidth="1"/>
    <col min="6" max="6" width="15.109375" style="6" customWidth="1"/>
    <col min="10" max="10" width="24.6640625" customWidth="1"/>
  </cols>
  <sheetData>
    <row r="2" spans="1:13" ht="14.4">
      <c r="A2" s="10" t="s">
        <v>12</v>
      </c>
      <c r="B2" s="9" t="s">
        <v>13</v>
      </c>
      <c r="C2" s="9" t="s">
        <v>48</v>
      </c>
      <c r="D2" s="9" t="s">
        <v>48</v>
      </c>
      <c r="E2" s="10" t="s">
        <v>20</v>
      </c>
      <c r="F2" s="6" t="s">
        <v>7</v>
      </c>
      <c r="G2" s="2" t="s">
        <v>0</v>
      </c>
      <c r="H2" s="2" t="s">
        <v>2</v>
      </c>
      <c r="I2" s="2" t="s">
        <v>1</v>
      </c>
      <c r="J2" s="4" t="s">
        <v>8</v>
      </c>
      <c r="K2" s="2" t="s">
        <v>0</v>
      </c>
      <c r="L2" s="2" t="s">
        <v>2</v>
      </c>
      <c r="M2" s="2" t="s">
        <v>1</v>
      </c>
    </row>
    <row r="3" spans="1:13" ht="14.4">
      <c r="A3" s="10"/>
      <c r="B3" s="9"/>
      <c r="C3" s="9" t="s">
        <v>47</v>
      </c>
      <c r="D3" s="9" t="s">
        <v>11</v>
      </c>
      <c r="E3" s="10"/>
      <c r="F3" s="7" t="s">
        <v>6</v>
      </c>
      <c r="G3" s="2" t="s">
        <v>6</v>
      </c>
      <c r="H3" s="2" t="s">
        <v>6</v>
      </c>
      <c r="I3" s="2" t="s">
        <v>6</v>
      </c>
      <c r="K3" s="1" t="s">
        <v>9</v>
      </c>
      <c r="L3" s="1" t="s">
        <v>9</v>
      </c>
      <c r="M3" s="1" t="s">
        <v>9</v>
      </c>
    </row>
    <row r="4" spans="1:13" ht="13.8" customHeight="1">
      <c r="A4" s="6">
        <v>11</v>
      </c>
      <c r="B4" t="s">
        <v>16</v>
      </c>
      <c r="C4">
        <v>5.33E-2</v>
      </c>
      <c r="D4">
        <f t="shared" ref="D4:D27" si="0">C4*1000</f>
        <v>53.3</v>
      </c>
      <c r="E4" s="6">
        <v>11</v>
      </c>
      <c r="F4" s="6">
        <v>0.28999999999999998</v>
      </c>
      <c r="G4" s="3">
        <v>1.1431</v>
      </c>
      <c r="H4" s="3">
        <v>0.2424</v>
      </c>
      <c r="I4" s="3">
        <v>0.13350000000000001</v>
      </c>
      <c r="K4" s="3">
        <f>G4*1200/$D4</f>
        <v>25.735834896810509</v>
      </c>
      <c r="L4" s="3">
        <f t="shared" ref="L4:M4" si="1">H4*1200/$D4</f>
        <v>5.4574108818011258</v>
      </c>
      <c r="M4" s="3">
        <f t="shared" si="1"/>
        <v>3.0056285178236402</v>
      </c>
    </row>
    <row r="5" spans="1:13" ht="14.4">
      <c r="A5" s="6">
        <v>13</v>
      </c>
      <c r="B5" t="s">
        <v>16</v>
      </c>
      <c r="C5">
        <v>5.0299999999999997E-2</v>
      </c>
      <c r="D5">
        <f t="shared" si="0"/>
        <v>50.3</v>
      </c>
      <c r="E5" s="6">
        <v>13</v>
      </c>
      <c r="F5" s="6">
        <v>0.28999999999999998</v>
      </c>
      <c r="G5" s="3">
        <v>1.0807</v>
      </c>
      <c r="H5" s="3">
        <v>0.21779999999999999</v>
      </c>
      <c r="I5" s="3">
        <v>0.1363</v>
      </c>
      <c r="K5" s="3">
        <f t="shared" ref="K5:K27" si="2">G5*1200/$D5</f>
        <v>25.78210735586481</v>
      </c>
      <c r="L5" s="3">
        <f t="shared" ref="L5:L27" si="3">H5*1200/$D5</f>
        <v>5.1960238568588473</v>
      </c>
      <c r="M5" s="3">
        <f t="shared" ref="M5:M27" si="4">I5*1200/$D5</f>
        <v>3.2516898608349902</v>
      </c>
    </row>
    <row r="6" spans="1:13" ht="14.4">
      <c r="A6" s="6">
        <v>31</v>
      </c>
      <c r="B6" t="s">
        <v>17</v>
      </c>
      <c r="C6">
        <v>4.5100000000000001E-2</v>
      </c>
      <c r="D6">
        <f t="shared" si="0"/>
        <v>45.1</v>
      </c>
      <c r="E6" s="6">
        <v>31</v>
      </c>
      <c r="F6" s="6">
        <v>0.28999999999999998</v>
      </c>
      <c r="G6" s="3">
        <v>1.0203</v>
      </c>
      <c r="H6" s="3">
        <v>0.17699999999999999</v>
      </c>
      <c r="I6" s="3">
        <v>0.1205</v>
      </c>
      <c r="K6" s="3">
        <f t="shared" si="2"/>
        <v>27.147671840354764</v>
      </c>
      <c r="L6" s="3">
        <f t="shared" si="3"/>
        <v>4.7095343680709529</v>
      </c>
      <c r="M6" s="3">
        <f t="shared" si="4"/>
        <v>3.2062084257206207</v>
      </c>
    </row>
    <row r="7" spans="1:13" ht="14.4">
      <c r="A7" s="6">
        <v>33</v>
      </c>
      <c r="B7" t="s">
        <v>17</v>
      </c>
      <c r="C7">
        <v>4.6600000000000003E-2</v>
      </c>
      <c r="D7">
        <f t="shared" si="0"/>
        <v>46.6</v>
      </c>
      <c r="E7" s="6">
        <v>33</v>
      </c>
      <c r="F7" s="6">
        <v>0.28999999999999998</v>
      </c>
      <c r="G7" s="3">
        <v>1.3295999999999999</v>
      </c>
      <c r="H7" s="3">
        <v>0.23910000000000001</v>
      </c>
      <c r="I7" s="3">
        <v>0.12640000000000001</v>
      </c>
      <c r="K7" s="3">
        <f t="shared" si="2"/>
        <v>34.238626609442058</v>
      </c>
      <c r="L7" s="3">
        <f t="shared" si="3"/>
        <v>6.1570815450643774</v>
      </c>
      <c r="M7" s="3">
        <f t="shared" si="4"/>
        <v>3.2549356223175967</v>
      </c>
    </row>
    <row r="8" spans="1:13" ht="14.4">
      <c r="A8" s="6">
        <v>61</v>
      </c>
      <c r="B8" t="s">
        <v>18</v>
      </c>
      <c r="C8">
        <v>5.0900000000000001E-2</v>
      </c>
      <c r="D8">
        <f t="shared" si="0"/>
        <v>50.9</v>
      </c>
      <c r="E8" s="6">
        <v>61</v>
      </c>
      <c r="F8" s="6">
        <v>0.28999999999999998</v>
      </c>
      <c r="G8" s="3">
        <v>1.3747</v>
      </c>
      <c r="H8" s="3">
        <v>0.20849999999999999</v>
      </c>
      <c r="I8" s="3">
        <v>0.1037</v>
      </c>
      <c r="K8" s="3">
        <f t="shared" si="2"/>
        <v>32.409430255402754</v>
      </c>
      <c r="L8" s="3">
        <f t="shared" si="3"/>
        <v>4.9155206286836934</v>
      </c>
      <c r="M8" s="3">
        <f t="shared" si="4"/>
        <v>2.4447937131630648</v>
      </c>
    </row>
    <row r="9" spans="1:13" ht="14.4">
      <c r="A9" s="6">
        <v>63</v>
      </c>
      <c r="B9" t="s">
        <v>18</v>
      </c>
      <c r="C9">
        <v>5.6399999999999999E-2</v>
      </c>
      <c r="D9">
        <f t="shared" si="0"/>
        <v>56.4</v>
      </c>
      <c r="E9" s="6">
        <v>63</v>
      </c>
      <c r="F9" s="6">
        <v>0.28999999999999998</v>
      </c>
      <c r="G9" s="3">
        <v>1.3902000000000001</v>
      </c>
      <c r="H9" s="3">
        <v>0.2392</v>
      </c>
      <c r="I9" s="3">
        <v>0.1123</v>
      </c>
      <c r="K9" s="3">
        <f t="shared" si="2"/>
        <v>29.578723404255324</v>
      </c>
      <c r="L9" s="3">
        <f t="shared" si="3"/>
        <v>5.0893617021276603</v>
      </c>
      <c r="M9" s="3">
        <f t="shared" si="4"/>
        <v>2.3893617021276596</v>
      </c>
    </row>
    <row r="10" spans="1:13" ht="14.4">
      <c r="A10" s="6">
        <v>71</v>
      </c>
      <c r="B10" t="s">
        <v>19</v>
      </c>
      <c r="C10">
        <v>4.2799999999999998E-2</v>
      </c>
      <c r="D10">
        <f t="shared" si="0"/>
        <v>42.8</v>
      </c>
      <c r="E10" s="6">
        <v>71</v>
      </c>
      <c r="F10" s="6">
        <v>0.28999999999999998</v>
      </c>
      <c r="G10" s="3">
        <v>1.3625</v>
      </c>
      <c r="H10" s="3">
        <v>0.31230000000000002</v>
      </c>
      <c r="I10" s="3">
        <v>0.15479999999999999</v>
      </c>
      <c r="K10" s="3">
        <f t="shared" si="2"/>
        <v>38.200934579439256</v>
      </c>
      <c r="L10" s="3">
        <f t="shared" si="3"/>
        <v>8.756074766355141</v>
      </c>
      <c r="M10" s="3">
        <f t="shared" si="4"/>
        <v>4.3401869158878501</v>
      </c>
    </row>
    <row r="11" spans="1:13" ht="14.4">
      <c r="A11" s="6">
        <v>73</v>
      </c>
      <c r="B11" t="s">
        <v>19</v>
      </c>
      <c r="C11">
        <v>4.4999999999999998E-2</v>
      </c>
      <c r="D11">
        <f t="shared" si="0"/>
        <v>45</v>
      </c>
      <c r="E11" s="6">
        <v>73</v>
      </c>
      <c r="F11" s="6">
        <v>0.28999999999999998</v>
      </c>
      <c r="G11" s="3">
        <v>0.85029999999999994</v>
      </c>
      <c r="H11" s="3">
        <v>0.2107</v>
      </c>
      <c r="I11" s="3">
        <v>8.9899999999999994E-2</v>
      </c>
      <c r="K11" s="3">
        <f t="shared" si="2"/>
        <v>22.674666666666663</v>
      </c>
      <c r="L11" s="3">
        <f t="shared" si="3"/>
        <v>5.6186666666666669</v>
      </c>
      <c r="M11" s="3">
        <f t="shared" si="4"/>
        <v>2.3973333333333331</v>
      </c>
    </row>
    <row r="12" spans="1:13" ht="14.4">
      <c r="A12" s="6">
        <v>81</v>
      </c>
      <c r="B12" t="s">
        <v>16</v>
      </c>
      <c r="C12">
        <v>5.9200000000000003E-2</v>
      </c>
      <c r="D12">
        <f t="shared" si="0"/>
        <v>59.2</v>
      </c>
      <c r="E12" s="6">
        <v>81</v>
      </c>
      <c r="F12" s="6">
        <v>0.28999999999999998</v>
      </c>
      <c r="G12" s="3">
        <v>1.1974</v>
      </c>
      <c r="H12" s="3">
        <v>0.14199999999999999</v>
      </c>
      <c r="I12" s="3">
        <v>0.10639999999999999</v>
      </c>
      <c r="K12" s="3">
        <f t="shared" si="2"/>
        <v>24.271621621621623</v>
      </c>
      <c r="L12" s="3">
        <f t="shared" si="3"/>
        <v>2.8783783783783781</v>
      </c>
      <c r="M12" s="3">
        <f t="shared" si="4"/>
        <v>2.1567567567567565</v>
      </c>
    </row>
    <row r="13" spans="1:13" ht="14.4">
      <c r="A13" s="6">
        <v>83</v>
      </c>
      <c r="B13" t="s">
        <v>16</v>
      </c>
      <c r="C13">
        <v>6.3100000000000003E-2</v>
      </c>
      <c r="D13">
        <f t="shared" si="0"/>
        <v>63.1</v>
      </c>
      <c r="E13" s="6">
        <v>83</v>
      </c>
      <c r="F13" s="6">
        <v>0.28999999999999998</v>
      </c>
      <c r="G13" s="3">
        <v>1.8328</v>
      </c>
      <c r="H13" s="3">
        <v>0.20549999999999999</v>
      </c>
      <c r="I13" s="3">
        <v>0.2152</v>
      </c>
      <c r="K13" s="3">
        <f t="shared" si="2"/>
        <v>34.85515055467512</v>
      </c>
      <c r="L13" s="3">
        <f t="shared" si="3"/>
        <v>3.9080824088748018</v>
      </c>
      <c r="M13" s="3">
        <f t="shared" si="4"/>
        <v>4.0925515055467514</v>
      </c>
    </row>
    <row r="14" spans="1:13" ht="14.4">
      <c r="A14" s="6">
        <v>101</v>
      </c>
      <c r="B14" t="s">
        <v>17</v>
      </c>
      <c r="C14">
        <v>5.6099999999999997E-2</v>
      </c>
      <c r="D14">
        <f t="shared" si="0"/>
        <v>56.099999999999994</v>
      </c>
      <c r="E14" s="6">
        <v>101</v>
      </c>
      <c r="F14" s="6">
        <v>0.28999999999999998</v>
      </c>
      <c r="G14" s="3">
        <v>1.6076999999999999</v>
      </c>
      <c r="H14" s="3">
        <v>0.2213</v>
      </c>
      <c r="I14" s="3">
        <v>0.1159</v>
      </c>
      <c r="K14" s="3">
        <f t="shared" si="2"/>
        <v>34.389304812834226</v>
      </c>
      <c r="L14" s="3">
        <f t="shared" si="3"/>
        <v>4.7336898395721931</v>
      </c>
      <c r="M14" s="3">
        <f t="shared" si="4"/>
        <v>2.4791443850267383</v>
      </c>
    </row>
    <row r="15" spans="1:13" s="5" customFormat="1" ht="14.4">
      <c r="A15" s="6">
        <v>103</v>
      </c>
      <c r="B15" t="s">
        <v>17</v>
      </c>
      <c r="C15">
        <v>5.6599999999999998E-2</v>
      </c>
      <c r="D15">
        <f t="shared" si="0"/>
        <v>56.599999999999994</v>
      </c>
      <c r="E15" s="6">
        <v>103</v>
      </c>
      <c r="F15" s="8">
        <v>0.28999999999999998</v>
      </c>
      <c r="G15" s="3">
        <v>1.3092999999999999</v>
      </c>
      <c r="H15" s="3">
        <v>0.20499999999999999</v>
      </c>
      <c r="I15" s="3">
        <v>0.13320000000000001</v>
      </c>
      <c r="K15" s="3">
        <f t="shared" si="2"/>
        <v>27.759010600706713</v>
      </c>
      <c r="L15" s="3">
        <f t="shared" si="3"/>
        <v>4.3462897526501765</v>
      </c>
      <c r="M15" s="3">
        <f t="shared" si="4"/>
        <v>2.824028268551237</v>
      </c>
    </row>
    <row r="16" spans="1:13" ht="14.4">
      <c r="A16" s="6">
        <v>111</v>
      </c>
      <c r="B16" t="s">
        <v>18</v>
      </c>
      <c r="C16">
        <v>5.0200000000000002E-2</v>
      </c>
      <c r="D16">
        <f t="shared" si="0"/>
        <v>50.2</v>
      </c>
      <c r="E16" s="6">
        <v>111</v>
      </c>
      <c r="F16" s="8">
        <v>0.28999999999999998</v>
      </c>
      <c r="G16" s="3">
        <v>1.6460999999999999</v>
      </c>
      <c r="H16" s="3">
        <v>0.42170000000000002</v>
      </c>
      <c r="I16" s="3">
        <v>0.2354</v>
      </c>
      <c r="K16" s="3">
        <f t="shared" si="2"/>
        <v>39.349003984063742</v>
      </c>
      <c r="L16" s="3">
        <f t="shared" si="3"/>
        <v>10.080478087649402</v>
      </c>
      <c r="M16" s="3">
        <f t="shared" si="4"/>
        <v>5.6270916334661356</v>
      </c>
    </row>
    <row r="17" spans="1:13" ht="14.4">
      <c r="A17" s="6">
        <v>113</v>
      </c>
      <c r="B17" t="s">
        <v>18</v>
      </c>
      <c r="C17">
        <v>5.3499999999999999E-2</v>
      </c>
      <c r="D17">
        <f t="shared" si="0"/>
        <v>53.5</v>
      </c>
      <c r="E17" s="6">
        <v>113</v>
      </c>
      <c r="F17" s="8">
        <v>0.28999999999999998</v>
      </c>
      <c r="G17" s="3">
        <v>1.7839</v>
      </c>
      <c r="H17" s="3">
        <v>0.39879999999999999</v>
      </c>
      <c r="I17" s="3">
        <v>0.34029999999999999</v>
      </c>
      <c r="K17" s="3">
        <f t="shared" si="2"/>
        <v>40.012710280373831</v>
      </c>
      <c r="L17" s="3">
        <f t="shared" si="3"/>
        <v>8.9450467289719633</v>
      </c>
      <c r="M17" s="3">
        <f t="shared" si="4"/>
        <v>7.6328971962616823</v>
      </c>
    </row>
    <row r="18" spans="1:13" s="5" customFormat="1" ht="14.4">
      <c r="A18" s="6">
        <v>131</v>
      </c>
      <c r="B18" t="s">
        <v>19</v>
      </c>
      <c r="C18">
        <v>5.0999999999999997E-2</v>
      </c>
      <c r="D18">
        <f t="shared" si="0"/>
        <v>51</v>
      </c>
      <c r="E18" s="6">
        <v>131</v>
      </c>
      <c r="F18" s="8">
        <v>0.28999999999999998</v>
      </c>
      <c r="G18" s="3">
        <v>1.7003999999999999</v>
      </c>
      <c r="H18" s="3">
        <v>0.2732</v>
      </c>
      <c r="I18" s="3">
        <v>0.17730000000000001</v>
      </c>
      <c r="K18" s="3">
        <f t="shared" si="2"/>
        <v>40.009411764705881</v>
      </c>
      <c r="L18" s="3">
        <f t="shared" si="3"/>
        <v>6.4282352941176466</v>
      </c>
      <c r="M18" s="3">
        <f t="shared" si="4"/>
        <v>4.171764705882353</v>
      </c>
    </row>
    <row r="19" spans="1:13" ht="14.4">
      <c r="A19" s="6">
        <v>133</v>
      </c>
      <c r="B19" t="s">
        <v>19</v>
      </c>
      <c r="C19">
        <v>6.1400000000000003E-2</v>
      </c>
      <c r="D19">
        <f t="shared" si="0"/>
        <v>61.400000000000006</v>
      </c>
      <c r="E19" s="6">
        <v>133</v>
      </c>
      <c r="F19" s="6">
        <v>0.28999999999999998</v>
      </c>
      <c r="G19" s="3">
        <v>2.2492999999999999</v>
      </c>
      <c r="H19" s="3">
        <v>0.30109999999999998</v>
      </c>
      <c r="I19" s="3">
        <v>0.16600000000000001</v>
      </c>
      <c r="K19" s="3">
        <f t="shared" si="2"/>
        <v>43.960260586319215</v>
      </c>
      <c r="L19" s="3">
        <f t="shared" si="3"/>
        <v>5.8846905537459273</v>
      </c>
      <c r="M19" s="3">
        <f t="shared" si="4"/>
        <v>3.2442996742671011</v>
      </c>
    </row>
    <row r="20" spans="1:13" ht="14.4">
      <c r="A20" s="6">
        <v>141</v>
      </c>
      <c r="B20" t="s">
        <v>17</v>
      </c>
      <c r="C20">
        <v>5.7799999999999997E-2</v>
      </c>
      <c r="D20">
        <f t="shared" si="0"/>
        <v>57.8</v>
      </c>
      <c r="E20" s="6">
        <v>141</v>
      </c>
      <c r="F20" s="6">
        <v>0.28999999999999998</v>
      </c>
      <c r="G20" s="3">
        <v>1.6589</v>
      </c>
      <c r="H20" s="3">
        <v>0.39410000000000001</v>
      </c>
      <c r="I20" s="3">
        <v>0.1537</v>
      </c>
      <c r="K20" s="3">
        <f t="shared" si="2"/>
        <v>34.44083044982699</v>
      </c>
      <c r="L20" s="3">
        <f t="shared" si="3"/>
        <v>8.1820069204152261</v>
      </c>
      <c r="M20" s="3">
        <f t="shared" si="4"/>
        <v>3.1910034602076127</v>
      </c>
    </row>
    <row r="21" spans="1:13" ht="14.4">
      <c r="A21" s="6">
        <v>143</v>
      </c>
      <c r="B21" t="s">
        <v>17</v>
      </c>
      <c r="C21">
        <v>6.1699999999999998E-2</v>
      </c>
      <c r="D21">
        <f t="shared" si="0"/>
        <v>61.699999999999996</v>
      </c>
      <c r="E21" s="6">
        <v>143</v>
      </c>
      <c r="F21" s="6">
        <v>0.28999999999999998</v>
      </c>
      <c r="G21" s="3">
        <v>2.0996000000000001</v>
      </c>
      <c r="H21" s="3">
        <v>0.42859999999999998</v>
      </c>
      <c r="I21" s="3">
        <v>0.23619999999999999</v>
      </c>
      <c r="K21" s="3">
        <f t="shared" si="2"/>
        <v>40.835008103727716</v>
      </c>
      <c r="L21" s="3">
        <f t="shared" si="3"/>
        <v>8.3358184764991901</v>
      </c>
      <c r="M21" s="3">
        <f t="shared" si="4"/>
        <v>4.5938411669367909</v>
      </c>
    </row>
    <row r="22" spans="1:13" ht="14.4">
      <c r="A22" s="6">
        <v>171</v>
      </c>
      <c r="B22" t="s">
        <v>19</v>
      </c>
      <c r="C22">
        <v>4.99E-2</v>
      </c>
      <c r="D22">
        <f t="shared" si="0"/>
        <v>49.9</v>
      </c>
      <c r="E22" s="6">
        <v>171</v>
      </c>
      <c r="F22" s="6">
        <v>0.28999999999999998</v>
      </c>
      <c r="G22" s="3">
        <v>1.9696</v>
      </c>
      <c r="H22" s="3">
        <v>0.47010000000000002</v>
      </c>
      <c r="I22" s="3">
        <v>0.2019</v>
      </c>
      <c r="K22" s="3">
        <f t="shared" si="2"/>
        <v>47.365130260521042</v>
      </c>
      <c r="L22" s="3">
        <f t="shared" si="3"/>
        <v>11.305010020040081</v>
      </c>
      <c r="M22" s="3">
        <f t="shared" si="4"/>
        <v>4.8553106212424852</v>
      </c>
    </row>
    <row r="23" spans="1:13" ht="14.4">
      <c r="A23" s="6">
        <v>173</v>
      </c>
      <c r="B23" t="s">
        <v>19</v>
      </c>
      <c r="C23">
        <v>5.3800000000000001E-2</v>
      </c>
      <c r="D23">
        <f t="shared" si="0"/>
        <v>53.8</v>
      </c>
      <c r="E23" s="6">
        <v>173</v>
      </c>
      <c r="F23" s="6">
        <v>0.28999999999999998</v>
      </c>
      <c r="G23" s="3">
        <v>1.7525999999999999</v>
      </c>
      <c r="H23" s="3">
        <v>0.38550000000000001</v>
      </c>
      <c r="I23" s="3">
        <v>0.20300000000000001</v>
      </c>
      <c r="K23" s="3">
        <f t="shared" si="2"/>
        <v>39.091449814126392</v>
      </c>
      <c r="L23" s="3">
        <f t="shared" si="3"/>
        <v>8.5985130111524164</v>
      </c>
      <c r="M23" s="3">
        <f t="shared" si="4"/>
        <v>4.5278810408921943</v>
      </c>
    </row>
    <row r="24" spans="1:13" ht="14.4">
      <c r="A24" s="6">
        <v>181</v>
      </c>
      <c r="B24" t="s">
        <v>18</v>
      </c>
      <c r="C24">
        <v>5.1299999999999998E-2</v>
      </c>
      <c r="D24">
        <f t="shared" si="0"/>
        <v>51.3</v>
      </c>
      <c r="E24" s="6">
        <v>181</v>
      </c>
      <c r="F24" s="6">
        <v>0.28999999999999998</v>
      </c>
      <c r="G24" s="3">
        <v>1.6821999999999999</v>
      </c>
      <c r="H24" s="3">
        <v>0.2908</v>
      </c>
      <c r="I24" s="3">
        <v>0.1111</v>
      </c>
      <c r="K24" s="3">
        <f t="shared" si="2"/>
        <v>39.34970760233918</v>
      </c>
      <c r="L24" s="3">
        <f t="shared" si="3"/>
        <v>6.8023391812865501</v>
      </c>
      <c r="M24" s="3">
        <f t="shared" si="4"/>
        <v>2.5988304093567249</v>
      </c>
    </row>
    <row r="25" spans="1:13" ht="14.4">
      <c r="A25" s="6">
        <v>183</v>
      </c>
      <c r="B25" t="s">
        <v>18</v>
      </c>
      <c r="C25">
        <v>6.2300000000000001E-2</v>
      </c>
      <c r="D25">
        <f t="shared" si="0"/>
        <v>62.300000000000004</v>
      </c>
      <c r="E25" s="6">
        <v>183</v>
      </c>
      <c r="F25" s="6">
        <v>0.28999999999999998</v>
      </c>
      <c r="G25" s="3">
        <v>2.2418999999999998</v>
      </c>
      <c r="H25" s="3">
        <v>0.39829999999999999</v>
      </c>
      <c r="I25" s="3">
        <v>0.13739999999999999</v>
      </c>
      <c r="K25" s="3">
        <f t="shared" si="2"/>
        <v>43.182664526484743</v>
      </c>
      <c r="L25" s="3">
        <f t="shared" si="3"/>
        <v>7.6719101123595497</v>
      </c>
      <c r="M25" s="3">
        <f t="shared" si="4"/>
        <v>2.6465489566613161</v>
      </c>
    </row>
    <row r="26" spans="1:13" ht="14.4">
      <c r="A26" s="6">
        <v>191</v>
      </c>
      <c r="B26" t="s">
        <v>16</v>
      </c>
      <c r="C26">
        <v>6.4699999999999994E-2</v>
      </c>
      <c r="D26">
        <f t="shared" si="0"/>
        <v>64.699999999999989</v>
      </c>
      <c r="E26" s="6">
        <v>191</v>
      </c>
      <c r="F26" s="6">
        <v>0.28999999999999998</v>
      </c>
      <c r="G26" s="3">
        <v>1.9872000000000001</v>
      </c>
      <c r="H26" s="3">
        <v>0.46060000000000001</v>
      </c>
      <c r="I26" s="3">
        <v>0.2203</v>
      </c>
      <c r="K26" s="3">
        <f t="shared" si="2"/>
        <v>36.856877897990728</v>
      </c>
      <c r="L26" s="3">
        <f t="shared" si="3"/>
        <v>8.5428129829984556</v>
      </c>
      <c r="M26" s="3">
        <f t="shared" si="4"/>
        <v>4.085935085007729</v>
      </c>
    </row>
    <row r="27" spans="1:13" ht="14.4">
      <c r="A27" s="6">
        <v>193</v>
      </c>
      <c r="B27" t="s">
        <v>16</v>
      </c>
      <c r="C27">
        <v>5.4800000000000001E-2</v>
      </c>
      <c r="D27">
        <f t="shared" si="0"/>
        <v>54.800000000000004</v>
      </c>
      <c r="E27" s="6">
        <v>193</v>
      </c>
      <c r="F27" s="6">
        <v>0.28999999999999998</v>
      </c>
      <c r="G27" s="3">
        <v>1.7956000000000001</v>
      </c>
      <c r="H27" s="3">
        <v>0.41770000000000002</v>
      </c>
      <c r="I27" s="3">
        <v>0.1762</v>
      </c>
      <c r="K27" s="3">
        <f t="shared" si="2"/>
        <v>39.319708029197081</v>
      </c>
      <c r="L27" s="3">
        <f t="shared" si="3"/>
        <v>9.1467153284671525</v>
      </c>
      <c r="M27" s="3">
        <f t="shared" si="4"/>
        <v>3.8583941605839414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1ED8-4D07-46DE-8949-8D572D36D5DE}">
  <dimension ref="A1:N25"/>
  <sheetViews>
    <sheetView workbookViewId="0">
      <selection sqref="A1:H25"/>
    </sheetView>
  </sheetViews>
  <sheetFormatPr defaultRowHeight="13.2"/>
  <cols>
    <col min="1" max="1" width="8.77734375" style="6"/>
    <col min="7" max="7" width="11.109375" customWidth="1"/>
  </cols>
  <sheetData>
    <row r="1" spans="1:14" ht="31.2" customHeight="1">
      <c r="A1" s="13" t="s">
        <v>12</v>
      </c>
      <c r="B1" s="13" t="s">
        <v>13</v>
      </c>
      <c r="C1" s="14" t="s">
        <v>14</v>
      </c>
      <c r="D1" s="14" t="s">
        <v>15</v>
      </c>
      <c r="E1" s="14" t="s">
        <v>53</v>
      </c>
      <c r="F1" s="14" t="s">
        <v>54</v>
      </c>
      <c r="G1" s="14" t="s">
        <v>55</v>
      </c>
      <c r="H1" s="12" t="s">
        <v>56</v>
      </c>
      <c r="J1" s="11" t="s">
        <v>49</v>
      </c>
      <c r="K1" s="11" t="s">
        <v>0</v>
      </c>
      <c r="L1" s="11" t="s">
        <v>52</v>
      </c>
      <c r="M1" s="11" t="s">
        <v>51</v>
      </c>
      <c r="N1" s="11" t="s">
        <v>56</v>
      </c>
    </row>
    <row r="2" spans="1:14">
      <c r="A2" s="6">
        <v>11</v>
      </c>
      <c r="B2" t="s">
        <v>16</v>
      </c>
      <c r="C2">
        <v>5.33E-2</v>
      </c>
      <c r="D2">
        <v>53.3</v>
      </c>
      <c r="E2">
        <v>25.735834896810509</v>
      </c>
      <c r="F2">
        <v>5.4574108818011258</v>
      </c>
      <c r="G2">
        <v>3.0056285178236402</v>
      </c>
      <c r="H2">
        <f>SUM(E2:G2)</f>
        <v>34.198874296435271</v>
      </c>
      <c r="J2" t="s">
        <v>18</v>
      </c>
      <c r="K2">
        <f>AVERAGE(E14:E19)</f>
        <v>37.3137066754866</v>
      </c>
      <c r="L2">
        <f t="shared" ref="L2:N2" si="0">AVERAGE(F14:F19)</f>
        <v>7.2507760735131361</v>
      </c>
      <c r="M2">
        <f t="shared" si="0"/>
        <v>3.8899206018394303</v>
      </c>
      <c r="N2">
        <f t="shared" si="0"/>
        <v>48.454403350839158</v>
      </c>
    </row>
    <row r="3" spans="1:14">
      <c r="A3" s="6">
        <v>13</v>
      </c>
      <c r="B3" t="s">
        <v>16</v>
      </c>
      <c r="C3">
        <v>5.0299999999999997E-2</v>
      </c>
      <c r="D3">
        <v>50.3</v>
      </c>
      <c r="E3">
        <v>25.78210735586481</v>
      </c>
      <c r="F3">
        <v>5.1960238568588473</v>
      </c>
      <c r="G3">
        <v>3.2516898608349902</v>
      </c>
      <c r="H3">
        <f t="shared" ref="H3:H25" si="1">SUM(E3:G3)</f>
        <v>34.229821073558647</v>
      </c>
      <c r="J3" t="s">
        <v>16</v>
      </c>
      <c r="K3">
        <f>AVERAGE(E2:E7)</f>
        <v>31.13688339269331</v>
      </c>
      <c r="L3">
        <f t="shared" ref="L3:N3" si="2">AVERAGE(F2:F7)</f>
        <v>5.8549039728964596</v>
      </c>
      <c r="M3">
        <f t="shared" si="2"/>
        <v>3.4084926477589685</v>
      </c>
      <c r="N3">
        <f t="shared" si="2"/>
        <v>40.400280013348741</v>
      </c>
    </row>
    <row r="4" spans="1:14">
      <c r="A4" s="6">
        <v>81</v>
      </c>
      <c r="B4" t="s">
        <v>16</v>
      </c>
      <c r="C4">
        <v>5.9200000000000003E-2</v>
      </c>
      <c r="D4">
        <v>59.2</v>
      </c>
      <c r="E4">
        <v>24.271621621621623</v>
      </c>
      <c r="F4">
        <v>2.8783783783783781</v>
      </c>
      <c r="G4">
        <v>2.1567567567567565</v>
      </c>
      <c r="H4">
        <f t="shared" si="1"/>
        <v>29.306756756756759</v>
      </c>
      <c r="J4" t="s">
        <v>17</v>
      </c>
      <c r="K4">
        <f>AVERAGE(E8:E13)</f>
        <v>33.13507540281541</v>
      </c>
      <c r="L4">
        <f t="shared" ref="L4:N4" si="3">AVERAGE(F8:F13)</f>
        <v>6.0774034837120192</v>
      </c>
      <c r="M4">
        <f t="shared" si="3"/>
        <v>3.2581935547934329</v>
      </c>
      <c r="N4">
        <f t="shared" si="3"/>
        <v>42.470672441320865</v>
      </c>
    </row>
    <row r="5" spans="1:14">
      <c r="A5" s="6">
        <v>83</v>
      </c>
      <c r="B5" t="s">
        <v>16</v>
      </c>
      <c r="C5">
        <v>6.3100000000000003E-2</v>
      </c>
      <c r="D5">
        <v>63.1</v>
      </c>
      <c r="E5">
        <v>34.85515055467512</v>
      </c>
      <c r="F5">
        <v>3.9080824088748018</v>
      </c>
      <c r="G5">
        <v>4.0925515055467514</v>
      </c>
      <c r="H5">
        <f t="shared" si="1"/>
        <v>42.855784469096676</v>
      </c>
      <c r="J5" t="s">
        <v>19</v>
      </c>
      <c r="K5">
        <f>AVERAGE(E20:E25)</f>
        <v>38.550308945296415</v>
      </c>
      <c r="L5">
        <f t="shared" ref="L5:N5" si="4">AVERAGE(F20:F25)</f>
        <v>7.765198385346312</v>
      </c>
      <c r="M5">
        <f t="shared" si="4"/>
        <v>3.9227960485842193</v>
      </c>
      <c r="N5">
        <f t="shared" si="4"/>
        <v>50.238303379226942</v>
      </c>
    </row>
    <row r="6" spans="1:14">
      <c r="A6" s="6">
        <v>191</v>
      </c>
      <c r="B6" t="s">
        <v>16</v>
      </c>
      <c r="C6">
        <v>6.4699999999999994E-2</v>
      </c>
      <c r="D6">
        <v>64.699999999999989</v>
      </c>
      <c r="E6">
        <v>36.856877897990728</v>
      </c>
      <c r="F6">
        <v>8.5428129829984556</v>
      </c>
      <c r="G6">
        <v>4.085935085007729</v>
      </c>
      <c r="H6">
        <f t="shared" si="1"/>
        <v>49.48562596599691</v>
      </c>
    </row>
    <row r="7" spans="1:14">
      <c r="A7" s="6">
        <v>193</v>
      </c>
      <c r="B7" t="s">
        <v>16</v>
      </c>
      <c r="C7">
        <v>5.4800000000000001E-2</v>
      </c>
      <c r="D7">
        <v>54.800000000000004</v>
      </c>
      <c r="E7">
        <v>39.319708029197081</v>
      </c>
      <c r="F7">
        <v>9.1467153284671525</v>
      </c>
      <c r="G7">
        <v>3.8583941605839414</v>
      </c>
      <c r="H7">
        <f t="shared" si="1"/>
        <v>52.324817518248175</v>
      </c>
      <c r="J7" s="11" t="s">
        <v>50</v>
      </c>
    </row>
    <row r="8" spans="1:14">
      <c r="A8" s="6">
        <v>31</v>
      </c>
      <c r="B8" t="s">
        <v>17</v>
      </c>
      <c r="C8">
        <v>4.5100000000000001E-2</v>
      </c>
      <c r="D8">
        <v>45.1</v>
      </c>
      <c r="E8">
        <v>27.147671840354764</v>
      </c>
      <c r="F8">
        <v>4.7095343680709529</v>
      </c>
      <c r="G8">
        <v>3.2062084257206207</v>
      </c>
      <c r="H8">
        <f t="shared" si="1"/>
        <v>35.063414634146334</v>
      </c>
      <c r="J8" t="s">
        <v>18</v>
      </c>
      <c r="K8">
        <f>_xlfn.STDEV.S(E14:E19)</f>
        <v>5.1749186473846747</v>
      </c>
      <c r="L8">
        <f t="shared" ref="L8:N8" si="5">_xlfn.STDEV.S(F14:F19)</f>
        <v>2.0679142218756552</v>
      </c>
      <c r="M8">
        <f t="shared" si="5"/>
        <v>2.2172321776734791</v>
      </c>
      <c r="N8">
        <f t="shared" si="5"/>
        <v>8.2541920188529261</v>
      </c>
    </row>
    <row r="9" spans="1:14">
      <c r="A9" s="6">
        <v>33</v>
      </c>
      <c r="B9" t="s">
        <v>17</v>
      </c>
      <c r="C9">
        <v>4.6600000000000003E-2</v>
      </c>
      <c r="D9">
        <v>46.6</v>
      </c>
      <c r="E9">
        <v>34.238626609442058</v>
      </c>
      <c r="F9">
        <v>6.1570815450643774</v>
      </c>
      <c r="G9">
        <v>3.2549356223175967</v>
      </c>
      <c r="H9">
        <f t="shared" si="1"/>
        <v>43.650643776824033</v>
      </c>
      <c r="J9" t="s">
        <v>16</v>
      </c>
      <c r="K9">
        <f>_xlfn.STDEV.S(E2:E7)</f>
        <v>6.6102834629853326</v>
      </c>
      <c r="L9">
        <f t="shared" ref="L9:N9" si="6">_xlfn.STDEV.S(F2:F7)</f>
        <v>2.5021118851478601</v>
      </c>
      <c r="M9">
        <f t="shared" si="6"/>
        <v>0.75934254588353278</v>
      </c>
      <c r="N9">
        <f t="shared" si="6"/>
        <v>9.2775628540603243</v>
      </c>
    </row>
    <row r="10" spans="1:14">
      <c r="A10" s="6">
        <v>101</v>
      </c>
      <c r="B10" t="s">
        <v>17</v>
      </c>
      <c r="C10">
        <v>5.6099999999999997E-2</v>
      </c>
      <c r="D10">
        <v>56.099999999999994</v>
      </c>
      <c r="E10">
        <v>34.389304812834226</v>
      </c>
      <c r="F10">
        <v>4.7336898395721931</v>
      </c>
      <c r="G10">
        <v>2.4791443850267383</v>
      </c>
      <c r="H10">
        <f t="shared" si="1"/>
        <v>41.602139037433155</v>
      </c>
      <c r="J10" t="s">
        <v>17</v>
      </c>
      <c r="K10">
        <f>_xlfn.STDEV.S(E8:E13)</f>
        <v>5.0702258469661068</v>
      </c>
      <c r="L10">
        <f t="shared" ref="L10:N10" si="7">_xlfn.STDEV.S(F8:F13)</f>
        <v>1.8005293401515414</v>
      </c>
      <c r="M10">
        <f t="shared" si="7"/>
        <v>0.7192495012296316</v>
      </c>
      <c r="N10">
        <f t="shared" si="7"/>
        <v>7.1079831499137622</v>
      </c>
    </row>
    <row r="11" spans="1:14">
      <c r="A11" s="6">
        <v>103</v>
      </c>
      <c r="B11" t="s">
        <v>17</v>
      </c>
      <c r="C11">
        <v>5.6599999999999998E-2</v>
      </c>
      <c r="D11">
        <v>56.599999999999994</v>
      </c>
      <c r="E11">
        <v>27.759010600706713</v>
      </c>
      <c r="F11">
        <v>4.3462897526501765</v>
      </c>
      <c r="G11">
        <v>2.824028268551237</v>
      </c>
      <c r="H11">
        <f t="shared" si="1"/>
        <v>34.929328621908127</v>
      </c>
      <c r="J11" t="s">
        <v>19</v>
      </c>
      <c r="K11">
        <f>_xlfn.STDEV.S(E20:E25)</f>
        <v>8.5035115835941966</v>
      </c>
      <c r="L11">
        <f t="shared" ref="L11:N11" si="8">_xlfn.STDEV.S(F20:F25)</f>
        <v>2.1971751913970303</v>
      </c>
      <c r="M11">
        <f t="shared" si="8"/>
        <v>0.92296323113586554</v>
      </c>
      <c r="N11">
        <f t="shared" si="8"/>
        <v>10.695455555706102</v>
      </c>
    </row>
    <row r="12" spans="1:14">
      <c r="A12" s="6">
        <v>141</v>
      </c>
      <c r="B12" t="s">
        <v>17</v>
      </c>
      <c r="C12">
        <v>5.7799999999999997E-2</v>
      </c>
      <c r="D12">
        <v>57.8</v>
      </c>
      <c r="E12">
        <v>34.44083044982699</v>
      </c>
      <c r="F12">
        <v>8.1820069204152261</v>
      </c>
      <c r="G12">
        <v>3.1910034602076127</v>
      </c>
      <c r="H12">
        <f t="shared" si="1"/>
        <v>45.813840830449827</v>
      </c>
    </row>
    <row r="13" spans="1:14">
      <c r="A13" s="6">
        <v>143</v>
      </c>
      <c r="B13" t="s">
        <v>17</v>
      </c>
      <c r="C13">
        <v>6.1699999999999998E-2</v>
      </c>
      <c r="D13">
        <v>61.699999999999996</v>
      </c>
      <c r="E13">
        <v>40.835008103727716</v>
      </c>
      <c r="F13">
        <v>8.3358184764991901</v>
      </c>
      <c r="G13">
        <v>4.5938411669367909</v>
      </c>
      <c r="H13">
        <f t="shared" si="1"/>
        <v>53.764667747163699</v>
      </c>
    </row>
    <row r="14" spans="1:14">
      <c r="A14" s="6">
        <v>61</v>
      </c>
      <c r="B14" t="s">
        <v>18</v>
      </c>
      <c r="C14">
        <v>5.0900000000000001E-2</v>
      </c>
      <c r="D14">
        <v>50.9</v>
      </c>
      <c r="E14">
        <v>32.409430255402754</v>
      </c>
      <c r="F14">
        <v>4.9155206286836934</v>
      </c>
      <c r="G14">
        <v>2.4447937131630648</v>
      </c>
      <c r="H14">
        <f t="shared" si="1"/>
        <v>39.769744597249513</v>
      </c>
    </row>
    <row r="15" spans="1:14">
      <c r="A15" s="6">
        <v>63</v>
      </c>
      <c r="B15" t="s">
        <v>18</v>
      </c>
      <c r="C15">
        <v>5.6399999999999999E-2</v>
      </c>
      <c r="D15">
        <v>56.4</v>
      </c>
      <c r="E15">
        <v>29.578723404255324</v>
      </c>
      <c r="F15">
        <v>5.0893617021276603</v>
      </c>
      <c r="G15">
        <v>2.3893617021276596</v>
      </c>
      <c r="H15">
        <f t="shared" si="1"/>
        <v>37.05744680851064</v>
      </c>
    </row>
    <row r="16" spans="1:14">
      <c r="A16" s="6">
        <v>111</v>
      </c>
      <c r="B16" t="s">
        <v>18</v>
      </c>
      <c r="C16">
        <v>5.0200000000000002E-2</v>
      </c>
      <c r="D16">
        <v>50.2</v>
      </c>
      <c r="E16">
        <v>39.349003984063742</v>
      </c>
      <c r="F16">
        <v>10.080478087649402</v>
      </c>
      <c r="G16">
        <v>5.6270916334661356</v>
      </c>
      <c r="H16">
        <f t="shared" si="1"/>
        <v>55.056573705179282</v>
      </c>
    </row>
    <row r="17" spans="1:8">
      <c r="A17" s="6">
        <v>113</v>
      </c>
      <c r="B17" t="s">
        <v>18</v>
      </c>
      <c r="C17">
        <v>5.3499999999999999E-2</v>
      </c>
      <c r="D17">
        <v>53.5</v>
      </c>
      <c r="E17">
        <v>40.012710280373831</v>
      </c>
      <c r="F17">
        <v>8.9450467289719633</v>
      </c>
      <c r="G17">
        <v>7.6328971962616823</v>
      </c>
      <c r="H17">
        <f t="shared" si="1"/>
        <v>56.590654205607478</v>
      </c>
    </row>
    <row r="18" spans="1:8">
      <c r="A18" s="6">
        <v>181</v>
      </c>
      <c r="B18" t="s">
        <v>18</v>
      </c>
      <c r="C18">
        <v>5.1299999999999998E-2</v>
      </c>
      <c r="D18">
        <v>51.3</v>
      </c>
      <c r="E18">
        <v>39.34970760233918</v>
      </c>
      <c r="F18">
        <v>6.8023391812865501</v>
      </c>
      <c r="G18">
        <v>2.5988304093567249</v>
      </c>
      <c r="H18">
        <f t="shared" si="1"/>
        <v>48.75087719298245</v>
      </c>
    </row>
    <row r="19" spans="1:8">
      <c r="A19" s="6">
        <v>183</v>
      </c>
      <c r="B19" t="s">
        <v>18</v>
      </c>
      <c r="C19">
        <v>6.2300000000000001E-2</v>
      </c>
      <c r="D19">
        <v>62.300000000000004</v>
      </c>
      <c r="E19">
        <v>43.182664526484743</v>
      </c>
      <c r="F19">
        <v>7.6719101123595497</v>
      </c>
      <c r="G19">
        <v>2.6465489566613161</v>
      </c>
      <c r="H19">
        <f t="shared" si="1"/>
        <v>53.501123595505604</v>
      </c>
    </row>
    <row r="20" spans="1:8">
      <c r="A20" s="6">
        <v>71</v>
      </c>
      <c r="B20" t="s">
        <v>19</v>
      </c>
      <c r="C20">
        <v>4.2799999999999998E-2</v>
      </c>
      <c r="D20">
        <v>42.8</v>
      </c>
      <c r="E20">
        <v>38.200934579439256</v>
      </c>
      <c r="F20">
        <v>8.756074766355141</v>
      </c>
      <c r="G20">
        <v>4.3401869158878501</v>
      </c>
      <c r="H20">
        <f t="shared" si="1"/>
        <v>51.297196261682245</v>
      </c>
    </row>
    <row r="21" spans="1:8">
      <c r="A21" s="6">
        <v>73</v>
      </c>
      <c r="B21" t="s">
        <v>19</v>
      </c>
      <c r="C21">
        <v>4.4999999999999998E-2</v>
      </c>
      <c r="D21">
        <v>45</v>
      </c>
      <c r="E21">
        <v>22.674666666666663</v>
      </c>
      <c r="F21">
        <v>5.6186666666666669</v>
      </c>
      <c r="G21">
        <v>2.3973333333333331</v>
      </c>
      <c r="H21">
        <f t="shared" si="1"/>
        <v>30.690666666666662</v>
      </c>
    </row>
    <row r="22" spans="1:8">
      <c r="A22" s="6">
        <v>131</v>
      </c>
      <c r="B22" t="s">
        <v>19</v>
      </c>
      <c r="C22">
        <v>5.0999999999999997E-2</v>
      </c>
      <c r="D22">
        <v>51</v>
      </c>
      <c r="E22">
        <v>40.009411764705881</v>
      </c>
      <c r="F22">
        <v>6.4282352941176466</v>
      </c>
      <c r="G22">
        <v>4.171764705882353</v>
      </c>
      <c r="H22">
        <f t="shared" si="1"/>
        <v>50.609411764705882</v>
      </c>
    </row>
    <row r="23" spans="1:8">
      <c r="A23" s="6">
        <v>133</v>
      </c>
      <c r="B23" t="s">
        <v>19</v>
      </c>
      <c r="C23">
        <v>6.1400000000000003E-2</v>
      </c>
      <c r="D23">
        <v>61.400000000000006</v>
      </c>
      <c r="E23">
        <v>43.960260586319215</v>
      </c>
      <c r="F23">
        <v>5.8846905537459273</v>
      </c>
      <c r="G23">
        <v>3.2442996742671011</v>
      </c>
      <c r="H23">
        <f t="shared" si="1"/>
        <v>53.089250814332246</v>
      </c>
    </row>
    <row r="24" spans="1:8">
      <c r="A24" s="6">
        <v>171</v>
      </c>
      <c r="B24" t="s">
        <v>19</v>
      </c>
      <c r="C24">
        <v>4.99E-2</v>
      </c>
      <c r="D24">
        <v>49.9</v>
      </c>
      <c r="E24">
        <v>47.365130260521042</v>
      </c>
      <c r="F24">
        <v>11.305010020040081</v>
      </c>
      <c r="G24">
        <v>4.8553106212424852</v>
      </c>
      <c r="H24">
        <f t="shared" si="1"/>
        <v>63.525450901803609</v>
      </c>
    </row>
    <row r="25" spans="1:8">
      <c r="A25" s="6">
        <v>173</v>
      </c>
      <c r="B25" t="s">
        <v>19</v>
      </c>
      <c r="C25">
        <v>5.3800000000000001E-2</v>
      </c>
      <c r="D25">
        <v>53.8</v>
      </c>
      <c r="E25">
        <v>39.091449814126392</v>
      </c>
      <c r="F25">
        <v>8.5985130111524164</v>
      </c>
      <c r="G25">
        <v>4.5278810408921943</v>
      </c>
      <c r="H25">
        <f t="shared" si="1"/>
        <v>52.217843866171009</v>
      </c>
    </row>
  </sheetData>
  <sortState xmlns:xlrd2="http://schemas.microsoft.com/office/spreadsheetml/2017/richdata2" ref="A2:G25">
    <sortCondition ref="B2:B2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A33A-A879-4ADD-A82E-C0C34DCB52B7}">
  <dimension ref="A1:H25"/>
  <sheetViews>
    <sheetView tabSelected="1" workbookViewId="0">
      <selection activeCell="C2" sqref="C2"/>
    </sheetView>
  </sheetViews>
  <sheetFormatPr defaultRowHeight="13.2"/>
  <sheetData>
    <row r="1" spans="1:8">
      <c r="A1" t="s">
        <v>12</v>
      </c>
      <c r="B1" t="s">
        <v>13</v>
      </c>
      <c r="C1" s="1" t="s">
        <v>47</v>
      </c>
      <c r="D1" s="1" t="s">
        <v>11</v>
      </c>
      <c r="E1" s="1" t="s">
        <v>0</v>
      </c>
      <c r="F1" s="1" t="s">
        <v>2</v>
      </c>
      <c r="G1" s="1" t="s">
        <v>1</v>
      </c>
      <c r="H1" t="s">
        <v>56</v>
      </c>
    </row>
    <row r="2" spans="1:8">
      <c r="A2">
        <v>11</v>
      </c>
      <c r="B2" t="s">
        <v>16</v>
      </c>
      <c r="C2">
        <v>5.33E-2</v>
      </c>
      <c r="D2">
        <v>53.3</v>
      </c>
      <c r="E2">
        <v>25.735834896810509</v>
      </c>
      <c r="F2">
        <v>5.4574108818011258</v>
      </c>
      <c r="G2">
        <v>3.0056285178236402</v>
      </c>
      <c r="H2">
        <v>34.198874296435271</v>
      </c>
    </row>
    <row r="3" spans="1:8">
      <c r="A3">
        <v>13</v>
      </c>
      <c r="B3" t="s">
        <v>16</v>
      </c>
      <c r="C3">
        <v>5.0299999999999997E-2</v>
      </c>
      <c r="D3">
        <v>50.3</v>
      </c>
      <c r="E3">
        <v>25.78210735586481</v>
      </c>
      <c r="F3">
        <v>5.1960238568588473</v>
      </c>
      <c r="G3">
        <v>3.2516898608349902</v>
      </c>
      <c r="H3">
        <v>34.229821073558647</v>
      </c>
    </row>
    <row r="4" spans="1:8">
      <c r="A4">
        <v>81</v>
      </c>
      <c r="B4" t="s">
        <v>16</v>
      </c>
      <c r="C4">
        <v>5.9200000000000003E-2</v>
      </c>
      <c r="D4">
        <v>59.2</v>
      </c>
      <c r="E4">
        <v>24.271621621621623</v>
      </c>
      <c r="F4">
        <v>2.8783783783783781</v>
      </c>
      <c r="G4">
        <v>2.1567567567567565</v>
      </c>
      <c r="H4">
        <v>29.306756756756759</v>
      </c>
    </row>
    <row r="5" spans="1:8">
      <c r="A5">
        <v>83</v>
      </c>
      <c r="B5" t="s">
        <v>16</v>
      </c>
      <c r="C5">
        <v>6.3100000000000003E-2</v>
      </c>
      <c r="D5">
        <v>63.1</v>
      </c>
      <c r="E5">
        <v>34.85515055467512</v>
      </c>
      <c r="F5">
        <v>3.9080824088748018</v>
      </c>
      <c r="G5">
        <v>4.0925515055467514</v>
      </c>
      <c r="H5">
        <v>42.855784469096676</v>
      </c>
    </row>
    <row r="6" spans="1:8">
      <c r="A6">
        <v>191</v>
      </c>
      <c r="B6" t="s">
        <v>16</v>
      </c>
      <c r="C6">
        <v>6.4699999999999994E-2</v>
      </c>
      <c r="D6">
        <v>64.699999999999989</v>
      </c>
      <c r="E6">
        <v>36.856877897990728</v>
      </c>
      <c r="F6">
        <v>8.5428129829984556</v>
      </c>
      <c r="G6">
        <v>4.085935085007729</v>
      </c>
      <c r="H6">
        <v>49.48562596599691</v>
      </c>
    </row>
    <row r="7" spans="1:8">
      <c r="A7">
        <v>193</v>
      </c>
      <c r="B7" t="s">
        <v>16</v>
      </c>
      <c r="C7">
        <v>5.4800000000000001E-2</v>
      </c>
      <c r="D7">
        <v>54.800000000000004</v>
      </c>
      <c r="E7">
        <v>39.319708029197081</v>
      </c>
      <c r="F7">
        <v>9.1467153284671525</v>
      </c>
      <c r="G7">
        <v>3.8583941605839414</v>
      </c>
      <c r="H7">
        <v>52.324817518248175</v>
      </c>
    </row>
    <row r="8" spans="1:8">
      <c r="A8">
        <v>31</v>
      </c>
      <c r="B8" t="s">
        <v>17</v>
      </c>
      <c r="C8">
        <v>4.5100000000000001E-2</v>
      </c>
      <c r="D8">
        <v>45.1</v>
      </c>
      <c r="E8">
        <v>27.147671840354764</v>
      </c>
      <c r="F8">
        <v>4.7095343680709529</v>
      </c>
      <c r="G8">
        <v>3.2062084257206207</v>
      </c>
      <c r="H8">
        <v>35.063414634146334</v>
      </c>
    </row>
    <row r="9" spans="1:8">
      <c r="A9">
        <v>33</v>
      </c>
      <c r="B9" t="s">
        <v>17</v>
      </c>
      <c r="C9">
        <v>4.6600000000000003E-2</v>
      </c>
      <c r="D9">
        <v>46.6</v>
      </c>
      <c r="E9">
        <v>34.238626609442058</v>
      </c>
      <c r="F9">
        <v>6.1570815450643774</v>
      </c>
      <c r="G9">
        <v>3.2549356223175967</v>
      </c>
      <c r="H9">
        <v>43.650643776824033</v>
      </c>
    </row>
    <row r="10" spans="1:8">
      <c r="A10">
        <v>101</v>
      </c>
      <c r="B10" t="s">
        <v>17</v>
      </c>
      <c r="C10">
        <v>5.6099999999999997E-2</v>
      </c>
      <c r="D10">
        <v>56.099999999999994</v>
      </c>
      <c r="E10">
        <v>34.389304812834226</v>
      </c>
      <c r="F10">
        <v>4.7336898395721931</v>
      </c>
      <c r="G10">
        <v>2.4791443850267383</v>
      </c>
      <c r="H10">
        <v>41.602139037433155</v>
      </c>
    </row>
    <row r="11" spans="1:8">
      <c r="A11">
        <v>103</v>
      </c>
      <c r="B11" t="s">
        <v>17</v>
      </c>
      <c r="C11">
        <v>5.6599999999999998E-2</v>
      </c>
      <c r="D11">
        <v>56.599999999999994</v>
      </c>
      <c r="E11">
        <v>27.759010600706713</v>
      </c>
      <c r="F11">
        <v>4.3462897526501765</v>
      </c>
      <c r="G11">
        <v>2.824028268551237</v>
      </c>
      <c r="H11">
        <v>34.929328621908127</v>
      </c>
    </row>
    <row r="12" spans="1:8">
      <c r="A12">
        <v>141</v>
      </c>
      <c r="B12" t="s">
        <v>17</v>
      </c>
      <c r="C12">
        <v>5.7799999999999997E-2</v>
      </c>
      <c r="D12">
        <v>57.8</v>
      </c>
      <c r="E12">
        <v>34.44083044982699</v>
      </c>
      <c r="F12">
        <v>8.1820069204152261</v>
      </c>
      <c r="G12">
        <v>3.1910034602076127</v>
      </c>
      <c r="H12">
        <v>45.813840830449827</v>
      </c>
    </row>
    <row r="13" spans="1:8">
      <c r="A13">
        <v>143</v>
      </c>
      <c r="B13" t="s">
        <v>17</v>
      </c>
      <c r="C13">
        <v>6.1699999999999998E-2</v>
      </c>
      <c r="D13">
        <v>61.699999999999996</v>
      </c>
      <c r="E13">
        <v>40.835008103727716</v>
      </c>
      <c r="F13">
        <v>8.3358184764991901</v>
      </c>
      <c r="G13">
        <v>4.5938411669367909</v>
      </c>
      <c r="H13">
        <v>53.764667747163699</v>
      </c>
    </row>
    <row r="14" spans="1:8">
      <c r="A14">
        <v>61</v>
      </c>
      <c r="B14" t="s">
        <v>18</v>
      </c>
      <c r="C14">
        <v>5.0900000000000001E-2</v>
      </c>
      <c r="D14">
        <v>50.9</v>
      </c>
      <c r="E14">
        <v>32.409430255402754</v>
      </c>
      <c r="F14">
        <v>4.9155206286836934</v>
      </c>
      <c r="G14">
        <v>2.4447937131630648</v>
      </c>
      <c r="H14">
        <v>39.769744597249513</v>
      </c>
    </row>
    <row r="15" spans="1:8">
      <c r="A15">
        <v>63</v>
      </c>
      <c r="B15" t="s">
        <v>18</v>
      </c>
      <c r="C15">
        <v>5.6399999999999999E-2</v>
      </c>
      <c r="D15">
        <v>56.4</v>
      </c>
      <c r="E15">
        <v>29.578723404255324</v>
      </c>
      <c r="F15">
        <v>5.0893617021276603</v>
      </c>
      <c r="G15">
        <v>2.3893617021276596</v>
      </c>
      <c r="H15">
        <v>37.05744680851064</v>
      </c>
    </row>
    <row r="16" spans="1:8">
      <c r="A16">
        <v>111</v>
      </c>
      <c r="B16" t="s">
        <v>18</v>
      </c>
      <c r="C16">
        <v>5.0200000000000002E-2</v>
      </c>
      <c r="D16">
        <v>50.2</v>
      </c>
      <c r="E16">
        <v>39.349003984063742</v>
      </c>
      <c r="F16">
        <v>10.080478087649402</v>
      </c>
      <c r="G16">
        <v>5.6270916334661356</v>
      </c>
      <c r="H16">
        <v>55.056573705179282</v>
      </c>
    </row>
    <row r="17" spans="1:8">
      <c r="A17">
        <v>113</v>
      </c>
      <c r="B17" t="s">
        <v>18</v>
      </c>
      <c r="C17">
        <v>5.3499999999999999E-2</v>
      </c>
      <c r="D17">
        <v>53.5</v>
      </c>
      <c r="E17">
        <v>40.012710280373831</v>
      </c>
      <c r="F17">
        <v>8.9450467289719633</v>
      </c>
      <c r="G17">
        <v>7.6328971962616823</v>
      </c>
      <c r="H17">
        <v>56.590654205607478</v>
      </c>
    </row>
    <row r="18" spans="1:8">
      <c r="A18">
        <v>181</v>
      </c>
      <c r="B18" t="s">
        <v>18</v>
      </c>
      <c r="C18">
        <v>5.1299999999999998E-2</v>
      </c>
      <c r="D18">
        <v>51.3</v>
      </c>
      <c r="E18">
        <v>39.34970760233918</v>
      </c>
      <c r="F18">
        <v>6.8023391812865501</v>
      </c>
      <c r="G18">
        <v>2.5988304093567249</v>
      </c>
      <c r="H18">
        <v>48.75087719298245</v>
      </c>
    </row>
    <row r="19" spans="1:8">
      <c r="A19">
        <v>183</v>
      </c>
      <c r="B19" t="s">
        <v>18</v>
      </c>
      <c r="C19">
        <v>6.2300000000000001E-2</v>
      </c>
      <c r="D19">
        <v>62.300000000000004</v>
      </c>
      <c r="E19">
        <v>43.182664526484743</v>
      </c>
      <c r="F19">
        <v>7.6719101123595497</v>
      </c>
      <c r="G19">
        <v>2.6465489566613161</v>
      </c>
      <c r="H19">
        <v>53.501123595505604</v>
      </c>
    </row>
    <row r="20" spans="1:8">
      <c r="A20">
        <v>71</v>
      </c>
      <c r="B20" t="s">
        <v>19</v>
      </c>
      <c r="C20">
        <v>4.2799999999999998E-2</v>
      </c>
      <c r="D20">
        <v>42.8</v>
      </c>
      <c r="E20">
        <v>38.200934579439256</v>
      </c>
      <c r="F20">
        <v>8.756074766355141</v>
      </c>
      <c r="G20">
        <v>4.3401869158878501</v>
      </c>
      <c r="H20">
        <v>51.297196261682245</v>
      </c>
    </row>
    <row r="21" spans="1:8">
      <c r="A21">
        <v>73</v>
      </c>
      <c r="B21" t="s">
        <v>19</v>
      </c>
      <c r="C21">
        <v>4.4999999999999998E-2</v>
      </c>
      <c r="D21">
        <v>45</v>
      </c>
      <c r="E21">
        <v>22.674666666666663</v>
      </c>
      <c r="F21">
        <v>5.6186666666666669</v>
      </c>
      <c r="G21">
        <v>2.3973333333333331</v>
      </c>
      <c r="H21">
        <v>30.690666666666662</v>
      </c>
    </row>
    <row r="22" spans="1:8">
      <c r="A22">
        <v>131</v>
      </c>
      <c r="B22" t="s">
        <v>19</v>
      </c>
      <c r="C22">
        <v>5.0999999999999997E-2</v>
      </c>
      <c r="D22">
        <v>51</v>
      </c>
      <c r="E22">
        <v>40.009411764705881</v>
      </c>
      <c r="F22">
        <v>6.4282352941176466</v>
      </c>
      <c r="G22">
        <v>4.171764705882353</v>
      </c>
      <c r="H22">
        <v>50.609411764705882</v>
      </c>
    </row>
    <row r="23" spans="1:8">
      <c r="A23">
        <v>133</v>
      </c>
      <c r="B23" t="s">
        <v>19</v>
      </c>
      <c r="C23">
        <v>6.1400000000000003E-2</v>
      </c>
      <c r="D23">
        <v>61.400000000000006</v>
      </c>
      <c r="E23">
        <v>43.960260586319215</v>
      </c>
      <c r="F23">
        <v>5.8846905537459273</v>
      </c>
      <c r="G23">
        <v>3.2442996742671011</v>
      </c>
      <c r="H23">
        <v>53.089250814332246</v>
      </c>
    </row>
    <row r="24" spans="1:8">
      <c r="A24">
        <v>171</v>
      </c>
      <c r="B24" t="s">
        <v>19</v>
      </c>
      <c r="C24">
        <v>4.99E-2</v>
      </c>
      <c r="D24">
        <v>49.9</v>
      </c>
      <c r="E24">
        <v>47.365130260521042</v>
      </c>
      <c r="F24">
        <v>11.305010020040081</v>
      </c>
      <c r="G24">
        <v>4.8553106212424852</v>
      </c>
      <c r="H24">
        <v>63.525450901803609</v>
      </c>
    </row>
    <row r="25" spans="1:8">
      <c r="A25">
        <v>173</v>
      </c>
      <c r="B25" t="s">
        <v>19</v>
      </c>
      <c r="C25">
        <v>5.3800000000000001E-2</v>
      </c>
      <c r="D25">
        <v>53.8</v>
      </c>
      <c r="E25">
        <v>39.091449814126392</v>
      </c>
      <c r="F25">
        <v>8.5985130111524164</v>
      </c>
      <c r="G25">
        <v>4.5278810408921943</v>
      </c>
      <c r="H25">
        <v>52.217843866171009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CecalcontentSamples_Information</vt:lpstr>
      <vt:lpstr>NmrData_Chenomx_concentration</vt:lpstr>
      <vt:lpstr>Transformed concentrations</vt:lpstr>
      <vt:lpstr>final_quantitative_SCFA</vt:lpstr>
      <vt:lpstr>SCFA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Vishal</dc:creator>
  <cp:lastModifiedBy>daphne weikart</cp:lastModifiedBy>
  <cp:lastPrinted>2020-07-23T10:14:32Z</cp:lastPrinted>
  <dcterms:created xsi:type="dcterms:W3CDTF">2020-07-22T15:31:32Z</dcterms:created>
  <dcterms:modified xsi:type="dcterms:W3CDTF">2022-10-13T16:35:27Z</dcterms:modified>
</cp:coreProperties>
</file>