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3.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4.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5.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drawings/drawing16.xml" ContentType="application/vnd.openxmlformats-officedocument.drawing+xml"/>
  <Override PartName="/xl/charts/chart6.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drawings/drawing19.xml" ContentType="application/vnd.openxmlformats-officedocument.drawing+xml"/>
  <Override PartName="/xl/charts/chart7.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8.xml" ContentType="application/vnd.openxmlformats-officedocument.drawingml.chart+xml"/>
  <Override PartName="/xl/drawings/drawing22.xml" ContentType="application/vnd.openxmlformats-officedocument.drawingml.chartshapes+xml"/>
  <Override PartName="/xl/drawings/drawing2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tabRatio="727" firstSheet="9" activeTab="15"/>
  </bookViews>
  <sheets>
    <sheet name="Question 1" sheetId="2" r:id="rId1"/>
    <sheet name="Optimal Tree for Question 2" sheetId="38" r:id="rId2"/>
    <sheet name="Question 2" sheetId="1" r:id="rId3"/>
    <sheet name="Probability Chart for Q3" sheetId="11" r:id="rId4"/>
    <sheet name="Question 3" sheetId="3" r:id="rId5"/>
    <sheet name="treeCalc_1" sheetId="8" state="hidden" r:id="rId6"/>
    <sheet name="Strat. An. for Econ. Growth Q4" sheetId="40" r:id="rId7"/>
    <sheet name="Strat. An. for College Lease Q4" sheetId="39" r:id="rId8"/>
    <sheet name="Strat. An. for Off. Earning Q4" sheetId="41" r:id="rId9"/>
    <sheet name="Tornado Graph Q4" sheetId="42" r:id="rId10"/>
    <sheet name="Question 4" sheetId="4" r:id="rId11"/>
    <sheet name="Two Way Strat. for Q5 " sheetId="43" r:id="rId12"/>
    <sheet name="Question 5" sheetId="5" r:id="rId13"/>
    <sheet name="Strat. An. for Off. Permit Q6" sheetId="44" r:id="rId14"/>
    <sheet name="Two Way Strat. for Q6" sheetId="46" r:id="rId15"/>
    <sheet name="Question 6" sheetId="6" r:id="rId16"/>
  </sheets>
  <externalReferences>
    <externalReference r:id="rId17"/>
  </externalReferences>
  <definedNames>
    <definedName name="PalisadeReportWorkbookCreatedBy">"PrecisionTree"</definedName>
    <definedName name="PalisadeReportWorksheetCreatedBy" localSheetId="1">"PrecisionTree"</definedName>
    <definedName name="PalisadeReportWorksheetCreatedBy" localSheetId="3">"PrecisionTree"</definedName>
    <definedName name="PalisadeReportWorksheetCreatedBy" localSheetId="7">"PrecisionTree"</definedName>
    <definedName name="PalisadeReportWorksheetCreatedBy" localSheetId="6">"PrecisionTree"</definedName>
    <definedName name="PalisadeReportWorksheetCreatedBy" localSheetId="8">"PrecisionTree"</definedName>
    <definedName name="PalisadeReportWorksheetCreatedBy" localSheetId="13">"PrecisionTree"</definedName>
    <definedName name="PalisadeReportWorksheetCreatedBy" localSheetId="9">"PrecisionTree"</definedName>
    <definedName name="PalisadeReportWorksheetCreatedBy" localSheetId="11">"PrecisionTree"</definedName>
    <definedName name="PalisadeReportWorksheetCreatedBy" localSheetId="14">"PrecisionTree"</definedName>
    <definedName name="PTree_PolicySuggestion_IncludeDecisionTable" hidden="1">FALSE</definedName>
    <definedName name="PTree_PolicySuggestion_IncludeOptimalDecisionTree" hidden="1">TRUE</definedName>
    <definedName name="PTree_PolicySuggestion_Model" hidden="1">PTreeObjectReference(PTDecisionTree_1,treeCalc_1!$A$1)</definedName>
    <definedName name="PTree_PolicySuggestion_ReportPlacement" hidden="1">0</definedName>
    <definedName name="PTree_PolicySuggestion_StartingNode" hidden="1">PTreeObjectReference(NULL,NULL)</definedName>
    <definedName name="PTree_RiskProfile_IncludeCumulativeChart" hidden="1">FALSE</definedName>
    <definedName name="PTree_RiskProfile_IncludeProbabilityChart" hidden="1">TRUE</definedName>
    <definedName name="PTree_RiskProfile_IncludeStatisticalSummary" hidden="1">FALSE</definedName>
    <definedName name="PTree_RiskProfile_Model" hidden="1">PTreeObjectReference(PTDecisionTree_1,treeCalc_1!$A$1)</definedName>
    <definedName name="PTree_RiskProfile_PathsToAnalyze" hidden="1">0</definedName>
    <definedName name="PTree_RiskProfile_ReportPlacement" hidden="1">0</definedName>
    <definedName name="PTree_RiskProfile_StartingNode" hidden="1">PTreeObjectReference(NULL,NULL)</definedName>
    <definedName name="PTree_SensitivityAnalysis_AnalysisType" hidden="1">1</definedName>
    <definedName name="PTree_SensitivityAnalysis_GraphsDisplayPercentageChange" hidden="1">FALSE</definedName>
    <definedName name="PTree_SensitivityAnalysis_IncludeSensitivityGraph" hidden="1">FALSE</definedName>
    <definedName name="PTree_SensitivityAnalysis_IncludeSpiderGraph" hidden="1">FALSE</definedName>
    <definedName name="PTree_SensitivityAnalysis_IncludeStrategyRegion" hidden="1">TRUE</definedName>
    <definedName name="PTree_SensitivityAnalysis_IncludeTornadoGraph" hidden="1">TRUE</definedName>
    <definedName name="PTree_SensitivityAnalysis_Inputs_1_AlternateCellLabel" hidden="1">"Probability of Economics Growth"</definedName>
    <definedName name="PTree_SensitivityAnalysis_Inputs_1_BaseValueIsAutomatic" hidden="1">TRUE</definedName>
    <definedName name="PTree_SensitivityAnalysis_Inputs_1_MaintainProbabilityNormalization" hidden="1">FALSE</definedName>
    <definedName name="PTree_SensitivityAnalysis_Inputs_1_ManualBaseValue" hidden="1">0</definedName>
    <definedName name="PTree_SensitivityAnalysis_Inputs_1_Maximum" hidden="1">0.9</definedName>
    <definedName name="PTree_SensitivityAnalysis_Inputs_1_Minimum" hidden="1">0.1</definedName>
    <definedName name="PTree_SensitivityAnalysis_Inputs_1_OneWayAnalysis" hidden="1">0</definedName>
    <definedName name="PTree_SensitivityAnalysis_Inputs_1_Steps" hidden="1">20</definedName>
    <definedName name="PTree_SensitivityAnalysis_Inputs_1_TwoWayAnalysis" hidden="1">0</definedName>
    <definedName name="PTree_SensitivityAnalysis_Inputs_1_VariationMethod" hidden="1">2</definedName>
    <definedName name="PTree_SensitivityAnalysis_Inputs_1_VaryCell" hidden="1">'Question 1'!$B$66</definedName>
    <definedName name="PTree_SensitivityAnalysis_Inputs_2_AlternateCellLabel" hidden="1">"Amount of Money from Leasing to College"</definedName>
    <definedName name="PTree_SensitivityAnalysis_Inputs_2_BaseValueIsAutomatic" hidden="1">TRUE</definedName>
    <definedName name="PTree_SensitivityAnalysis_Inputs_2_MaintainProbabilityNormalization" hidden="1">FALSE</definedName>
    <definedName name="PTree_SensitivityAnalysis_Inputs_2_ManualBaseValue" hidden="1">0</definedName>
    <definedName name="PTree_SensitivityAnalysis_Inputs_2_Maximum" hidden="1">4</definedName>
    <definedName name="PTree_SensitivityAnalysis_Inputs_2_Minimum" hidden="1">0.5</definedName>
    <definedName name="PTree_SensitivityAnalysis_Inputs_2_OneWayAnalysis" hidden="1">0</definedName>
    <definedName name="PTree_SensitivityAnalysis_Inputs_2_Steps" hidden="1">20</definedName>
    <definedName name="PTree_SensitivityAnalysis_Inputs_2_TwoWayAnalysis" hidden="1">0</definedName>
    <definedName name="PTree_SensitivityAnalysis_Inputs_2_VariationMethod" hidden="1">2</definedName>
    <definedName name="PTree_SensitivityAnalysis_Inputs_2_VaryCell" hidden="1">'Question 1'!$G$61</definedName>
    <definedName name="PTree_SensitivityAnalysis_Inputs_3_AlternateCellLabel" hidden="1">"Office Building Earnings Assuming Econ Growth"</definedName>
    <definedName name="PTree_SensitivityAnalysis_Inputs_3_BaseValueIsAutomatic" hidden="1">TRUE</definedName>
    <definedName name="PTree_SensitivityAnalysis_Inputs_3_MaintainProbabilityNormalization" hidden="1">FALSE</definedName>
    <definedName name="PTree_SensitivityAnalysis_Inputs_3_ManualBaseValue" hidden="1">0</definedName>
    <definedName name="PTree_SensitivityAnalysis_Inputs_3_Maximum" hidden="1">5</definedName>
    <definedName name="PTree_SensitivityAnalysis_Inputs_3_Minimum" hidden="1">1</definedName>
    <definedName name="PTree_SensitivityAnalysis_Inputs_3_OneWayAnalysis" hidden="1">1</definedName>
    <definedName name="PTree_SensitivityAnalysis_Inputs_3_Steps" hidden="1">20</definedName>
    <definedName name="PTree_SensitivityAnalysis_Inputs_3_TwoWayAnalysis" hidden="1">1</definedName>
    <definedName name="PTree_SensitivityAnalysis_Inputs_3_VariationMethod" hidden="1">2</definedName>
    <definedName name="PTree_SensitivityAnalysis_Inputs_3_VaryCell" hidden="1">'Question 1'!$B$68</definedName>
    <definedName name="PTree_SensitivityAnalysis_Inputs_4_AlternateCellLabel" hidden="1">"Probability of Approval Hotel Permit"</definedName>
    <definedName name="PTree_SensitivityAnalysis_Inputs_4_BaseValueIsAutomatic" hidden="1">TRUE</definedName>
    <definedName name="PTree_SensitivityAnalysis_Inputs_4_MaintainProbabilityNormalization" hidden="1">FALSE</definedName>
    <definedName name="PTree_SensitivityAnalysis_Inputs_4_ManualBaseValue" hidden="1">0</definedName>
    <definedName name="PTree_SensitivityAnalysis_Inputs_4_Maximum" hidden="1">0.9</definedName>
    <definedName name="PTree_SensitivityAnalysis_Inputs_4_Minimum" hidden="1">0.1</definedName>
    <definedName name="PTree_SensitivityAnalysis_Inputs_4_OneWayAnalysis" hidden="1">0</definedName>
    <definedName name="PTree_SensitivityAnalysis_Inputs_4_Steps" hidden="1">20</definedName>
    <definedName name="PTree_SensitivityAnalysis_Inputs_4_TwoWayAnalysis" hidden="1">0</definedName>
    <definedName name="PTree_SensitivityAnalysis_Inputs_4_VariationMethod" hidden="1">2</definedName>
    <definedName name="PTree_SensitivityAnalysis_Inputs_4_VaryCell" hidden="1">'Question 1'!$B$62</definedName>
    <definedName name="PTree_SensitivityAnalysis_Inputs_5_AlternateCellLabel" hidden="1">"Money Earned from Selling Property"</definedName>
    <definedName name="PTree_SensitivityAnalysis_Inputs_5_BaseValueIsAutomatic" hidden="1">TRUE</definedName>
    <definedName name="PTree_SensitivityAnalysis_Inputs_5_MaintainProbabilityNormalization" hidden="1">FALSE</definedName>
    <definedName name="PTree_SensitivityAnalysis_Inputs_5_ManualBaseValue" hidden="1">0</definedName>
    <definedName name="PTree_SensitivityAnalysis_Inputs_5_Maximum" hidden="1">4</definedName>
    <definedName name="PTree_SensitivityAnalysis_Inputs_5_Minimum" hidden="1">1</definedName>
    <definedName name="PTree_SensitivityAnalysis_Inputs_5_OneWayAnalysis" hidden="1">0</definedName>
    <definedName name="PTree_SensitivityAnalysis_Inputs_5_Steps" hidden="1">20</definedName>
    <definedName name="PTree_SensitivityAnalysis_Inputs_5_TwoWayAnalysis" hidden="1">0</definedName>
    <definedName name="PTree_SensitivityAnalysis_Inputs_5_VariationMethod" hidden="1">2</definedName>
    <definedName name="PTree_SensitivityAnalysis_Inputs_5_VaryCell" hidden="1">'Question 1'!$F$61</definedName>
    <definedName name="PTree_SensitivityAnalysis_Inputs_6_AlternateCellLabel" hidden="1">"Approval Probability for Office Building Permit"</definedName>
    <definedName name="PTree_SensitivityAnalysis_Inputs_6_BaseValueIsAutomatic" hidden="1">TRUE</definedName>
    <definedName name="PTree_SensitivityAnalysis_Inputs_6_MaintainProbabilityNormalization" hidden="1">FALSE</definedName>
    <definedName name="PTree_SensitivityAnalysis_Inputs_6_ManualBaseValue" hidden="1">0</definedName>
    <definedName name="PTree_SensitivityAnalysis_Inputs_6_Maximum" hidden="1">0.9</definedName>
    <definedName name="PTree_SensitivityAnalysis_Inputs_6_Minimum" hidden="1">0.1</definedName>
    <definedName name="PTree_SensitivityAnalysis_Inputs_6_OneWayAnalysis" hidden="1">1</definedName>
    <definedName name="PTree_SensitivityAnalysis_Inputs_6_Steps" hidden="1">20</definedName>
    <definedName name="PTree_SensitivityAnalysis_Inputs_6_TwoWayAnalysis" hidden="1">2</definedName>
    <definedName name="PTree_SensitivityAnalysis_Inputs_6_VariationMethod" hidden="1">2</definedName>
    <definedName name="PTree_SensitivityAnalysis_Inputs_6_VaryCell" hidden="1">'Question 1'!$C$62</definedName>
    <definedName name="PTree_SensitivityAnalysis_Inputs_Count" hidden="1">6</definedName>
    <definedName name="PTree_SensitivityAnalysis_Output_AlternateCellLabel" hidden="1">""</definedName>
    <definedName name="PTree_SensitivityAnalysis_Output_Model" hidden="1">PTreeObjectReference(PTDecisionTree_1,treeCalc_1!$A$1)</definedName>
    <definedName name="PTree_SensitivityAnalysis_Output_OutputType" hidden="1">1</definedName>
    <definedName name="PTree_SensitivityAnalysis_Output_StartingNode" hidden="1">PTreeObjectReference(NULL,NULL)</definedName>
    <definedName name="PTree_SensitivityAnalysis_ReportPlacement" hidden="1">0</definedName>
    <definedName name="PTree_SensitivityAnalysis_UpdateDisplay" hidden="1">FALSE</definedName>
    <definedName name="PtreeOptimalTree" localSheetId="1">1</definedName>
    <definedName name="treeList" hidden="1">"10000000000000000000000000000000000000000000000000000000000000000000000000000000000000000000000000000000000000000000000000000000000000000000000000000000000000000000000000000000000000000000000000000000"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3" i="2" l="1"/>
  <c r="B63" i="2"/>
  <c r="E96" i="2" l="1"/>
  <c r="E92" i="2"/>
  <c r="E88" i="2"/>
  <c r="E84" i="2"/>
  <c r="C80" i="2"/>
  <c r="C118" i="2"/>
  <c r="E124" i="2"/>
  <c r="E120" i="2"/>
  <c r="E116" i="2"/>
  <c r="E112" i="2"/>
  <c r="G110" i="2"/>
  <c r="G106" i="2"/>
  <c r="G102" i="2"/>
  <c r="G98" i="2"/>
  <c r="E104" i="2"/>
  <c r="C90" i="2"/>
  <c r="C66" i="2"/>
  <c r="E111" i="2"/>
  <c r="G97" i="2"/>
  <c r="E83" i="2"/>
  <c r="J13" i="8" l="1"/>
  <c r="J21" i="8"/>
  <c r="J27" i="8"/>
  <c r="J25" i="8"/>
  <c r="J24" i="8"/>
  <c r="J20" i="8"/>
  <c r="J19" i="8"/>
  <c r="J33" i="8"/>
  <c r="J32" i="8"/>
  <c r="J30" i="8"/>
  <c r="J29" i="8"/>
  <c r="E115" i="2"/>
  <c r="K30" i="8" s="1"/>
  <c r="K29" i="8"/>
  <c r="J28" i="8"/>
  <c r="D121" i="2"/>
  <c r="K31" i="8" s="1"/>
  <c r="D113" i="2"/>
  <c r="K28" i="8" s="1"/>
  <c r="J31" i="8"/>
  <c r="O31" i="8"/>
  <c r="O28" i="8"/>
  <c r="J14" i="8"/>
  <c r="O14" i="8"/>
  <c r="J26" i="8"/>
  <c r="J22" i="8"/>
  <c r="J12" i="8"/>
  <c r="J23" i="8"/>
  <c r="O23" i="8"/>
  <c r="G101" i="2"/>
  <c r="K25" i="8" s="1"/>
  <c r="K24" i="8"/>
  <c r="O22" i="8"/>
  <c r="F107" i="2"/>
  <c r="K23" i="8" s="1"/>
  <c r="F99" i="2"/>
  <c r="K22" i="8" s="1"/>
  <c r="O21" i="8"/>
  <c r="J16" i="8"/>
  <c r="O16" i="8"/>
  <c r="E87" i="2"/>
  <c r="K18" i="8" s="1"/>
  <c r="K17" i="8"/>
  <c r="J18" i="8"/>
  <c r="J17" i="8"/>
  <c r="J15" i="8"/>
  <c r="O15" i="8"/>
  <c r="D93" i="2"/>
  <c r="K16" i="8" s="1"/>
  <c r="D85" i="2"/>
  <c r="K15" i="8" s="1"/>
  <c r="O13" i="8"/>
  <c r="K11" i="8"/>
  <c r="J11" i="8"/>
  <c r="O11" i="8"/>
  <c r="B11" i="8"/>
  <c r="B2" i="8"/>
  <c r="F2" i="8"/>
  <c r="C117" i="2"/>
  <c r="F91" i="2"/>
  <c r="H106" i="2"/>
  <c r="E95" i="2"/>
  <c r="F119" i="2"/>
  <c r="E86" i="2"/>
  <c r="C82" i="2"/>
  <c r="F87" i="2"/>
  <c r="H110" i="2"/>
  <c r="G105" i="2"/>
  <c r="F112" i="2"/>
  <c r="D118" i="2"/>
  <c r="F104" i="2"/>
  <c r="H105" i="2"/>
  <c r="D79" i="2"/>
  <c r="H102" i="2"/>
  <c r="E94" i="2"/>
  <c r="E103" i="2"/>
  <c r="E119" i="2"/>
  <c r="C79" i="2"/>
  <c r="F115" i="2"/>
  <c r="G100" i="2"/>
  <c r="F95" i="2"/>
  <c r="E122" i="2"/>
  <c r="D80" i="2"/>
  <c r="G109" i="2"/>
  <c r="F116" i="2"/>
  <c r="H98" i="2"/>
  <c r="E114" i="2"/>
  <c r="C89" i="2"/>
  <c r="F111" i="2"/>
  <c r="F88" i="2"/>
  <c r="F83" i="2"/>
  <c r="H97" i="2"/>
  <c r="E123" i="2"/>
  <c r="G108" i="2"/>
  <c r="F124" i="2"/>
  <c r="H109" i="2"/>
  <c r="H101" i="2"/>
  <c r="F84" i="2"/>
  <c r="F120" i="2"/>
  <c r="F92" i="2"/>
  <c r="F96" i="2"/>
  <c r="E91" i="2"/>
  <c r="F123" i="2"/>
  <c r="D90" i="2"/>
  <c r="A13" i="8"/>
  <c r="A31" i="8"/>
  <c r="A20" i="8"/>
  <c r="A22" i="8"/>
  <c r="A19" i="8"/>
  <c r="A16" i="8"/>
  <c r="A32" i="8"/>
  <c r="A25" i="8"/>
  <c r="A17" i="8"/>
  <c r="A21" i="8"/>
  <c r="A33" i="8"/>
  <c r="A14" i="8"/>
  <c r="A23" i="8"/>
  <c r="A29" i="8"/>
  <c r="A18" i="8"/>
  <c r="A27" i="8"/>
  <c r="A26" i="8"/>
  <c r="A28" i="8"/>
  <c r="A11" i="8"/>
  <c r="A30" i="8"/>
  <c r="A24" i="8"/>
  <c r="A15" i="8"/>
  <c r="A12" i="8"/>
</calcChain>
</file>

<file path=xl/sharedStrings.xml><?xml version="1.0" encoding="utf-8"?>
<sst xmlns="http://schemas.openxmlformats.org/spreadsheetml/2006/main" count="416" uniqueCount="165">
  <si>
    <t>Hotel Permit</t>
  </si>
  <si>
    <t>Office Building Permit</t>
  </si>
  <si>
    <t>Permits</t>
  </si>
  <si>
    <t>Cost (mil $)</t>
  </si>
  <si>
    <t>Approve Probability</t>
  </si>
  <si>
    <t>Reject Probability</t>
  </si>
  <si>
    <t>Economic Growth Continues</t>
  </si>
  <si>
    <t>Economic Status</t>
  </si>
  <si>
    <t>Continues</t>
  </si>
  <si>
    <t>Declines</t>
  </si>
  <si>
    <t>Probability</t>
  </si>
  <si>
    <t>Hotel Earnings (mil $)</t>
  </si>
  <si>
    <t>Type</t>
  </si>
  <si>
    <t>Permits Earnings</t>
  </si>
  <si>
    <t>Sell Property</t>
  </si>
  <si>
    <t>Office Buidling Permits Earnings (mil $)</t>
  </si>
  <si>
    <t>Earnings (mil $)</t>
  </si>
  <si>
    <t>Name</t>
  </si>
  <si>
    <t>SheetRef</t>
  </si>
  <si>
    <t>GenInfo</t>
  </si>
  <si>
    <t>Def. Link</t>
  </si>
  <si>
    <t>EXT REFS</t>
  </si>
  <si>
    <t>Def. Form</t>
  </si>
  <si>
    <t>Calc Macro</t>
  </si>
  <si>
    <t>Highest#</t>
  </si>
  <si>
    <t>Ptree1 Compatibility</t>
  </si>
  <si>
    <t>Model GUID</t>
  </si>
  <si>
    <t>Eval. Function</t>
  </si>
  <si>
    <t>Creation Version</t>
  </si>
  <si>
    <t>Required Version</t>
  </si>
  <si>
    <t>Recommended Version</t>
  </si>
  <si>
    <t>Last Modified By Version</t>
  </si>
  <si>
    <t>Output Label</t>
  </si>
  <si>
    <t>Output Value NF</t>
  </si>
  <si>
    <t>Output Prob NF</t>
  </si>
  <si>
    <t>Input Value NF</t>
  </si>
  <si>
    <t>Input Prob NF</t>
  </si>
  <si>
    <t>R-Value Ref.</t>
  </si>
  <si>
    <t>Anchor Cell</t>
  </si>
  <si>
    <t>Branch Name</t>
  </si>
  <si>
    <t>bformtype</t>
  </si>
  <si>
    <t>valformula</t>
  </si>
  <si>
    <t>pbformula</t>
  </si>
  <si>
    <t>distribution</t>
  </si>
  <si>
    <t>cumPayoffFunction</t>
  </si>
  <si>
    <t>link</t>
  </si>
  <si>
    <t>ENDNODEFORMULA</t>
  </si>
  <si>
    <t>VAL</t>
  </si>
  <si>
    <t>PB</t>
  </si>
  <si>
    <t>IntRefs</t>
  </si>
  <si>
    <t>RefRefs</t>
  </si>
  <si>
    <t>NodeNames</t>
  </si>
  <si>
    <t>Collapsed</t>
  </si>
  <si>
    <t>=</t>
  </si>
  <si>
    <t>7.6.0</t>
  </si>
  <si>
    <t>5.0.0</t>
  </si>
  <si>
    <t>&lt;NF&gt;</t>
  </si>
  <si>
    <t>Automatic</t>
  </si>
  <si>
    <t/>
  </si>
  <si>
    <t>DEFAULT</t>
  </si>
  <si>
    <t>0</t>
  </si>
  <si>
    <t>0,1,1,0,0,Exponential, 0,0,-1,0,-1,-1,.0001</t>
  </si>
  <si>
    <t>CalDev Decision Making</t>
  </si>
  <si>
    <t>1D922239</t>
  </si>
  <si>
    <t>Non Permits and Earnings</t>
  </si>
  <si>
    <t>4,0,0,0,1,0,0</t>
  </si>
  <si>
    <t>2,0,0,3,2,3,4,0,0,0</t>
  </si>
  <si>
    <t>Request Hotel Permit</t>
  </si>
  <si>
    <t>Request Office Buidling Permit</t>
  </si>
  <si>
    <t>1,0,0,2,5,6,1,0,0</t>
  </si>
  <si>
    <t>Approved Permit</t>
  </si>
  <si>
    <t>Rejected Permit</t>
  </si>
  <si>
    <t>4,0,0,0,5,0,0</t>
  </si>
  <si>
    <t>1,0,0,2,7,8,3,0,0</t>
  </si>
  <si>
    <t>Economic Growth Declines</t>
  </si>
  <si>
    <t>4,0,0,0,6,0,0</t>
  </si>
  <si>
    <t>2,0,0,3,9,10,11,3,0,0</t>
  </si>
  <si>
    <t>Lease to College</t>
  </si>
  <si>
    <t>Request Office Building Permit</t>
  </si>
  <si>
    <t>1,0,0,2,12,13,6,0,0</t>
  </si>
  <si>
    <t>4,0,0,0,12,0,0</t>
  </si>
  <si>
    <t>1,0,0,2,14,15,11,0,0</t>
  </si>
  <si>
    <t>4,0,0,0,13,0,0</t>
  </si>
  <si>
    <t>2,0,0,2,16,17,11,0,0</t>
  </si>
  <si>
    <t>1,0,0,2,18,21,1,0,0</t>
  </si>
  <si>
    <t>1,0,0,2,19,20,4,0,0</t>
  </si>
  <si>
    <t>4,0,0,0,18,0,0</t>
  </si>
  <si>
    <t>2,0,0,2,22,23,4,0,0</t>
  </si>
  <si>
    <t>4,0,0,0,21,0,0</t>
  </si>
  <si>
    <t>Sell property, hotel permit, or office building permit</t>
  </si>
  <si>
    <t>EMV for continuation/decline of economy</t>
  </si>
  <si>
    <t>Sell property, lease to college or request office building permit</t>
  </si>
  <si>
    <t>EMV for approval/rejection of office building permit</t>
  </si>
  <si>
    <t>EMV for approval/rejection of hotel permit</t>
  </si>
  <si>
    <t>Sell property or lease to college</t>
  </si>
  <si>
    <r>
      <t>Model:</t>
    </r>
    <r>
      <rPr>
        <sz val="8"/>
        <color theme="1"/>
        <rFont val="Tahoma"/>
        <family val="2"/>
      </rPr>
      <t xml:space="preserve"> Decision Tree 'CalDev Decision Making' in [CaseStudy4-DavidLiu.xlsx]Question 1</t>
    </r>
  </si>
  <si>
    <r>
      <t>Performed By:</t>
    </r>
    <r>
      <rPr>
        <sz val="8"/>
        <color theme="1"/>
        <rFont val="Tahoma"/>
        <family val="2"/>
      </rPr>
      <t xml:space="preserve"> Windows User</t>
    </r>
  </si>
  <si>
    <t>PrecisionTree Policy Suggestion - Optimal Decision Tree</t>
  </si>
  <si>
    <t>#5</t>
  </si>
  <si>
    <t>#4</t>
  </si>
  <si>
    <t>#3</t>
  </si>
  <si>
    <t>#2</t>
  </si>
  <si>
    <t>#1</t>
  </si>
  <si>
    <t>Value</t>
  </si>
  <si>
    <t>Optimal Path</t>
  </si>
  <si>
    <t>Chart Data</t>
  </si>
  <si>
    <r>
      <t>Analysis:</t>
    </r>
    <r>
      <rPr>
        <sz val="8"/>
        <color theme="1"/>
        <rFont val="Tahoma"/>
        <family val="2"/>
      </rPr>
      <t xml:space="preserve"> Optimal Path of Entire Decision Tree</t>
    </r>
  </si>
  <si>
    <t>PrecisionTree Risk Profile - Probability Chart</t>
  </si>
  <si>
    <r>
      <t>Date:</t>
    </r>
    <r>
      <rPr>
        <sz val="8"/>
        <color theme="1"/>
        <rFont val="Tahoma"/>
        <family val="2"/>
      </rPr>
      <t xml:space="preserve"> Tuesday, April 28, 2020 4:56:17 AM</t>
    </r>
  </si>
  <si>
    <r>
      <t>Output:</t>
    </r>
    <r>
      <rPr>
        <sz val="8"/>
        <color theme="1"/>
        <rFont val="Tahoma"/>
        <family val="2"/>
      </rPr>
      <t xml:space="preserve"> Decision Tree 'CalDev Decision Making' (Expected Value of Entire Model)</t>
    </r>
  </si>
  <si>
    <t>#6</t>
  </si>
  <si>
    <t>#7</t>
  </si>
  <si>
    <t>#8</t>
  </si>
  <si>
    <t>#9</t>
  </si>
  <si>
    <t>#10</t>
  </si>
  <si>
    <t>#11</t>
  </si>
  <si>
    <t>#12</t>
  </si>
  <si>
    <t>#13</t>
  </si>
  <si>
    <t>#14</t>
  </si>
  <si>
    <t>#15</t>
  </si>
  <si>
    <t>#16</t>
  </si>
  <si>
    <t>#17</t>
  </si>
  <si>
    <t>#18</t>
  </si>
  <si>
    <t>#19</t>
  </si>
  <si>
    <t>#20</t>
  </si>
  <si>
    <t>Input</t>
  </si>
  <si>
    <t>Change (%)</t>
  </si>
  <si>
    <t>Output</t>
  </si>
  <si>
    <t>PrecisionTree Sensitivity Analysis - Strategy Region</t>
  </si>
  <si>
    <t>Strategy Region Data</t>
  </si>
  <si>
    <t>PrecisionTree Sensitivity Analysis - Tornado Graph</t>
  </si>
  <si>
    <t>Tornado Graph Data</t>
  </si>
  <si>
    <t>Decision Tree 'CalDev Decision Making' (Expected Value of Entire Model)</t>
  </si>
  <si>
    <t>Rank</t>
  </si>
  <si>
    <t>Input Name</t>
  </si>
  <si>
    <t>Cell</t>
  </si>
  <si>
    <t>Minimum</t>
  </si>
  <si>
    <t>Maximum</t>
  </si>
  <si>
    <t>G61</t>
  </si>
  <si>
    <t>B68</t>
  </si>
  <si>
    <t>B66</t>
  </si>
  <si>
    <r>
      <t>Input:</t>
    </r>
    <r>
      <rPr>
        <sz val="8"/>
        <color theme="1"/>
        <rFont val="Tahoma"/>
        <family val="2"/>
      </rPr>
      <t xml:space="preserve"> Amount of Money from Leasing to College (G61)</t>
    </r>
  </si>
  <si>
    <r>
      <t>Input:</t>
    </r>
    <r>
      <rPr>
        <sz val="8"/>
        <color theme="1"/>
        <rFont val="Tahoma"/>
        <family val="2"/>
      </rPr>
      <t xml:space="preserve"> Office Building Earnings Assuming Econ Growth (B68)</t>
    </r>
  </si>
  <si>
    <r>
      <t>Input:</t>
    </r>
    <r>
      <rPr>
        <sz val="8"/>
        <color theme="1"/>
        <rFont val="Tahoma"/>
        <family val="2"/>
      </rPr>
      <t xml:space="preserve"> Probability of Economics Growth (B66)</t>
    </r>
  </si>
  <si>
    <t>Amount of Money from Leasing to College (G61)</t>
  </si>
  <si>
    <t>Office Building Earnings Assuming Econ Growth (B68)</t>
  </si>
  <si>
    <t>Probability of Economics Growth (B66)</t>
  </si>
  <si>
    <r>
      <t>Date:</t>
    </r>
    <r>
      <rPr>
        <sz val="8"/>
        <color theme="1"/>
        <rFont val="Tahoma"/>
        <family val="2"/>
      </rPr>
      <t xml:space="preserve"> Tuesday, April 28, 2020 6:21:33 AM</t>
    </r>
  </si>
  <si>
    <r>
      <t>Date:</t>
    </r>
    <r>
      <rPr>
        <sz val="8"/>
        <color theme="1"/>
        <rFont val="Tahoma"/>
        <family val="2"/>
      </rPr>
      <t xml:space="preserve"> Tuesday, April 28, 2020 6:23:21 AM</t>
    </r>
  </si>
  <si>
    <r>
      <t>Date:</t>
    </r>
    <r>
      <rPr>
        <sz val="8"/>
        <color theme="1"/>
        <rFont val="Tahoma"/>
        <family val="2"/>
      </rPr>
      <t xml:space="preserve"> Tuesday, April 28, 2020 6:23:22 AM</t>
    </r>
  </si>
  <si>
    <r>
      <t>Date:</t>
    </r>
    <r>
      <rPr>
        <sz val="8"/>
        <color theme="1"/>
        <rFont val="Tahoma"/>
        <family val="2"/>
      </rPr>
      <t xml:space="preserve"> Tuesday, April 28, 2020 6:23:23 AM</t>
    </r>
  </si>
  <si>
    <t>PrecisionTree Sensitivity Analysis - Strategy Region (2-Way)</t>
  </si>
  <si>
    <r>
      <t>Date:</t>
    </r>
    <r>
      <rPr>
        <sz val="8"/>
        <color theme="1"/>
        <rFont val="Tahoma"/>
        <family val="2"/>
      </rPr>
      <t xml:space="preserve"> Tuesday, April 28, 2020 4:24:25 PM</t>
    </r>
  </si>
  <si>
    <r>
      <t>Node:</t>
    </r>
    <r>
      <rPr>
        <sz val="8"/>
        <color theme="1"/>
        <rFont val="Tahoma"/>
        <family val="2"/>
      </rPr>
      <t xml:space="preserve"> 'Sell property, hotel permit, or office building permit' (C82)</t>
    </r>
  </si>
  <si>
    <r>
      <t>Input #1:</t>
    </r>
    <r>
      <rPr>
        <sz val="8"/>
        <color theme="1"/>
        <rFont val="Tahoma"/>
        <family val="2"/>
      </rPr>
      <t xml:space="preserve"> Probability of Approval Hotel Permit (B62)</t>
    </r>
  </si>
  <si>
    <r>
      <t>Input #2:</t>
    </r>
    <r>
      <rPr>
        <sz val="8"/>
        <color theme="1"/>
        <rFont val="Tahoma"/>
        <family val="2"/>
      </rPr>
      <t xml:space="preserve"> Money Earned from Selling Property (F61)</t>
    </r>
  </si>
  <si>
    <t>Strategy Region Chart Data</t>
  </si>
  <si>
    <t>Probability of Approval Hotel Permit (B62)</t>
  </si>
  <si>
    <t>Money Earned from Selling Property (F61)</t>
  </si>
  <si>
    <r>
      <t>Date:</t>
    </r>
    <r>
      <rPr>
        <sz val="8"/>
        <color theme="1"/>
        <rFont val="Tahoma"/>
        <family val="2"/>
      </rPr>
      <t xml:space="preserve"> Tuesday, April 28, 2020 5:40:35 PM</t>
    </r>
  </si>
  <si>
    <r>
      <t>Input:</t>
    </r>
    <r>
      <rPr>
        <sz val="8"/>
        <color theme="1"/>
        <rFont val="Tahoma"/>
        <family val="2"/>
      </rPr>
      <t xml:space="preserve"> Approval Probability for Office Building Permit (C62)</t>
    </r>
  </si>
  <si>
    <r>
      <t>Date:</t>
    </r>
    <r>
      <rPr>
        <sz val="8"/>
        <color theme="1"/>
        <rFont val="Tahoma"/>
        <family val="2"/>
      </rPr>
      <t xml:space="preserve"> Tuesday, April 28, 2020 5:52:23 PM</t>
    </r>
  </si>
  <si>
    <r>
      <t>Input #1:</t>
    </r>
    <r>
      <rPr>
        <sz val="8"/>
        <color theme="1"/>
        <rFont val="Tahoma"/>
        <family val="2"/>
      </rPr>
      <t xml:space="preserve"> Office Building Earnings Assuming Econ Growth (B68)</t>
    </r>
  </si>
  <si>
    <r>
      <t>Input #2:</t>
    </r>
    <r>
      <rPr>
        <sz val="8"/>
        <color theme="1"/>
        <rFont val="Tahoma"/>
        <family val="2"/>
      </rPr>
      <t xml:space="preserve"> Approval Probability for Office Building Permit (C62)</t>
    </r>
  </si>
  <si>
    <t>Approval Probability for Office Building Permit (C62)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</si>
</sst>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gt;0.00001]0.0###%;[=0]0.0%;0.00E+00"/>
    <numFmt numFmtId="165" formatCode="[&gt;0.00001]0.0000%;[=0]0.0000%;0.00E+00"/>
  </numFmts>
  <fonts count="13" x14ac:knownFonts="1">
    <font>
      <sz val="11"/>
      <color theme="1"/>
      <name val="Calibri"/>
      <family val="2"/>
      <scheme val="minor"/>
    </font>
    <font>
      <b/>
      <sz val="11"/>
      <color theme="1"/>
      <name val="Calibri"/>
      <family val="2"/>
      <scheme val="minor"/>
    </font>
    <font>
      <b/>
      <sz val="8"/>
      <color rgb="FF000080"/>
      <name val="Calibri"/>
      <family val="2"/>
      <scheme val="minor"/>
    </font>
    <font>
      <sz val="8"/>
      <color theme="1"/>
      <name val="Calibri"/>
      <family val="2"/>
      <scheme val="minor"/>
    </font>
    <font>
      <b/>
      <sz val="8"/>
      <color rgb="FF008000"/>
      <name val="Calibri"/>
      <family val="2"/>
      <scheme val="minor"/>
    </font>
    <font>
      <sz val="8"/>
      <color rgb="FF008000"/>
      <name val="Calibri"/>
      <family val="2"/>
      <scheme val="minor"/>
    </font>
    <font>
      <b/>
      <sz val="8"/>
      <color rgb="FF800000"/>
      <name val="Calibri"/>
      <family val="2"/>
      <scheme val="minor"/>
    </font>
    <font>
      <sz val="8"/>
      <color rgb="FF800000"/>
      <name val="Calibri"/>
      <family val="2"/>
      <scheme val="minor"/>
    </font>
    <font>
      <sz val="8"/>
      <color theme="1"/>
      <name val="Tahoma"/>
      <family val="2"/>
    </font>
    <font>
      <b/>
      <sz val="8"/>
      <color theme="1"/>
      <name val="Tahoma"/>
      <family val="2"/>
    </font>
    <font>
      <b/>
      <sz val="14"/>
      <color theme="1"/>
      <name val="Tahoma"/>
      <family val="2"/>
    </font>
    <font>
      <b/>
      <sz val="8"/>
      <color theme="1"/>
      <name val="Calibri"/>
      <family val="2"/>
      <scheme val="minor"/>
    </font>
    <font>
      <b/>
      <sz val="10"/>
      <color theme="1"/>
      <name val="Calibri"/>
      <family val="2"/>
      <scheme val="minor"/>
    </font>
  </fonts>
  <fills count="4">
    <fill>
      <patternFill patternType="none"/>
    </fill>
    <fill>
      <patternFill patternType="gray125"/>
    </fill>
    <fill>
      <patternFill patternType="solid">
        <fgColor rgb="FFC0C0C0"/>
        <bgColor indexed="64"/>
      </patternFill>
    </fill>
    <fill>
      <patternFill patternType="solid">
        <fgColor indexed="22"/>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style="thin">
        <color indexed="64"/>
      </right>
      <top/>
      <bottom style="medium">
        <color rgb="FF000000"/>
      </bottom>
      <diagonal/>
    </border>
    <border>
      <left/>
      <right style="medium">
        <color rgb="FF000000"/>
      </right>
      <top/>
      <bottom/>
      <diagonal/>
    </border>
    <border>
      <left style="medium">
        <color rgb="FF000000"/>
      </left>
      <right style="thin">
        <color indexed="64"/>
      </right>
      <top/>
      <bottom/>
      <diagonal/>
    </border>
    <border>
      <left/>
      <right style="medium">
        <color rgb="FF000000"/>
      </right>
      <top/>
      <bottom style="thin">
        <color indexed="64"/>
      </bottom>
      <diagonal/>
    </border>
    <border>
      <left/>
      <right/>
      <top/>
      <bottom style="thin">
        <color indexed="64"/>
      </bottom>
      <diagonal/>
    </border>
    <border>
      <left style="medium">
        <color rgb="FF000000"/>
      </left>
      <right style="thin">
        <color indexed="64"/>
      </right>
      <top/>
      <bottom style="thin">
        <color indexed="64"/>
      </bottom>
      <diagonal/>
    </border>
    <border>
      <left/>
      <right style="medium">
        <color rgb="FF000000"/>
      </right>
      <top style="medium">
        <color indexed="64"/>
      </top>
      <bottom/>
      <diagonal/>
    </border>
    <border>
      <left style="thin">
        <color indexed="64"/>
      </left>
      <right/>
      <top style="medium">
        <color indexed="64"/>
      </top>
      <bottom/>
      <diagonal/>
    </border>
    <border>
      <left style="medium">
        <color rgb="FF000000"/>
      </left>
      <right style="thin">
        <color indexed="64"/>
      </right>
      <top style="medium">
        <color indexed="64"/>
      </top>
      <bottom/>
      <diagonal/>
    </border>
    <border>
      <left/>
      <right style="medium">
        <color rgb="FF000000"/>
      </right>
      <top style="medium">
        <color rgb="FF000000"/>
      </top>
      <bottom/>
      <diagonal/>
    </border>
    <border>
      <left/>
      <right/>
      <top style="medium">
        <color rgb="FF000000"/>
      </top>
      <bottom/>
      <diagonal/>
    </border>
    <border>
      <left style="medium">
        <color rgb="FF000000"/>
      </left>
      <right/>
      <top style="medium">
        <color rgb="FF000000"/>
      </top>
      <bottom/>
      <diagonal/>
    </border>
    <border>
      <left style="medium">
        <color rgb="FF000000"/>
      </left>
      <right/>
      <top/>
      <bottom/>
      <diagonal/>
    </border>
    <border>
      <left style="medium">
        <color rgb="FF000000"/>
      </left>
      <right/>
      <top style="medium">
        <color indexed="64"/>
      </top>
      <bottom/>
      <diagonal/>
    </border>
    <border>
      <left/>
      <right/>
      <top style="medium">
        <color indexed="64"/>
      </top>
      <bottom/>
      <diagonal/>
    </border>
    <border>
      <left style="medium">
        <color rgb="FF000000"/>
      </left>
      <right/>
      <top/>
      <bottom style="medium">
        <color rgb="FF000000"/>
      </bottom>
      <diagonal/>
    </border>
    <border>
      <left style="medium">
        <color rgb="FF000000"/>
      </left>
      <right/>
      <top/>
      <bottom style="thin">
        <color indexed="64"/>
      </bottom>
      <diagonal/>
    </border>
    <border>
      <left/>
      <right style="thin">
        <color indexed="22"/>
      </right>
      <top style="medium">
        <color indexed="64"/>
      </top>
      <bottom/>
      <diagonal/>
    </border>
    <border>
      <left/>
      <right style="thin">
        <color indexed="22"/>
      </right>
      <top/>
      <bottom style="thin">
        <color indexed="64"/>
      </bottom>
      <diagonal/>
    </border>
    <border>
      <left/>
      <right style="thin">
        <color indexed="22"/>
      </right>
      <top/>
      <bottom/>
      <diagonal/>
    </border>
    <border>
      <left/>
      <right style="thin">
        <color indexed="22"/>
      </right>
      <top/>
      <bottom style="medium">
        <color rgb="FF000000"/>
      </bottom>
      <diagonal/>
    </border>
    <border>
      <left style="thin">
        <color indexed="22"/>
      </left>
      <right/>
      <top style="medium">
        <color indexed="64"/>
      </top>
      <bottom/>
      <diagonal/>
    </border>
    <border>
      <left style="thin">
        <color indexed="22"/>
      </left>
      <right/>
      <top style="medium">
        <color indexed="64"/>
      </top>
      <bottom style="thin">
        <color rgb="FF808080"/>
      </bottom>
      <diagonal/>
    </border>
    <border>
      <left/>
      <right/>
      <top style="medium">
        <color indexed="64"/>
      </top>
      <bottom style="thin">
        <color rgb="FF808080"/>
      </bottom>
      <diagonal/>
    </border>
    <border>
      <left style="thin">
        <color indexed="22"/>
      </left>
      <right/>
      <top style="thin">
        <color rgb="FF808080"/>
      </top>
      <bottom/>
      <diagonal/>
    </border>
    <border>
      <left/>
      <right style="thin">
        <color indexed="22"/>
      </right>
      <top style="thin">
        <color rgb="FF808080"/>
      </top>
      <bottom/>
      <diagonal/>
    </border>
    <border>
      <left/>
      <right style="medium">
        <color rgb="FF000000"/>
      </right>
      <top style="medium">
        <color indexed="64"/>
      </top>
      <bottom style="thin">
        <color rgb="FF808080"/>
      </bottom>
      <diagonal/>
    </border>
    <border>
      <left style="medium">
        <color rgb="FF000000"/>
      </left>
      <right/>
      <top style="medium">
        <color indexed="64"/>
      </top>
      <bottom style="thin">
        <color rgb="FF808080"/>
      </bottom>
      <diagonal/>
    </border>
  </borders>
  <cellStyleXfs count="1">
    <xf numFmtId="0" fontId="0" fillId="0" borderId="0"/>
  </cellStyleXfs>
  <cellXfs count="84">
    <xf numFmtId="0" fontId="0" fillId="0" borderId="0" xfId="0"/>
    <xf numFmtId="0" fontId="0" fillId="0" borderId="0" xfId="0" applyAlignment="1">
      <alignment horizontal="left"/>
    </xf>
    <xf numFmtId="0" fontId="1" fillId="0" borderId="1" xfId="0" applyFont="1" applyBorder="1" applyAlignment="1">
      <alignment horizontal="left"/>
    </xf>
    <xf numFmtId="0" fontId="0" fillId="0" borderId="1" xfId="0" applyBorder="1" applyAlignment="1">
      <alignment horizontal="center"/>
    </xf>
    <xf numFmtId="0" fontId="1" fillId="0" borderId="1" xfId="0" applyFont="1" applyBorder="1"/>
    <xf numFmtId="0" fontId="0" fillId="0" borderId="0" xfId="0" quotePrefix="1" applyAlignment="1">
      <alignment horizontal="left"/>
    </xf>
    <xf numFmtId="0" fontId="0" fillId="0" borderId="0" xfId="0" applyNumberFormat="1" applyAlignment="1">
      <alignment horizontal="left"/>
    </xf>
    <xf numFmtId="0" fontId="2" fillId="0" borderId="0" xfId="0" applyFont="1" applyAlignment="1">
      <alignment horizontal="center"/>
    </xf>
    <xf numFmtId="164" fontId="2" fillId="0" borderId="0" xfId="0" applyNumberFormat="1" applyFont="1" applyAlignment="1">
      <alignment horizontal="center"/>
    </xf>
    <xf numFmtId="0" fontId="3" fillId="0" borderId="0" xfId="0" applyFont="1" applyAlignment="1">
      <alignment horizontal="right"/>
    </xf>
    <xf numFmtId="0" fontId="5" fillId="0" borderId="0" xfId="0" applyNumberFormat="1" applyFont="1" applyAlignment="1">
      <alignment horizontal="center"/>
    </xf>
    <xf numFmtId="0" fontId="4" fillId="0" borderId="0" xfId="0" applyFont="1" applyAlignment="1">
      <alignment horizontal="center"/>
    </xf>
    <xf numFmtId="0" fontId="4" fillId="0" borderId="0" xfId="0" applyFont="1" applyAlignment="1">
      <alignment horizontal="right"/>
    </xf>
    <xf numFmtId="0" fontId="7" fillId="0" borderId="0" xfId="0" applyNumberFormat="1" applyFont="1" applyAlignment="1">
      <alignment horizontal="center"/>
    </xf>
    <xf numFmtId="0" fontId="6" fillId="0" borderId="0" xfId="0" applyFont="1" applyAlignment="1">
      <alignment horizontal="center"/>
    </xf>
    <xf numFmtId="164" fontId="3" fillId="0" borderId="0" xfId="0" applyNumberFormat="1" applyFont="1" applyAlignment="1">
      <alignment horizontal="right"/>
    </xf>
    <xf numFmtId="0" fontId="8" fillId="2" borderId="3" xfId="0" applyFont="1" applyFill="1" applyBorder="1"/>
    <xf numFmtId="0" fontId="9" fillId="2" borderId="3" xfId="0" applyFont="1" applyFill="1" applyBorder="1"/>
    <xf numFmtId="0" fontId="8" fillId="2" borderId="0" xfId="0" applyFont="1" applyFill="1" applyBorder="1"/>
    <xf numFmtId="0" fontId="9" fillId="2" borderId="0" xfId="0" applyFont="1" applyFill="1" applyBorder="1"/>
    <xf numFmtId="0" fontId="10" fillId="2" borderId="0" xfId="0" applyFont="1" applyFill="1" applyBorder="1"/>
    <xf numFmtId="0" fontId="10" fillId="2" borderId="0" xfId="0" quotePrefix="1" applyFont="1" applyFill="1" applyBorder="1"/>
    <xf numFmtId="0" fontId="0" fillId="0" borderId="1" xfId="0" applyNumberFormat="1" applyBorder="1" applyAlignment="1">
      <alignment horizontal="center"/>
    </xf>
    <xf numFmtId="0" fontId="3" fillId="0" borderId="0" xfId="0" applyNumberFormat="1" applyFont="1" applyAlignment="1">
      <alignment horizontal="right"/>
    </xf>
    <xf numFmtId="165" fontId="3" fillId="0" borderId="4" xfId="0" applyNumberFormat="1" applyFont="1" applyBorder="1" applyAlignment="1">
      <alignment horizontal="right" vertical="top"/>
    </xf>
    <xf numFmtId="0" fontId="3" fillId="0" borderId="5" xfId="0" applyNumberFormat="1" applyFont="1" applyBorder="1" applyAlignment="1">
      <alignment horizontal="right" vertical="top"/>
    </xf>
    <xf numFmtId="0" fontId="11" fillId="0" borderId="6" xfId="0" applyNumberFormat="1" applyFont="1" applyBorder="1" applyAlignment="1">
      <alignment horizontal="center" vertical="top"/>
    </xf>
    <xf numFmtId="165" fontId="3" fillId="0" borderId="7" xfId="0" applyNumberFormat="1" applyFont="1" applyBorder="1" applyAlignment="1">
      <alignment horizontal="right" vertical="top"/>
    </xf>
    <xf numFmtId="0" fontId="3" fillId="0" borderId="0" xfId="0" applyNumberFormat="1" applyFont="1" applyBorder="1" applyAlignment="1">
      <alignment horizontal="right" vertical="top"/>
    </xf>
    <xf numFmtId="0" fontId="11" fillId="0" borderId="8" xfId="0" applyNumberFormat="1" applyFont="1" applyBorder="1" applyAlignment="1">
      <alignment horizontal="center" vertical="top"/>
    </xf>
    <xf numFmtId="0" fontId="11" fillId="0" borderId="9" xfId="0" applyNumberFormat="1" applyFont="1" applyBorder="1" applyAlignment="1">
      <alignment horizontal="center"/>
    </xf>
    <xf numFmtId="0" fontId="11" fillId="0" borderId="10" xfId="0" applyNumberFormat="1" applyFont="1" applyBorder="1" applyAlignment="1">
      <alignment horizontal="center"/>
    </xf>
    <xf numFmtId="0" fontId="11" fillId="0" borderId="11" xfId="0" applyNumberFormat="1" applyFont="1" applyBorder="1" applyAlignment="1">
      <alignment horizontal="left"/>
    </xf>
    <xf numFmtId="0" fontId="11" fillId="0" borderId="14" xfId="0" applyNumberFormat="1" applyFont="1" applyBorder="1" applyAlignment="1">
      <alignment horizontal="left"/>
    </xf>
    <xf numFmtId="0" fontId="11" fillId="0" borderId="20" xfId="0" applyNumberFormat="1" applyFont="1" applyBorder="1" applyAlignment="1">
      <alignment horizontal="center"/>
    </xf>
    <xf numFmtId="0" fontId="3" fillId="0" borderId="7" xfId="0" applyNumberFormat="1" applyFont="1" applyBorder="1" applyAlignment="1">
      <alignment horizontal="right" vertical="top"/>
    </xf>
    <xf numFmtId="0" fontId="3" fillId="0" borderId="4" xfId="0" applyNumberFormat="1" applyFont="1" applyBorder="1" applyAlignment="1">
      <alignment horizontal="right" vertical="top"/>
    </xf>
    <xf numFmtId="0" fontId="11" fillId="0" borderId="24" xfId="0" applyNumberFormat="1" applyFont="1" applyBorder="1" applyAlignment="1">
      <alignment horizontal="center"/>
    </xf>
    <xf numFmtId="10" fontId="3" fillId="0" borderId="25" xfId="0" applyNumberFormat="1" applyFont="1" applyBorder="1" applyAlignment="1">
      <alignment horizontal="right" vertical="top"/>
    </xf>
    <xf numFmtId="10" fontId="3" fillId="0" borderId="26" xfId="0" applyNumberFormat="1" applyFont="1" applyBorder="1" applyAlignment="1">
      <alignment horizontal="right" vertical="top"/>
    </xf>
    <xf numFmtId="10" fontId="3" fillId="0" borderId="7" xfId="0" applyNumberFormat="1" applyFont="1" applyBorder="1" applyAlignment="1">
      <alignment horizontal="right" vertical="top"/>
    </xf>
    <xf numFmtId="10" fontId="3" fillId="0" borderId="4" xfId="0" applyNumberFormat="1" applyFont="1" applyBorder="1" applyAlignment="1">
      <alignment horizontal="right" vertical="top"/>
    </xf>
    <xf numFmtId="0" fontId="3" fillId="0" borderId="18" xfId="0" applyNumberFormat="1" applyFont="1" applyBorder="1" applyAlignment="1">
      <alignment horizontal="center" vertical="top"/>
    </xf>
    <xf numFmtId="0" fontId="3" fillId="0" borderId="21" xfId="0" applyNumberFormat="1" applyFont="1" applyBorder="1" applyAlignment="1">
      <alignment horizontal="center" vertical="top"/>
    </xf>
    <xf numFmtId="0" fontId="11" fillId="0" borderId="19" xfId="0" applyNumberFormat="1" applyFont="1" applyBorder="1" applyAlignment="1">
      <alignment horizontal="center"/>
    </xf>
    <xf numFmtId="0" fontId="11" fillId="0" borderId="18" xfId="0" applyNumberFormat="1" applyFont="1" applyBorder="1" applyAlignment="1">
      <alignment horizontal="center"/>
    </xf>
    <xf numFmtId="0" fontId="11" fillId="0" borderId="0" xfId="0" applyNumberFormat="1" applyFont="1" applyBorder="1" applyAlignment="1">
      <alignment horizontal="center"/>
    </xf>
    <xf numFmtId="0" fontId="11" fillId="0" borderId="7" xfId="0" applyNumberFormat="1" applyFont="1" applyBorder="1" applyAlignment="1">
      <alignment horizontal="center"/>
    </xf>
    <xf numFmtId="0" fontId="11" fillId="0" borderId="22" xfId="0" applyNumberFormat="1" applyFont="1" applyBorder="1" applyAlignment="1">
      <alignment horizontal="center"/>
    </xf>
    <xf numFmtId="0" fontId="11" fillId="0" borderId="10" xfId="0" applyNumberFormat="1" applyFont="1" applyBorder="1" applyAlignment="1">
      <alignment horizontal="left"/>
    </xf>
    <xf numFmtId="0" fontId="11" fillId="0" borderId="25" xfId="0" applyNumberFormat="1" applyFont="1" applyBorder="1" applyAlignment="1">
      <alignment horizontal="center"/>
    </xf>
    <xf numFmtId="0" fontId="11" fillId="0" borderId="24" xfId="0" applyNumberFormat="1" applyFont="1" applyBorder="1" applyAlignment="1">
      <alignment horizontal="left"/>
    </xf>
    <xf numFmtId="0" fontId="3" fillId="0" borderId="25" xfId="0" applyNumberFormat="1" applyFont="1" applyBorder="1" applyAlignment="1">
      <alignment horizontal="right" vertical="top"/>
    </xf>
    <xf numFmtId="0" fontId="3" fillId="0" borderId="26" xfId="0" applyNumberFormat="1" applyFont="1" applyBorder="1" applyAlignment="1">
      <alignment horizontal="right" vertical="top"/>
    </xf>
    <xf numFmtId="0" fontId="3" fillId="0" borderId="0" xfId="0" quotePrefix="1" applyNumberFormat="1" applyFont="1" applyBorder="1" applyAlignment="1">
      <alignment horizontal="left" vertical="top" wrapText="1"/>
    </xf>
    <xf numFmtId="0" fontId="3" fillId="0" borderId="25" xfId="0" quotePrefix="1" applyNumberFormat="1" applyFont="1" applyBorder="1" applyAlignment="1">
      <alignment horizontal="left" vertical="top"/>
    </xf>
    <xf numFmtId="0" fontId="3" fillId="0" borderId="5" xfId="0" quotePrefix="1" applyNumberFormat="1" applyFont="1" applyBorder="1" applyAlignment="1">
      <alignment horizontal="left" vertical="top" wrapText="1"/>
    </xf>
    <xf numFmtId="0" fontId="3" fillId="0" borderId="26" xfId="0" quotePrefix="1" applyNumberFormat="1" applyFont="1" applyBorder="1" applyAlignment="1">
      <alignment horizontal="left" vertical="top"/>
    </xf>
    <xf numFmtId="0" fontId="3" fillId="0" borderId="18" xfId="0" applyNumberFormat="1" applyFont="1" applyBorder="1" applyAlignment="1">
      <alignment horizontal="right" vertical="top"/>
    </xf>
    <xf numFmtId="0" fontId="3" fillId="0" borderId="21" xfId="0" applyNumberFormat="1" applyFont="1" applyBorder="1" applyAlignment="1">
      <alignment horizontal="right" vertical="top"/>
    </xf>
    <xf numFmtId="0" fontId="11" fillId="0" borderId="22" xfId="0" applyNumberFormat="1" applyFont="1" applyBorder="1" applyAlignment="1">
      <alignment horizontal="center" wrapText="1"/>
    </xf>
    <xf numFmtId="0" fontId="11" fillId="0" borderId="10" xfId="0" applyNumberFormat="1" applyFont="1" applyBorder="1" applyAlignment="1">
      <alignment horizontal="center" wrapText="1"/>
    </xf>
    <xf numFmtId="0" fontId="11" fillId="0" borderId="24" xfId="0" applyNumberFormat="1" applyFont="1" applyBorder="1" applyAlignment="1">
      <alignment horizontal="center" wrapText="1"/>
    </xf>
    <xf numFmtId="0" fontId="11" fillId="0" borderId="9" xfId="0" applyNumberFormat="1" applyFont="1" applyBorder="1" applyAlignment="1">
      <alignment horizontal="center" wrapText="1"/>
    </xf>
    <xf numFmtId="0" fontId="1" fillId="0" borderId="1" xfId="0" applyFont="1" applyBorder="1" applyAlignment="1">
      <alignment horizontal="center"/>
    </xf>
    <xf numFmtId="0" fontId="0" fillId="0" borderId="1" xfId="0" applyBorder="1" applyAlignment="1">
      <alignment horizontal="center"/>
    </xf>
    <xf numFmtId="0" fontId="1" fillId="0" borderId="2" xfId="0" applyFont="1" applyBorder="1" applyAlignment="1">
      <alignment horizontal="center"/>
    </xf>
    <xf numFmtId="0" fontId="12" fillId="3" borderId="17" xfId="0" quotePrefix="1" applyNumberFormat="1" applyFont="1" applyFill="1" applyBorder="1" applyAlignment="1">
      <alignment horizontal="left"/>
    </xf>
    <xf numFmtId="0" fontId="12" fillId="0" borderId="16" xfId="0" applyFont="1" applyBorder="1" applyAlignment="1">
      <alignment horizontal="left"/>
    </xf>
    <xf numFmtId="0" fontId="12" fillId="0" borderId="15" xfId="0" applyFont="1" applyBorder="1" applyAlignment="1">
      <alignment horizontal="left"/>
    </xf>
    <xf numFmtId="0" fontId="11" fillId="0" borderId="13" xfId="0" applyNumberFormat="1" applyFont="1" applyBorder="1" applyAlignment="1">
      <alignment horizontal="center"/>
    </xf>
    <xf numFmtId="0" fontId="0" fillId="0" borderId="12" xfId="0" applyBorder="1" applyAlignment="1">
      <alignment horizontal="center"/>
    </xf>
    <xf numFmtId="0" fontId="11" fillId="0" borderId="23" xfId="0" applyNumberFormat="1" applyFont="1" applyBorder="1" applyAlignment="1">
      <alignment horizontal="center"/>
    </xf>
    <xf numFmtId="0" fontId="11" fillId="0" borderId="27" xfId="0" applyNumberFormat="1" applyFont="1" applyBorder="1" applyAlignment="1">
      <alignment horizontal="center"/>
    </xf>
    <xf numFmtId="0" fontId="11" fillId="0" borderId="12" xfId="0" applyNumberFormat="1" applyFont="1" applyBorder="1" applyAlignment="1">
      <alignment horizontal="center"/>
    </xf>
    <xf numFmtId="0" fontId="3" fillId="3" borderId="18" xfId="0" quotePrefix="1" applyNumberFormat="1" applyFont="1" applyFill="1" applyBorder="1" applyAlignment="1">
      <alignment horizontal="left"/>
    </xf>
    <xf numFmtId="0" fontId="3" fillId="0" borderId="0" xfId="0" applyFont="1" applyBorder="1" applyAlignment="1">
      <alignment horizontal="left"/>
    </xf>
    <xf numFmtId="0" fontId="3" fillId="0" borderId="7" xfId="0" applyFont="1" applyBorder="1" applyAlignment="1">
      <alignment horizontal="left"/>
    </xf>
    <xf numFmtId="0" fontId="11" fillId="0" borderId="28" xfId="0" applyNumberFormat="1" applyFont="1" applyBorder="1" applyAlignment="1">
      <alignment horizontal="center"/>
    </xf>
    <xf numFmtId="0" fontId="0" fillId="0" borderId="29" xfId="0" applyBorder="1" applyAlignment="1">
      <alignment horizontal="center"/>
    </xf>
    <xf numFmtId="0" fontId="11" fillId="0" borderId="30" xfId="0" applyNumberFormat="1" applyFont="1"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11" fillId="0" borderId="33"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Probabilities for Decision Tree 'CalDev Decision Making'</a:t>
            </a:r>
            <a:r>
              <a:rPr lang="en-US" sz="800" b="0" i="0" u="none" strike="noStrike" baseline="0">
                <a:solidFill>
                  <a:srgbClr val="000000"/>
                </a:solidFill>
                <a:latin typeface="+mn-lt"/>
                <a:ea typeface="+mn-lt"/>
                <a:cs typeface="+mn-lt"/>
              </a:rPr>
              <a:t>
Optimal Path of Entire Decision Tree </a:t>
            </a:r>
            <a:endParaRPr lang="en-US"/>
          </a:p>
        </c:rich>
      </c:tx>
      <c:layout/>
      <c:overlay val="0"/>
    </c:title>
    <c:autoTitleDeleted val="0"/>
    <c:plotArea>
      <c:layout>
        <c:manualLayout>
          <c:xMode val="edge"/>
          <c:yMode val="edge"/>
          <c:x val="2.5700934579439252E-2"/>
          <c:y val="0.14122429052489266"/>
          <c:w val="0.94859813084112155"/>
          <c:h val="0.82061990661342221"/>
        </c:manualLayout>
      </c:layout>
      <c:scatterChart>
        <c:scatterStyle val="lineMarker"/>
        <c:varyColors val="0"/>
        <c:ser>
          <c:idx val="0"/>
          <c:order val="0"/>
          <c:tx>
            <c:v>Optimal Path</c:v>
          </c:tx>
          <c:spPr>
            <a:ln w="19050">
              <a:noFill/>
            </a:ln>
          </c:spPr>
          <c:marker>
            <c:symbol val="plus"/>
            <c:size val="5"/>
            <c:spPr>
              <a:noFill/>
              <a:ln>
                <a:solidFill>
                  <a:srgbClr val="333399"/>
                </a:solidFill>
                <a:prstDash val="solid"/>
              </a:ln>
            </c:spPr>
          </c:marker>
          <c:errBars>
            <c:errDir val="y"/>
            <c:errBarType val="minus"/>
            <c:errValType val="percentage"/>
            <c:noEndCap val="1"/>
            <c:val val="100"/>
            <c:spPr>
              <a:ln w="38100">
                <a:solidFill>
                  <a:srgbClr val="333399"/>
                </a:solidFill>
                <a:prstDash val="solid"/>
              </a:ln>
            </c:spPr>
          </c:errBars>
          <c:xVal>
            <c:numRef>
              <c:f>'Probability Chart for Q3'!$C$32:$C$36</c:f>
              <c:numCache>
                <c:formatCode>General</c:formatCode>
                <c:ptCount val="5"/>
                <c:pt idx="0">
                  <c:v>0.94000000000000006</c:v>
                </c:pt>
                <c:pt idx="1">
                  <c:v>1.4200000000000002</c:v>
                </c:pt>
                <c:pt idx="2">
                  <c:v>1.44</c:v>
                </c:pt>
                <c:pt idx="3">
                  <c:v>2.94</c:v>
                </c:pt>
                <c:pt idx="4">
                  <c:v>4.2200000000000006</c:v>
                </c:pt>
              </c:numCache>
            </c:numRef>
          </c:xVal>
          <c:yVal>
            <c:numRef>
              <c:f>'Probability Chart for Q3'!$D$32:$D$36</c:f>
              <c:numCache>
                <c:formatCode>[&gt;0.00001]0.0000%;[=0]0.0000%;0.00E+00</c:formatCode>
                <c:ptCount val="5"/>
                <c:pt idx="0">
                  <c:v>0.14399999999999999</c:v>
                </c:pt>
                <c:pt idx="1">
                  <c:v>0.06</c:v>
                </c:pt>
                <c:pt idx="2">
                  <c:v>0.32000000000000006</c:v>
                </c:pt>
                <c:pt idx="3">
                  <c:v>0.33599999999999997</c:v>
                </c:pt>
                <c:pt idx="4">
                  <c:v>0.13999999999999999</c:v>
                </c:pt>
              </c:numCache>
            </c:numRef>
          </c:yVal>
          <c:smooth val="0"/>
          <c:extLst>
            <c:ext xmlns:c16="http://schemas.microsoft.com/office/drawing/2014/chart" uri="{C3380CC4-5D6E-409C-BE32-E72D297353CC}">
              <c16:uniqueId val="{00000000-FD72-47C5-BAD8-E49AC526F181}"/>
            </c:ext>
          </c:extLst>
        </c:ser>
        <c:dLbls>
          <c:showLegendKey val="0"/>
          <c:showVal val="0"/>
          <c:showCatName val="0"/>
          <c:showSerName val="0"/>
          <c:showPercent val="0"/>
          <c:showBubbleSize val="0"/>
        </c:dLbls>
        <c:axId val="598912640"/>
        <c:axId val="598913296"/>
      </c:scatterChart>
      <c:valAx>
        <c:axId val="598912640"/>
        <c:scaling>
          <c:orientation val="minMax"/>
          <c:max val="4.5"/>
          <c:min val="0.5"/>
        </c:scaling>
        <c:delete val="0"/>
        <c:axPos val="b"/>
        <c:numFmt formatCode="General" sourceLinked="0"/>
        <c:majorTickMark val="out"/>
        <c:minorTickMark val="none"/>
        <c:tickLblPos val="nextTo"/>
        <c:txPr>
          <a:bodyPr rot="-5400000" vert="horz"/>
          <a:lstStyle/>
          <a:p>
            <a:pPr>
              <a:defRPr sz="800" b="0"/>
            </a:pPr>
            <a:endParaRPr lang="en-US"/>
          </a:p>
        </c:txPr>
        <c:crossAx val="598913296"/>
        <c:crossesAt val="-1.0000000000000001E+300"/>
        <c:crossBetween val="midCat"/>
        <c:majorUnit val="0.5"/>
      </c:valAx>
      <c:valAx>
        <c:axId val="598913296"/>
        <c:scaling>
          <c:orientation val="minMax"/>
          <c:max val="0.35000000000000003"/>
          <c:min val="0"/>
        </c:scaling>
        <c:delete val="0"/>
        <c:axPos val="l"/>
        <c:title>
          <c:tx>
            <c:rich>
              <a:bodyPr/>
              <a:lstStyle/>
              <a:p>
                <a:pPr>
                  <a:defRPr sz="800" b="0"/>
                </a:pPr>
                <a:r>
                  <a:rPr lang="en-US"/>
                  <a:t>Probability</a:t>
                </a:r>
              </a:p>
            </c:rich>
          </c:tx>
          <c:layout/>
          <c:overlay val="0"/>
        </c:title>
        <c:numFmt formatCode="0%" sourceLinked="0"/>
        <c:majorTickMark val="out"/>
        <c:minorTickMark val="none"/>
        <c:tickLblPos val="nextTo"/>
        <c:txPr>
          <a:bodyPr/>
          <a:lstStyle/>
          <a:p>
            <a:pPr>
              <a:defRPr sz="800" b="0"/>
            </a:pPr>
            <a:endParaRPr lang="en-US"/>
          </a:p>
        </c:txPr>
        <c:crossAx val="598912640"/>
        <c:crossesAt val="-1.0000000000000001E+300"/>
        <c:crossBetween val="midCat"/>
        <c:majorUnit val="0.05"/>
      </c:valAx>
    </c:plotArea>
    <c:plotVisOnly val="1"/>
    <c:dispBlanksAs val="gap"/>
    <c:showDLblsOverMax val="0"/>
  </c:chart>
  <c:spPr>
    <a:ln w="25400"/>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Strategy Region of Decision Tree 'CalDev Decision Making'</a:t>
            </a:r>
            <a:r>
              <a:rPr lang="en-US" sz="800" b="0" i="0" u="none" strike="noStrike" baseline="0">
                <a:solidFill>
                  <a:srgbClr val="000000"/>
                </a:solidFill>
                <a:latin typeface="+mn-lt"/>
                <a:ea typeface="+mn-lt"/>
                <a:cs typeface="+mn-lt"/>
              </a:rPr>
              <a:t>
Expected Value of Node 'Sell property, hotel permit, or office building permit' (C82)
With Variation of Probability of Economics Growth (B66) </a:t>
            </a:r>
            <a:endParaRPr lang="en-US"/>
          </a:p>
        </c:rich>
      </c:tx>
      <c:layout/>
      <c:overlay val="0"/>
    </c:title>
    <c:autoTitleDeleted val="0"/>
    <c:plotArea>
      <c:layout>
        <c:manualLayout>
          <c:xMode val="edge"/>
          <c:yMode val="edge"/>
          <c:x val="2.5700934579439252E-2"/>
          <c:y val="0.17227344992050875"/>
          <c:w val="0.63230002207667968"/>
          <c:h val="0.74898238674060813"/>
        </c:manualLayout>
      </c:layout>
      <c:scatterChart>
        <c:scatterStyle val="lineMarker"/>
        <c:varyColors val="0"/>
        <c:ser>
          <c:idx val="0"/>
          <c:order val="0"/>
          <c:tx>
            <c:v>Sell Property</c:v>
          </c:tx>
          <c:spPr>
            <a:ln w="25400">
              <a:solidFill>
                <a:srgbClr val="333399"/>
              </a:solidFill>
              <a:prstDash val="solid"/>
            </a:ln>
          </c:spPr>
          <c:marker>
            <c:symbol val="diamond"/>
            <c:size val="5"/>
            <c:spPr>
              <a:solidFill>
                <a:srgbClr val="333399"/>
              </a:solidFill>
              <a:ln>
                <a:solidFill>
                  <a:srgbClr val="333399"/>
                </a:solidFill>
                <a:prstDash val="solid"/>
              </a:ln>
            </c:spPr>
          </c:marker>
          <c:xVal>
            <c:numRef>
              <c:f>'Strat. An. for Econ. Growth Q4'!$C$32:$C$51</c:f>
              <c:numCache>
                <c:formatCode>General</c:formatCode>
                <c:ptCount val="20"/>
                <c:pt idx="0">
                  <c:v>0.1</c:v>
                </c:pt>
                <c:pt idx="1">
                  <c:v>0.14210526315789473</c:v>
                </c:pt>
                <c:pt idx="2">
                  <c:v>0.18421052631578949</c:v>
                </c:pt>
                <c:pt idx="3">
                  <c:v>0.22631578947368422</c:v>
                </c:pt>
                <c:pt idx="4">
                  <c:v>0.26842105263157895</c:v>
                </c:pt>
                <c:pt idx="5">
                  <c:v>0.31052631578947371</c:v>
                </c:pt>
                <c:pt idx="6">
                  <c:v>0.35263157894736841</c:v>
                </c:pt>
                <c:pt idx="7">
                  <c:v>0.39473684210526316</c:v>
                </c:pt>
                <c:pt idx="8">
                  <c:v>0.43684210526315792</c:v>
                </c:pt>
                <c:pt idx="9">
                  <c:v>0.47894736842105262</c:v>
                </c:pt>
                <c:pt idx="10">
                  <c:v>0.52105263157894743</c:v>
                </c:pt>
                <c:pt idx="11">
                  <c:v>0.56315789473684208</c:v>
                </c:pt>
                <c:pt idx="12">
                  <c:v>0.60526315789473684</c:v>
                </c:pt>
                <c:pt idx="13">
                  <c:v>0.64736842105263159</c:v>
                </c:pt>
                <c:pt idx="14">
                  <c:v>0.68947368421052635</c:v>
                </c:pt>
                <c:pt idx="15">
                  <c:v>0.73157894736842111</c:v>
                </c:pt>
                <c:pt idx="16">
                  <c:v>0.77368421052631586</c:v>
                </c:pt>
                <c:pt idx="17">
                  <c:v>0.81578947368421051</c:v>
                </c:pt>
                <c:pt idx="18">
                  <c:v>0.85789473684210527</c:v>
                </c:pt>
                <c:pt idx="19">
                  <c:v>0.9</c:v>
                </c:pt>
              </c:numCache>
            </c:numRef>
          </c:xVal>
          <c:yVal>
            <c:numRef>
              <c:f>'Strat. An. for Econ. Growth Q4'!$E$32:$E$51</c:f>
              <c:numCache>
                <c:formatCode>General</c:formatCode>
                <c:ptCount val="20"/>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pt idx="14">
                  <c:v>1.4</c:v>
                </c:pt>
                <c:pt idx="15">
                  <c:v>1.4</c:v>
                </c:pt>
                <c:pt idx="16">
                  <c:v>1.4</c:v>
                </c:pt>
                <c:pt idx="17">
                  <c:v>1.4</c:v>
                </c:pt>
                <c:pt idx="18">
                  <c:v>1.4</c:v>
                </c:pt>
                <c:pt idx="19">
                  <c:v>1.4</c:v>
                </c:pt>
              </c:numCache>
            </c:numRef>
          </c:yVal>
          <c:smooth val="0"/>
          <c:extLst>
            <c:ext xmlns:c16="http://schemas.microsoft.com/office/drawing/2014/chart" uri="{C3380CC4-5D6E-409C-BE32-E72D297353CC}">
              <c16:uniqueId val="{00000000-4812-4CC8-B475-613AB4ABE164}"/>
            </c:ext>
          </c:extLst>
        </c:ser>
        <c:ser>
          <c:idx val="1"/>
          <c:order val="1"/>
          <c:tx>
            <c:v>Request Hotel Permit</c:v>
          </c:tx>
          <c:spPr>
            <a:ln w="25400">
              <a:solidFill>
                <a:srgbClr val="993366"/>
              </a:solidFill>
              <a:prstDash val="solid"/>
            </a:ln>
          </c:spPr>
          <c:marker>
            <c:symbol val="triangle"/>
            <c:size val="5"/>
            <c:spPr>
              <a:solidFill>
                <a:srgbClr val="993366"/>
              </a:solidFill>
              <a:ln>
                <a:solidFill>
                  <a:srgbClr val="993366"/>
                </a:solidFill>
                <a:prstDash val="solid"/>
              </a:ln>
            </c:spPr>
          </c:marker>
          <c:xVal>
            <c:numRef>
              <c:f>'Strat. An. for Econ. Growth Q4'!$C$32:$C$51</c:f>
              <c:numCache>
                <c:formatCode>General</c:formatCode>
                <c:ptCount val="20"/>
                <c:pt idx="0">
                  <c:v>0.1</c:v>
                </c:pt>
                <c:pt idx="1">
                  <c:v>0.14210526315789473</c:v>
                </c:pt>
                <c:pt idx="2">
                  <c:v>0.18421052631578949</c:v>
                </c:pt>
                <c:pt idx="3">
                  <c:v>0.22631578947368422</c:v>
                </c:pt>
                <c:pt idx="4">
                  <c:v>0.26842105263157895</c:v>
                </c:pt>
                <c:pt idx="5">
                  <c:v>0.31052631578947371</c:v>
                </c:pt>
                <c:pt idx="6">
                  <c:v>0.35263157894736841</c:v>
                </c:pt>
                <c:pt idx="7">
                  <c:v>0.39473684210526316</c:v>
                </c:pt>
                <c:pt idx="8">
                  <c:v>0.43684210526315792</c:v>
                </c:pt>
                <c:pt idx="9">
                  <c:v>0.47894736842105262</c:v>
                </c:pt>
                <c:pt idx="10">
                  <c:v>0.52105263157894743</c:v>
                </c:pt>
                <c:pt idx="11">
                  <c:v>0.56315789473684208</c:v>
                </c:pt>
                <c:pt idx="12">
                  <c:v>0.60526315789473684</c:v>
                </c:pt>
                <c:pt idx="13">
                  <c:v>0.64736842105263159</c:v>
                </c:pt>
                <c:pt idx="14">
                  <c:v>0.68947368421052635</c:v>
                </c:pt>
                <c:pt idx="15">
                  <c:v>0.73157894736842111</c:v>
                </c:pt>
                <c:pt idx="16">
                  <c:v>0.77368421052631586</c:v>
                </c:pt>
                <c:pt idx="17">
                  <c:v>0.81578947368421051</c:v>
                </c:pt>
                <c:pt idx="18">
                  <c:v>0.85789473684210527</c:v>
                </c:pt>
                <c:pt idx="19">
                  <c:v>0.9</c:v>
                </c:pt>
              </c:numCache>
            </c:numRef>
          </c:xVal>
          <c:yVal>
            <c:numRef>
              <c:f>'Strat. An. for Econ. Growth Q4'!$G$32:$G$51</c:f>
              <c:numCache>
                <c:formatCode>General</c:formatCode>
                <c:ptCount val="20"/>
                <c:pt idx="0">
                  <c:v>1.6360000000000003</c:v>
                </c:pt>
                <c:pt idx="1">
                  <c:v>1.6595789473684213</c:v>
                </c:pt>
                <c:pt idx="2">
                  <c:v>1.6831578947368424</c:v>
                </c:pt>
                <c:pt idx="3">
                  <c:v>1.7067368421052636</c:v>
                </c:pt>
                <c:pt idx="4">
                  <c:v>1.7303157894736845</c:v>
                </c:pt>
                <c:pt idx="5">
                  <c:v>1.7538947368421056</c:v>
                </c:pt>
                <c:pt idx="6">
                  <c:v>1.7774736842105265</c:v>
                </c:pt>
                <c:pt idx="7">
                  <c:v>1.8010526315789477</c:v>
                </c:pt>
                <c:pt idx="8">
                  <c:v>1.8599999999999999</c:v>
                </c:pt>
                <c:pt idx="9">
                  <c:v>1.9240000000000004</c:v>
                </c:pt>
                <c:pt idx="10">
                  <c:v>1.9880000000000004</c:v>
                </c:pt>
                <c:pt idx="11">
                  <c:v>2.052</c:v>
                </c:pt>
                <c:pt idx="12">
                  <c:v>2.1160000000000005</c:v>
                </c:pt>
                <c:pt idx="13">
                  <c:v>2.1800000000000002</c:v>
                </c:pt>
                <c:pt idx="14">
                  <c:v>2.2440000000000002</c:v>
                </c:pt>
                <c:pt idx="15">
                  <c:v>2.3079999999999998</c:v>
                </c:pt>
                <c:pt idx="16">
                  <c:v>2.3720000000000003</c:v>
                </c:pt>
                <c:pt idx="17">
                  <c:v>2.4359999999999999</c:v>
                </c:pt>
                <c:pt idx="18">
                  <c:v>2.5</c:v>
                </c:pt>
                <c:pt idx="19">
                  <c:v>2.5640000000000001</c:v>
                </c:pt>
              </c:numCache>
            </c:numRef>
          </c:yVal>
          <c:smooth val="0"/>
          <c:extLst>
            <c:ext xmlns:c16="http://schemas.microsoft.com/office/drawing/2014/chart" uri="{C3380CC4-5D6E-409C-BE32-E72D297353CC}">
              <c16:uniqueId val="{00000001-4812-4CC8-B475-613AB4ABE164}"/>
            </c:ext>
          </c:extLst>
        </c:ser>
        <c:ser>
          <c:idx val="2"/>
          <c:order val="2"/>
          <c:tx>
            <c:v>Request Office Buidling Permit</c:v>
          </c:tx>
          <c:spPr>
            <a:ln w="25400">
              <a:solidFill>
                <a:srgbClr val="339966"/>
              </a:solidFill>
              <a:prstDash val="solid"/>
            </a:ln>
          </c:spPr>
          <c:marker>
            <c:symbol val="square"/>
            <c:size val="5"/>
            <c:spPr>
              <a:solidFill>
                <a:srgbClr val="339966"/>
              </a:solidFill>
              <a:ln>
                <a:solidFill>
                  <a:srgbClr val="339966"/>
                </a:solidFill>
                <a:prstDash val="solid"/>
              </a:ln>
            </c:spPr>
          </c:marker>
          <c:xVal>
            <c:numRef>
              <c:f>'Strat. An. for Econ. Growth Q4'!$C$32:$C$51</c:f>
              <c:numCache>
                <c:formatCode>General</c:formatCode>
                <c:ptCount val="20"/>
                <c:pt idx="0">
                  <c:v>0.1</c:v>
                </c:pt>
                <c:pt idx="1">
                  <c:v>0.14210526315789473</c:v>
                </c:pt>
                <c:pt idx="2">
                  <c:v>0.18421052631578949</c:v>
                </c:pt>
                <c:pt idx="3">
                  <c:v>0.22631578947368422</c:v>
                </c:pt>
                <c:pt idx="4">
                  <c:v>0.26842105263157895</c:v>
                </c:pt>
                <c:pt idx="5">
                  <c:v>0.31052631578947371</c:v>
                </c:pt>
                <c:pt idx="6">
                  <c:v>0.35263157894736841</c:v>
                </c:pt>
                <c:pt idx="7">
                  <c:v>0.39473684210526316</c:v>
                </c:pt>
                <c:pt idx="8">
                  <c:v>0.43684210526315792</c:v>
                </c:pt>
                <c:pt idx="9">
                  <c:v>0.47894736842105262</c:v>
                </c:pt>
                <c:pt idx="10">
                  <c:v>0.52105263157894743</c:v>
                </c:pt>
                <c:pt idx="11">
                  <c:v>0.56315789473684208</c:v>
                </c:pt>
                <c:pt idx="12">
                  <c:v>0.60526315789473684</c:v>
                </c:pt>
                <c:pt idx="13">
                  <c:v>0.64736842105263159</c:v>
                </c:pt>
                <c:pt idx="14">
                  <c:v>0.68947368421052635</c:v>
                </c:pt>
                <c:pt idx="15">
                  <c:v>0.73157894736842111</c:v>
                </c:pt>
                <c:pt idx="16">
                  <c:v>0.77368421052631586</c:v>
                </c:pt>
                <c:pt idx="17">
                  <c:v>0.81578947368421051</c:v>
                </c:pt>
                <c:pt idx="18">
                  <c:v>0.85789473684210527</c:v>
                </c:pt>
                <c:pt idx="19">
                  <c:v>0.9</c:v>
                </c:pt>
              </c:numCache>
            </c:numRef>
          </c:xVal>
          <c:yVal>
            <c:numRef>
              <c:f>'Strat. An. for Econ. Growth Q4'!$I$32:$I$51</c:f>
              <c:numCache>
                <c:formatCode>General</c:formatCode>
                <c:ptCount val="20"/>
                <c:pt idx="0">
                  <c:v>1.4400000000000004</c:v>
                </c:pt>
                <c:pt idx="1">
                  <c:v>1.4905263157894737</c:v>
                </c:pt>
                <c:pt idx="2">
                  <c:v>1.5410526315789475</c:v>
                </c:pt>
                <c:pt idx="3">
                  <c:v>1.5915789473684212</c:v>
                </c:pt>
                <c:pt idx="4">
                  <c:v>1.642105263157895</c:v>
                </c:pt>
                <c:pt idx="5">
                  <c:v>1.6926315789473685</c:v>
                </c:pt>
                <c:pt idx="6">
                  <c:v>1.7431578947368422</c:v>
                </c:pt>
                <c:pt idx="7">
                  <c:v>1.7936842105263158</c:v>
                </c:pt>
                <c:pt idx="8">
                  <c:v>1.8442105263157893</c:v>
                </c:pt>
                <c:pt idx="9">
                  <c:v>1.8947368421052633</c:v>
                </c:pt>
                <c:pt idx="10">
                  <c:v>1.945263157894737</c:v>
                </c:pt>
                <c:pt idx="11">
                  <c:v>1.9957894736842106</c:v>
                </c:pt>
                <c:pt idx="12">
                  <c:v>2.0463157894736845</c:v>
                </c:pt>
                <c:pt idx="13">
                  <c:v>2.0968421052631578</c:v>
                </c:pt>
                <c:pt idx="14">
                  <c:v>2.1473684210526316</c:v>
                </c:pt>
                <c:pt idx="15">
                  <c:v>2.1978947368421053</c:v>
                </c:pt>
                <c:pt idx="16">
                  <c:v>2.2484210526315787</c:v>
                </c:pt>
                <c:pt idx="17">
                  <c:v>2.2989473684210529</c:v>
                </c:pt>
                <c:pt idx="18">
                  <c:v>2.3494736842105262</c:v>
                </c:pt>
                <c:pt idx="19">
                  <c:v>2.4000000000000004</c:v>
                </c:pt>
              </c:numCache>
            </c:numRef>
          </c:yVal>
          <c:smooth val="0"/>
          <c:extLst>
            <c:ext xmlns:c16="http://schemas.microsoft.com/office/drawing/2014/chart" uri="{C3380CC4-5D6E-409C-BE32-E72D297353CC}">
              <c16:uniqueId val="{00000002-4812-4CC8-B475-613AB4ABE164}"/>
            </c:ext>
          </c:extLst>
        </c:ser>
        <c:dLbls>
          <c:showLegendKey val="0"/>
          <c:showVal val="0"/>
          <c:showCatName val="0"/>
          <c:showSerName val="0"/>
          <c:showPercent val="0"/>
          <c:showBubbleSize val="0"/>
        </c:dLbls>
        <c:axId val="530477944"/>
        <c:axId val="530484504"/>
      </c:scatterChart>
      <c:valAx>
        <c:axId val="530477944"/>
        <c:scaling>
          <c:orientation val="minMax"/>
          <c:max val="1"/>
          <c:min val="0"/>
        </c:scaling>
        <c:delete val="0"/>
        <c:axPos val="b"/>
        <c:title>
          <c:tx>
            <c:rich>
              <a:bodyPr/>
              <a:lstStyle/>
              <a:p>
                <a:pPr>
                  <a:defRPr sz="800" b="0"/>
                </a:pPr>
                <a:r>
                  <a:rPr lang="en-US"/>
                  <a:t>Probability of Economics Growth (B66)</a:t>
                </a:r>
              </a:p>
            </c:rich>
          </c:tx>
          <c:layout>
            <c:manualLayout>
              <c:xMode val="edge"/>
              <c:yMode val="edge"/>
              <c:x val="0.18795477960114798"/>
              <c:y val="0.92443548689959065"/>
            </c:manualLayout>
          </c:layout>
          <c:overlay val="0"/>
        </c:title>
        <c:numFmt formatCode="General" sourceLinked="0"/>
        <c:majorTickMark val="out"/>
        <c:minorTickMark val="none"/>
        <c:tickLblPos val="nextTo"/>
        <c:txPr>
          <a:bodyPr rot="-5400000" vert="horz"/>
          <a:lstStyle/>
          <a:p>
            <a:pPr>
              <a:defRPr sz="800" b="0"/>
            </a:pPr>
            <a:endParaRPr lang="en-US"/>
          </a:p>
        </c:txPr>
        <c:crossAx val="530484504"/>
        <c:crossesAt val="-1.0000000000000001E+300"/>
        <c:crossBetween val="midCat"/>
        <c:majorUnit val="0.1"/>
      </c:valAx>
      <c:valAx>
        <c:axId val="530484504"/>
        <c:scaling>
          <c:orientation val="minMax"/>
          <c:max val="2.6000000000000005"/>
          <c:min val="1.2000000000000002"/>
        </c:scaling>
        <c:delete val="0"/>
        <c:axPos val="l"/>
        <c:title>
          <c:tx>
            <c:rich>
              <a:bodyPr/>
              <a:lstStyle/>
              <a:p>
                <a:pPr>
                  <a:defRPr sz="800" b="0"/>
                </a:pPr>
                <a:r>
                  <a:rPr lang="en-US"/>
                  <a:t>Expected Value</a:t>
                </a:r>
              </a:p>
            </c:rich>
          </c:tx>
          <c:layout/>
          <c:overlay val="0"/>
        </c:title>
        <c:numFmt formatCode="General" sourceLinked="0"/>
        <c:majorTickMark val="out"/>
        <c:minorTickMark val="none"/>
        <c:tickLblPos val="nextTo"/>
        <c:txPr>
          <a:bodyPr/>
          <a:lstStyle/>
          <a:p>
            <a:pPr>
              <a:defRPr sz="800" b="0"/>
            </a:pPr>
            <a:endParaRPr lang="en-US"/>
          </a:p>
        </c:txPr>
        <c:crossAx val="530477944"/>
        <c:crossesAt val="-1.0000000000000001E+300"/>
        <c:crossBetween val="midCat"/>
        <c:majorUnit val="0.20000000000000004"/>
      </c:valAx>
    </c:plotArea>
    <c:legend>
      <c:legendPos val="r"/>
      <c:layout/>
      <c:overlay val="0"/>
      <c:spPr>
        <a:ln w="25400">
          <a:noFill/>
        </a:ln>
      </c:spPr>
      <c:txPr>
        <a:bodyPr/>
        <a:lstStyle/>
        <a:p>
          <a:pPr>
            <a:defRPr sz="800"/>
          </a:pPr>
          <a:endParaRPr lang="en-US"/>
        </a:p>
      </c:txPr>
    </c:legend>
    <c:plotVisOnly val="1"/>
    <c:dispBlanksAs val="gap"/>
    <c:showDLblsOverMax val="0"/>
  </c:chart>
  <c:spPr>
    <a:ln w="25400"/>
  </c:sp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Strategy Region of Decision Tree 'CalDev Decision Making'</a:t>
            </a:r>
            <a:r>
              <a:rPr lang="en-US" sz="800" b="0" i="0" u="none" strike="noStrike" baseline="0">
                <a:solidFill>
                  <a:srgbClr val="000000"/>
                </a:solidFill>
                <a:latin typeface="+mn-lt"/>
                <a:ea typeface="+mn-lt"/>
                <a:cs typeface="+mn-lt"/>
              </a:rPr>
              <a:t>
Expected Value of Node 'Sell property, hotel permit, or office building permit' (C82)
With Variation of Amount of Money from Leasing to College (G61) </a:t>
            </a:r>
            <a:endParaRPr lang="en-US"/>
          </a:p>
        </c:rich>
      </c:tx>
      <c:layout/>
      <c:overlay val="0"/>
    </c:title>
    <c:autoTitleDeleted val="0"/>
    <c:plotArea>
      <c:layout>
        <c:manualLayout>
          <c:xMode val="edge"/>
          <c:yMode val="edge"/>
          <c:x val="2.5700934579439252E-2"/>
          <c:y val="0.17227344992050875"/>
          <c:w val="0.63230002207667968"/>
          <c:h val="0.74898238674060813"/>
        </c:manualLayout>
      </c:layout>
      <c:scatterChart>
        <c:scatterStyle val="lineMarker"/>
        <c:varyColors val="0"/>
        <c:ser>
          <c:idx val="0"/>
          <c:order val="0"/>
          <c:tx>
            <c:v>Sell Property</c:v>
          </c:tx>
          <c:spPr>
            <a:ln w="25400">
              <a:solidFill>
                <a:srgbClr val="333399"/>
              </a:solidFill>
              <a:prstDash val="solid"/>
            </a:ln>
          </c:spPr>
          <c:marker>
            <c:symbol val="diamond"/>
            <c:size val="5"/>
            <c:spPr>
              <a:solidFill>
                <a:srgbClr val="333399"/>
              </a:solidFill>
              <a:ln>
                <a:solidFill>
                  <a:srgbClr val="333399"/>
                </a:solidFill>
                <a:prstDash val="solid"/>
              </a:ln>
            </c:spPr>
          </c:marker>
          <c:xVal>
            <c:numRef>
              <c:f>'Strat. An. for College Lease Q4'!$C$32:$C$51</c:f>
              <c:numCache>
                <c:formatCode>General</c:formatCode>
                <c:ptCount val="20"/>
                <c:pt idx="0">
                  <c:v>0.5</c:v>
                </c:pt>
                <c:pt idx="1">
                  <c:v>0.68421052631578949</c:v>
                </c:pt>
                <c:pt idx="2">
                  <c:v>0.86842105263157898</c:v>
                </c:pt>
                <c:pt idx="3">
                  <c:v>1.0526315789473684</c:v>
                </c:pt>
                <c:pt idx="4">
                  <c:v>1.236842105263158</c:v>
                </c:pt>
                <c:pt idx="5">
                  <c:v>1.4210526315789473</c:v>
                </c:pt>
                <c:pt idx="6">
                  <c:v>1.6052631578947369</c:v>
                </c:pt>
                <c:pt idx="7">
                  <c:v>1.7894736842105263</c:v>
                </c:pt>
                <c:pt idx="8">
                  <c:v>1.9736842105263157</c:v>
                </c:pt>
                <c:pt idx="9">
                  <c:v>2.1578947368421053</c:v>
                </c:pt>
                <c:pt idx="10">
                  <c:v>2.3421052631578947</c:v>
                </c:pt>
                <c:pt idx="11">
                  <c:v>2.5263157894736841</c:v>
                </c:pt>
                <c:pt idx="12">
                  <c:v>2.7105263157894739</c:v>
                </c:pt>
                <c:pt idx="13">
                  <c:v>2.8947368421052633</c:v>
                </c:pt>
                <c:pt idx="14">
                  <c:v>3.0789473684210527</c:v>
                </c:pt>
                <c:pt idx="15">
                  <c:v>3.263157894736842</c:v>
                </c:pt>
                <c:pt idx="16">
                  <c:v>3.4473684210526314</c:v>
                </c:pt>
                <c:pt idx="17">
                  <c:v>3.6315789473684212</c:v>
                </c:pt>
                <c:pt idx="18">
                  <c:v>3.8157894736842106</c:v>
                </c:pt>
                <c:pt idx="19">
                  <c:v>4</c:v>
                </c:pt>
              </c:numCache>
            </c:numRef>
          </c:xVal>
          <c:yVal>
            <c:numRef>
              <c:f>'Strat. An. for College Lease Q4'!$E$32:$E$51</c:f>
              <c:numCache>
                <c:formatCode>General</c:formatCode>
                <c:ptCount val="20"/>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pt idx="14">
                  <c:v>1.4</c:v>
                </c:pt>
                <c:pt idx="15">
                  <c:v>1.4</c:v>
                </c:pt>
                <c:pt idx="16">
                  <c:v>1.4</c:v>
                </c:pt>
                <c:pt idx="17">
                  <c:v>1.4</c:v>
                </c:pt>
                <c:pt idx="18">
                  <c:v>1.4</c:v>
                </c:pt>
                <c:pt idx="19">
                  <c:v>1.4</c:v>
                </c:pt>
              </c:numCache>
            </c:numRef>
          </c:yVal>
          <c:smooth val="0"/>
          <c:extLst>
            <c:ext xmlns:c16="http://schemas.microsoft.com/office/drawing/2014/chart" uri="{C3380CC4-5D6E-409C-BE32-E72D297353CC}">
              <c16:uniqueId val="{00000000-D349-410A-B1FD-B994425D3E03}"/>
            </c:ext>
          </c:extLst>
        </c:ser>
        <c:ser>
          <c:idx val="1"/>
          <c:order val="1"/>
          <c:tx>
            <c:v>Request Hotel Permit</c:v>
          </c:tx>
          <c:spPr>
            <a:ln w="25400">
              <a:solidFill>
                <a:srgbClr val="993366"/>
              </a:solidFill>
              <a:prstDash val="solid"/>
            </a:ln>
          </c:spPr>
          <c:marker>
            <c:symbol val="triangle"/>
            <c:size val="5"/>
            <c:spPr>
              <a:solidFill>
                <a:srgbClr val="993366"/>
              </a:solidFill>
              <a:ln>
                <a:solidFill>
                  <a:srgbClr val="993366"/>
                </a:solidFill>
                <a:prstDash val="solid"/>
              </a:ln>
            </c:spPr>
          </c:marker>
          <c:xVal>
            <c:numRef>
              <c:f>'Strat. An. for College Lease Q4'!$C$32:$C$51</c:f>
              <c:numCache>
                <c:formatCode>General</c:formatCode>
                <c:ptCount val="20"/>
                <c:pt idx="0">
                  <c:v>0.5</c:v>
                </c:pt>
                <c:pt idx="1">
                  <c:v>0.68421052631578949</c:v>
                </c:pt>
                <c:pt idx="2">
                  <c:v>0.86842105263157898</c:v>
                </c:pt>
                <c:pt idx="3">
                  <c:v>1.0526315789473684</c:v>
                </c:pt>
                <c:pt idx="4">
                  <c:v>1.236842105263158</c:v>
                </c:pt>
                <c:pt idx="5">
                  <c:v>1.4210526315789473</c:v>
                </c:pt>
                <c:pt idx="6">
                  <c:v>1.6052631578947369</c:v>
                </c:pt>
                <c:pt idx="7">
                  <c:v>1.7894736842105263</c:v>
                </c:pt>
                <c:pt idx="8">
                  <c:v>1.9736842105263157</c:v>
                </c:pt>
                <c:pt idx="9">
                  <c:v>2.1578947368421053</c:v>
                </c:pt>
                <c:pt idx="10">
                  <c:v>2.3421052631578947</c:v>
                </c:pt>
                <c:pt idx="11">
                  <c:v>2.5263157894736841</c:v>
                </c:pt>
                <c:pt idx="12">
                  <c:v>2.7105263157894739</c:v>
                </c:pt>
                <c:pt idx="13">
                  <c:v>2.8947368421052633</c:v>
                </c:pt>
                <c:pt idx="14">
                  <c:v>3.0789473684210527</c:v>
                </c:pt>
                <c:pt idx="15">
                  <c:v>3.263157894736842</c:v>
                </c:pt>
                <c:pt idx="16">
                  <c:v>3.4473684210526314</c:v>
                </c:pt>
                <c:pt idx="17">
                  <c:v>3.6315789473684212</c:v>
                </c:pt>
                <c:pt idx="18">
                  <c:v>3.8157894736842106</c:v>
                </c:pt>
                <c:pt idx="19">
                  <c:v>4</c:v>
                </c:pt>
              </c:numCache>
            </c:numRef>
          </c:xVal>
          <c:yVal>
            <c:numRef>
              <c:f>'Strat. An. for College Lease Q4'!$G$32:$G$51</c:f>
              <c:numCache>
                <c:formatCode>General</c:formatCode>
                <c:ptCount val="20"/>
                <c:pt idx="0">
                  <c:v>2.1320000000000001</c:v>
                </c:pt>
                <c:pt idx="1">
                  <c:v>2.1320000000000001</c:v>
                </c:pt>
                <c:pt idx="2">
                  <c:v>2.1320000000000001</c:v>
                </c:pt>
                <c:pt idx="3">
                  <c:v>2.1320000000000001</c:v>
                </c:pt>
                <c:pt idx="4">
                  <c:v>2.1320000000000001</c:v>
                </c:pt>
                <c:pt idx="5">
                  <c:v>2.1387368421052635</c:v>
                </c:pt>
                <c:pt idx="6">
                  <c:v>2.1976842105263161</c:v>
                </c:pt>
                <c:pt idx="7">
                  <c:v>2.2566315789473688</c:v>
                </c:pt>
                <c:pt idx="8">
                  <c:v>2.3155789473684214</c:v>
                </c:pt>
                <c:pt idx="9">
                  <c:v>2.374526315789474</c:v>
                </c:pt>
                <c:pt idx="10">
                  <c:v>2.4334736842105267</c:v>
                </c:pt>
                <c:pt idx="11">
                  <c:v>2.5530526315789475</c:v>
                </c:pt>
                <c:pt idx="12">
                  <c:v>2.7004210526315791</c:v>
                </c:pt>
                <c:pt idx="13">
                  <c:v>2.8477894736842106</c:v>
                </c:pt>
                <c:pt idx="14">
                  <c:v>2.9951578947368422</c:v>
                </c:pt>
                <c:pt idx="15">
                  <c:v>3.1425263157894738</c:v>
                </c:pt>
                <c:pt idx="16">
                  <c:v>3.2898947368421054</c:v>
                </c:pt>
                <c:pt idx="17">
                  <c:v>3.437263157894737</c:v>
                </c:pt>
                <c:pt idx="18">
                  <c:v>3.5846315789473686</c:v>
                </c:pt>
                <c:pt idx="19">
                  <c:v>3.7320000000000002</c:v>
                </c:pt>
              </c:numCache>
            </c:numRef>
          </c:yVal>
          <c:smooth val="0"/>
          <c:extLst>
            <c:ext xmlns:c16="http://schemas.microsoft.com/office/drawing/2014/chart" uri="{C3380CC4-5D6E-409C-BE32-E72D297353CC}">
              <c16:uniqueId val="{00000001-D349-410A-B1FD-B994425D3E03}"/>
            </c:ext>
          </c:extLst>
        </c:ser>
        <c:ser>
          <c:idx val="2"/>
          <c:order val="2"/>
          <c:tx>
            <c:v>Request Office Buidling Permit</c:v>
          </c:tx>
          <c:spPr>
            <a:ln w="25400">
              <a:solidFill>
                <a:srgbClr val="339966"/>
              </a:solidFill>
              <a:prstDash val="solid"/>
            </a:ln>
          </c:spPr>
          <c:marker>
            <c:symbol val="square"/>
            <c:size val="5"/>
            <c:spPr>
              <a:solidFill>
                <a:srgbClr val="339966"/>
              </a:solidFill>
              <a:ln>
                <a:solidFill>
                  <a:srgbClr val="339966"/>
                </a:solidFill>
                <a:prstDash val="solid"/>
              </a:ln>
            </c:spPr>
          </c:marker>
          <c:xVal>
            <c:numRef>
              <c:f>'Strat. An. for College Lease Q4'!$C$32:$C$51</c:f>
              <c:numCache>
                <c:formatCode>General</c:formatCode>
                <c:ptCount val="20"/>
                <c:pt idx="0">
                  <c:v>0.5</c:v>
                </c:pt>
                <c:pt idx="1">
                  <c:v>0.68421052631578949</c:v>
                </c:pt>
                <c:pt idx="2">
                  <c:v>0.86842105263157898</c:v>
                </c:pt>
                <c:pt idx="3">
                  <c:v>1.0526315789473684</c:v>
                </c:pt>
                <c:pt idx="4">
                  <c:v>1.236842105263158</c:v>
                </c:pt>
                <c:pt idx="5">
                  <c:v>1.4210526315789473</c:v>
                </c:pt>
                <c:pt idx="6">
                  <c:v>1.6052631578947369</c:v>
                </c:pt>
                <c:pt idx="7">
                  <c:v>1.7894736842105263</c:v>
                </c:pt>
                <c:pt idx="8">
                  <c:v>1.9736842105263157</c:v>
                </c:pt>
                <c:pt idx="9">
                  <c:v>2.1578947368421053</c:v>
                </c:pt>
                <c:pt idx="10">
                  <c:v>2.3421052631578947</c:v>
                </c:pt>
                <c:pt idx="11">
                  <c:v>2.5263157894736841</c:v>
                </c:pt>
                <c:pt idx="12">
                  <c:v>2.7105263157894739</c:v>
                </c:pt>
                <c:pt idx="13">
                  <c:v>2.8947368421052633</c:v>
                </c:pt>
                <c:pt idx="14">
                  <c:v>3.0789473684210527</c:v>
                </c:pt>
                <c:pt idx="15">
                  <c:v>3.263157894736842</c:v>
                </c:pt>
                <c:pt idx="16">
                  <c:v>3.4473684210526314</c:v>
                </c:pt>
                <c:pt idx="17">
                  <c:v>3.6315789473684212</c:v>
                </c:pt>
                <c:pt idx="18">
                  <c:v>3.8157894736842106</c:v>
                </c:pt>
                <c:pt idx="19">
                  <c:v>4</c:v>
                </c:pt>
              </c:numCache>
            </c:numRef>
          </c:xVal>
          <c:yVal>
            <c:numRef>
              <c:f>'Strat. An. for College Lease Q4'!$I$32:$I$51</c:f>
              <c:numCache>
                <c:formatCode>General</c:formatCode>
                <c:ptCount val="20"/>
                <c:pt idx="0">
                  <c:v>1.9999999999999998</c:v>
                </c:pt>
                <c:pt idx="1">
                  <c:v>1.9999999999999998</c:v>
                </c:pt>
                <c:pt idx="2">
                  <c:v>1.9999999999999998</c:v>
                </c:pt>
                <c:pt idx="3">
                  <c:v>1.9999999999999998</c:v>
                </c:pt>
                <c:pt idx="4">
                  <c:v>1.9999999999999998</c:v>
                </c:pt>
                <c:pt idx="5">
                  <c:v>2.0084210526315789</c:v>
                </c:pt>
                <c:pt idx="6">
                  <c:v>2.0821052631578945</c:v>
                </c:pt>
                <c:pt idx="7">
                  <c:v>2.1557894736842105</c:v>
                </c:pt>
                <c:pt idx="8">
                  <c:v>2.2294736842105261</c:v>
                </c:pt>
                <c:pt idx="9">
                  <c:v>2.3031578947368421</c:v>
                </c:pt>
                <c:pt idx="10">
                  <c:v>2.3768421052631576</c:v>
                </c:pt>
                <c:pt idx="11">
                  <c:v>2.4505263157894737</c:v>
                </c:pt>
                <c:pt idx="12">
                  <c:v>2.5242105263157892</c:v>
                </c:pt>
                <c:pt idx="13">
                  <c:v>2.5978947368421048</c:v>
                </c:pt>
                <c:pt idx="14">
                  <c:v>2.6715789473684208</c:v>
                </c:pt>
                <c:pt idx="15">
                  <c:v>2.7452631578947368</c:v>
                </c:pt>
                <c:pt idx="16">
                  <c:v>2.8189473684210524</c:v>
                </c:pt>
                <c:pt idx="17">
                  <c:v>2.892631578947368</c:v>
                </c:pt>
                <c:pt idx="18">
                  <c:v>2.966315789473684</c:v>
                </c:pt>
                <c:pt idx="19">
                  <c:v>3.04</c:v>
                </c:pt>
              </c:numCache>
            </c:numRef>
          </c:yVal>
          <c:smooth val="0"/>
          <c:extLst>
            <c:ext xmlns:c16="http://schemas.microsoft.com/office/drawing/2014/chart" uri="{C3380CC4-5D6E-409C-BE32-E72D297353CC}">
              <c16:uniqueId val="{00000002-D349-410A-B1FD-B994425D3E03}"/>
            </c:ext>
          </c:extLst>
        </c:ser>
        <c:dLbls>
          <c:showLegendKey val="0"/>
          <c:showVal val="0"/>
          <c:showCatName val="0"/>
          <c:showSerName val="0"/>
          <c:showPercent val="0"/>
          <c:showBubbleSize val="0"/>
        </c:dLbls>
        <c:axId val="530473680"/>
        <c:axId val="530476304"/>
      </c:scatterChart>
      <c:valAx>
        <c:axId val="530473680"/>
        <c:scaling>
          <c:orientation val="minMax"/>
          <c:max val="4.5"/>
          <c:min val="0"/>
        </c:scaling>
        <c:delete val="0"/>
        <c:axPos val="b"/>
        <c:title>
          <c:tx>
            <c:rich>
              <a:bodyPr/>
              <a:lstStyle/>
              <a:p>
                <a:pPr>
                  <a:defRPr sz="800" b="0"/>
                </a:pPr>
                <a:r>
                  <a:rPr lang="en-US"/>
                  <a:t>Amount of Money from Leasing to College (G61)</a:t>
                </a:r>
              </a:p>
            </c:rich>
          </c:tx>
          <c:layout>
            <c:manualLayout>
              <c:xMode val="edge"/>
              <c:yMode val="edge"/>
              <c:x val="0.15112664655235852"/>
              <c:y val="0.92443548689959065"/>
            </c:manualLayout>
          </c:layout>
          <c:overlay val="0"/>
        </c:title>
        <c:numFmt formatCode="General" sourceLinked="0"/>
        <c:majorTickMark val="out"/>
        <c:minorTickMark val="none"/>
        <c:tickLblPos val="nextTo"/>
        <c:txPr>
          <a:bodyPr rot="-5400000" vert="horz"/>
          <a:lstStyle/>
          <a:p>
            <a:pPr>
              <a:defRPr sz="800" b="0"/>
            </a:pPr>
            <a:endParaRPr lang="en-US"/>
          </a:p>
        </c:txPr>
        <c:crossAx val="530476304"/>
        <c:crossesAt val="-1.0000000000000001E+300"/>
        <c:crossBetween val="midCat"/>
        <c:majorUnit val="0.5"/>
      </c:valAx>
      <c:valAx>
        <c:axId val="530476304"/>
        <c:scaling>
          <c:orientation val="minMax"/>
          <c:max val="4"/>
          <c:min val="1"/>
        </c:scaling>
        <c:delete val="0"/>
        <c:axPos val="l"/>
        <c:title>
          <c:tx>
            <c:rich>
              <a:bodyPr/>
              <a:lstStyle/>
              <a:p>
                <a:pPr>
                  <a:defRPr sz="800" b="0"/>
                </a:pPr>
                <a:r>
                  <a:rPr lang="en-US"/>
                  <a:t>Expected Value</a:t>
                </a:r>
              </a:p>
            </c:rich>
          </c:tx>
          <c:layout/>
          <c:overlay val="0"/>
        </c:title>
        <c:numFmt formatCode="General" sourceLinked="0"/>
        <c:majorTickMark val="out"/>
        <c:minorTickMark val="none"/>
        <c:tickLblPos val="nextTo"/>
        <c:txPr>
          <a:bodyPr/>
          <a:lstStyle/>
          <a:p>
            <a:pPr>
              <a:defRPr sz="800" b="0"/>
            </a:pPr>
            <a:endParaRPr lang="en-US"/>
          </a:p>
        </c:txPr>
        <c:crossAx val="530473680"/>
        <c:crossesAt val="-1.0000000000000001E+300"/>
        <c:crossBetween val="midCat"/>
        <c:majorUnit val="0.5"/>
      </c:valAx>
    </c:plotArea>
    <c:legend>
      <c:legendPos val="r"/>
      <c:layout/>
      <c:overlay val="0"/>
      <c:spPr>
        <a:ln w="25400">
          <a:noFill/>
        </a:ln>
      </c:spPr>
      <c:txPr>
        <a:bodyPr/>
        <a:lstStyle/>
        <a:p>
          <a:pPr>
            <a:defRPr sz="800"/>
          </a:pPr>
          <a:endParaRPr lang="en-US"/>
        </a:p>
      </c:txPr>
    </c:legend>
    <c:plotVisOnly val="1"/>
    <c:dispBlanksAs val="gap"/>
    <c:showDLblsOverMax val="0"/>
  </c:chart>
  <c:spPr>
    <a:ln w="25400"/>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s</a:t>
            </a:r>
          </a:p>
        </c:rich>
      </c:tx>
      <c:layout/>
      <c:overlay val="0"/>
    </c:title>
    <c:autoTitleDeleted val="0"/>
    <c:plotArea>
      <c:layout>
        <c:manualLayout>
          <c:xMode val="edge"/>
          <c:yMode val="edge"/>
          <c:x val="2.5700934579439252E-2"/>
          <c:y val="0.17227344992050875"/>
          <c:w val="0.63230002207667968"/>
          <c:h val="0.74898238674060813"/>
        </c:manualLayout>
      </c:layout>
      <c:scatterChart>
        <c:scatterStyle val="lineMarker"/>
        <c:varyColors val="0"/>
        <c:ser>
          <c:idx val="0"/>
          <c:order val="0"/>
          <c:tx>
            <c:v>Sell Property</c:v>
          </c:tx>
          <c:spPr>
            <a:ln w="25400">
              <a:solidFill>
                <a:srgbClr val="333399"/>
              </a:solidFill>
              <a:prstDash val="solid"/>
            </a:ln>
          </c:spPr>
          <c:marker>
            <c:symbol val="diamond"/>
            <c:size val="5"/>
            <c:spPr>
              <a:solidFill>
                <a:srgbClr val="333399"/>
              </a:solidFill>
              <a:ln>
                <a:solidFill>
                  <a:srgbClr val="333399"/>
                </a:solidFill>
                <a:prstDash val="solid"/>
              </a:ln>
            </c:spPr>
          </c:marker>
          <c:xVal>
            <c:numRef>
              <c:f>'Strat. An. for Off. Earning Q4'!$C$32:$C$51</c:f>
              <c:numCache>
                <c:formatCode>General</c:formatCode>
                <c:ptCount val="20"/>
                <c:pt idx="0">
                  <c:v>1</c:v>
                </c:pt>
                <c:pt idx="1">
                  <c:v>1.2105263157894737</c:v>
                </c:pt>
                <c:pt idx="2">
                  <c:v>1.4210526315789473</c:v>
                </c:pt>
                <c:pt idx="3">
                  <c:v>1.631578947368421</c:v>
                </c:pt>
                <c:pt idx="4">
                  <c:v>1.8421052631578947</c:v>
                </c:pt>
                <c:pt idx="5">
                  <c:v>2.0526315789473686</c:v>
                </c:pt>
                <c:pt idx="6">
                  <c:v>2.263157894736842</c:v>
                </c:pt>
                <c:pt idx="7">
                  <c:v>2.4736842105263159</c:v>
                </c:pt>
                <c:pt idx="8">
                  <c:v>2.6842105263157894</c:v>
                </c:pt>
                <c:pt idx="9">
                  <c:v>2.8947368421052633</c:v>
                </c:pt>
                <c:pt idx="10">
                  <c:v>3.1052631578947367</c:v>
                </c:pt>
                <c:pt idx="11">
                  <c:v>3.3157894736842106</c:v>
                </c:pt>
                <c:pt idx="12">
                  <c:v>3.5263157894736841</c:v>
                </c:pt>
                <c:pt idx="13">
                  <c:v>3.736842105263158</c:v>
                </c:pt>
                <c:pt idx="14">
                  <c:v>3.9473684210526314</c:v>
                </c:pt>
                <c:pt idx="15">
                  <c:v>4.1578947368421053</c:v>
                </c:pt>
                <c:pt idx="16">
                  <c:v>4.3684210526315788</c:v>
                </c:pt>
                <c:pt idx="17">
                  <c:v>4.5789473684210522</c:v>
                </c:pt>
                <c:pt idx="18">
                  <c:v>4.7894736842105265</c:v>
                </c:pt>
                <c:pt idx="19">
                  <c:v>5</c:v>
                </c:pt>
              </c:numCache>
            </c:numRef>
          </c:xVal>
          <c:yVal>
            <c:numRef>
              <c:f>'Strat. An. for Off. Earning Q4'!$E$32:$E$51</c:f>
              <c:numCache>
                <c:formatCode>General</c:formatCode>
                <c:ptCount val="20"/>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pt idx="14">
                  <c:v>1.4</c:v>
                </c:pt>
                <c:pt idx="15">
                  <c:v>1.4</c:v>
                </c:pt>
                <c:pt idx="16">
                  <c:v>1.4</c:v>
                </c:pt>
                <c:pt idx="17">
                  <c:v>1.4</c:v>
                </c:pt>
                <c:pt idx="18">
                  <c:v>1.4</c:v>
                </c:pt>
                <c:pt idx="19">
                  <c:v>1.4</c:v>
                </c:pt>
              </c:numCache>
            </c:numRef>
          </c:yVal>
          <c:smooth val="0"/>
          <c:extLst>
            <c:ext xmlns:c16="http://schemas.microsoft.com/office/drawing/2014/chart" uri="{C3380CC4-5D6E-409C-BE32-E72D297353CC}">
              <c16:uniqueId val="{00000000-DE5F-4733-8428-2C151F964B06}"/>
            </c:ext>
          </c:extLst>
        </c:ser>
        <c:ser>
          <c:idx val="1"/>
          <c:order val="1"/>
          <c:tx>
            <c:v>Request Hotel Permit</c:v>
          </c:tx>
          <c:spPr>
            <a:ln w="25400">
              <a:solidFill>
                <a:srgbClr val="993366"/>
              </a:solidFill>
              <a:prstDash val="solid"/>
            </a:ln>
          </c:spPr>
          <c:marker>
            <c:symbol val="triangle"/>
            <c:size val="5"/>
            <c:spPr>
              <a:solidFill>
                <a:srgbClr val="993366"/>
              </a:solidFill>
              <a:ln>
                <a:solidFill>
                  <a:srgbClr val="993366"/>
                </a:solidFill>
                <a:prstDash val="solid"/>
              </a:ln>
            </c:spPr>
          </c:marker>
          <c:xVal>
            <c:numRef>
              <c:f>'Strat. An. for Off. Earning Q4'!$C$32:$C$51</c:f>
              <c:numCache>
                <c:formatCode>General</c:formatCode>
                <c:ptCount val="20"/>
                <c:pt idx="0">
                  <c:v>1</c:v>
                </c:pt>
                <c:pt idx="1">
                  <c:v>1.2105263157894737</c:v>
                </c:pt>
                <c:pt idx="2">
                  <c:v>1.4210526315789473</c:v>
                </c:pt>
                <c:pt idx="3">
                  <c:v>1.631578947368421</c:v>
                </c:pt>
                <c:pt idx="4">
                  <c:v>1.8421052631578947</c:v>
                </c:pt>
                <c:pt idx="5">
                  <c:v>2.0526315789473686</c:v>
                </c:pt>
                <c:pt idx="6">
                  <c:v>2.263157894736842</c:v>
                </c:pt>
                <c:pt idx="7">
                  <c:v>2.4736842105263159</c:v>
                </c:pt>
                <c:pt idx="8">
                  <c:v>2.6842105263157894</c:v>
                </c:pt>
                <c:pt idx="9">
                  <c:v>2.8947368421052633</c:v>
                </c:pt>
                <c:pt idx="10">
                  <c:v>3.1052631578947367</c:v>
                </c:pt>
                <c:pt idx="11">
                  <c:v>3.3157894736842106</c:v>
                </c:pt>
                <c:pt idx="12">
                  <c:v>3.5263157894736841</c:v>
                </c:pt>
                <c:pt idx="13">
                  <c:v>3.736842105263158</c:v>
                </c:pt>
                <c:pt idx="14">
                  <c:v>3.9473684210526314</c:v>
                </c:pt>
                <c:pt idx="15">
                  <c:v>4.1578947368421053</c:v>
                </c:pt>
                <c:pt idx="16">
                  <c:v>4.3684210526315788</c:v>
                </c:pt>
                <c:pt idx="17">
                  <c:v>4.5789473684210522</c:v>
                </c:pt>
                <c:pt idx="18">
                  <c:v>4.7894736842105265</c:v>
                </c:pt>
                <c:pt idx="19">
                  <c:v>5</c:v>
                </c:pt>
              </c:numCache>
            </c:numRef>
          </c:xVal>
          <c:yVal>
            <c:numRef>
              <c:f>'Strat. An. for Off. Earning Q4'!$G$32:$G$51</c:f>
              <c:numCache>
                <c:formatCode>General</c:formatCode>
                <c:ptCount val="20"/>
                <c:pt idx="0">
                  <c:v>1.9720000000000004</c:v>
                </c:pt>
                <c:pt idx="1">
                  <c:v>1.9720000000000004</c:v>
                </c:pt>
                <c:pt idx="2">
                  <c:v>1.9720000000000004</c:v>
                </c:pt>
                <c:pt idx="3">
                  <c:v>1.9720000000000004</c:v>
                </c:pt>
                <c:pt idx="4">
                  <c:v>1.9720000000000004</c:v>
                </c:pt>
                <c:pt idx="5">
                  <c:v>1.9720000000000004</c:v>
                </c:pt>
                <c:pt idx="6">
                  <c:v>1.9720000000000004</c:v>
                </c:pt>
                <c:pt idx="7">
                  <c:v>1.9823578947368423</c:v>
                </c:pt>
                <c:pt idx="8">
                  <c:v>2.0530947368421053</c:v>
                </c:pt>
                <c:pt idx="9">
                  <c:v>2.1238315789473683</c:v>
                </c:pt>
                <c:pt idx="10">
                  <c:v>2.1945684210526317</c:v>
                </c:pt>
                <c:pt idx="11">
                  <c:v>2.2653052631578952</c:v>
                </c:pt>
                <c:pt idx="12">
                  <c:v>2.3360421052631581</c:v>
                </c:pt>
                <c:pt idx="13">
                  <c:v>2.4067789473684211</c:v>
                </c:pt>
                <c:pt idx="14">
                  <c:v>2.4775157894736841</c:v>
                </c:pt>
                <c:pt idx="15">
                  <c:v>2.5482526315789475</c:v>
                </c:pt>
                <c:pt idx="16">
                  <c:v>2.6189894736842101</c:v>
                </c:pt>
                <c:pt idx="17">
                  <c:v>2.6897263157894735</c:v>
                </c:pt>
                <c:pt idx="18">
                  <c:v>2.760463157894737</c:v>
                </c:pt>
                <c:pt idx="19">
                  <c:v>2.8312000000000004</c:v>
                </c:pt>
              </c:numCache>
            </c:numRef>
          </c:yVal>
          <c:smooth val="0"/>
          <c:extLst>
            <c:ext xmlns:c16="http://schemas.microsoft.com/office/drawing/2014/chart" uri="{C3380CC4-5D6E-409C-BE32-E72D297353CC}">
              <c16:uniqueId val="{00000001-DE5F-4733-8428-2C151F964B06}"/>
            </c:ext>
          </c:extLst>
        </c:ser>
        <c:ser>
          <c:idx val="2"/>
          <c:order val="2"/>
          <c:tx>
            <c:v>Request Office Buidling Permit</c:v>
          </c:tx>
          <c:spPr>
            <a:ln w="25400">
              <a:solidFill>
                <a:srgbClr val="339966"/>
              </a:solidFill>
              <a:prstDash val="solid"/>
            </a:ln>
          </c:spPr>
          <c:marker>
            <c:symbol val="square"/>
            <c:size val="5"/>
            <c:spPr>
              <a:solidFill>
                <a:srgbClr val="339966"/>
              </a:solidFill>
              <a:ln>
                <a:solidFill>
                  <a:srgbClr val="339966"/>
                </a:solidFill>
                <a:prstDash val="solid"/>
              </a:ln>
            </c:spPr>
          </c:marker>
          <c:xVal>
            <c:numRef>
              <c:f>'Strat. An. for Off. Earning Q4'!$C$32:$C$51</c:f>
              <c:numCache>
                <c:formatCode>General</c:formatCode>
                <c:ptCount val="20"/>
                <c:pt idx="0">
                  <c:v>1</c:v>
                </c:pt>
                <c:pt idx="1">
                  <c:v>1.2105263157894737</c:v>
                </c:pt>
                <c:pt idx="2">
                  <c:v>1.4210526315789473</c:v>
                </c:pt>
                <c:pt idx="3">
                  <c:v>1.631578947368421</c:v>
                </c:pt>
                <c:pt idx="4">
                  <c:v>1.8421052631578947</c:v>
                </c:pt>
                <c:pt idx="5">
                  <c:v>2.0526315789473686</c:v>
                </c:pt>
                <c:pt idx="6">
                  <c:v>2.263157894736842</c:v>
                </c:pt>
                <c:pt idx="7">
                  <c:v>2.4736842105263159</c:v>
                </c:pt>
                <c:pt idx="8">
                  <c:v>2.6842105263157894</c:v>
                </c:pt>
                <c:pt idx="9">
                  <c:v>2.8947368421052633</c:v>
                </c:pt>
                <c:pt idx="10">
                  <c:v>3.1052631578947367</c:v>
                </c:pt>
                <c:pt idx="11">
                  <c:v>3.3157894736842106</c:v>
                </c:pt>
                <c:pt idx="12">
                  <c:v>3.5263157894736841</c:v>
                </c:pt>
                <c:pt idx="13">
                  <c:v>3.736842105263158</c:v>
                </c:pt>
                <c:pt idx="14">
                  <c:v>3.9473684210526314</c:v>
                </c:pt>
                <c:pt idx="15">
                  <c:v>4.1578947368421053</c:v>
                </c:pt>
                <c:pt idx="16">
                  <c:v>4.3684210526315788</c:v>
                </c:pt>
                <c:pt idx="17">
                  <c:v>4.5789473684210522</c:v>
                </c:pt>
                <c:pt idx="18">
                  <c:v>4.7894736842105265</c:v>
                </c:pt>
                <c:pt idx="19">
                  <c:v>5</c:v>
                </c:pt>
              </c:numCache>
            </c:numRef>
          </c:xVal>
          <c:yVal>
            <c:numRef>
              <c:f>'Strat. An. for Off. Earning Q4'!$I$32:$I$51</c:f>
              <c:numCache>
                <c:formatCode>General</c:formatCode>
                <c:ptCount val="20"/>
                <c:pt idx="0">
                  <c:v>1.1940000000000002</c:v>
                </c:pt>
                <c:pt idx="1">
                  <c:v>1.2824210526315791</c:v>
                </c:pt>
                <c:pt idx="2">
                  <c:v>1.3708421052631581</c:v>
                </c:pt>
                <c:pt idx="3">
                  <c:v>1.4592631578947368</c:v>
                </c:pt>
                <c:pt idx="4">
                  <c:v>1.5476842105263158</c:v>
                </c:pt>
                <c:pt idx="5">
                  <c:v>1.636105263157895</c:v>
                </c:pt>
                <c:pt idx="6">
                  <c:v>1.7245263157894737</c:v>
                </c:pt>
                <c:pt idx="7">
                  <c:v>1.8129473684210526</c:v>
                </c:pt>
                <c:pt idx="8">
                  <c:v>1.9013684210526316</c:v>
                </c:pt>
                <c:pt idx="9">
                  <c:v>1.9897894736842106</c:v>
                </c:pt>
                <c:pt idx="10">
                  <c:v>2.0782105263157895</c:v>
                </c:pt>
                <c:pt idx="11">
                  <c:v>2.1666315789473685</c:v>
                </c:pt>
                <c:pt idx="12">
                  <c:v>2.2550526315789474</c:v>
                </c:pt>
                <c:pt idx="13">
                  <c:v>2.3434736842105264</c:v>
                </c:pt>
                <c:pt idx="14">
                  <c:v>2.4318947368421053</c:v>
                </c:pt>
                <c:pt idx="15">
                  <c:v>2.5203157894736843</c:v>
                </c:pt>
                <c:pt idx="16">
                  <c:v>2.6087368421052632</c:v>
                </c:pt>
                <c:pt idx="17">
                  <c:v>2.6971578947368422</c:v>
                </c:pt>
                <c:pt idx="18">
                  <c:v>2.7855789473684212</c:v>
                </c:pt>
                <c:pt idx="19">
                  <c:v>2.8740000000000001</c:v>
                </c:pt>
              </c:numCache>
            </c:numRef>
          </c:yVal>
          <c:smooth val="0"/>
          <c:extLst>
            <c:ext xmlns:c16="http://schemas.microsoft.com/office/drawing/2014/chart" uri="{C3380CC4-5D6E-409C-BE32-E72D297353CC}">
              <c16:uniqueId val="{00000002-DE5F-4733-8428-2C151F964B06}"/>
            </c:ext>
          </c:extLst>
        </c:ser>
        <c:dLbls>
          <c:showLegendKey val="0"/>
          <c:showVal val="0"/>
          <c:showCatName val="0"/>
          <c:showSerName val="0"/>
          <c:showPercent val="0"/>
          <c:showBubbleSize val="0"/>
        </c:dLbls>
        <c:axId val="530478928"/>
        <c:axId val="530479256"/>
      </c:scatterChart>
      <c:valAx>
        <c:axId val="530478928"/>
        <c:scaling>
          <c:orientation val="minMax"/>
          <c:max val="5.5"/>
          <c:min val="0.5"/>
        </c:scaling>
        <c:delete val="0"/>
        <c:axPos val="b"/>
        <c:title>
          <c:tx>
            <c:rich>
              <a:bodyPr/>
              <a:lstStyle/>
              <a:p>
                <a:pPr>
                  <a:defRPr sz="800" b="0"/>
                </a:pPr>
                <a:r>
                  <a:rPr lang="en-US"/>
                  <a:t>Office Building Earnings Assuming Econ Growth (B68)</a:t>
                </a:r>
              </a:p>
            </c:rich>
          </c:tx>
          <c:layout>
            <c:manualLayout>
              <c:xMode val="edge"/>
              <c:yMode val="edge"/>
              <c:x val="0.13261019942600633"/>
              <c:y val="0.92443548689959065"/>
            </c:manualLayout>
          </c:layout>
          <c:overlay val="0"/>
        </c:title>
        <c:numFmt formatCode="General" sourceLinked="0"/>
        <c:majorTickMark val="out"/>
        <c:minorTickMark val="none"/>
        <c:tickLblPos val="nextTo"/>
        <c:txPr>
          <a:bodyPr rot="-5400000" vert="horz"/>
          <a:lstStyle/>
          <a:p>
            <a:pPr>
              <a:defRPr sz="800" b="0"/>
            </a:pPr>
            <a:endParaRPr lang="en-US"/>
          </a:p>
        </c:txPr>
        <c:crossAx val="530479256"/>
        <c:crossesAt val="-1.0000000000000001E+300"/>
        <c:crossBetween val="midCat"/>
        <c:majorUnit val="0.5"/>
      </c:valAx>
      <c:valAx>
        <c:axId val="530479256"/>
        <c:scaling>
          <c:orientation val="minMax"/>
          <c:max val="3.0000000000000004"/>
          <c:min val="1"/>
        </c:scaling>
        <c:delete val="0"/>
        <c:axPos val="l"/>
        <c:title>
          <c:tx>
            <c:rich>
              <a:bodyPr/>
              <a:lstStyle/>
              <a:p>
                <a:pPr>
                  <a:defRPr sz="800" b="0"/>
                </a:pPr>
                <a:r>
                  <a:rPr lang="en-US"/>
                  <a:t>Expected Value</a:t>
                </a:r>
              </a:p>
            </c:rich>
          </c:tx>
          <c:layout/>
          <c:overlay val="0"/>
        </c:title>
        <c:numFmt formatCode="General" sourceLinked="0"/>
        <c:majorTickMark val="out"/>
        <c:minorTickMark val="none"/>
        <c:tickLblPos val="nextTo"/>
        <c:txPr>
          <a:bodyPr/>
          <a:lstStyle/>
          <a:p>
            <a:pPr>
              <a:defRPr sz="800" b="0"/>
            </a:pPr>
            <a:endParaRPr lang="en-US"/>
          </a:p>
        </c:txPr>
        <c:crossAx val="530478928"/>
        <c:crossesAt val="-1.0000000000000001E+300"/>
        <c:crossBetween val="midCat"/>
        <c:majorUnit val="0.20000000000000004"/>
      </c:valAx>
    </c:plotArea>
    <c:legend>
      <c:legendPos val="r"/>
      <c:layout/>
      <c:overlay val="0"/>
      <c:spPr>
        <a:ln w="25400">
          <a:noFill/>
        </a:ln>
      </c:spPr>
      <c:txPr>
        <a:bodyPr/>
        <a:lstStyle/>
        <a:p>
          <a:pPr>
            <a:defRPr sz="800"/>
          </a:pPr>
          <a:endParaRPr lang="en-US"/>
        </a:p>
      </c:txPr>
    </c:legend>
    <c:plotVisOnly val="1"/>
    <c:dispBlanksAs val="gap"/>
    <c:showDLblsOverMax val="0"/>
  </c:chart>
  <c:spPr>
    <a:ln w="25400"/>
  </c:sp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Tornado Graph of Decision Tree 'CalDev Decision Making'</a:t>
            </a:r>
            <a:r>
              <a:rPr lang="en-US" sz="800" b="0" i="0" u="none" strike="noStrike" baseline="0">
                <a:solidFill>
                  <a:srgbClr val="000000"/>
                </a:solidFill>
                <a:latin typeface="+mn-lt"/>
                <a:ea typeface="+mn-lt"/>
                <a:cs typeface="+mn-lt"/>
              </a:rPr>
              <a:t>
Expected Value of Entire Model </a:t>
            </a:r>
            <a:endParaRPr lang="en-US"/>
          </a:p>
        </c:rich>
      </c:tx>
      <c:layout/>
      <c:overlay val="0"/>
    </c:title>
    <c:autoTitleDeleted val="0"/>
    <c:plotArea>
      <c:layout>
        <c:manualLayout>
          <c:xMode val="edge"/>
          <c:yMode val="edge"/>
          <c:x val="2.5700934579439252E-2"/>
          <c:y val="0.14122429052489266"/>
          <c:w val="0.94859813084112155"/>
          <c:h val="0.78003154613622427"/>
        </c:manualLayout>
      </c:layout>
      <c:barChart>
        <c:barDir val="bar"/>
        <c:grouping val="stacked"/>
        <c:varyColors val="0"/>
        <c:ser>
          <c:idx val="0"/>
          <c:order val="0"/>
          <c:spPr>
            <a:noFill/>
            <a:ln w="25400">
              <a:noFill/>
            </a:ln>
          </c:spPr>
          <c:invertIfNegative val="0"/>
          <c:cat>
            <c:strRef>
              <c:f>'Tornado Graph Q4'!$C$33:$C$35</c:f>
              <c:strCache>
                <c:ptCount val="3"/>
                <c:pt idx="0">
                  <c:v>Amount of Money from Leasing to College (G61)</c:v>
                </c:pt>
                <c:pt idx="1">
                  <c:v>Probability of Economics Growth (B66)</c:v>
                </c:pt>
                <c:pt idx="2">
                  <c:v>Office Building Earnings Assuming Econ Growth (B68)</c:v>
                </c:pt>
              </c:strCache>
            </c:strRef>
          </c:cat>
          <c:val>
            <c:numLit>
              <c:formatCode>General</c:formatCode>
              <c:ptCount val="3"/>
              <c:pt idx="0">
                <c:v>0</c:v>
              </c:pt>
              <c:pt idx="1">
                <c:v>0</c:v>
              </c:pt>
              <c:pt idx="2">
                <c:v>0</c:v>
              </c:pt>
            </c:numLit>
          </c:val>
          <c:extLst>
            <c:ext xmlns:c16="http://schemas.microsoft.com/office/drawing/2014/chart" uri="{C3380CC4-5D6E-409C-BE32-E72D297353CC}">
              <c16:uniqueId val="{00000000-883A-4F21-BF34-29C4AEBA3636}"/>
            </c:ext>
          </c:extLst>
        </c:ser>
        <c:ser>
          <c:idx val="1"/>
          <c:order val="1"/>
          <c:spPr>
            <a:noFill/>
            <a:ln w="25400">
              <a:noFill/>
            </a:ln>
          </c:spPr>
          <c:invertIfNegative val="0"/>
          <c:cat>
            <c:strRef>
              <c:f>'Tornado Graph Q4'!$C$33:$C$35</c:f>
              <c:strCache>
                <c:ptCount val="3"/>
                <c:pt idx="0">
                  <c:v>Amount of Money from Leasing to College (G61)</c:v>
                </c:pt>
                <c:pt idx="1">
                  <c:v>Probability of Economics Growth (B66)</c:v>
                </c:pt>
                <c:pt idx="2">
                  <c:v>Office Building Earnings Assuming Econ Growth (B68)</c:v>
                </c:pt>
              </c:strCache>
            </c:strRef>
          </c:cat>
          <c:val>
            <c:numLit>
              <c:formatCode>General</c:formatCode>
              <c:ptCount val="3"/>
              <c:pt idx="0">
                <c:v>2.1320000000000001</c:v>
              </c:pt>
              <c:pt idx="1">
                <c:v>1.6360000000000003</c:v>
              </c:pt>
              <c:pt idx="2">
                <c:v>1.9720000000000004</c:v>
              </c:pt>
            </c:numLit>
          </c:val>
          <c:extLst>
            <c:ext xmlns:c16="http://schemas.microsoft.com/office/drawing/2014/chart" uri="{C3380CC4-5D6E-409C-BE32-E72D297353CC}">
              <c16:uniqueId val="{00000001-883A-4F21-BF34-29C4AEBA3636}"/>
            </c:ext>
          </c:extLst>
        </c:ser>
        <c:ser>
          <c:idx val="2"/>
          <c:order val="2"/>
          <c:spPr>
            <a:solidFill>
              <a:srgbClr val="333399"/>
            </a:solidFill>
            <a:ln w="25400">
              <a:noFill/>
            </a:ln>
          </c:spPr>
          <c:invertIfNegative val="0"/>
          <c:cat>
            <c:strRef>
              <c:f>'Tornado Graph Q4'!$C$33:$C$35</c:f>
              <c:strCache>
                <c:ptCount val="3"/>
                <c:pt idx="0">
                  <c:v>Amount of Money from Leasing to College (G61)</c:v>
                </c:pt>
                <c:pt idx="1">
                  <c:v>Probability of Economics Growth (B66)</c:v>
                </c:pt>
                <c:pt idx="2">
                  <c:v>Office Building Earnings Assuming Econ Growth (B68)</c:v>
                </c:pt>
              </c:strCache>
            </c:strRef>
          </c:cat>
          <c:val>
            <c:numLit>
              <c:formatCode>General</c:formatCode>
              <c:ptCount val="3"/>
              <c:pt idx="0">
                <c:v>0</c:v>
              </c:pt>
              <c:pt idx="1">
                <c:v>0</c:v>
              </c:pt>
              <c:pt idx="2">
                <c:v>0</c:v>
              </c:pt>
            </c:numLit>
          </c:val>
          <c:extLst>
            <c:ext xmlns:c16="http://schemas.microsoft.com/office/drawing/2014/chart" uri="{C3380CC4-5D6E-409C-BE32-E72D297353CC}">
              <c16:uniqueId val="{00000002-883A-4F21-BF34-29C4AEBA3636}"/>
            </c:ext>
          </c:extLst>
        </c:ser>
        <c:ser>
          <c:idx val="3"/>
          <c:order val="3"/>
          <c:spPr>
            <a:solidFill>
              <a:srgbClr val="333399"/>
            </a:solidFill>
            <a:ln w="25400">
              <a:noFill/>
            </a:ln>
          </c:spPr>
          <c:invertIfNegative val="0"/>
          <c:cat>
            <c:strRef>
              <c:f>'Tornado Graph Q4'!$C$33:$C$35</c:f>
              <c:strCache>
                <c:ptCount val="3"/>
                <c:pt idx="0">
                  <c:v>Amount of Money from Leasing to College (G61)</c:v>
                </c:pt>
                <c:pt idx="1">
                  <c:v>Probability of Economics Growth (B66)</c:v>
                </c:pt>
                <c:pt idx="2">
                  <c:v>Office Building Earnings Assuming Econ Growth (B68)</c:v>
                </c:pt>
              </c:strCache>
            </c:strRef>
          </c:cat>
          <c:val>
            <c:numLit>
              <c:formatCode>General</c:formatCode>
              <c:ptCount val="3"/>
              <c:pt idx="0">
                <c:v>1.6</c:v>
              </c:pt>
              <c:pt idx="1">
                <c:v>0.92799999999999971</c:v>
              </c:pt>
              <c:pt idx="2">
                <c:v>0.90199999999999969</c:v>
              </c:pt>
            </c:numLit>
          </c:val>
          <c:extLst>
            <c:ext xmlns:c16="http://schemas.microsoft.com/office/drawing/2014/chart" uri="{C3380CC4-5D6E-409C-BE32-E72D297353CC}">
              <c16:uniqueId val="{00000003-883A-4F21-BF34-29C4AEBA3636}"/>
            </c:ext>
          </c:extLst>
        </c:ser>
        <c:dLbls>
          <c:showLegendKey val="0"/>
          <c:showVal val="0"/>
          <c:showCatName val="0"/>
          <c:showSerName val="0"/>
          <c:showPercent val="0"/>
          <c:showBubbleSize val="0"/>
        </c:dLbls>
        <c:gapWidth val="50"/>
        <c:overlap val="100"/>
        <c:axId val="530488768"/>
        <c:axId val="530494672"/>
      </c:barChart>
      <c:catAx>
        <c:axId val="530488768"/>
        <c:scaling>
          <c:orientation val="maxMin"/>
        </c:scaling>
        <c:delete val="0"/>
        <c:axPos val="l"/>
        <c:numFmt formatCode="General" sourceLinked="1"/>
        <c:majorTickMark val="none"/>
        <c:minorTickMark val="none"/>
        <c:tickLblPos val="low"/>
        <c:txPr>
          <a:bodyPr rot="0" vert="horz"/>
          <a:lstStyle/>
          <a:p>
            <a:pPr>
              <a:defRPr sz="800"/>
            </a:pPr>
            <a:endParaRPr lang="en-US"/>
          </a:p>
        </c:txPr>
        <c:crossAx val="530494672"/>
        <c:crossesAt val="-1.0000000000000001E+300"/>
        <c:auto val="1"/>
        <c:lblAlgn val="ctr"/>
        <c:lblOffset val="100"/>
        <c:noMultiLvlLbl val="0"/>
      </c:catAx>
      <c:valAx>
        <c:axId val="530494672"/>
        <c:scaling>
          <c:orientation val="minMax"/>
          <c:max val="4"/>
          <c:min val="1.5"/>
        </c:scaling>
        <c:delete val="0"/>
        <c:axPos val="b"/>
        <c:title>
          <c:tx>
            <c:rich>
              <a:bodyPr/>
              <a:lstStyle/>
              <a:p>
                <a:pPr>
                  <a:defRPr sz="800" b="0"/>
                </a:pPr>
                <a:r>
                  <a:rPr lang="en-US"/>
                  <a:t>Expected Value</a:t>
                </a:r>
              </a:p>
            </c:rich>
          </c:tx>
          <c:layout>
            <c:manualLayout>
              <c:xMode val="edge"/>
              <c:yMode val="edge"/>
              <c:x val="0.446075686216793"/>
              <c:y val="0.92443548689959065"/>
            </c:manualLayout>
          </c:layout>
          <c:overlay val="0"/>
        </c:title>
        <c:numFmt formatCode="General" sourceLinked="0"/>
        <c:majorTickMark val="out"/>
        <c:minorTickMark val="none"/>
        <c:tickLblPos val="nextTo"/>
        <c:txPr>
          <a:bodyPr rot="-5400000" vert="horz"/>
          <a:lstStyle/>
          <a:p>
            <a:pPr>
              <a:defRPr sz="800" b="0"/>
            </a:pPr>
            <a:endParaRPr lang="en-US"/>
          </a:p>
        </c:txPr>
        <c:crossAx val="530488768"/>
        <c:crosses val="max"/>
        <c:crossBetween val="between"/>
        <c:majorUnit val="0.5"/>
      </c:valAx>
    </c:plotArea>
    <c:plotVisOnly val="1"/>
    <c:dispBlanksAs val="gap"/>
    <c:showDLblsOverMax val="0"/>
  </c:chart>
  <c:spPr>
    <a:ln w="25400"/>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Strategy Region for Node 'Sell property, hotel permit, or office building permit' </a:t>
            </a:r>
          </a:p>
        </c:rich>
      </c:tx>
      <c:layout/>
      <c:overlay val="0"/>
    </c:title>
    <c:autoTitleDeleted val="0"/>
    <c:plotArea>
      <c:layout>
        <c:manualLayout>
          <c:xMode val="edge"/>
          <c:yMode val="edge"/>
          <c:x val="2.5700934579439252E-2"/>
          <c:y val="0.11346375143843498"/>
          <c:w val="0.66784090072853042"/>
          <c:h val="0.82953961019544598"/>
        </c:manualLayout>
      </c:layout>
      <c:scatterChart>
        <c:scatterStyle val="lineMarker"/>
        <c:varyColors val="0"/>
        <c:ser>
          <c:idx val="0"/>
          <c:order val="0"/>
          <c:tx>
            <c:v>Sell Property</c:v>
          </c:tx>
          <c:spPr>
            <a:ln w="19050">
              <a:noFill/>
            </a:ln>
          </c:spPr>
          <c:marker>
            <c:symbol val="diamond"/>
            <c:size val="5"/>
            <c:spPr>
              <a:solidFill>
                <a:srgbClr val="333399"/>
              </a:solidFill>
              <a:ln>
                <a:solidFill>
                  <a:srgbClr val="333399"/>
                </a:solidFill>
                <a:prstDash val="solid"/>
              </a:ln>
            </c:spPr>
          </c:marker>
          <c:xVal>
            <c:numRef>
              <c:f>'Two Way Strat. for Q5 '!$B$41:$B$301</c:f>
              <c:numCache>
                <c:formatCode>General</c:formatCode>
                <c:ptCount val="261"/>
                <c:pt idx="0">
                  <c:v>0.1</c:v>
                </c:pt>
                <c:pt idx="1">
                  <c:v>0.1</c:v>
                </c:pt>
                <c:pt idx="2">
                  <c:v>0.1</c:v>
                </c:pt>
                <c:pt idx="3">
                  <c:v>0.1</c:v>
                </c:pt>
                <c:pt idx="4">
                  <c:v>0.1</c:v>
                </c:pt>
                <c:pt idx="5">
                  <c:v>0.1</c:v>
                </c:pt>
                <c:pt idx="6">
                  <c:v>0.1</c:v>
                </c:pt>
                <c:pt idx="7">
                  <c:v>0.1</c:v>
                </c:pt>
                <c:pt idx="8">
                  <c:v>0.1</c:v>
                </c:pt>
                <c:pt idx="9">
                  <c:v>0.1</c:v>
                </c:pt>
                <c:pt idx="10">
                  <c:v>0.1</c:v>
                </c:pt>
                <c:pt idx="11">
                  <c:v>0.14210526315789473</c:v>
                </c:pt>
                <c:pt idx="12">
                  <c:v>0.14210526315789473</c:v>
                </c:pt>
                <c:pt idx="13">
                  <c:v>0.14210526315789473</c:v>
                </c:pt>
                <c:pt idx="14">
                  <c:v>0.14210526315789473</c:v>
                </c:pt>
                <c:pt idx="15">
                  <c:v>0.14210526315789473</c:v>
                </c:pt>
                <c:pt idx="16">
                  <c:v>0.14210526315789473</c:v>
                </c:pt>
                <c:pt idx="17">
                  <c:v>0.14210526315789473</c:v>
                </c:pt>
                <c:pt idx="18">
                  <c:v>0.14210526315789473</c:v>
                </c:pt>
                <c:pt idx="19">
                  <c:v>0.14210526315789473</c:v>
                </c:pt>
                <c:pt idx="20">
                  <c:v>0.14210526315789473</c:v>
                </c:pt>
                <c:pt idx="21">
                  <c:v>0.14210526315789473</c:v>
                </c:pt>
                <c:pt idx="22">
                  <c:v>0.18421052631578949</c:v>
                </c:pt>
                <c:pt idx="23">
                  <c:v>0.18421052631578949</c:v>
                </c:pt>
                <c:pt idx="24">
                  <c:v>0.18421052631578949</c:v>
                </c:pt>
                <c:pt idx="25">
                  <c:v>0.18421052631578949</c:v>
                </c:pt>
                <c:pt idx="26">
                  <c:v>0.18421052631578949</c:v>
                </c:pt>
                <c:pt idx="27">
                  <c:v>0.18421052631578949</c:v>
                </c:pt>
                <c:pt idx="28">
                  <c:v>0.18421052631578949</c:v>
                </c:pt>
                <c:pt idx="29">
                  <c:v>0.18421052631578949</c:v>
                </c:pt>
                <c:pt idx="30">
                  <c:v>0.18421052631578949</c:v>
                </c:pt>
                <c:pt idx="31">
                  <c:v>0.22631578947368422</c:v>
                </c:pt>
                <c:pt idx="32">
                  <c:v>0.22631578947368422</c:v>
                </c:pt>
                <c:pt idx="33">
                  <c:v>0.22631578947368422</c:v>
                </c:pt>
                <c:pt idx="34">
                  <c:v>0.22631578947368422</c:v>
                </c:pt>
                <c:pt idx="35">
                  <c:v>0.22631578947368422</c:v>
                </c:pt>
                <c:pt idx="36">
                  <c:v>0.22631578947368422</c:v>
                </c:pt>
                <c:pt idx="37">
                  <c:v>0.22631578947368422</c:v>
                </c:pt>
                <c:pt idx="38">
                  <c:v>0.22631578947368422</c:v>
                </c:pt>
                <c:pt idx="39">
                  <c:v>0.26842105263157895</c:v>
                </c:pt>
                <c:pt idx="40">
                  <c:v>0.26842105263157895</c:v>
                </c:pt>
                <c:pt idx="41">
                  <c:v>0.26842105263157895</c:v>
                </c:pt>
                <c:pt idx="42">
                  <c:v>0.26842105263157895</c:v>
                </c:pt>
                <c:pt idx="43">
                  <c:v>0.26842105263157895</c:v>
                </c:pt>
                <c:pt idx="44">
                  <c:v>0.26842105263157895</c:v>
                </c:pt>
                <c:pt idx="45">
                  <c:v>0.26842105263157895</c:v>
                </c:pt>
                <c:pt idx="46">
                  <c:v>0.26842105263157895</c:v>
                </c:pt>
                <c:pt idx="47">
                  <c:v>0.31052631578947371</c:v>
                </c:pt>
                <c:pt idx="48">
                  <c:v>0.31052631578947371</c:v>
                </c:pt>
                <c:pt idx="49">
                  <c:v>0.31052631578947371</c:v>
                </c:pt>
                <c:pt idx="50">
                  <c:v>0.31052631578947371</c:v>
                </c:pt>
                <c:pt idx="51">
                  <c:v>0.31052631578947371</c:v>
                </c:pt>
                <c:pt idx="52">
                  <c:v>0.31052631578947371</c:v>
                </c:pt>
                <c:pt idx="53">
                  <c:v>0.31052631578947371</c:v>
                </c:pt>
                <c:pt idx="54">
                  <c:v>0.35263157894736841</c:v>
                </c:pt>
                <c:pt idx="55">
                  <c:v>0.35263157894736841</c:v>
                </c:pt>
                <c:pt idx="56">
                  <c:v>0.35263157894736841</c:v>
                </c:pt>
                <c:pt idx="57">
                  <c:v>0.35263157894736841</c:v>
                </c:pt>
                <c:pt idx="58">
                  <c:v>0.35263157894736841</c:v>
                </c:pt>
                <c:pt idx="59">
                  <c:v>0.35263157894736841</c:v>
                </c:pt>
                <c:pt idx="60">
                  <c:v>0.35263157894736841</c:v>
                </c:pt>
                <c:pt idx="61">
                  <c:v>0.39473684210526316</c:v>
                </c:pt>
                <c:pt idx="62">
                  <c:v>0.39473684210526316</c:v>
                </c:pt>
                <c:pt idx="63">
                  <c:v>0.39473684210526316</c:v>
                </c:pt>
                <c:pt idx="64">
                  <c:v>0.39473684210526316</c:v>
                </c:pt>
                <c:pt idx="65">
                  <c:v>0.39473684210526316</c:v>
                </c:pt>
                <c:pt idx="66">
                  <c:v>0.39473684210526316</c:v>
                </c:pt>
                <c:pt idx="67">
                  <c:v>0.43684210526315792</c:v>
                </c:pt>
                <c:pt idx="68">
                  <c:v>0.43684210526315792</c:v>
                </c:pt>
                <c:pt idx="69">
                  <c:v>0.43684210526315792</c:v>
                </c:pt>
                <c:pt idx="70">
                  <c:v>0.43684210526315792</c:v>
                </c:pt>
                <c:pt idx="71">
                  <c:v>0.43684210526315792</c:v>
                </c:pt>
                <c:pt idx="72">
                  <c:v>0.43684210526315792</c:v>
                </c:pt>
                <c:pt idx="73">
                  <c:v>0.47894736842105262</c:v>
                </c:pt>
                <c:pt idx="74">
                  <c:v>0.47894736842105262</c:v>
                </c:pt>
                <c:pt idx="75">
                  <c:v>0.47894736842105262</c:v>
                </c:pt>
                <c:pt idx="76">
                  <c:v>0.47894736842105262</c:v>
                </c:pt>
                <c:pt idx="77">
                  <c:v>0.47894736842105262</c:v>
                </c:pt>
                <c:pt idx="78">
                  <c:v>0.47894736842105262</c:v>
                </c:pt>
                <c:pt idx="79">
                  <c:v>0.52105263157894743</c:v>
                </c:pt>
                <c:pt idx="80">
                  <c:v>0.52105263157894743</c:v>
                </c:pt>
                <c:pt idx="81">
                  <c:v>0.52105263157894743</c:v>
                </c:pt>
                <c:pt idx="82">
                  <c:v>0.52105263157894743</c:v>
                </c:pt>
                <c:pt idx="83">
                  <c:v>0.52105263157894743</c:v>
                </c:pt>
                <c:pt idx="84">
                  <c:v>0.56315789473684208</c:v>
                </c:pt>
                <c:pt idx="85">
                  <c:v>0.56315789473684208</c:v>
                </c:pt>
                <c:pt idx="86">
                  <c:v>0.56315789473684208</c:v>
                </c:pt>
                <c:pt idx="87">
                  <c:v>0.56315789473684208</c:v>
                </c:pt>
                <c:pt idx="88">
                  <c:v>0.56315789473684208</c:v>
                </c:pt>
                <c:pt idx="89">
                  <c:v>0.60526315789473684</c:v>
                </c:pt>
                <c:pt idx="90">
                  <c:v>0.60526315789473684</c:v>
                </c:pt>
                <c:pt idx="91">
                  <c:v>0.60526315789473684</c:v>
                </c:pt>
                <c:pt idx="92">
                  <c:v>0.60526315789473684</c:v>
                </c:pt>
                <c:pt idx="93">
                  <c:v>0.60526315789473684</c:v>
                </c:pt>
                <c:pt idx="94">
                  <c:v>0.64736842105263159</c:v>
                </c:pt>
                <c:pt idx="95">
                  <c:v>0.64736842105263159</c:v>
                </c:pt>
                <c:pt idx="96">
                  <c:v>0.64736842105263159</c:v>
                </c:pt>
                <c:pt idx="97">
                  <c:v>0.64736842105263159</c:v>
                </c:pt>
                <c:pt idx="98">
                  <c:v>0.64736842105263159</c:v>
                </c:pt>
                <c:pt idx="99">
                  <c:v>0.68947368421052635</c:v>
                </c:pt>
                <c:pt idx="100">
                  <c:v>0.68947368421052635</c:v>
                </c:pt>
                <c:pt idx="101">
                  <c:v>0.68947368421052635</c:v>
                </c:pt>
                <c:pt idx="102">
                  <c:v>0.68947368421052635</c:v>
                </c:pt>
                <c:pt idx="103">
                  <c:v>0.68947368421052635</c:v>
                </c:pt>
                <c:pt idx="104">
                  <c:v>0.73157894736842111</c:v>
                </c:pt>
                <c:pt idx="105">
                  <c:v>0.73157894736842111</c:v>
                </c:pt>
                <c:pt idx="106">
                  <c:v>0.73157894736842111</c:v>
                </c:pt>
                <c:pt idx="107">
                  <c:v>0.73157894736842111</c:v>
                </c:pt>
                <c:pt idx="108">
                  <c:v>0.73157894736842111</c:v>
                </c:pt>
                <c:pt idx="109">
                  <c:v>0.77368421052631586</c:v>
                </c:pt>
                <c:pt idx="110">
                  <c:v>0.77368421052631586</c:v>
                </c:pt>
                <c:pt idx="111">
                  <c:v>0.77368421052631586</c:v>
                </c:pt>
                <c:pt idx="112">
                  <c:v>0.77368421052631586</c:v>
                </c:pt>
                <c:pt idx="113">
                  <c:v>0.77368421052631586</c:v>
                </c:pt>
                <c:pt idx="114">
                  <c:v>0.81578947368421051</c:v>
                </c:pt>
                <c:pt idx="115">
                  <c:v>0.81578947368421051</c:v>
                </c:pt>
                <c:pt idx="116">
                  <c:v>0.81578947368421051</c:v>
                </c:pt>
                <c:pt idx="117">
                  <c:v>0.81578947368421051</c:v>
                </c:pt>
                <c:pt idx="118">
                  <c:v>0.81578947368421051</c:v>
                </c:pt>
                <c:pt idx="119">
                  <c:v>0.85789473684210527</c:v>
                </c:pt>
                <c:pt idx="120">
                  <c:v>0.85789473684210527</c:v>
                </c:pt>
                <c:pt idx="121">
                  <c:v>0.85789473684210527</c:v>
                </c:pt>
                <c:pt idx="122">
                  <c:v>0.85789473684210527</c:v>
                </c:pt>
                <c:pt idx="123">
                  <c:v>0.85789473684210527</c:v>
                </c:pt>
                <c:pt idx="124">
                  <c:v>0.9</c:v>
                </c:pt>
                <c:pt idx="125">
                  <c:v>0.9</c:v>
                </c:pt>
                <c:pt idx="126">
                  <c:v>0.9</c:v>
                </c:pt>
                <c:pt idx="127">
                  <c:v>0.9</c:v>
                </c:pt>
                <c:pt idx="128">
                  <c:v>0.9</c:v>
                </c:pt>
              </c:numCache>
            </c:numRef>
          </c:xVal>
          <c:yVal>
            <c:numRef>
              <c:f>'Two Way Strat. for Q5 '!$C$41:$C$301</c:f>
              <c:numCache>
                <c:formatCode>General</c:formatCode>
                <c:ptCount val="261"/>
                <c:pt idx="0">
                  <c:v>2.4210526315789473</c:v>
                </c:pt>
                <c:pt idx="1">
                  <c:v>2.5789473684210527</c:v>
                </c:pt>
                <c:pt idx="2">
                  <c:v>2.736842105263158</c:v>
                </c:pt>
                <c:pt idx="3">
                  <c:v>2.8947368421052633</c:v>
                </c:pt>
                <c:pt idx="4">
                  <c:v>3.0526315789473686</c:v>
                </c:pt>
                <c:pt idx="5">
                  <c:v>3.2105263157894739</c:v>
                </c:pt>
                <c:pt idx="6">
                  <c:v>3.3684210526315788</c:v>
                </c:pt>
                <c:pt idx="7">
                  <c:v>3.5263157894736841</c:v>
                </c:pt>
                <c:pt idx="8">
                  <c:v>3.6842105263157894</c:v>
                </c:pt>
                <c:pt idx="9">
                  <c:v>3.8421052631578947</c:v>
                </c:pt>
                <c:pt idx="10">
                  <c:v>4</c:v>
                </c:pt>
                <c:pt idx="11">
                  <c:v>2.4210526315789473</c:v>
                </c:pt>
                <c:pt idx="12">
                  <c:v>2.5789473684210527</c:v>
                </c:pt>
                <c:pt idx="13">
                  <c:v>2.736842105263158</c:v>
                </c:pt>
                <c:pt idx="14">
                  <c:v>2.8947368421052633</c:v>
                </c:pt>
                <c:pt idx="15">
                  <c:v>3.0526315789473686</c:v>
                </c:pt>
                <c:pt idx="16">
                  <c:v>3.2105263157894739</c:v>
                </c:pt>
                <c:pt idx="17">
                  <c:v>3.3684210526315788</c:v>
                </c:pt>
                <c:pt idx="18">
                  <c:v>3.5263157894736841</c:v>
                </c:pt>
                <c:pt idx="19">
                  <c:v>3.6842105263157894</c:v>
                </c:pt>
                <c:pt idx="20">
                  <c:v>3.8421052631578947</c:v>
                </c:pt>
                <c:pt idx="21">
                  <c:v>4</c:v>
                </c:pt>
                <c:pt idx="22">
                  <c:v>2.736842105263158</c:v>
                </c:pt>
                <c:pt idx="23">
                  <c:v>2.8947368421052633</c:v>
                </c:pt>
                <c:pt idx="24">
                  <c:v>3.0526315789473686</c:v>
                </c:pt>
                <c:pt idx="25">
                  <c:v>3.2105263157894739</c:v>
                </c:pt>
                <c:pt idx="26">
                  <c:v>3.3684210526315788</c:v>
                </c:pt>
                <c:pt idx="27">
                  <c:v>3.5263157894736841</c:v>
                </c:pt>
                <c:pt idx="28">
                  <c:v>3.6842105263157894</c:v>
                </c:pt>
                <c:pt idx="29">
                  <c:v>3.8421052631578947</c:v>
                </c:pt>
                <c:pt idx="30">
                  <c:v>4</c:v>
                </c:pt>
                <c:pt idx="31">
                  <c:v>2.8947368421052633</c:v>
                </c:pt>
                <c:pt idx="32">
                  <c:v>3.0526315789473686</c:v>
                </c:pt>
                <c:pt idx="33">
                  <c:v>3.2105263157894739</c:v>
                </c:pt>
                <c:pt idx="34">
                  <c:v>3.3684210526315788</c:v>
                </c:pt>
                <c:pt idx="35">
                  <c:v>3.5263157894736841</c:v>
                </c:pt>
                <c:pt idx="36">
                  <c:v>3.6842105263157894</c:v>
                </c:pt>
                <c:pt idx="37">
                  <c:v>3.8421052631578947</c:v>
                </c:pt>
                <c:pt idx="38">
                  <c:v>4</c:v>
                </c:pt>
                <c:pt idx="39">
                  <c:v>2.8947368421052633</c:v>
                </c:pt>
                <c:pt idx="40">
                  <c:v>3.0526315789473686</c:v>
                </c:pt>
                <c:pt idx="41">
                  <c:v>3.2105263157894739</c:v>
                </c:pt>
                <c:pt idx="42">
                  <c:v>3.3684210526315788</c:v>
                </c:pt>
                <c:pt idx="43">
                  <c:v>3.5263157894736841</c:v>
                </c:pt>
                <c:pt idx="44">
                  <c:v>3.6842105263157894</c:v>
                </c:pt>
                <c:pt idx="45">
                  <c:v>3.8421052631578947</c:v>
                </c:pt>
                <c:pt idx="46">
                  <c:v>4</c:v>
                </c:pt>
                <c:pt idx="47">
                  <c:v>3.0526315789473686</c:v>
                </c:pt>
                <c:pt idx="48">
                  <c:v>3.2105263157894739</c:v>
                </c:pt>
                <c:pt idx="49">
                  <c:v>3.3684210526315788</c:v>
                </c:pt>
                <c:pt idx="50">
                  <c:v>3.5263157894736841</c:v>
                </c:pt>
                <c:pt idx="51">
                  <c:v>3.6842105263157894</c:v>
                </c:pt>
                <c:pt idx="52">
                  <c:v>3.8421052631578947</c:v>
                </c:pt>
                <c:pt idx="53">
                  <c:v>4</c:v>
                </c:pt>
                <c:pt idx="54">
                  <c:v>3.0526315789473686</c:v>
                </c:pt>
                <c:pt idx="55">
                  <c:v>3.2105263157894739</c:v>
                </c:pt>
                <c:pt idx="56">
                  <c:v>3.3684210526315788</c:v>
                </c:pt>
                <c:pt idx="57">
                  <c:v>3.5263157894736841</c:v>
                </c:pt>
                <c:pt idx="58">
                  <c:v>3.6842105263157894</c:v>
                </c:pt>
                <c:pt idx="59">
                  <c:v>3.8421052631578947</c:v>
                </c:pt>
                <c:pt idx="60">
                  <c:v>4</c:v>
                </c:pt>
                <c:pt idx="61">
                  <c:v>3.2105263157894739</c:v>
                </c:pt>
                <c:pt idx="62">
                  <c:v>3.3684210526315788</c:v>
                </c:pt>
                <c:pt idx="63">
                  <c:v>3.5263157894736841</c:v>
                </c:pt>
                <c:pt idx="64">
                  <c:v>3.6842105263157894</c:v>
                </c:pt>
                <c:pt idx="65">
                  <c:v>3.8421052631578947</c:v>
                </c:pt>
                <c:pt idx="66">
                  <c:v>4</c:v>
                </c:pt>
                <c:pt idx="67">
                  <c:v>3.2105263157894739</c:v>
                </c:pt>
                <c:pt idx="68">
                  <c:v>3.3684210526315788</c:v>
                </c:pt>
                <c:pt idx="69">
                  <c:v>3.5263157894736841</c:v>
                </c:pt>
                <c:pt idx="70">
                  <c:v>3.6842105263157894</c:v>
                </c:pt>
                <c:pt idx="71">
                  <c:v>3.8421052631578947</c:v>
                </c:pt>
                <c:pt idx="72">
                  <c:v>4</c:v>
                </c:pt>
                <c:pt idx="73">
                  <c:v>3.2105263157894739</c:v>
                </c:pt>
                <c:pt idx="74">
                  <c:v>3.3684210526315788</c:v>
                </c:pt>
                <c:pt idx="75">
                  <c:v>3.5263157894736841</c:v>
                </c:pt>
                <c:pt idx="76">
                  <c:v>3.6842105263157894</c:v>
                </c:pt>
                <c:pt idx="77">
                  <c:v>3.8421052631578947</c:v>
                </c:pt>
                <c:pt idx="78">
                  <c:v>4</c:v>
                </c:pt>
                <c:pt idx="79">
                  <c:v>3.3684210526315788</c:v>
                </c:pt>
                <c:pt idx="80">
                  <c:v>3.5263157894736841</c:v>
                </c:pt>
                <c:pt idx="81">
                  <c:v>3.6842105263157894</c:v>
                </c:pt>
                <c:pt idx="82">
                  <c:v>3.8421052631578947</c:v>
                </c:pt>
                <c:pt idx="83">
                  <c:v>4</c:v>
                </c:pt>
                <c:pt idx="84">
                  <c:v>3.3684210526315788</c:v>
                </c:pt>
                <c:pt idx="85">
                  <c:v>3.5263157894736841</c:v>
                </c:pt>
                <c:pt idx="86">
                  <c:v>3.6842105263157894</c:v>
                </c:pt>
                <c:pt idx="87">
                  <c:v>3.8421052631578947</c:v>
                </c:pt>
                <c:pt idx="88">
                  <c:v>4</c:v>
                </c:pt>
                <c:pt idx="89">
                  <c:v>3.3684210526315788</c:v>
                </c:pt>
                <c:pt idx="90">
                  <c:v>3.5263157894736841</c:v>
                </c:pt>
                <c:pt idx="91">
                  <c:v>3.6842105263157894</c:v>
                </c:pt>
                <c:pt idx="92">
                  <c:v>3.8421052631578947</c:v>
                </c:pt>
                <c:pt idx="93">
                  <c:v>4</c:v>
                </c:pt>
                <c:pt idx="94">
                  <c:v>3.3684210526315788</c:v>
                </c:pt>
                <c:pt idx="95">
                  <c:v>3.5263157894736841</c:v>
                </c:pt>
                <c:pt idx="96">
                  <c:v>3.6842105263157894</c:v>
                </c:pt>
                <c:pt idx="97">
                  <c:v>3.8421052631578947</c:v>
                </c:pt>
                <c:pt idx="98">
                  <c:v>4</c:v>
                </c:pt>
                <c:pt idx="99">
                  <c:v>3.3684210526315788</c:v>
                </c:pt>
                <c:pt idx="100">
                  <c:v>3.5263157894736841</c:v>
                </c:pt>
                <c:pt idx="101">
                  <c:v>3.6842105263157894</c:v>
                </c:pt>
                <c:pt idx="102">
                  <c:v>3.8421052631578947</c:v>
                </c:pt>
                <c:pt idx="103">
                  <c:v>4</c:v>
                </c:pt>
                <c:pt idx="104">
                  <c:v>3.3684210526315788</c:v>
                </c:pt>
                <c:pt idx="105">
                  <c:v>3.5263157894736841</c:v>
                </c:pt>
                <c:pt idx="106">
                  <c:v>3.6842105263157894</c:v>
                </c:pt>
                <c:pt idx="107">
                  <c:v>3.8421052631578947</c:v>
                </c:pt>
                <c:pt idx="108">
                  <c:v>4</c:v>
                </c:pt>
                <c:pt idx="109">
                  <c:v>3.3684210526315788</c:v>
                </c:pt>
                <c:pt idx="110">
                  <c:v>3.5263157894736841</c:v>
                </c:pt>
                <c:pt idx="111">
                  <c:v>3.6842105263157894</c:v>
                </c:pt>
                <c:pt idx="112">
                  <c:v>3.8421052631578947</c:v>
                </c:pt>
                <c:pt idx="113">
                  <c:v>4</c:v>
                </c:pt>
                <c:pt idx="114">
                  <c:v>3.3684210526315788</c:v>
                </c:pt>
                <c:pt idx="115">
                  <c:v>3.5263157894736841</c:v>
                </c:pt>
                <c:pt idx="116">
                  <c:v>3.6842105263157894</c:v>
                </c:pt>
                <c:pt idx="117">
                  <c:v>3.8421052631578947</c:v>
                </c:pt>
                <c:pt idx="118">
                  <c:v>4</c:v>
                </c:pt>
                <c:pt idx="119">
                  <c:v>3.3684210526315788</c:v>
                </c:pt>
                <c:pt idx="120">
                  <c:v>3.5263157894736841</c:v>
                </c:pt>
                <c:pt idx="121">
                  <c:v>3.6842105263157894</c:v>
                </c:pt>
                <c:pt idx="122">
                  <c:v>3.8421052631578947</c:v>
                </c:pt>
                <c:pt idx="123">
                  <c:v>4</c:v>
                </c:pt>
                <c:pt idx="124">
                  <c:v>3.3684210526315788</c:v>
                </c:pt>
                <c:pt idx="125">
                  <c:v>3.5263157894736841</c:v>
                </c:pt>
                <c:pt idx="126">
                  <c:v>3.6842105263157894</c:v>
                </c:pt>
                <c:pt idx="127">
                  <c:v>3.8421052631578947</c:v>
                </c:pt>
                <c:pt idx="128">
                  <c:v>4</c:v>
                </c:pt>
              </c:numCache>
            </c:numRef>
          </c:yVal>
          <c:smooth val="0"/>
          <c:extLst>
            <c:ext xmlns:c16="http://schemas.microsoft.com/office/drawing/2014/chart" uri="{C3380CC4-5D6E-409C-BE32-E72D297353CC}">
              <c16:uniqueId val="{00000000-E848-4CA6-A401-FBF440C5401F}"/>
            </c:ext>
          </c:extLst>
        </c:ser>
        <c:ser>
          <c:idx val="1"/>
          <c:order val="1"/>
          <c:tx>
            <c:v>Request Hotel Permit</c:v>
          </c:tx>
          <c:spPr>
            <a:ln w="19050">
              <a:noFill/>
            </a:ln>
          </c:spPr>
          <c:marker>
            <c:symbol val="triangle"/>
            <c:size val="5"/>
            <c:spPr>
              <a:solidFill>
                <a:srgbClr val="993366"/>
              </a:solidFill>
              <a:ln>
                <a:solidFill>
                  <a:srgbClr val="993366"/>
                </a:solidFill>
                <a:prstDash val="solid"/>
              </a:ln>
            </c:spPr>
          </c:marker>
          <c:xVal>
            <c:numRef>
              <c:f>'Two Way Strat. for Q5 '!$D$41:$D$301</c:f>
              <c:numCache>
                <c:formatCode>General</c:formatCode>
                <c:ptCount val="261"/>
                <c:pt idx="0">
                  <c:v>0.14210526315789473</c:v>
                </c:pt>
                <c:pt idx="1">
                  <c:v>0.14210526315789473</c:v>
                </c:pt>
                <c:pt idx="2">
                  <c:v>0.14210526315789473</c:v>
                </c:pt>
                <c:pt idx="3">
                  <c:v>0.14210526315789473</c:v>
                </c:pt>
                <c:pt idx="4">
                  <c:v>0.14210526315789473</c:v>
                </c:pt>
                <c:pt idx="5">
                  <c:v>0.14210526315789473</c:v>
                </c:pt>
                <c:pt idx="6">
                  <c:v>0.14210526315789473</c:v>
                </c:pt>
                <c:pt idx="7">
                  <c:v>0.14210526315789473</c:v>
                </c:pt>
                <c:pt idx="8">
                  <c:v>0.18421052631578949</c:v>
                </c:pt>
                <c:pt idx="9">
                  <c:v>0.18421052631578949</c:v>
                </c:pt>
                <c:pt idx="10">
                  <c:v>0.18421052631578949</c:v>
                </c:pt>
                <c:pt idx="11">
                  <c:v>0.18421052631578949</c:v>
                </c:pt>
                <c:pt idx="12">
                  <c:v>0.18421052631578949</c:v>
                </c:pt>
                <c:pt idx="13">
                  <c:v>0.18421052631578949</c:v>
                </c:pt>
                <c:pt idx="14">
                  <c:v>0.18421052631578949</c:v>
                </c:pt>
                <c:pt idx="15">
                  <c:v>0.18421052631578949</c:v>
                </c:pt>
                <c:pt idx="16">
                  <c:v>0.18421052631578949</c:v>
                </c:pt>
                <c:pt idx="17">
                  <c:v>0.18421052631578949</c:v>
                </c:pt>
                <c:pt idx="18">
                  <c:v>0.18421052631578949</c:v>
                </c:pt>
                <c:pt idx="19">
                  <c:v>0.22631578947368422</c:v>
                </c:pt>
                <c:pt idx="20">
                  <c:v>0.22631578947368422</c:v>
                </c:pt>
                <c:pt idx="21">
                  <c:v>0.22631578947368422</c:v>
                </c:pt>
                <c:pt idx="22">
                  <c:v>0.22631578947368422</c:v>
                </c:pt>
                <c:pt idx="23">
                  <c:v>0.22631578947368422</c:v>
                </c:pt>
                <c:pt idx="24">
                  <c:v>0.22631578947368422</c:v>
                </c:pt>
                <c:pt idx="25">
                  <c:v>0.22631578947368422</c:v>
                </c:pt>
                <c:pt idx="26">
                  <c:v>0.22631578947368422</c:v>
                </c:pt>
                <c:pt idx="27">
                  <c:v>0.22631578947368422</c:v>
                </c:pt>
                <c:pt idx="28">
                  <c:v>0.22631578947368422</c:v>
                </c:pt>
                <c:pt idx="29">
                  <c:v>0.22631578947368422</c:v>
                </c:pt>
                <c:pt idx="30">
                  <c:v>0.22631578947368422</c:v>
                </c:pt>
                <c:pt idx="31">
                  <c:v>0.26842105263157895</c:v>
                </c:pt>
                <c:pt idx="32">
                  <c:v>0.26842105263157895</c:v>
                </c:pt>
                <c:pt idx="33">
                  <c:v>0.26842105263157895</c:v>
                </c:pt>
                <c:pt idx="34">
                  <c:v>0.26842105263157895</c:v>
                </c:pt>
                <c:pt idx="35">
                  <c:v>0.26842105263157895</c:v>
                </c:pt>
                <c:pt idx="36">
                  <c:v>0.26842105263157895</c:v>
                </c:pt>
                <c:pt idx="37">
                  <c:v>0.26842105263157895</c:v>
                </c:pt>
                <c:pt idx="38">
                  <c:v>0.26842105263157895</c:v>
                </c:pt>
                <c:pt idx="39">
                  <c:v>0.26842105263157895</c:v>
                </c:pt>
                <c:pt idx="40">
                  <c:v>0.26842105263157895</c:v>
                </c:pt>
                <c:pt idx="41">
                  <c:v>0.26842105263157895</c:v>
                </c:pt>
                <c:pt idx="42">
                  <c:v>0.26842105263157895</c:v>
                </c:pt>
                <c:pt idx="43">
                  <c:v>0.31052631578947371</c:v>
                </c:pt>
                <c:pt idx="44">
                  <c:v>0.31052631578947371</c:v>
                </c:pt>
                <c:pt idx="45">
                  <c:v>0.31052631578947371</c:v>
                </c:pt>
                <c:pt idx="46">
                  <c:v>0.31052631578947371</c:v>
                </c:pt>
                <c:pt idx="47">
                  <c:v>0.31052631578947371</c:v>
                </c:pt>
                <c:pt idx="48">
                  <c:v>0.31052631578947371</c:v>
                </c:pt>
                <c:pt idx="49">
                  <c:v>0.31052631578947371</c:v>
                </c:pt>
                <c:pt idx="50">
                  <c:v>0.31052631578947371</c:v>
                </c:pt>
                <c:pt idx="51">
                  <c:v>0.31052631578947371</c:v>
                </c:pt>
                <c:pt idx="52">
                  <c:v>0.31052631578947371</c:v>
                </c:pt>
                <c:pt idx="53">
                  <c:v>0.31052631578947371</c:v>
                </c:pt>
                <c:pt idx="54">
                  <c:v>0.31052631578947371</c:v>
                </c:pt>
                <c:pt idx="55">
                  <c:v>0.31052631578947371</c:v>
                </c:pt>
                <c:pt idx="56">
                  <c:v>0.35263157894736841</c:v>
                </c:pt>
                <c:pt idx="57">
                  <c:v>0.35263157894736841</c:v>
                </c:pt>
                <c:pt idx="58">
                  <c:v>0.35263157894736841</c:v>
                </c:pt>
                <c:pt idx="59">
                  <c:v>0.35263157894736841</c:v>
                </c:pt>
                <c:pt idx="60">
                  <c:v>0.35263157894736841</c:v>
                </c:pt>
                <c:pt idx="61">
                  <c:v>0.35263157894736841</c:v>
                </c:pt>
                <c:pt idx="62">
                  <c:v>0.35263157894736841</c:v>
                </c:pt>
                <c:pt idx="63">
                  <c:v>0.35263157894736841</c:v>
                </c:pt>
                <c:pt idx="64">
                  <c:v>0.35263157894736841</c:v>
                </c:pt>
                <c:pt idx="65">
                  <c:v>0.35263157894736841</c:v>
                </c:pt>
                <c:pt idx="66">
                  <c:v>0.35263157894736841</c:v>
                </c:pt>
                <c:pt idx="67">
                  <c:v>0.35263157894736841</c:v>
                </c:pt>
                <c:pt idx="68">
                  <c:v>0.35263157894736841</c:v>
                </c:pt>
                <c:pt idx="69">
                  <c:v>0.39473684210526316</c:v>
                </c:pt>
                <c:pt idx="70">
                  <c:v>0.39473684210526316</c:v>
                </c:pt>
                <c:pt idx="71">
                  <c:v>0.39473684210526316</c:v>
                </c:pt>
                <c:pt idx="72">
                  <c:v>0.39473684210526316</c:v>
                </c:pt>
                <c:pt idx="73">
                  <c:v>0.39473684210526316</c:v>
                </c:pt>
                <c:pt idx="74">
                  <c:v>0.39473684210526316</c:v>
                </c:pt>
                <c:pt idx="75">
                  <c:v>0.39473684210526316</c:v>
                </c:pt>
                <c:pt idx="76">
                  <c:v>0.39473684210526316</c:v>
                </c:pt>
                <c:pt idx="77">
                  <c:v>0.39473684210526316</c:v>
                </c:pt>
                <c:pt idx="78">
                  <c:v>0.39473684210526316</c:v>
                </c:pt>
                <c:pt idx="79">
                  <c:v>0.39473684210526316</c:v>
                </c:pt>
                <c:pt idx="80">
                  <c:v>0.39473684210526316</c:v>
                </c:pt>
                <c:pt idx="81">
                  <c:v>0.39473684210526316</c:v>
                </c:pt>
                <c:pt idx="82">
                  <c:v>0.39473684210526316</c:v>
                </c:pt>
                <c:pt idx="83">
                  <c:v>0.43684210526315792</c:v>
                </c:pt>
                <c:pt idx="84">
                  <c:v>0.43684210526315792</c:v>
                </c:pt>
                <c:pt idx="85">
                  <c:v>0.43684210526315792</c:v>
                </c:pt>
                <c:pt idx="86">
                  <c:v>0.43684210526315792</c:v>
                </c:pt>
                <c:pt idx="87">
                  <c:v>0.43684210526315792</c:v>
                </c:pt>
                <c:pt idx="88">
                  <c:v>0.43684210526315792</c:v>
                </c:pt>
                <c:pt idx="89">
                  <c:v>0.43684210526315792</c:v>
                </c:pt>
                <c:pt idx="90">
                  <c:v>0.43684210526315792</c:v>
                </c:pt>
                <c:pt idx="91">
                  <c:v>0.43684210526315792</c:v>
                </c:pt>
                <c:pt idx="92">
                  <c:v>0.43684210526315792</c:v>
                </c:pt>
                <c:pt idx="93">
                  <c:v>0.43684210526315792</c:v>
                </c:pt>
                <c:pt idx="94">
                  <c:v>0.43684210526315792</c:v>
                </c:pt>
                <c:pt idx="95">
                  <c:v>0.43684210526315792</c:v>
                </c:pt>
                <c:pt idx="96">
                  <c:v>0.43684210526315792</c:v>
                </c:pt>
                <c:pt idx="97">
                  <c:v>0.47894736842105262</c:v>
                </c:pt>
                <c:pt idx="98">
                  <c:v>0.47894736842105262</c:v>
                </c:pt>
                <c:pt idx="99">
                  <c:v>0.47894736842105262</c:v>
                </c:pt>
                <c:pt idx="100">
                  <c:v>0.47894736842105262</c:v>
                </c:pt>
                <c:pt idx="101">
                  <c:v>0.47894736842105262</c:v>
                </c:pt>
                <c:pt idx="102">
                  <c:v>0.47894736842105262</c:v>
                </c:pt>
                <c:pt idx="103">
                  <c:v>0.47894736842105262</c:v>
                </c:pt>
                <c:pt idx="104">
                  <c:v>0.47894736842105262</c:v>
                </c:pt>
                <c:pt idx="105">
                  <c:v>0.47894736842105262</c:v>
                </c:pt>
                <c:pt idx="106">
                  <c:v>0.47894736842105262</c:v>
                </c:pt>
                <c:pt idx="107">
                  <c:v>0.47894736842105262</c:v>
                </c:pt>
                <c:pt idx="108">
                  <c:v>0.47894736842105262</c:v>
                </c:pt>
                <c:pt idx="109">
                  <c:v>0.47894736842105262</c:v>
                </c:pt>
                <c:pt idx="110">
                  <c:v>0.47894736842105262</c:v>
                </c:pt>
                <c:pt idx="111">
                  <c:v>0.52105263157894743</c:v>
                </c:pt>
                <c:pt idx="112">
                  <c:v>0.52105263157894743</c:v>
                </c:pt>
                <c:pt idx="113">
                  <c:v>0.52105263157894743</c:v>
                </c:pt>
                <c:pt idx="114">
                  <c:v>0.52105263157894743</c:v>
                </c:pt>
                <c:pt idx="115">
                  <c:v>0.52105263157894743</c:v>
                </c:pt>
                <c:pt idx="116">
                  <c:v>0.52105263157894743</c:v>
                </c:pt>
                <c:pt idx="117">
                  <c:v>0.52105263157894743</c:v>
                </c:pt>
                <c:pt idx="118">
                  <c:v>0.52105263157894743</c:v>
                </c:pt>
                <c:pt idx="119">
                  <c:v>0.52105263157894743</c:v>
                </c:pt>
                <c:pt idx="120">
                  <c:v>0.52105263157894743</c:v>
                </c:pt>
                <c:pt idx="121">
                  <c:v>0.52105263157894743</c:v>
                </c:pt>
                <c:pt idx="122">
                  <c:v>0.52105263157894743</c:v>
                </c:pt>
                <c:pt idx="123">
                  <c:v>0.52105263157894743</c:v>
                </c:pt>
                <c:pt idx="124">
                  <c:v>0.52105263157894743</c:v>
                </c:pt>
                <c:pt idx="125">
                  <c:v>0.52105263157894743</c:v>
                </c:pt>
                <c:pt idx="126">
                  <c:v>0.56315789473684208</c:v>
                </c:pt>
                <c:pt idx="127">
                  <c:v>0.56315789473684208</c:v>
                </c:pt>
                <c:pt idx="128">
                  <c:v>0.56315789473684208</c:v>
                </c:pt>
                <c:pt idx="129">
                  <c:v>0.56315789473684208</c:v>
                </c:pt>
                <c:pt idx="130">
                  <c:v>0.56315789473684208</c:v>
                </c:pt>
                <c:pt idx="131">
                  <c:v>0.56315789473684208</c:v>
                </c:pt>
                <c:pt idx="132">
                  <c:v>0.56315789473684208</c:v>
                </c:pt>
                <c:pt idx="133">
                  <c:v>0.56315789473684208</c:v>
                </c:pt>
                <c:pt idx="134">
                  <c:v>0.56315789473684208</c:v>
                </c:pt>
                <c:pt idx="135">
                  <c:v>0.56315789473684208</c:v>
                </c:pt>
                <c:pt idx="136">
                  <c:v>0.56315789473684208</c:v>
                </c:pt>
                <c:pt idx="137">
                  <c:v>0.56315789473684208</c:v>
                </c:pt>
                <c:pt idx="138">
                  <c:v>0.56315789473684208</c:v>
                </c:pt>
                <c:pt idx="139">
                  <c:v>0.56315789473684208</c:v>
                </c:pt>
                <c:pt idx="140">
                  <c:v>0.56315789473684208</c:v>
                </c:pt>
                <c:pt idx="141">
                  <c:v>0.60526315789473684</c:v>
                </c:pt>
                <c:pt idx="142">
                  <c:v>0.60526315789473684</c:v>
                </c:pt>
                <c:pt idx="143">
                  <c:v>0.60526315789473684</c:v>
                </c:pt>
                <c:pt idx="144">
                  <c:v>0.60526315789473684</c:v>
                </c:pt>
                <c:pt idx="145">
                  <c:v>0.60526315789473684</c:v>
                </c:pt>
                <c:pt idx="146">
                  <c:v>0.60526315789473684</c:v>
                </c:pt>
                <c:pt idx="147">
                  <c:v>0.60526315789473684</c:v>
                </c:pt>
                <c:pt idx="148">
                  <c:v>0.60526315789473684</c:v>
                </c:pt>
                <c:pt idx="149">
                  <c:v>0.60526315789473684</c:v>
                </c:pt>
                <c:pt idx="150">
                  <c:v>0.60526315789473684</c:v>
                </c:pt>
                <c:pt idx="151">
                  <c:v>0.60526315789473684</c:v>
                </c:pt>
                <c:pt idx="152">
                  <c:v>0.60526315789473684</c:v>
                </c:pt>
                <c:pt idx="153">
                  <c:v>0.60526315789473684</c:v>
                </c:pt>
                <c:pt idx="154">
                  <c:v>0.60526315789473684</c:v>
                </c:pt>
                <c:pt idx="155">
                  <c:v>0.60526315789473684</c:v>
                </c:pt>
                <c:pt idx="156">
                  <c:v>0.64736842105263159</c:v>
                </c:pt>
                <c:pt idx="157">
                  <c:v>0.64736842105263159</c:v>
                </c:pt>
                <c:pt idx="158">
                  <c:v>0.64736842105263159</c:v>
                </c:pt>
                <c:pt idx="159">
                  <c:v>0.64736842105263159</c:v>
                </c:pt>
                <c:pt idx="160">
                  <c:v>0.64736842105263159</c:v>
                </c:pt>
                <c:pt idx="161">
                  <c:v>0.64736842105263159</c:v>
                </c:pt>
                <c:pt idx="162">
                  <c:v>0.64736842105263159</c:v>
                </c:pt>
                <c:pt idx="163">
                  <c:v>0.64736842105263159</c:v>
                </c:pt>
                <c:pt idx="164">
                  <c:v>0.64736842105263159</c:v>
                </c:pt>
                <c:pt idx="165">
                  <c:v>0.64736842105263159</c:v>
                </c:pt>
                <c:pt idx="166">
                  <c:v>0.64736842105263159</c:v>
                </c:pt>
                <c:pt idx="167">
                  <c:v>0.64736842105263159</c:v>
                </c:pt>
                <c:pt idx="168">
                  <c:v>0.64736842105263159</c:v>
                </c:pt>
                <c:pt idx="169">
                  <c:v>0.64736842105263159</c:v>
                </c:pt>
                <c:pt idx="170">
                  <c:v>0.64736842105263159</c:v>
                </c:pt>
                <c:pt idx="171">
                  <c:v>0.68947368421052635</c:v>
                </c:pt>
                <c:pt idx="172">
                  <c:v>0.68947368421052635</c:v>
                </c:pt>
                <c:pt idx="173">
                  <c:v>0.68947368421052635</c:v>
                </c:pt>
                <c:pt idx="174">
                  <c:v>0.68947368421052635</c:v>
                </c:pt>
                <c:pt idx="175">
                  <c:v>0.68947368421052635</c:v>
                </c:pt>
                <c:pt idx="176">
                  <c:v>0.68947368421052635</c:v>
                </c:pt>
                <c:pt idx="177">
                  <c:v>0.68947368421052635</c:v>
                </c:pt>
                <c:pt idx="178">
                  <c:v>0.68947368421052635</c:v>
                </c:pt>
                <c:pt idx="179">
                  <c:v>0.68947368421052635</c:v>
                </c:pt>
                <c:pt idx="180">
                  <c:v>0.68947368421052635</c:v>
                </c:pt>
                <c:pt idx="181">
                  <c:v>0.68947368421052635</c:v>
                </c:pt>
                <c:pt idx="182">
                  <c:v>0.68947368421052635</c:v>
                </c:pt>
                <c:pt idx="183">
                  <c:v>0.68947368421052635</c:v>
                </c:pt>
                <c:pt idx="184">
                  <c:v>0.68947368421052635</c:v>
                </c:pt>
                <c:pt idx="185">
                  <c:v>0.68947368421052635</c:v>
                </c:pt>
                <c:pt idx="186">
                  <c:v>0.73157894736842111</c:v>
                </c:pt>
                <c:pt idx="187">
                  <c:v>0.73157894736842111</c:v>
                </c:pt>
                <c:pt idx="188">
                  <c:v>0.73157894736842111</c:v>
                </c:pt>
                <c:pt idx="189">
                  <c:v>0.73157894736842111</c:v>
                </c:pt>
                <c:pt idx="190">
                  <c:v>0.73157894736842111</c:v>
                </c:pt>
                <c:pt idx="191">
                  <c:v>0.73157894736842111</c:v>
                </c:pt>
                <c:pt idx="192">
                  <c:v>0.73157894736842111</c:v>
                </c:pt>
                <c:pt idx="193">
                  <c:v>0.73157894736842111</c:v>
                </c:pt>
                <c:pt idx="194">
                  <c:v>0.73157894736842111</c:v>
                </c:pt>
                <c:pt idx="195">
                  <c:v>0.73157894736842111</c:v>
                </c:pt>
                <c:pt idx="196">
                  <c:v>0.73157894736842111</c:v>
                </c:pt>
                <c:pt idx="197">
                  <c:v>0.73157894736842111</c:v>
                </c:pt>
                <c:pt idx="198">
                  <c:v>0.73157894736842111</c:v>
                </c:pt>
                <c:pt idx="199">
                  <c:v>0.73157894736842111</c:v>
                </c:pt>
                <c:pt idx="200">
                  <c:v>0.73157894736842111</c:v>
                </c:pt>
                <c:pt idx="201">
                  <c:v>0.77368421052631586</c:v>
                </c:pt>
                <c:pt idx="202">
                  <c:v>0.77368421052631586</c:v>
                </c:pt>
                <c:pt idx="203">
                  <c:v>0.77368421052631586</c:v>
                </c:pt>
                <c:pt idx="204">
                  <c:v>0.77368421052631586</c:v>
                </c:pt>
                <c:pt idx="205">
                  <c:v>0.77368421052631586</c:v>
                </c:pt>
                <c:pt idx="206">
                  <c:v>0.77368421052631586</c:v>
                </c:pt>
                <c:pt idx="207">
                  <c:v>0.77368421052631586</c:v>
                </c:pt>
                <c:pt idx="208">
                  <c:v>0.77368421052631586</c:v>
                </c:pt>
                <c:pt idx="209">
                  <c:v>0.77368421052631586</c:v>
                </c:pt>
                <c:pt idx="210">
                  <c:v>0.77368421052631586</c:v>
                </c:pt>
                <c:pt idx="211">
                  <c:v>0.77368421052631586</c:v>
                </c:pt>
                <c:pt idx="212">
                  <c:v>0.77368421052631586</c:v>
                </c:pt>
                <c:pt idx="213">
                  <c:v>0.77368421052631586</c:v>
                </c:pt>
                <c:pt idx="214">
                  <c:v>0.77368421052631586</c:v>
                </c:pt>
                <c:pt idx="215">
                  <c:v>0.77368421052631586</c:v>
                </c:pt>
                <c:pt idx="216">
                  <c:v>0.81578947368421051</c:v>
                </c:pt>
                <c:pt idx="217">
                  <c:v>0.81578947368421051</c:v>
                </c:pt>
                <c:pt idx="218">
                  <c:v>0.81578947368421051</c:v>
                </c:pt>
                <c:pt idx="219">
                  <c:v>0.81578947368421051</c:v>
                </c:pt>
                <c:pt idx="220">
                  <c:v>0.81578947368421051</c:v>
                </c:pt>
                <c:pt idx="221">
                  <c:v>0.81578947368421051</c:v>
                </c:pt>
                <c:pt idx="222">
                  <c:v>0.81578947368421051</c:v>
                </c:pt>
                <c:pt idx="223">
                  <c:v>0.81578947368421051</c:v>
                </c:pt>
                <c:pt idx="224">
                  <c:v>0.81578947368421051</c:v>
                </c:pt>
                <c:pt idx="225">
                  <c:v>0.81578947368421051</c:v>
                </c:pt>
                <c:pt idx="226">
                  <c:v>0.81578947368421051</c:v>
                </c:pt>
                <c:pt idx="227">
                  <c:v>0.81578947368421051</c:v>
                </c:pt>
                <c:pt idx="228">
                  <c:v>0.81578947368421051</c:v>
                </c:pt>
                <c:pt idx="229">
                  <c:v>0.81578947368421051</c:v>
                </c:pt>
                <c:pt idx="230">
                  <c:v>0.81578947368421051</c:v>
                </c:pt>
                <c:pt idx="231">
                  <c:v>0.85789473684210527</c:v>
                </c:pt>
                <c:pt idx="232">
                  <c:v>0.85789473684210527</c:v>
                </c:pt>
                <c:pt idx="233">
                  <c:v>0.85789473684210527</c:v>
                </c:pt>
                <c:pt idx="234">
                  <c:v>0.85789473684210527</c:v>
                </c:pt>
                <c:pt idx="235">
                  <c:v>0.85789473684210527</c:v>
                </c:pt>
                <c:pt idx="236">
                  <c:v>0.85789473684210527</c:v>
                </c:pt>
                <c:pt idx="237">
                  <c:v>0.85789473684210527</c:v>
                </c:pt>
                <c:pt idx="238">
                  <c:v>0.85789473684210527</c:v>
                </c:pt>
                <c:pt idx="239">
                  <c:v>0.85789473684210527</c:v>
                </c:pt>
                <c:pt idx="240">
                  <c:v>0.85789473684210527</c:v>
                </c:pt>
                <c:pt idx="241">
                  <c:v>0.85789473684210527</c:v>
                </c:pt>
                <c:pt idx="242">
                  <c:v>0.85789473684210527</c:v>
                </c:pt>
                <c:pt idx="243">
                  <c:v>0.85789473684210527</c:v>
                </c:pt>
                <c:pt idx="244">
                  <c:v>0.85789473684210527</c:v>
                </c:pt>
                <c:pt idx="245">
                  <c:v>0.85789473684210527</c:v>
                </c:pt>
                <c:pt idx="246">
                  <c:v>0.9</c:v>
                </c:pt>
                <c:pt idx="247">
                  <c:v>0.9</c:v>
                </c:pt>
                <c:pt idx="248">
                  <c:v>0.9</c:v>
                </c:pt>
                <c:pt idx="249">
                  <c:v>0.9</c:v>
                </c:pt>
                <c:pt idx="250">
                  <c:v>0.9</c:v>
                </c:pt>
                <c:pt idx="251">
                  <c:v>0.9</c:v>
                </c:pt>
                <c:pt idx="252">
                  <c:v>0.9</c:v>
                </c:pt>
                <c:pt idx="253">
                  <c:v>0.9</c:v>
                </c:pt>
                <c:pt idx="254">
                  <c:v>0.9</c:v>
                </c:pt>
                <c:pt idx="255">
                  <c:v>0.9</c:v>
                </c:pt>
                <c:pt idx="256">
                  <c:v>0.9</c:v>
                </c:pt>
                <c:pt idx="257">
                  <c:v>0.9</c:v>
                </c:pt>
                <c:pt idx="258">
                  <c:v>0.9</c:v>
                </c:pt>
                <c:pt idx="259">
                  <c:v>0.9</c:v>
                </c:pt>
                <c:pt idx="260">
                  <c:v>0.9</c:v>
                </c:pt>
              </c:numCache>
            </c:numRef>
          </c:xVal>
          <c:yVal>
            <c:numRef>
              <c:f>'Two Way Strat. for Q5 '!$E$41:$E$301</c:f>
              <c:numCache>
                <c:formatCode>General</c:formatCode>
                <c:ptCount val="261"/>
                <c:pt idx="0">
                  <c:v>1</c:v>
                </c:pt>
                <c:pt idx="1">
                  <c:v>1.1578947368421053</c:v>
                </c:pt>
                <c:pt idx="2">
                  <c:v>1.3157894736842106</c:v>
                </c:pt>
                <c:pt idx="3">
                  <c:v>1.4736842105263157</c:v>
                </c:pt>
                <c:pt idx="4">
                  <c:v>1.631578947368421</c:v>
                </c:pt>
                <c:pt idx="5">
                  <c:v>1.7894736842105263</c:v>
                </c:pt>
                <c:pt idx="6">
                  <c:v>1.9473684210526316</c:v>
                </c:pt>
                <c:pt idx="7">
                  <c:v>2.1052631578947367</c:v>
                </c:pt>
                <c:pt idx="8">
                  <c:v>1</c:v>
                </c:pt>
                <c:pt idx="9">
                  <c:v>1.1578947368421053</c:v>
                </c:pt>
                <c:pt idx="10">
                  <c:v>1.3157894736842106</c:v>
                </c:pt>
                <c:pt idx="11">
                  <c:v>1.4736842105263157</c:v>
                </c:pt>
                <c:pt idx="12">
                  <c:v>1.631578947368421</c:v>
                </c:pt>
                <c:pt idx="13">
                  <c:v>1.7894736842105263</c:v>
                </c:pt>
                <c:pt idx="14">
                  <c:v>1.9473684210526316</c:v>
                </c:pt>
                <c:pt idx="15">
                  <c:v>2.1052631578947367</c:v>
                </c:pt>
                <c:pt idx="16">
                  <c:v>2.263157894736842</c:v>
                </c:pt>
                <c:pt idx="17">
                  <c:v>2.4210526315789473</c:v>
                </c:pt>
                <c:pt idx="18">
                  <c:v>2.5789473684210527</c:v>
                </c:pt>
                <c:pt idx="19">
                  <c:v>1</c:v>
                </c:pt>
                <c:pt idx="20">
                  <c:v>1.1578947368421053</c:v>
                </c:pt>
                <c:pt idx="21">
                  <c:v>1.3157894736842106</c:v>
                </c:pt>
                <c:pt idx="22">
                  <c:v>1.4736842105263157</c:v>
                </c:pt>
                <c:pt idx="23">
                  <c:v>1.631578947368421</c:v>
                </c:pt>
                <c:pt idx="24">
                  <c:v>1.7894736842105263</c:v>
                </c:pt>
                <c:pt idx="25">
                  <c:v>1.9473684210526316</c:v>
                </c:pt>
                <c:pt idx="26">
                  <c:v>2.1052631578947367</c:v>
                </c:pt>
                <c:pt idx="27">
                  <c:v>2.263157894736842</c:v>
                </c:pt>
                <c:pt idx="28">
                  <c:v>2.4210526315789473</c:v>
                </c:pt>
                <c:pt idx="29">
                  <c:v>2.5789473684210527</c:v>
                </c:pt>
                <c:pt idx="30">
                  <c:v>2.736842105263158</c:v>
                </c:pt>
                <c:pt idx="31">
                  <c:v>1</c:v>
                </c:pt>
                <c:pt idx="32">
                  <c:v>1.1578947368421053</c:v>
                </c:pt>
                <c:pt idx="33">
                  <c:v>1.3157894736842106</c:v>
                </c:pt>
                <c:pt idx="34">
                  <c:v>1.4736842105263157</c:v>
                </c:pt>
                <c:pt idx="35">
                  <c:v>1.631578947368421</c:v>
                </c:pt>
                <c:pt idx="36">
                  <c:v>1.7894736842105263</c:v>
                </c:pt>
                <c:pt idx="37">
                  <c:v>1.9473684210526316</c:v>
                </c:pt>
                <c:pt idx="38">
                  <c:v>2.1052631578947367</c:v>
                </c:pt>
                <c:pt idx="39">
                  <c:v>2.263157894736842</c:v>
                </c:pt>
                <c:pt idx="40">
                  <c:v>2.4210526315789473</c:v>
                </c:pt>
                <c:pt idx="41">
                  <c:v>2.5789473684210527</c:v>
                </c:pt>
                <c:pt idx="42">
                  <c:v>2.736842105263158</c:v>
                </c:pt>
                <c:pt idx="43">
                  <c:v>1</c:v>
                </c:pt>
                <c:pt idx="44">
                  <c:v>1.1578947368421053</c:v>
                </c:pt>
                <c:pt idx="45">
                  <c:v>1.3157894736842106</c:v>
                </c:pt>
                <c:pt idx="46">
                  <c:v>1.4736842105263157</c:v>
                </c:pt>
                <c:pt idx="47">
                  <c:v>1.631578947368421</c:v>
                </c:pt>
                <c:pt idx="48">
                  <c:v>1.7894736842105263</c:v>
                </c:pt>
                <c:pt idx="49">
                  <c:v>1.9473684210526316</c:v>
                </c:pt>
                <c:pt idx="50">
                  <c:v>2.1052631578947367</c:v>
                </c:pt>
                <c:pt idx="51">
                  <c:v>2.263157894736842</c:v>
                </c:pt>
                <c:pt idx="52">
                  <c:v>2.4210526315789473</c:v>
                </c:pt>
                <c:pt idx="53">
                  <c:v>2.5789473684210527</c:v>
                </c:pt>
                <c:pt idx="54">
                  <c:v>2.736842105263158</c:v>
                </c:pt>
                <c:pt idx="55">
                  <c:v>2.8947368421052633</c:v>
                </c:pt>
                <c:pt idx="56">
                  <c:v>1</c:v>
                </c:pt>
                <c:pt idx="57">
                  <c:v>1.1578947368421053</c:v>
                </c:pt>
                <c:pt idx="58">
                  <c:v>1.3157894736842106</c:v>
                </c:pt>
                <c:pt idx="59">
                  <c:v>1.4736842105263157</c:v>
                </c:pt>
                <c:pt idx="60">
                  <c:v>1.631578947368421</c:v>
                </c:pt>
                <c:pt idx="61">
                  <c:v>1.7894736842105263</c:v>
                </c:pt>
                <c:pt idx="62">
                  <c:v>1.9473684210526316</c:v>
                </c:pt>
                <c:pt idx="63">
                  <c:v>2.1052631578947367</c:v>
                </c:pt>
                <c:pt idx="64">
                  <c:v>2.263157894736842</c:v>
                </c:pt>
                <c:pt idx="65">
                  <c:v>2.4210526315789473</c:v>
                </c:pt>
                <c:pt idx="66">
                  <c:v>2.5789473684210527</c:v>
                </c:pt>
                <c:pt idx="67">
                  <c:v>2.736842105263158</c:v>
                </c:pt>
                <c:pt idx="68">
                  <c:v>2.8947368421052633</c:v>
                </c:pt>
                <c:pt idx="69">
                  <c:v>1</c:v>
                </c:pt>
                <c:pt idx="70">
                  <c:v>1.1578947368421053</c:v>
                </c:pt>
                <c:pt idx="71">
                  <c:v>1.3157894736842106</c:v>
                </c:pt>
                <c:pt idx="72">
                  <c:v>1.4736842105263157</c:v>
                </c:pt>
                <c:pt idx="73">
                  <c:v>1.631578947368421</c:v>
                </c:pt>
                <c:pt idx="74">
                  <c:v>1.7894736842105263</c:v>
                </c:pt>
                <c:pt idx="75">
                  <c:v>1.9473684210526316</c:v>
                </c:pt>
                <c:pt idx="76">
                  <c:v>2.1052631578947367</c:v>
                </c:pt>
                <c:pt idx="77">
                  <c:v>2.263157894736842</c:v>
                </c:pt>
                <c:pt idx="78">
                  <c:v>2.4210526315789473</c:v>
                </c:pt>
                <c:pt idx="79">
                  <c:v>2.5789473684210527</c:v>
                </c:pt>
                <c:pt idx="80">
                  <c:v>2.736842105263158</c:v>
                </c:pt>
                <c:pt idx="81">
                  <c:v>2.8947368421052633</c:v>
                </c:pt>
                <c:pt idx="82">
                  <c:v>3.0526315789473686</c:v>
                </c:pt>
                <c:pt idx="83">
                  <c:v>1</c:v>
                </c:pt>
                <c:pt idx="84">
                  <c:v>1.1578947368421053</c:v>
                </c:pt>
                <c:pt idx="85">
                  <c:v>1.3157894736842106</c:v>
                </c:pt>
                <c:pt idx="86">
                  <c:v>1.4736842105263157</c:v>
                </c:pt>
                <c:pt idx="87">
                  <c:v>1.631578947368421</c:v>
                </c:pt>
                <c:pt idx="88">
                  <c:v>1.7894736842105263</c:v>
                </c:pt>
                <c:pt idx="89">
                  <c:v>1.9473684210526316</c:v>
                </c:pt>
                <c:pt idx="90">
                  <c:v>2.1052631578947367</c:v>
                </c:pt>
                <c:pt idx="91">
                  <c:v>2.263157894736842</c:v>
                </c:pt>
                <c:pt idx="92">
                  <c:v>2.4210526315789473</c:v>
                </c:pt>
                <c:pt idx="93">
                  <c:v>2.5789473684210527</c:v>
                </c:pt>
                <c:pt idx="94">
                  <c:v>2.736842105263158</c:v>
                </c:pt>
                <c:pt idx="95">
                  <c:v>2.8947368421052633</c:v>
                </c:pt>
                <c:pt idx="96">
                  <c:v>3.0526315789473686</c:v>
                </c:pt>
                <c:pt idx="97">
                  <c:v>1</c:v>
                </c:pt>
                <c:pt idx="98">
                  <c:v>1.1578947368421053</c:v>
                </c:pt>
                <c:pt idx="99">
                  <c:v>1.3157894736842106</c:v>
                </c:pt>
                <c:pt idx="100">
                  <c:v>1.4736842105263157</c:v>
                </c:pt>
                <c:pt idx="101">
                  <c:v>1.631578947368421</c:v>
                </c:pt>
                <c:pt idx="102">
                  <c:v>1.7894736842105263</c:v>
                </c:pt>
                <c:pt idx="103">
                  <c:v>1.9473684210526316</c:v>
                </c:pt>
                <c:pt idx="104">
                  <c:v>2.1052631578947367</c:v>
                </c:pt>
                <c:pt idx="105">
                  <c:v>2.263157894736842</c:v>
                </c:pt>
                <c:pt idx="106">
                  <c:v>2.4210526315789473</c:v>
                </c:pt>
                <c:pt idx="107">
                  <c:v>2.5789473684210527</c:v>
                </c:pt>
                <c:pt idx="108">
                  <c:v>2.736842105263158</c:v>
                </c:pt>
                <c:pt idx="109">
                  <c:v>2.8947368421052633</c:v>
                </c:pt>
                <c:pt idx="110">
                  <c:v>3.0526315789473686</c:v>
                </c:pt>
                <c:pt idx="111">
                  <c:v>1</c:v>
                </c:pt>
                <c:pt idx="112">
                  <c:v>1.1578947368421053</c:v>
                </c:pt>
                <c:pt idx="113">
                  <c:v>1.3157894736842106</c:v>
                </c:pt>
                <c:pt idx="114">
                  <c:v>1.4736842105263157</c:v>
                </c:pt>
                <c:pt idx="115">
                  <c:v>1.631578947368421</c:v>
                </c:pt>
                <c:pt idx="116">
                  <c:v>1.7894736842105263</c:v>
                </c:pt>
                <c:pt idx="117">
                  <c:v>1.9473684210526316</c:v>
                </c:pt>
                <c:pt idx="118">
                  <c:v>2.1052631578947367</c:v>
                </c:pt>
                <c:pt idx="119">
                  <c:v>2.263157894736842</c:v>
                </c:pt>
                <c:pt idx="120">
                  <c:v>2.4210526315789473</c:v>
                </c:pt>
                <c:pt idx="121">
                  <c:v>2.5789473684210527</c:v>
                </c:pt>
                <c:pt idx="122">
                  <c:v>2.736842105263158</c:v>
                </c:pt>
                <c:pt idx="123">
                  <c:v>2.8947368421052633</c:v>
                </c:pt>
                <c:pt idx="124">
                  <c:v>3.0526315789473686</c:v>
                </c:pt>
                <c:pt idx="125">
                  <c:v>3.2105263157894739</c:v>
                </c:pt>
                <c:pt idx="126">
                  <c:v>1</c:v>
                </c:pt>
                <c:pt idx="127">
                  <c:v>1.1578947368421053</c:v>
                </c:pt>
                <c:pt idx="128">
                  <c:v>1.3157894736842106</c:v>
                </c:pt>
                <c:pt idx="129">
                  <c:v>1.4736842105263157</c:v>
                </c:pt>
                <c:pt idx="130">
                  <c:v>1.631578947368421</c:v>
                </c:pt>
                <c:pt idx="131">
                  <c:v>1.7894736842105263</c:v>
                </c:pt>
                <c:pt idx="132">
                  <c:v>1.9473684210526316</c:v>
                </c:pt>
                <c:pt idx="133">
                  <c:v>2.1052631578947367</c:v>
                </c:pt>
                <c:pt idx="134">
                  <c:v>2.263157894736842</c:v>
                </c:pt>
                <c:pt idx="135">
                  <c:v>2.4210526315789473</c:v>
                </c:pt>
                <c:pt idx="136">
                  <c:v>2.5789473684210527</c:v>
                </c:pt>
                <c:pt idx="137">
                  <c:v>2.736842105263158</c:v>
                </c:pt>
                <c:pt idx="138">
                  <c:v>2.8947368421052633</c:v>
                </c:pt>
                <c:pt idx="139">
                  <c:v>3.0526315789473686</c:v>
                </c:pt>
                <c:pt idx="140">
                  <c:v>3.2105263157894739</c:v>
                </c:pt>
                <c:pt idx="141">
                  <c:v>1</c:v>
                </c:pt>
                <c:pt idx="142">
                  <c:v>1.1578947368421053</c:v>
                </c:pt>
                <c:pt idx="143">
                  <c:v>1.3157894736842106</c:v>
                </c:pt>
                <c:pt idx="144">
                  <c:v>1.4736842105263157</c:v>
                </c:pt>
                <c:pt idx="145">
                  <c:v>1.631578947368421</c:v>
                </c:pt>
                <c:pt idx="146">
                  <c:v>1.7894736842105263</c:v>
                </c:pt>
                <c:pt idx="147">
                  <c:v>1.9473684210526316</c:v>
                </c:pt>
                <c:pt idx="148">
                  <c:v>2.1052631578947367</c:v>
                </c:pt>
                <c:pt idx="149">
                  <c:v>2.263157894736842</c:v>
                </c:pt>
                <c:pt idx="150">
                  <c:v>2.4210526315789473</c:v>
                </c:pt>
                <c:pt idx="151">
                  <c:v>2.5789473684210527</c:v>
                </c:pt>
                <c:pt idx="152">
                  <c:v>2.736842105263158</c:v>
                </c:pt>
                <c:pt idx="153">
                  <c:v>2.8947368421052633</c:v>
                </c:pt>
                <c:pt idx="154">
                  <c:v>3.0526315789473686</c:v>
                </c:pt>
                <c:pt idx="155">
                  <c:v>3.2105263157894739</c:v>
                </c:pt>
                <c:pt idx="156">
                  <c:v>1</c:v>
                </c:pt>
                <c:pt idx="157">
                  <c:v>1.1578947368421053</c:v>
                </c:pt>
                <c:pt idx="158">
                  <c:v>1.3157894736842106</c:v>
                </c:pt>
                <c:pt idx="159">
                  <c:v>1.4736842105263157</c:v>
                </c:pt>
                <c:pt idx="160">
                  <c:v>1.631578947368421</c:v>
                </c:pt>
                <c:pt idx="161">
                  <c:v>1.7894736842105263</c:v>
                </c:pt>
                <c:pt idx="162">
                  <c:v>1.9473684210526316</c:v>
                </c:pt>
                <c:pt idx="163">
                  <c:v>2.1052631578947367</c:v>
                </c:pt>
                <c:pt idx="164">
                  <c:v>2.263157894736842</c:v>
                </c:pt>
                <c:pt idx="165">
                  <c:v>2.4210526315789473</c:v>
                </c:pt>
                <c:pt idx="166">
                  <c:v>2.5789473684210527</c:v>
                </c:pt>
                <c:pt idx="167">
                  <c:v>2.736842105263158</c:v>
                </c:pt>
                <c:pt idx="168">
                  <c:v>2.8947368421052633</c:v>
                </c:pt>
                <c:pt idx="169">
                  <c:v>3.0526315789473686</c:v>
                </c:pt>
                <c:pt idx="170">
                  <c:v>3.2105263157894739</c:v>
                </c:pt>
                <c:pt idx="171">
                  <c:v>1</c:v>
                </c:pt>
                <c:pt idx="172">
                  <c:v>1.1578947368421053</c:v>
                </c:pt>
                <c:pt idx="173">
                  <c:v>1.3157894736842106</c:v>
                </c:pt>
                <c:pt idx="174">
                  <c:v>1.4736842105263157</c:v>
                </c:pt>
                <c:pt idx="175">
                  <c:v>1.631578947368421</c:v>
                </c:pt>
                <c:pt idx="176">
                  <c:v>1.7894736842105263</c:v>
                </c:pt>
                <c:pt idx="177">
                  <c:v>1.9473684210526316</c:v>
                </c:pt>
                <c:pt idx="178">
                  <c:v>2.1052631578947367</c:v>
                </c:pt>
                <c:pt idx="179">
                  <c:v>2.263157894736842</c:v>
                </c:pt>
                <c:pt idx="180">
                  <c:v>2.4210526315789473</c:v>
                </c:pt>
                <c:pt idx="181">
                  <c:v>2.5789473684210527</c:v>
                </c:pt>
                <c:pt idx="182">
                  <c:v>2.736842105263158</c:v>
                </c:pt>
                <c:pt idx="183">
                  <c:v>2.8947368421052633</c:v>
                </c:pt>
                <c:pt idx="184">
                  <c:v>3.0526315789473686</c:v>
                </c:pt>
                <c:pt idx="185">
                  <c:v>3.2105263157894739</c:v>
                </c:pt>
                <c:pt idx="186">
                  <c:v>1</c:v>
                </c:pt>
                <c:pt idx="187">
                  <c:v>1.1578947368421053</c:v>
                </c:pt>
                <c:pt idx="188">
                  <c:v>1.3157894736842106</c:v>
                </c:pt>
                <c:pt idx="189">
                  <c:v>1.4736842105263157</c:v>
                </c:pt>
                <c:pt idx="190">
                  <c:v>1.631578947368421</c:v>
                </c:pt>
                <c:pt idx="191">
                  <c:v>1.7894736842105263</c:v>
                </c:pt>
                <c:pt idx="192">
                  <c:v>1.9473684210526316</c:v>
                </c:pt>
                <c:pt idx="193">
                  <c:v>2.1052631578947367</c:v>
                </c:pt>
                <c:pt idx="194">
                  <c:v>2.263157894736842</c:v>
                </c:pt>
                <c:pt idx="195">
                  <c:v>2.4210526315789473</c:v>
                </c:pt>
                <c:pt idx="196">
                  <c:v>2.5789473684210527</c:v>
                </c:pt>
                <c:pt idx="197">
                  <c:v>2.736842105263158</c:v>
                </c:pt>
                <c:pt idx="198">
                  <c:v>2.8947368421052633</c:v>
                </c:pt>
                <c:pt idx="199">
                  <c:v>3.0526315789473686</c:v>
                </c:pt>
                <c:pt idx="200">
                  <c:v>3.2105263157894739</c:v>
                </c:pt>
                <c:pt idx="201">
                  <c:v>1</c:v>
                </c:pt>
                <c:pt idx="202">
                  <c:v>1.1578947368421053</c:v>
                </c:pt>
                <c:pt idx="203">
                  <c:v>1.3157894736842106</c:v>
                </c:pt>
                <c:pt idx="204">
                  <c:v>1.4736842105263157</c:v>
                </c:pt>
                <c:pt idx="205">
                  <c:v>1.631578947368421</c:v>
                </c:pt>
                <c:pt idx="206">
                  <c:v>1.7894736842105263</c:v>
                </c:pt>
                <c:pt idx="207">
                  <c:v>1.9473684210526316</c:v>
                </c:pt>
                <c:pt idx="208">
                  <c:v>2.1052631578947367</c:v>
                </c:pt>
                <c:pt idx="209">
                  <c:v>2.263157894736842</c:v>
                </c:pt>
                <c:pt idx="210">
                  <c:v>2.4210526315789473</c:v>
                </c:pt>
                <c:pt idx="211">
                  <c:v>2.5789473684210527</c:v>
                </c:pt>
                <c:pt idx="212">
                  <c:v>2.736842105263158</c:v>
                </c:pt>
                <c:pt idx="213">
                  <c:v>2.8947368421052633</c:v>
                </c:pt>
                <c:pt idx="214">
                  <c:v>3.0526315789473686</c:v>
                </c:pt>
                <c:pt idx="215">
                  <c:v>3.2105263157894739</c:v>
                </c:pt>
                <c:pt idx="216">
                  <c:v>1</c:v>
                </c:pt>
                <c:pt idx="217">
                  <c:v>1.1578947368421053</c:v>
                </c:pt>
                <c:pt idx="218">
                  <c:v>1.3157894736842106</c:v>
                </c:pt>
                <c:pt idx="219">
                  <c:v>1.4736842105263157</c:v>
                </c:pt>
                <c:pt idx="220">
                  <c:v>1.631578947368421</c:v>
                </c:pt>
                <c:pt idx="221">
                  <c:v>1.7894736842105263</c:v>
                </c:pt>
                <c:pt idx="222">
                  <c:v>1.9473684210526316</c:v>
                </c:pt>
                <c:pt idx="223">
                  <c:v>2.1052631578947367</c:v>
                </c:pt>
                <c:pt idx="224">
                  <c:v>2.263157894736842</c:v>
                </c:pt>
                <c:pt idx="225">
                  <c:v>2.4210526315789473</c:v>
                </c:pt>
                <c:pt idx="226">
                  <c:v>2.5789473684210527</c:v>
                </c:pt>
                <c:pt idx="227">
                  <c:v>2.736842105263158</c:v>
                </c:pt>
                <c:pt idx="228">
                  <c:v>2.8947368421052633</c:v>
                </c:pt>
                <c:pt idx="229">
                  <c:v>3.0526315789473686</c:v>
                </c:pt>
                <c:pt idx="230">
                  <c:v>3.2105263157894739</c:v>
                </c:pt>
                <c:pt idx="231">
                  <c:v>1</c:v>
                </c:pt>
                <c:pt idx="232">
                  <c:v>1.1578947368421053</c:v>
                </c:pt>
                <c:pt idx="233">
                  <c:v>1.3157894736842106</c:v>
                </c:pt>
                <c:pt idx="234">
                  <c:v>1.4736842105263157</c:v>
                </c:pt>
                <c:pt idx="235">
                  <c:v>1.631578947368421</c:v>
                </c:pt>
                <c:pt idx="236">
                  <c:v>1.7894736842105263</c:v>
                </c:pt>
                <c:pt idx="237">
                  <c:v>1.9473684210526316</c:v>
                </c:pt>
                <c:pt idx="238">
                  <c:v>2.1052631578947367</c:v>
                </c:pt>
                <c:pt idx="239">
                  <c:v>2.263157894736842</c:v>
                </c:pt>
                <c:pt idx="240">
                  <c:v>2.4210526315789473</c:v>
                </c:pt>
                <c:pt idx="241">
                  <c:v>2.5789473684210527</c:v>
                </c:pt>
                <c:pt idx="242">
                  <c:v>2.736842105263158</c:v>
                </c:pt>
                <c:pt idx="243">
                  <c:v>2.8947368421052633</c:v>
                </c:pt>
                <c:pt idx="244">
                  <c:v>3.0526315789473686</c:v>
                </c:pt>
                <c:pt idx="245">
                  <c:v>3.2105263157894739</c:v>
                </c:pt>
                <c:pt idx="246">
                  <c:v>1</c:v>
                </c:pt>
                <c:pt idx="247">
                  <c:v>1.1578947368421053</c:v>
                </c:pt>
                <c:pt idx="248">
                  <c:v>1.3157894736842106</c:v>
                </c:pt>
                <c:pt idx="249">
                  <c:v>1.4736842105263157</c:v>
                </c:pt>
                <c:pt idx="250">
                  <c:v>1.631578947368421</c:v>
                </c:pt>
                <c:pt idx="251">
                  <c:v>1.7894736842105263</c:v>
                </c:pt>
                <c:pt idx="252">
                  <c:v>1.9473684210526316</c:v>
                </c:pt>
                <c:pt idx="253">
                  <c:v>2.1052631578947367</c:v>
                </c:pt>
                <c:pt idx="254">
                  <c:v>2.263157894736842</c:v>
                </c:pt>
                <c:pt idx="255">
                  <c:v>2.4210526315789473</c:v>
                </c:pt>
                <c:pt idx="256">
                  <c:v>2.5789473684210527</c:v>
                </c:pt>
                <c:pt idx="257">
                  <c:v>2.736842105263158</c:v>
                </c:pt>
                <c:pt idx="258">
                  <c:v>2.8947368421052633</c:v>
                </c:pt>
                <c:pt idx="259">
                  <c:v>3.0526315789473686</c:v>
                </c:pt>
                <c:pt idx="260">
                  <c:v>3.2105263157894739</c:v>
                </c:pt>
              </c:numCache>
            </c:numRef>
          </c:yVal>
          <c:smooth val="0"/>
          <c:extLst>
            <c:ext xmlns:c16="http://schemas.microsoft.com/office/drawing/2014/chart" uri="{C3380CC4-5D6E-409C-BE32-E72D297353CC}">
              <c16:uniqueId val="{00000001-E848-4CA6-A401-FBF440C5401F}"/>
            </c:ext>
          </c:extLst>
        </c:ser>
        <c:ser>
          <c:idx val="2"/>
          <c:order val="2"/>
          <c:tx>
            <c:v>Request Office Buidling Permit</c:v>
          </c:tx>
          <c:spPr>
            <a:ln w="19050">
              <a:noFill/>
            </a:ln>
          </c:spPr>
          <c:marker>
            <c:symbol val="square"/>
            <c:size val="5"/>
            <c:spPr>
              <a:solidFill>
                <a:srgbClr val="339966"/>
              </a:solidFill>
              <a:ln>
                <a:solidFill>
                  <a:srgbClr val="339966"/>
                </a:solidFill>
                <a:prstDash val="solid"/>
              </a:ln>
            </c:spPr>
          </c:marker>
          <c:xVal>
            <c:numRef>
              <c:f>'Two Way Strat. for Q5 '!$F$41:$F$301</c:f>
              <c:numCache>
                <c:formatCode>General</c:formatCode>
                <c:ptCount val="261"/>
                <c:pt idx="0">
                  <c:v>0.1</c:v>
                </c:pt>
                <c:pt idx="1">
                  <c:v>0.1</c:v>
                </c:pt>
                <c:pt idx="2">
                  <c:v>0.1</c:v>
                </c:pt>
                <c:pt idx="3">
                  <c:v>0.1</c:v>
                </c:pt>
                <c:pt idx="4">
                  <c:v>0.1</c:v>
                </c:pt>
                <c:pt idx="5">
                  <c:v>0.1</c:v>
                </c:pt>
                <c:pt idx="6">
                  <c:v>0.1</c:v>
                </c:pt>
                <c:pt idx="7">
                  <c:v>0.1</c:v>
                </c:pt>
                <c:pt idx="8">
                  <c:v>0.1</c:v>
                </c:pt>
                <c:pt idx="9">
                  <c:v>0.14210526315789473</c:v>
                </c:pt>
              </c:numCache>
            </c:numRef>
          </c:xVal>
          <c:yVal>
            <c:numRef>
              <c:f>'Two Way Strat. for Q5 '!$G$41:$G$301</c:f>
              <c:numCache>
                <c:formatCode>General</c:formatCode>
                <c:ptCount val="261"/>
                <c:pt idx="0">
                  <c:v>1</c:v>
                </c:pt>
                <c:pt idx="1">
                  <c:v>1.1578947368421053</c:v>
                </c:pt>
                <c:pt idx="2">
                  <c:v>1.3157894736842106</c:v>
                </c:pt>
                <c:pt idx="3">
                  <c:v>1.4736842105263157</c:v>
                </c:pt>
                <c:pt idx="4">
                  <c:v>1.631578947368421</c:v>
                </c:pt>
                <c:pt idx="5">
                  <c:v>1.7894736842105263</c:v>
                </c:pt>
                <c:pt idx="6">
                  <c:v>1.9473684210526316</c:v>
                </c:pt>
                <c:pt idx="7">
                  <c:v>2.1052631578947367</c:v>
                </c:pt>
                <c:pt idx="8">
                  <c:v>2.263157894736842</c:v>
                </c:pt>
                <c:pt idx="9">
                  <c:v>2.263157894736842</c:v>
                </c:pt>
              </c:numCache>
            </c:numRef>
          </c:yVal>
          <c:smooth val="0"/>
          <c:extLst>
            <c:ext xmlns:c16="http://schemas.microsoft.com/office/drawing/2014/chart" uri="{C3380CC4-5D6E-409C-BE32-E72D297353CC}">
              <c16:uniqueId val="{00000002-E848-4CA6-A401-FBF440C5401F}"/>
            </c:ext>
          </c:extLst>
        </c:ser>
        <c:dLbls>
          <c:showLegendKey val="0"/>
          <c:showVal val="0"/>
          <c:showCatName val="0"/>
          <c:showSerName val="0"/>
          <c:showPercent val="0"/>
          <c:showBubbleSize val="0"/>
        </c:dLbls>
        <c:axId val="618459848"/>
        <c:axId val="618461816"/>
      </c:scatterChart>
      <c:valAx>
        <c:axId val="618459848"/>
        <c:scaling>
          <c:orientation val="minMax"/>
          <c:max val="0.9"/>
          <c:min val="0.1"/>
        </c:scaling>
        <c:delete val="0"/>
        <c:axPos val="b"/>
        <c:title>
          <c:tx>
            <c:rich>
              <a:bodyPr/>
              <a:lstStyle/>
              <a:p>
                <a:pPr>
                  <a:defRPr sz="800" b="0"/>
                </a:pPr>
                <a:r>
                  <a:rPr lang="en-US"/>
                  <a:t>Probability of Approval Hotel Permit (B62)</a:t>
                </a:r>
              </a:p>
            </c:rich>
          </c:tx>
          <c:layout>
            <c:manualLayout>
              <c:xMode val="edge"/>
              <c:yMode val="edge"/>
              <c:x val="0.19250680697623077"/>
              <c:y val="0.94530485760626293"/>
            </c:manualLayout>
          </c:layout>
          <c:overlay val="0"/>
        </c:title>
        <c:numFmt formatCode="General" sourceLinked="0"/>
        <c:majorTickMark val="out"/>
        <c:minorTickMark val="none"/>
        <c:tickLblPos val="nextTo"/>
        <c:txPr>
          <a:bodyPr rot="-5400000" vert="horz"/>
          <a:lstStyle/>
          <a:p>
            <a:pPr>
              <a:defRPr sz="800" b="0"/>
            </a:pPr>
            <a:endParaRPr lang="en-US"/>
          </a:p>
        </c:txPr>
        <c:crossAx val="618461816"/>
        <c:crossesAt val="-1.0000000000000001E+300"/>
        <c:crossBetween val="midCat"/>
        <c:majorUnit val="0.1"/>
      </c:valAx>
      <c:valAx>
        <c:axId val="618461816"/>
        <c:scaling>
          <c:orientation val="minMax"/>
          <c:max val="4"/>
          <c:min val="1"/>
        </c:scaling>
        <c:delete val="0"/>
        <c:axPos val="l"/>
        <c:title>
          <c:tx>
            <c:rich>
              <a:bodyPr/>
              <a:lstStyle/>
              <a:p>
                <a:pPr>
                  <a:defRPr sz="800" b="0"/>
                </a:pPr>
                <a:r>
                  <a:rPr lang="en-US"/>
                  <a:t>Money Earned from Selling Property (F61)</a:t>
                </a:r>
              </a:p>
            </c:rich>
          </c:tx>
          <c:layout/>
          <c:overlay val="0"/>
        </c:title>
        <c:numFmt formatCode="General" sourceLinked="0"/>
        <c:majorTickMark val="out"/>
        <c:minorTickMark val="none"/>
        <c:tickLblPos val="nextTo"/>
        <c:txPr>
          <a:bodyPr/>
          <a:lstStyle/>
          <a:p>
            <a:pPr>
              <a:defRPr sz="800" b="0"/>
            </a:pPr>
            <a:endParaRPr lang="en-US"/>
          </a:p>
        </c:txPr>
        <c:crossAx val="618459848"/>
        <c:crossesAt val="-1.0000000000000001E+300"/>
        <c:crossBetween val="midCat"/>
        <c:majorUnit val="0.5"/>
      </c:valAx>
    </c:plotArea>
    <c:legend>
      <c:legendPos val="r"/>
      <c:layout/>
      <c:overlay val="0"/>
      <c:spPr>
        <a:ln w="25400">
          <a:noFill/>
        </a:ln>
      </c:spPr>
      <c:txPr>
        <a:bodyPr/>
        <a:lstStyle/>
        <a:p>
          <a:pPr>
            <a:defRPr sz="800"/>
          </a:pPr>
          <a:endParaRPr lang="en-US"/>
        </a:p>
      </c:txPr>
    </c:legend>
    <c:plotVisOnly val="1"/>
    <c:dispBlanksAs val="gap"/>
    <c:showDLblsOverMax val="0"/>
  </c:chart>
  <c:spPr>
    <a:ln w="25400"/>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Strategy Region of Decision Tree 'CalDev Decision Making'</a:t>
            </a:r>
            <a:r>
              <a:rPr lang="en-US" sz="800" b="0" i="0" u="none" strike="noStrike" baseline="0">
                <a:solidFill>
                  <a:srgbClr val="000000"/>
                </a:solidFill>
                <a:latin typeface="+mn-lt"/>
                <a:ea typeface="+mn-lt"/>
                <a:cs typeface="+mn-lt"/>
              </a:rPr>
              <a:t>
Expected Value of Node 'Sell property, hotel permit, or office building permit' (C82)
With Variation of Approval Probability for Office Building Permit (C62) </a:t>
            </a:r>
            <a:endParaRPr lang="en-US"/>
          </a:p>
        </c:rich>
      </c:tx>
      <c:layout/>
      <c:overlay val="0"/>
    </c:title>
    <c:autoTitleDeleted val="0"/>
    <c:plotArea>
      <c:layout>
        <c:manualLayout>
          <c:xMode val="edge"/>
          <c:yMode val="edge"/>
          <c:x val="2.5700934579439252E-2"/>
          <c:y val="0.17227344992050875"/>
          <c:w val="0.63230002207667968"/>
          <c:h val="0.74898238674060813"/>
        </c:manualLayout>
      </c:layout>
      <c:scatterChart>
        <c:scatterStyle val="lineMarker"/>
        <c:varyColors val="0"/>
        <c:ser>
          <c:idx val="0"/>
          <c:order val="0"/>
          <c:tx>
            <c:v>Sell Property</c:v>
          </c:tx>
          <c:spPr>
            <a:ln w="25400">
              <a:solidFill>
                <a:srgbClr val="333399"/>
              </a:solidFill>
              <a:prstDash val="solid"/>
            </a:ln>
          </c:spPr>
          <c:marker>
            <c:symbol val="diamond"/>
            <c:size val="5"/>
            <c:spPr>
              <a:solidFill>
                <a:srgbClr val="333399"/>
              </a:solidFill>
              <a:ln>
                <a:solidFill>
                  <a:srgbClr val="333399"/>
                </a:solidFill>
                <a:prstDash val="solid"/>
              </a:ln>
            </c:spPr>
          </c:marker>
          <c:xVal>
            <c:numRef>
              <c:f>'Strat. An. for Off. Permit Q6'!$C$32:$C$51</c:f>
              <c:numCache>
                <c:formatCode>General</c:formatCode>
                <c:ptCount val="20"/>
                <c:pt idx="0">
                  <c:v>0.1</c:v>
                </c:pt>
                <c:pt idx="1">
                  <c:v>0.14210526315789473</c:v>
                </c:pt>
                <c:pt idx="2">
                  <c:v>0.18421052631578949</c:v>
                </c:pt>
                <c:pt idx="3">
                  <c:v>0.22631578947368422</c:v>
                </c:pt>
                <c:pt idx="4">
                  <c:v>0.26842105263157895</c:v>
                </c:pt>
                <c:pt idx="5">
                  <c:v>0.31052631578947371</c:v>
                </c:pt>
                <c:pt idx="6">
                  <c:v>0.35263157894736841</c:v>
                </c:pt>
                <c:pt idx="7">
                  <c:v>0.39473684210526316</c:v>
                </c:pt>
                <c:pt idx="8">
                  <c:v>0.43684210526315792</c:v>
                </c:pt>
                <c:pt idx="9">
                  <c:v>0.47894736842105262</c:v>
                </c:pt>
                <c:pt idx="10">
                  <c:v>0.52105263157894743</c:v>
                </c:pt>
                <c:pt idx="11">
                  <c:v>0.56315789473684208</c:v>
                </c:pt>
                <c:pt idx="12">
                  <c:v>0.60526315789473684</c:v>
                </c:pt>
                <c:pt idx="13">
                  <c:v>0.64736842105263159</c:v>
                </c:pt>
                <c:pt idx="14">
                  <c:v>0.68947368421052635</c:v>
                </c:pt>
                <c:pt idx="15">
                  <c:v>0.73157894736842111</c:v>
                </c:pt>
                <c:pt idx="16">
                  <c:v>0.77368421052631586</c:v>
                </c:pt>
                <c:pt idx="17">
                  <c:v>0.81578947368421051</c:v>
                </c:pt>
                <c:pt idx="18">
                  <c:v>0.85789473684210527</c:v>
                </c:pt>
                <c:pt idx="19">
                  <c:v>0.9</c:v>
                </c:pt>
              </c:numCache>
            </c:numRef>
          </c:xVal>
          <c:yVal>
            <c:numRef>
              <c:f>'Strat. An. for Off. Permit Q6'!$E$32:$E$51</c:f>
              <c:numCache>
                <c:formatCode>General</c:formatCode>
                <c:ptCount val="20"/>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pt idx="14">
                  <c:v>1.4</c:v>
                </c:pt>
                <c:pt idx="15">
                  <c:v>1.4</c:v>
                </c:pt>
                <c:pt idx="16">
                  <c:v>1.4</c:v>
                </c:pt>
                <c:pt idx="17">
                  <c:v>1.4</c:v>
                </c:pt>
                <c:pt idx="18">
                  <c:v>1.4</c:v>
                </c:pt>
                <c:pt idx="19">
                  <c:v>1.4</c:v>
                </c:pt>
              </c:numCache>
            </c:numRef>
          </c:yVal>
          <c:smooth val="0"/>
          <c:extLst>
            <c:ext xmlns:c16="http://schemas.microsoft.com/office/drawing/2014/chart" uri="{C3380CC4-5D6E-409C-BE32-E72D297353CC}">
              <c16:uniqueId val="{00000000-9DD1-4379-AE45-D704D75CE1D3}"/>
            </c:ext>
          </c:extLst>
        </c:ser>
        <c:ser>
          <c:idx val="1"/>
          <c:order val="1"/>
          <c:tx>
            <c:v>Request Hotel Permit</c:v>
          </c:tx>
          <c:spPr>
            <a:ln w="25400">
              <a:solidFill>
                <a:srgbClr val="993366"/>
              </a:solidFill>
              <a:prstDash val="solid"/>
            </a:ln>
          </c:spPr>
          <c:marker>
            <c:symbol val="triangle"/>
            <c:size val="5"/>
            <c:spPr>
              <a:solidFill>
                <a:srgbClr val="993366"/>
              </a:solidFill>
              <a:ln>
                <a:solidFill>
                  <a:srgbClr val="993366"/>
                </a:solidFill>
                <a:prstDash val="solid"/>
              </a:ln>
            </c:spPr>
          </c:marker>
          <c:xVal>
            <c:numRef>
              <c:f>'Strat. An. for Off. Permit Q6'!$C$32:$C$51</c:f>
              <c:numCache>
                <c:formatCode>General</c:formatCode>
                <c:ptCount val="20"/>
                <c:pt idx="0">
                  <c:v>0.1</c:v>
                </c:pt>
                <c:pt idx="1">
                  <c:v>0.14210526315789473</c:v>
                </c:pt>
                <c:pt idx="2">
                  <c:v>0.18421052631578949</c:v>
                </c:pt>
                <c:pt idx="3">
                  <c:v>0.22631578947368422</c:v>
                </c:pt>
                <c:pt idx="4">
                  <c:v>0.26842105263157895</c:v>
                </c:pt>
                <c:pt idx="5">
                  <c:v>0.31052631578947371</c:v>
                </c:pt>
                <c:pt idx="6">
                  <c:v>0.35263157894736841</c:v>
                </c:pt>
                <c:pt idx="7">
                  <c:v>0.39473684210526316</c:v>
                </c:pt>
                <c:pt idx="8">
                  <c:v>0.43684210526315792</c:v>
                </c:pt>
                <c:pt idx="9">
                  <c:v>0.47894736842105262</c:v>
                </c:pt>
                <c:pt idx="10">
                  <c:v>0.52105263157894743</c:v>
                </c:pt>
                <c:pt idx="11">
                  <c:v>0.56315789473684208</c:v>
                </c:pt>
                <c:pt idx="12">
                  <c:v>0.60526315789473684</c:v>
                </c:pt>
                <c:pt idx="13">
                  <c:v>0.64736842105263159</c:v>
                </c:pt>
                <c:pt idx="14">
                  <c:v>0.68947368421052635</c:v>
                </c:pt>
                <c:pt idx="15">
                  <c:v>0.73157894736842111</c:v>
                </c:pt>
                <c:pt idx="16">
                  <c:v>0.77368421052631586</c:v>
                </c:pt>
                <c:pt idx="17">
                  <c:v>0.81578947368421051</c:v>
                </c:pt>
                <c:pt idx="18">
                  <c:v>0.85789473684210527</c:v>
                </c:pt>
                <c:pt idx="19">
                  <c:v>0.9</c:v>
                </c:pt>
              </c:numCache>
            </c:numRef>
          </c:xVal>
          <c:yVal>
            <c:numRef>
              <c:f>'Strat. An. for Off. Permit Q6'!$G$32:$G$51</c:f>
              <c:numCache>
                <c:formatCode>General</c:formatCode>
                <c:ptCount val="20"/>
                <c:pt idx="0">
                  <c:v>1.9720000000000004</c:v>
                </c:pt>
                <c:pt idx="1">
                  <c:v>1.9720000000000004</c:v>
                </c:pt>
                <c:pt idx="2">
                  <c:v>1.9720000000000004</c:v>
                </c:pt>
                <c:pt idx="3">
                  <c:v>1.990947368421053</c:v>
                </c:pt>
                <c:pt idx="4">
                  <c:v>2.0212631578947371</c:v>
                </c:pt>
                <c:pt idx="5">
                  <c:v>2.0515789473684212</c:v>
                </c:pt>
                <c:pt idx="6">
                  <c:v>2.0818947368421057</c:v>
                </c:pt>
                <c:pt idx="7">
                  <c:v>2.1122105263157893</c:v>
                </c:pt>
                <c:pt idx="8">
                  <c:v>2.1425263157894738</c:v>
                </c:pt>
                <c:pt idx="9">
                  <c:v>2.1728421052631584</c:v>
                </c:pt>
                <c:pt idx="10">
                  <c:v>2.203157894736842</c:v>
                </c:pt>
                <c:pt idx="11">
                  <c:v>2.2334736842105265</c:v>
                </c:pt>
                <c:pt idx="12">
                  <c:v>2.263789473684211</c:v>
                </c:pt>
                <c:pt idx="13">
                  <c:v>2.2941052631578946</c:v>
                </c:pt>
                <c:pt idx="14">
                  <c:v>2.3244210526315792</c:v>
                </c:pt>
                <c:pt idx="15">
                  <c:v>2.3547368421052637</c:v>
                </c:pt>
                <c:pt idx="16">
                  <c:v>2.3850526315789473</c:v>
                </c:pt>
                <c:pt idx="17">
                  <c:v>2.4153684210526318</c:v>
                </c:pt>
                <c:pt idx="18">
                  <c:v>2.4456842105263155</c:v>
                </c:pt>
                <c:pt idx="19">
                  <c:v>2.476</c:v>
                </c:pt>
              </c:numCache>
            </c:numRef>
          </c:yVal>
          <c:smooth val="0"/>
          <c:extLst>
            <c:ext xmlns:c16="http://schemas.microsoft.com/office/drawing/2014/chart" uri="{C3380CC4-5D6E-409C-BE32-E72D297353CC}">
              <c16:uniqueId val="{00000001-9DD1-4379-AE45-D704D75CE1D3}"/>
            </c:ext>
          </c:extLst>
        </c:ser>
        <c:ser>
          <c:idx val="2"/>
          <c:order val="2"/>
          <c:tx>
            <c:v>Request Office Buidling Permit</c:v>
          </c:tx>
          <c:spPr>
            <a:ln w="25400">
              <a:solidFill>
                <a:srgbClr val="339966"/>
              </a:solidFill>
              <a:prstDash val="solid"/>
            </a:ln>
          </c:spPr>
          <c:marker>
            <c:symbol val="square"/>
            <c:size val="5"/>
            <c:spPr>
              <a:solidFill>
                <a:srgbClr val="339966"/>
              </a:solidFill>
              <a:ln>
                <a:solidFill>
                  <a:srgbClr val="339966"/>
                </a:solidFill>
                <a:prstDash val="solid"/>
              </a:ln>
            </c:spPr>
          </c:marker>
          <c:xVal>
            <c:numRef>
              <c:f>'Strat. An. for Off. Permit Q6'!$C$32:$C$51</c:f>
              <c:numCache>
                <c:formatCode>General</c:formatCode>
                <c:ptCount val="20"/>
                <c:pt idx="0">
                  <c:v>0.1</c:v>
                </c:pt>
                <c:pt idx="1">
                  <c:v>0.14210526315789473</c:v>
                </c:pt>
                <c:pt idx="2">
                  <c:v>0.18421052631578949</c:v>
                </c:pt>
                <c:pt idx="3">
                  <c:v>0.22631578947368422</c:v>
                </c:pt>
                <c:pt idx="4">
                  <c:v>0.26842105263157895</c:v>
                </c:pt>
                <c:pt idx="5">
                  <c:v>0.31052631578947371</c:v>
                </c:pt>
                <c:pt idx="6">
                  <c:v>0.35263157894736841</c:v>
                </c:pt>
                <c:pt idx="7">
                  <c:v>0.39473684210526316</c:v>
                </c:pt>
                <c:pt idx="8">
                  <c:v>0.43684210526315792</c:v>
                </c:pt>
                <c:pt idx="9">
                  <c:v>0.47894736842105262</c:v>
                </c:pt>
                <c:pt idx="10">
                  <c:v>0.52105263157894743</c:v>
                </c:pt>
                <c:pt idx="11">
                  <c:v>0.56315789473684208</c:v>
                </c:pt>
                <c:pt idx="12">
                  <c:v>0.60526315789473684</c:v>
                </c:pt>
                <c:pt idx="13">
                  <c:v>0.64736842105263159</c:v>
                </c:pt>
                <c:pt idx="14">
                  <c:v>0.68947368421052635</c:v>
                </c:pt>
                <c:pt idx="15">
                  <c:v>0.73157894736842111</c:v>
                </c:pt>
                <c:pt idx="16">
                  <c:v>0.77368421052631586</c:v>
                </c:pt>
                <c:pt idx="17">
                  <c:v>0.81578947368421051</c:v>
                </c:pt>
                <c:pt idx="18">
                  <c:v>0.85789473684210527</c:v>
                </c:pt>
                <c:pt idx="19">
                  <c:v>0.9</c:v>
                </c:pt>
              </c:numCache>
            </c:numRef>
          </c:xVal>
          <c:yVal>
            <c:numRef>
              <c:f>'Strat. An. for Off. Permit Q6'!$I$32:$I$51</c:f>
              <c:numCache>
                <c:formatCode>General</c:formatCode>
                <c:ptCount val="20"/>
                <c:pt idx="0">
                  <c:v>1.7100000000000002</c:v>
                </c:pt>
                <c:pt idx="1">
                  <c:v>1.7478947368421054</c:v>
                </c:pt>
                <c:pt idx="2">
                  <c:v>1.7857894736842106</c:v>
                </c:pt>
                <c:pt idx="3">
                  <c:v>1.8236842105263158</c:v>
                </c:pt>
                <c:pt idx="4">
                  <c:v>1.861578947368421</c:v>
                </c:pt>
                <c:pt idx="5">
                  <c:v>1.8994736842105264</c:v>
                </c:pt>
                <c:pt idx="6">
                  <c:v>1.9373684210526314</c:v>
                </c:pt>
                <c:pt idx="7">
                  <c:v>1.9752631578947368</c:v>
                </c:pt>
                <c:pt idx="8">
                  <c:v>2.013157894736842</c:v>
                </c:pt>
                <c:pt idx="9">
                  <c:v>2.0510526315789472</c:v>
                </c:pt>
                <c:pt idx="10">
                  <c:v>2.0889473684210524</c:v>
                </c:pt>
                <c:pt idx="11">
                  <c:v>2.1268421052631576</c:v>
                </c:pt>
                <c:pt idx="12">
                  <c:v>2.1647368421052633</c:v>
                </c:pt>
                <c:pt idx="13">
                  <c:v>2.2026315789473681</c:v>
                </c:pt>
                <c:pt idx="14">
                  <c:v>2.2405263157894733</c:v>
                </c:pt>
                <c:pt idx="15">
                  <c:v>2.2784210526315789</c:v>
                </c:pt>
                <c:pt idx="16">
                  <c:v>2.3163157894736841</c:v>
                </c:pt>
                <c:pt idx="17">
                  <c:v>2.3542105263157889</c:v>
                </c:pt>
                <c:pt idx="18">
                  <c:v>2.3921052631578945</c:v>
                </c:pt>
                <c:pt idx="19">
                  <c:v>2.4299999999999997</c:v>
                </c:pt>
              </c:numCache>
            </c:numRef>
          </c:yVal>
          <c:smooth val="0"/>
          <c:extLst>
            <c:ext xmlns:c16="http://schemas.microsoft.com/office/drawing/2014/chart" uri="{C3380CC4-5D6E-409C-BE32-E72D297353CC}">
              <c16:uniqueId val="{00000002-9DD1-4379-AE45-D704D75CE1D3}"/>
            </c:ext>
          </c:extLst>
        </c:ser>
        <c:dLbls>
          <c:showLegendKey val="0"/>
          <c:showVal val="0"/>
          <c:showCatName val="0"/>
          <c:showSerName val="0"/>
          <c:showPercent val="0"/>
          <c:showBubbleSize val="0"/>
        </c:dLbls>
        <c:axId val="618448696"/>
        <c:axId val="618447056"/>
      </c:scatterChart>
      <c:valAx>
        <c:axId val="618448696"/>
        <c:scaling>
          <c:orientation val="minMax"/>
          <c:max val="1"/>
          <c:min val="0"/>
        </c:scaling>
        <c:delete val="0"/>
        <c:axPos val="b"/>
        <c:title>
          <c:tx>
            <c:rich>
              <a:bodyPr/>
              <a:lstStyle/>
              <a:p>
                <a:pPr>
                  <a:defRPr sz="800" b="0"/>
                </a:pPr>
                <a:r>
                  <a:rPr lang="en-US"/>
                  <a:t>Approval Probability for Office Building Permit (C62)</a:t>
                </a:r>
              </a:p>
            </c:rich>
          </c:tx>
          <c:layout>
            <c:manualLayout>
              <c:xMode val="edge"/>
              <c:yMode val="edge"/>
              <c:x val="0.13685664876002648"/>
              <c:y val="0.92443548689959065"/>
            </c:manualLayout>
          </c:layout>
          <c:overlay val="0"/>
        </c:title>
        <c:numFmt formatCode="General" sourceLinked="0"/>
        <c:majorTickMark val="out"/>
        <c:minorTickMark val="none"/>
        <c:tickLblPos val="nextTo"/>
        <c:txPr>
          <a:bodyPr rot="-5400000" vert="horz"/>
          <a:lstStyle/>
          <a:p>
            <a:pPr>
              <a:defRPr sz="800" b="0"/>
            </a:pPr>
            <a:endParaRPr lang="en-US"/>
          </a:p>
        </c:txPr>
        <c:crossAx val="618447056"/>
        <c:crossesAt val="-1.0000000000000001E+300"/>
        <c:crossBetween val="midCat"/>
        <c:majorUnit val="0.1"/>
      </c:valAx>
      <c:valAx>
        <c:axId val="618447056"/>
        <c:scaling>
          <c:orientation val="minMax"/>
          <c:max val="2.6000000000000005"/>
          <c:min val="1.2000000000000002"/>
        </c:scaling>
        <c:delete val="0"/>
        <c:axPos val="l"/>
        <c:title>
          <c:tx>
            <c:rich>
              <a:bodyPr/>
              <a:lstStyle/>
              <a:p>
                <a:pPr>
                  <a:defRPr sz="800" b="0"/>
                </a:pPr>
                <a:r>
                  <a:rPr lang="en-US"/>
                  <a:t>Expected Value</a:t>
                </a:r>
              </a:p>
            </c:rich>
          </c:tx>
          <c:layout/>
          <c:overlay val="0"/>
        </c:title>
        <c:numFmt formatCode="General" sourceLinked="0"/>
        <c:majorTickMark val="out"/>
        <c:minorTickMark val="none"/>
        <c:tickLblPos val="nextTo"/>
        <c:txPr>
          <a:bodyPr/>
          <a:lstStyle/>
          <a:p>
            <a:pPr>
              <a:defRPr sz="800" b="0"/>
            </a:pPr>
            <a:endParaRPr lang="en-US"/>
          </a:p>
        </c:txPr>
        <c:crossAx val="618448696"/>
        <c:crossesAt val="-1.0000000000000001E+300"/>
        <c:crossBetween val="midCat"/>
        <c:majorUnit val="0.20000000000000004"/>
      </c:valAx>
    </c:plotArea>
    <c:legend>
      <c:legendPos val="r"/>
      <c:layout/>
      <c:overlay val="0"/>
      <c:spPr>
        <a:ln w="25400">
          <a:noFill/>
        </a:ln>
      </c:spPr>
      <c:txPr>
        <a:bodyPr/>
        <a:lstStyle/>
        <a:p>
          <a:pPr>
            <a:defRPr sz="800"/>
          </a:pPr>
          <a:endParaRPr lang="en-US"/>
        </a:p>
      </c:txPr>
    </c:legend>
    <c:plotVisOnly val="1"/>
    <c:dispBlanksAs val="gap"/>
    <c:showDLblsOverMax val="0"/>
  </c:chart>
  <c:spPr>
    <a:ln w="25400"/>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Strategy Region for Node 'Sell property, hotel permit, or office building permit' </a:t>
            </a:r>
          </a:p>
        </c:rich>
      </c:tx>
      <c:layout/>
      <c:overlay val="0"/>
    </c:title>
    <c:autoTitleDeleted val="0"/>
    <c:plotArea>
      <c:layout>
        <c:manualLayout>
          <c:xMode val="edge"/>
          <c:yMode val="edge"/>
          <c:x val="2.5700934579439252E-2"/>
          <c:y val="0.11346375143843498"/>
          <c:w val="0.66784090072853042"/>
          <c:h val="0.82953961019544598"/>
        </c:manualLayout>
      </c:layout>
      <c:scatterChart>
        <c:scatterStyle val="lineMarker"/>
        <c:varyColors val="0"/>
        <c:ser>
          <c:idx val="0"/>
          <c:order val="0"/>
          <c:tx>
            <c:v>Request Hotel Permit</c:v>
          </c:tx>
          <c:spPr>
            <a:ln w="19050">
              <a:noFill/>
            </a:ln>
          </c:spPr>
          <c:marker>
            <c:symbol val="diamond"/>
            <c:size val="5"/>
            <c:spPr>
              <a:solidFill>
                <a:srgbClr val="333399"/>
              </a:solidFill>
              <a:ln>
                <a:solidFill>
                  <a:srgbClr val="333399"/>
                </a:solidFill>
                <a:prstDash val="solid"/>
              </a:ln>
            </c:spPr>
          </c:marker>
          <c:xVal>
            <c:numRef>
              <c:f>'Two Way Strat. for Q6'!$B$41:$B$396</c:f>
              <c:numCache>
                <c:formatCode>General</c:formatCode>
                <c:ptCount val="35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1.2105263157894737</c:v>
                </c:pt>
                <c:pt idx="21">
                  <c:v>1.2105263157894737</c:v>
                </c:pt>
                <c:pt idx="22">
                  <c:v>1.2105263157894737</c:v>
                </c:pt>
                <c:pt idx="23">
                  <c:v>1.2105263157894737</c:v>
                </c:pt>
                <c:pt idx="24">
                  <c:v>1.2105263157894737</c:v>
                </c:pt>
                <c:pt idx="25">
                  <c:v>1.2105263157894737</c:v>
                </c:pt>
                <c:pt idx="26">
                  <c:v>1.2105263157894737</c:v>
                </c:pt>
                <c:pt idx="27">
                  <c:v>1.2105263157894737</c:v>
                </c:pt>
                <c:pt idx="28">
                  <c:v>1.2105263157894737</c:v>
                </c:pt>
                <c:pt idx="29">
                  <c:v>1.2105263157894737</c:v>
                </c:pt>
                <c:pt idx="30">
                  <c:v>1.2105263157894737</c:v>
                </c:pt>
                <c:pt idx="31">
                  <c:v>1.2105263157894737</c:v>
                </c:pt>
                <c:pt idx="32">
                  <c:v>1.2105263157894737</c:v>
                </c:pt>
                <c:pt idx="33">
                  <c:v>1.2105263157894737</c:v>
                </c:pt>
                <c:pt idx="34">
                  <c:v>1.2105263157894737</c:v>
                </c:pt>
                <c:pt idx="35">
                  <c:v>1.2105263157894737</c:v>
                </c:pt>
                <c:pt idx="36">
                  <c:v>1.2105263157894737</c:v>
                </c:pt>
                <c:pt idx="37">
                  <c:v>1.2105263157894737</c:v>
                </c:pt>
                <c:pt idx="38">
                  <c:v>1.2105263157894737</c:v>
                </c:pt>
                <c:pt idx="39">
                  <c:v>1.2105263157894737</c:v>
                </c:pt>
                <c:pt idx="40">
                  <c:v>1.4210526315789473</c:v>
                </c:pt>
                <c:pt idx="41">
                  <c:v>1.4210526315789473</c:v>
                </c:pt>
                <c:pt idx="42">
                  <c:v>1.4210526315789473</c:v>
                </c:pt>
                <c:pt idx="43">
                  <c:v>1.4210526315789473</c:v>
                </c:pt>
                <c:pt idx="44">
                  <c:v>1.4210526315789473</c:v>
                </c:pt>
                <c:pt idx="45">
                  <c:v>1.4210526315789473</c:v>
                </c:pt>
                <c:pt idx="46">
                  <c:v>1.4210526315789473</c:v>
                </c:pt>
                <c:pt idx="47">
                  <c:v>1.4210526315789473</c:v>
                </c:pt>
                <c:pt idx="48">
                  <c:v>1.4210526315789473</c:v>
                </c:pt>
                <c:pt idx="49">
                  <c:v>1.4210526315789473</c:v>
                </c:pt>
                <c:pt idx="50">
                  <c:v>1.4210526315789473</c:v>
                </c:pt>
                <c:pt idx="51">
                  <c:v>1.4210526315789473</c:v>
                </c:pt>
                <c:pt idx="52">
                  <c:v>1.4210526315789473</c:v>
                </c:pt>
                <c:pt idx="53">
                  <c:v>1.4210526315789473</c:v>
                </c:pt>
                <c:pt idx="54">
                  <c:v>1.4210526315789473</c:v>
                </c:pt>
                <c:pt idx="55">
                  <c:v>1.4210526315789473</c:v>
                </c:pt>
                <c:pt idx="56">
                  <c:v>1.4210526315789473</c:v>
                </c:pt>
                <c:pt idx="57">
                  <c:v>1.4210526315789473</c:v>
                </c:pt>
                <c:pt idx="58">
                  <c:v>1.4210526315789473</c:v>
                </c:pt>
                <c:pt idx="59">
                  <c:v>1.4210526315789473</c:v>
                </c:pt>
                <c:pt idx="60">
                  <c:v>1.631578947368421</c:v>
                </c:pt>
                <c:pt idx="61">
                  <c:v>1.631578947368421</c:v>
                </c:pt>
                <c:pt idx="62">
                  <c:v>1.631578947368421</c:v>
                </c:pt>
                <c:pt idx="63">
                  <c:v>1.631578947368421</c:v>
                </c:pt>
                <c:pt idx="64">
                  <c:v>1.631578947368421</c:v>
                </c:pt>
                <c:pt idx="65">
                  <c:v>1.631578947368421</c:v>
                </c:pt>
                <c:pt idx="66">
                  <c:v>1.631578947368421</c:v>
                </c:pt>
                <c:pt idx="67">
                  <c:v>1.631578947368421</c:v>
                </c:pt>
                <c:pt idx="68">
                  <c:v>1.631578947368421</c:v>
                </c:pt>
                <c:pt idx="69">
                  <c:v>1.631578947368421</c:v>
                </c:pt>
                <c:pt idx="70">
                  <c:v>1.631578947368421</c:v>
                </c:pt>
                <c:pt idx="71">
                  <c:v>1.631578947368421</c:v>
                </c:pt>
                <c:pt idx="72">
                  <c:v>1.631578947368421</c:v>
                </c:pt>
                <c:pt idx="73">
                  <c:v>1.631578947368421</c:v>
                </c:pt>
                <c:pt idx="74">
                  <c:v>1.631578947368421</c:v>
                </c:pt>
                <c:pt idx="75">
                  <c:v>1.631578947368421</c:v>
                </c:pt>
                <c:pt idx="76">
                  <c:v>1.631578947368421</c:v>
                </c:pt>
                <c:pt idx="77">
                  <c:v>1.631578947368421</c:v>
                </c:pt>
                <c:pt idx="78">
                  <c:v>1.631578947368421</c:v>
                </c:pt>
                <c:pt idx="79">
                  <c:v>1.631578947368421</c:v>
                </c:pt>
                <c:pt idx="80">
                  <c:v>1.8421052631578947</c:v>
                </c:pt>
                <c:pt idx="81">
                  <c:v>1.8421052631578947</c:v>
                </c:pt>
                <c:pt idx="82">
                  <c:v>1.8421052631578947</c:v>
                </c:pt>
                <c:pt idx="83">
                  <c:v>1.8421052631578947</c:v>
                </c:pt>
                <c:pt idx="84">
                  <c:v>1.8421052631578947</c:v>
                </c:pt>
                <c:pt idx="85">
                  <c:v>1.8421052631578947</c:v>
                </c:pt>
                <c:pt idx="86">
                  <c:v>1.8421052631578947</c:v>
                </c:pt>
                <c:pt idx="87">
                  <c:v>1.8421052631578947</c:v>
                </c:pt>
                <c:pt idx="88">
                  <c:v>1.8421052631578947</c:v>
                </c:pt>
                <c:pt idx="89">
                  <c:v>1.8421052631578947</c:v>
                </c:pt>
                <c:pt idx="90">
                  <c:v>1.8421052631578947</c:v>
                </c:pt>
                <c:pt idx="91">
                  <c:v>1.8421052631578947</c:v>
                </c:pt>
                <c:pt idx="92">
                  <c:v>1.8421052631578947</c:v>
                </c:pt>
                <c:pt idx="93">
                  <c:v>1.8421052631578947</c:v>
                </c:pt>
                <c:pt idx="94">
                  <c:v>1.8421052631578947</c:v>
                </c:pt>
                <c:pt idx="95">
                  <c:v>1.8421052631578947</c:v>
                </c:pt>
                <c:pt idx="96">
                  <c:v>1.8421052631578947</c:v>
                </c:pt>
                <c:pt idx="97">
                  <c:v>1.8421052631578947</c:v>
                </c:pt>
                <c:pt idx="98">
                  <c:v>1.8421052631578947</c:v>
                </c:pt>
                <c:pt idx="99">
                  <c:v>1.8421052631578947</c:v>
                </c:pt>
                <c:pt idx="100">
                  <c:v>2.0526315789473686</c:v>
                </c:pt>
                <c:pt idx="101">
                  <c:v>2.0526315789473686</c:v>
                </c:pt>
                <c:pt idx="102">
                  <c:v>2.0526315789473686</c:v>
                </c:pt>
                <c:pt idx="103">
                  <c:v>2.0526315789473686</c:v>
                </c:pt>
                <c:pt idx="104">
                  <c:v>2.0526315789473686</c:v>
                </c:pt>
                <c:pt idx="105">
                  <c:v>2.0526315789473686</c:v>
                </c:pt>
                <c:pt idx="106">
                  <c:v>2.0526315789473686</c:v>
                </c:pt>
                <c:pt idx="107">
                  <c:v>2.0526315789473686</c:v>
                </c:pt>
                <c:pt idx="108">
                  <c:v>2.0526315789473686</c:v>
                </c:pt>
                <c:pt idx="109">
                  <c:v>2.0526315789473686</c:v>
                </c:pt>
                <c:pt idx="110">
                  <c:v>2.0526315789473686</c:v>
                </c:pt>
                <c:pt idx="111">
                  <c:v>2.0526315789473686</c:v>
                </c:pt>
                <c:pt idx="112">
                  <c:v>2.0526315789473686</c:v>
                </c:pt>
                <c:pt idx="113">
                  <c:v>2.0526315789473686</c:v>
                </c:pt>
                <c:pt idx="114">
                  <c:v>2.0526315789473686</c:v>
                </c:pt>
                <c:pt idx="115">
                  <c:v>2.0526315789473686</c:v>
                </c:pt>
                <c:pt idx="116">
                  <c:v>2.0526315789473686</c:v>
                </c:pt>
                <c:pt idx="117">
                  <c:v>2.0526315789473686</c:v>
                </c:pt>
                <c:pt idx="118">
                  <c:v>2.0526315789473686</c:v>
                </c:pt>
                <c:pt idx="119">
                  <c:v>2.0526315789473686</c:v>
                </c:pt>
                <c:pt idx="120">
                  <c:v>2.263157894736842</c:v>
                </c:pt>
                <c:pt idx="121">
                  <c:v>2.263157894736842</c:v>
                </c:pt>
                <c:pt idx="122">
                  <c:v>2.263157894736842</c:v>
                </c:pt>
                <c:pt idx="123">
                  <c:v>2.263157894736842</c:v>
                </c:pt>
                <c:pt idx="124">
                  <c:v>2.263157894736842</c:v>
                </c:pt>
                <c:pt idx="125">
                  <c:v>2.263157894736842</c:v>
                </c:pt>
                <c:pt idx="126">
                  <c:v>2.263157894736842</c:v>
                </c:pt>
                <c:pt idx="127">
                  <c:v>2.263157894736842</c:v>
                </c:pt>
                <c:pt idx="128">
                  <c:v>2.263157894736842</c:v>
                </c:pt>
                <c:pt idx="129">
                  <c:v>2.263157894736842</c:v>
                </c:pt>
                <c:pt idx="130">
                  <c:v>2.263157894736842</c:v>
                </c:pt>
                <c:pt idx="131">
                  <c:v>2.263157894736842</c:v>
                </c:pt>
                <c:pt idx="132">
                  <c:v>2.263157894736842</c:v>
                </c:pt>
                <c:pt idx="133">
                  <c:v>2.263157894736842</c:v>
                </c:pt>
                <c:pt idx="134">
                  <c:v>2.263157894736842</c:v>
                </c:pt>
                <c:pt idx="135">
                  <c:v>2.263157894736842</c:v>
                </c:pt>
                <c:pt idx="136">
                  <c:v>2.263157894736842</c:v>
                </c:pt>
                <c:pt idx="137">
                  <c:v>2.263157894736842</c:v>
                </c:pt>
                <c:pt idx="138">
                  <c:v>2.263157894736842</c:v>
                </c:pt>
                <c:pt idx="139">
                  <c:v>2.263157894736842</c:v>
                </c:pt>
                <c:pt idx="140">
                  <c:v>2.4736842105263159</c:v>
                </c:pt>
                <c:pt idx="141">
                  <c:v>2.4736842105263159</c:v>
                </c:pt>
                <c:pt idx="142">
                  <c:v>2.4736842105263159</c:v>
                </c:pt>
                <c:pt idx="143">
                  <c:v>2.4736842105263159</c:v>
                </c:pt>
                <c:pt idx="144">
                  <c:v>2.4736842105263159</c:v>
                </c:pt>
                <c:pt idx="145">
                  <c:v>2.4736842105263159</c:v>
                </c:pt>
                <c:pt idx="146">
                  <c:v>2.4736842105263159</c:v>
                </c:pt>
                <c:pt idx="147">
                  <c:v>2.4736842105263159</c:v>
                </c:pt>
                <c:pt idx="148">
                  <c:v>2.4736842105263159</c:v>
                </c:pt>
                <c:pt idx="149">
                  <c:v>2.4736842105263159</c:v>
                </c:pt>
                <c:pt idx="150">
                  <c:v>2.4736842105263159</c:v>
                </c:pt>
                <c:pt idx="151">
                  <c:v>2.4736842105263159</c:v>
                </c:pt>
                <c:pt idx="152">
                  <c:v>2.4736842105263159</c:v>
                </c:pt>
                <c:pt idx="153">
                  <c:v>2.4736842105263159</c:v>
                </c:pt>
                <c:pt idx="154">
                  <c:v>2.4736842105263159</c:v>
                </c:pt>
                <c:pt idx="155">
                  <c:v>2.4736842105263159</c:v>
                </c:pt>
                <c:pt idx="156">
                  <c:v>2.4736842105263159</c:v>
                </c:pt>
                <c:pt idx="157">
                  <c:v>2.4736842105263159</c:v>
                </c:pt>
                <c:pt idx="158">
                  <c:v>2.4736842105263159</c:v>
                </c:pt>
                <c:pt idx="159">
                  <c:v>2.4736842105263159</c:v>
                </c:pt>
                <c:pt idx="160">
                  <c:v>2.6842105263157894</c:v>
                </c:pt>
                <c:pt idx="161">
                  <c:v>2.6842105263157894</c:v>
                </c:pt>
                <c:pt idx="162">
                  <c:v>2.6842105263157894</c:v>
                </c:pt>
                <c:pt idx="163">
                  <c:v>2.6842105263157894</c:v>
                </c:pt>
                <c:pt idx="164">
                  <c:v>2.6842105263157894</c:v>
                </c:pt>
                <c:pt idx="165">
                  <c:v>2.6842105263157894</c:v>
                </c:pt>
                <c:pt idx="166">
                  <c:v>2.6842105263157894</c:v>
                </c:pt>
                <c:pt idx="167">
                  <c:v>2.6842105263157894</c:v>
                </c:pt>
                <c:pt idx="168">
                  <c:v>2.6842105263157894</c:v>
                </c:pt>
                <c:pt idx="169">
                  <c:v>2.6842105263157894</c:v>
                </c:pt>
                <c:pt idx="170">
                  <c:v>2.6842105263157894</c:v>
                </c:pt>
                <c:pt idx="171">
                  <c:v>2.6842105263157894</c:v>
                </c:pt>
                <c:pt idx="172">
                  <c:v>2.6842105263157894</c:v>
                </c:pt>
                <c:pt idx="173">
                  <c:v>2.6842105263157894</c:v>
                </c:pt>
                <c:pt idx="174">
                  <c:v>2.6842105263157894</c:v>
                </c:pt>
                <c:pt idx="175">
                  <c:v>2.6842105263157894</c:v>
                </c:pt>
                <c:pt idx="176">
                  <c:v>2.6842105263157894</c:v>
                </c:pt>
                <c:pt idx="177">
                  <c:v>2.6842105263157894</c:v>
                </c:pt>
                <c:pt idx="178">
                  <c:v>2.6842105263157894</c:v>
                </c:pt>
                <c:pt idx="179">
                  <c:v>2.6842105263157894</c:v>
                </c:pt>
                <c:pt idx="180">
                  <c:v>2.8947368421052633</c:v>
                </c:pt>
                <c:pt idx="181">
                  <c:v>2.8947368421052633</c:v>
                </c:pt>
                <c:pt idx="182">
                  <c:v>2.8947368421052633</c:v>
                </c:pt>
                <c:pt idx="183">
                  <c:v>2.8947368421052633</c:v>
                </c:pt>
                <c:pt idx="184">
                  <c:v>2.8947368421052633</c:v>
                </c:pt>
                <c:pt idx="185">
                  <c:v>2.8947368421052633</c:v>
                </c:pt>
                <c:pt idx="186">
                  <c:v>2.8947368421052633</c:v>
                </c:pt>
                <c:pt idx="187">
                  <c:v>2.8947368421052633</c:v>
                </c:pt>
                <c:pt idx="188">
                  <c:v>2.8947368421052633</c:v>
                </c:pt>
                <c:pt idx="189">
                  <c:v>2.8947368421052633</c:v>
                </c:pt>
                <c:pt idx="190">
                  <c:v>2.8947368421052633</c:v>
                </c:pt>
                <c:pt idx="191">
                  <c:v>2.8947368421052633</c:v>
                </c:pt>
                <c:pt idx="192">
                  <c:v>2.8947368421052633</c:v>
                </c:pt>
                <c:pt idx="193">
                  <c:v>2.8947368421052633</c:v>
                </c:pt>
                <c:pt idx="194">
                  <c:v>2.8947368421052633</c:v>
                </c:pt>
                <c:pt idx="195">
                  <c:v>2.8947368421052633</c:v>
                </c:pt>
                <c:pt idx="196">
                  <c:v>2.8947368421052633</c:v>
                </c:pt>
                <c:pt idx="197">
                  <c:v>2.8947368421052633</c:v>
                </c:pt>
                <c:pt idx="198">
                  <c:v>2.8947368421052633</c:v>
                </c:pt>
                <c:pt idx="199">
                  <c:v>2.8947368421052633</c:v>
                </c:pt>
                <c:pt idx="200">
                  <c:v>3.1052631578947367</c:v>
                </c:pt>
                <c:pt idx="201">
                  <c:v>3.1052631578947367</c:v>
                </c:pt>
                <c:pt idx="202">
                  <c:v>3.1052631578947367</c:v>
                </c:pt>
                <c:pt idx="203">
                  <c:v>3.1052631578947367</c:v>
                </c:pt>
                <c:pt idx="204">
                  <c:v>3.1052631578947367</c:v>
                </c:pt>
                <c:pt idx="205">
                  <c:v>3.1052631578947367</c:v>
                </c:pt>
                <c:pt idx="206">
                  <c:v>3.1052631578947367</c:v>
                </c:pt>
                <c:pt idx="207">
                  <c:v>3.1052631578947367</c:v>
                </c:pt>
                <c:pt idx="208">
                  <c:v>3.1052631578947367</c:v>
                </c:pt>
                <c:pt idx="209">
                  <c:v>3.1052631578947367</c:v>
                </c:pt>
                <c:pt idx="210">
                  <c:v>3.1052631578947367</c:v>
                </c:pt>
                <c:pt idx="211">
                  <c:v>3.1052631578947367</c:v>
                </c:pt>
                <c:pt idx="212">
                  <c:v>3.1052631578947367</c:v>
                </c:pt>
                <c:pt idx="213">
                  <c:v>3.1052631578947367</c:v>
                </c:pt>
                <c:pt idx="214">
                  <c:v>3.1052631578947367</c:v>
                </c:pt>
                <c:pt idx="215">
                  <c:v>3.1052631578947367</c:v>
                </c:pt>
                <c:pt idx="216">
                  <c:v>3.1052631578947367</c:v>
                </c:pt>
                <c:pt idx="217">
                  <c:v>3.1052631578947367</c:v>
                </c:pt>
                <c:pt idx="218">
                  <c:v>3.1052631578947367</c:v>
                </c:pt>
                <c:pt idx="219">
                  <c:v>3.1052631578947367</c:v>
                </c:pt>
                <c:pt idx="220">
                  <c:v>3.3157894736842106</c:v>
                </c:pt>
                <c:pt idx="221">
                  <c:v>3.3157894736842106</c:v>
                </c:pt>
                <c:pt idx="222">
                  <c:v>3.3157894736842106</c:v>
                </c:pt>
                <c:pt idx="223">
                  <c:v>3.3157894736842106</c:v>
                </c:pt>
                <c:pt idx="224">
                  <c:v>3.3157894736842106</c:v>
                </c:pt>
                <c:pt idx="225">
                  <c:v>3.3157894736842106</c:v>
                </c:pt>
                <c:pt idx="226">
                  <c:v>3.3157894736842106</c:v>
                </c:pt>
                <c:pt idx="227">
                  <c:v>3.3157894736842106</c:v>
                </c:pt>
                <c:pt idx="228">
                  <c:v>3.3157894736842106</c:v>
                </c:pt>
                <c:pt idx="229">
                  <c:v>3.3157894736842106</c:v>
                </c:pt>
                <c:pt idx="230">
                  <c:v>3.3157894736842106</c:v>
                </c:pt>
                <c:pt idx="231">
                  <c:v>3.3157894736842106</c:v>
                </c:pt>
                <c:pt idx="232">
                  <c:v>3.3157894736842106</c:v>
                </c:pt>
                <c:pt idx="233">
                  <c:v>3.3157894736842106</c:v>
                </c:pt>
                <c:pt idx="234">
                  <c:v>3.3157894736842106</c:v>
                </c:pt>
                <c:pt idx="235">
                  <c:v>3.3157894736842106</c:v>
                </c:pt>
                <c:pt idx="236">
                  <c:v>3.3157894736842106</c:v>
                </c:pt>
                <c:pt idx="237">
                  <c:v>3.3157894736842106</c:v>
                </c:pt>
                <c:pt idx="238">
                  <c:v>3.3157894736842106</c:v>
                </c:pt>
                <c:pt idx="239">
                  <c:v>3.3157894736842106</c:v>
                </c:pt>
                <c:pt idx="240">
                  <c:v>3.5263157894736841</c:v>
                </c:pt>
                <c:pt idx="241">
                  <c:v>3.5263157894736841</c:v>
                </c:pt>
                <c:pt idx="242">
                  <c:v>3.5263157894736841</c:v>
                </c:pt>
                <c:pt idx="243">
                  <c:v>3.5263157894736841</c:v>
                </c:pt>
                <c:pt idx="244">
                  <c:v>3.5263157894736841</c:v>
                </c:pt>
                <c:pt idx="245">
                  <c:v>3.5263157894736841</c:v>
                </c:pt>
                <c:pt idx="246">
                  <c:v>3.5263157894736841</c:v>
                </c:pt>
                <c:pt idx="247">
                  <c:v>3.5263157894736841</c:v>
                </c:pt>
                <c:pt idx="248">
                  <c:v>3.5263157894736841</c:v>
                </c:pt>
                <c:pt idx="249">
                  <c:v>3.5263157894736841</c:v>
                </c:pt>
                <c:pt idx="250">
                  <c:v>3.5263157894736841</c:v>
                </c:pt>
                <c:pt idx="251">
                  <c:v>3.5263157894736841</c:v>
                </c:pt>
                <c:pt idx="252">
                  <c:v>3.5263157894736841</c:v>
                </c:pt>
                <c:pt idx="253">
                  <c:v>3.5263157894736841</c:v>
                </c:pt>
                <c:pt idx="254">
                  <c:v>3.5263157894736841</c:v>
                </c:pt>
                <c:pt idx="255">
                  <c:v>3.5263157894736841</c:v>
                </c:pt>
                <c:pt idx="256">
                  <c:v>3.5263157894736841</c:v>
                </c:pt>
                <c:pt idx="257">
                  <c:v>3.5263157894736841</c:v>
                </c:pt>
                <c:pt idx="258">
                  <c:v>3.5263157894736841</c:v>
                </c:pt>
                <c:pt idx="259">
                  <c:v>3.5263157894736841</c:v>
                </c:pt>
                <c:pt idx="260">
                  <c:v>3.736842105263158</c:v>
                </c:pt>
                <c:pt idx="261">
                  <c:v>3.736842105263158</c:v>
                </c:pt>
                <c:pt idx="262">
                  <c:v>3.736842105263158</c:v>
                </c:pt>
                <c:pt idx="263">
                  <c:v>3.736842105263158</c:v>
                </c:pt>
                <c:pt idx="264">
                  <c:v>3.736842105263158</c:v>
                </c:pt>
                <c:pt idx="265">
                  <c:v>3.736842105263158</c:v>
                </c:pt>
                <c:pt idx="266">
                  <c:v>3.736842105263158</c:v>
                </c:pt>
                <c:pt idx="267">
                  <c:v>3.736842105263158</c:v>
                </c:pt>
                <c:pt idx="268">
                  <c:v>3.736842105263158</c:v>
                </c:pt>
                <c:pt idx="269">
                  <c:v>3.736842105263158</c:v>
                </c:pt>
                <c:pt idx="270">
                  <c:v>3.736842105263158</c:v>
                </c:pt>
                <c:pt idx="271">
                  <c:v>3.736842105263158</c:v>
                </c:pt>
                <c:pt idx="272">
                  <c:v>3.736842105263158</c:v>
                </c:pt>
                <c:pt idx="273">
                  <c:v>3.736842105263158</c:v>
                </c:pt>
                <c:pt idx="274">
                  <c:v>3.736842105263158</c:v>
                </c:pt>
                <c:pt idx="275">
                  <c:v>3.736842105263158</c:v>
                </c:pt>
                <c:pt idx="276">
                  <c:v>3.736842105263158</c:v>
                </c:pt>
                <c:pt idx="277">
                  <c:v>3.736842105263158</c:v>
                </c:pt>
                <c:pt idx="278">
                  <c:v>3.736842105263158</c:v>
                </c:pt>
                <c:pt idx="279">
                  <c:v>3.9473684210526314</c:v>
                </c:pt>
                <c:pt idx="280">
                  <c:v>3.9473684210526314</c:v>
                </c:pt>
                <c:pt idx="281">
                  <c:v>3.9473684210526314</c:v>
                </c:pt>
                <c:pt idx="282">
                  <c:v>3.9473684210526314</c:v>
                </c:pt>
                <c:pt idx="283">
                  <c:v>3.9473684210526314</c:v>
                </c:pt>
                <c:pt idx="284">
                  <c:v>3.9473684210526314</c:v>
                </c:pt>
                <c:pt idx="285">
                  <c:v>3.9473684210526314</c:v>
                </c:pt>
                <c:pt idx="286">
                  <c:v>3.9473684210526314</c:v>
                </c:pt>
                <c:pt idx="287">
                  <c:v>3.9473684210526314</c:v>
                </c:pt>
                <c:pt idx="288">
                  <c:v>3.9473684210526314</c:v>
                </c:pt>
                <c:pt idx="289">
                  <c:v>3.9473684210526314</c:v>
                </c:pt>
                <c:pt idx="290">
                  <c:v>3.9473684210526314</c:v>
                </c:pt>
                <c:pt idx="291">
                  <c:v>3.9473684210526314</c:v>
                </c:pt>
                <c:pt idx="292">
                  <c:v>3.9473684210526314</c:v>
                </c:pt>
                <c:pt idx="293">
                  <c:v>3.9473684210526314</c:v>
                </c:pt>
                <c:pt idx="294">
                  <c:v>3.9473684210526314</c:v>
                </c:pt>
                <c:pt idx="295">
                  <c:v>4.1578947368421053</c:v>
                </c:pt>
                <c:pt idx="296">
                  <c:v>4.1578947368421053</c:v>
                </c:pt>
                <c:pt idx="297">
                  <c:v>4.1578947368421053</c:v>
                </c:pt>
                <c:pt idx="298">
                  <c:v>4.1578947368421053</c:v>
                </c:pt>
                <c:pt idx="299">
                  <c:v>4.1578947368421053</c:v>
                </c:pt>
                <c:pt idx="300">
                  <c:v>4.1578947368421053</c:v>
                </c:pt>
                <c:pt idx="301">
                  <c:v>4.1578947368421053</c:v>
                </c:pt>
                <c:pt idx="302">
                  <c:v>4.1578947368421053</c:v>
                </c:pt>
                <c:pt idx="303">
                  <c:v>4.1578947368421053</c:v>
                </c:pt>
                <c:pt idx="304">
                  <c:v>4.1578947368421053</c:v>
                </c:pt>
                <c:pt idx="305">
                  <c:v>4.1578947368421053</c:v>
                </c:pt>
                <c:pt idx="306">
                  <c:v>4.1578947368421053</c:v>
                </c:pt>
                <c:pt idx="307">
                  <c:v>4.1578947368421053</c:v>
                </c:pt>
                <c:pt idx="308">
                  <c:v>4.1578947368421053</c:v>
                </c:pt>
                <c:pt idx="309">
                  <c:v>4.1578947368421053</c:v>
                </c:pt>
                <c:pt idx="310">
                  <c:v>4.3684210526315788</c:v>
                </c:pt>
                <c:pt idx="311">
                  <c:v>4.3684210526315788</c:v>
                </c:pt>
                <c:pt idx="312">
                  <c:v>4.3684210526315788</c:v>
                </c:pt>
                <c:pt idx="313">
                  <c:v>4.3684210526315788</c:v>
                </c:pt>
                <c:pt idx="314">
                  <c:v>4.3684210526315788</c:v>
                </c:pt>
                <c:pt idx="315">
                  <c:v>4.3684210526315788</c:v>
                </c:pt>
                <c:pt idx="316">
                  <c:v>4.3684210526315788</c:v>
                </c:pt>
                <c:pt idx="317">
                  <c:v>4.3684210526315788</c:v>
                </c:pt>
                <c:pt idx="318">
                  <c:v>4.3684210526315788</c:v>
                </c:pt>
                <c:pt idx="319">
                  <c:v>4.3684210526315788</c:v>
                </c:pt>
                <c:pt idx="320">
                  <c:v>4.3684210526315788</c:v>
                </c:pt>
                <c:pt idx="321">
                  <c:v>4.3684210526315788</c:v>
                </c:pt>
                <c:pt idx="322">
                  <c:v>4.3684210526315788</c:v>
                </c:pt>
                <c:pt idx="323">
                  <c:v>4.5789473684210522</c:v>
                </c:pt>
                <c:pt idx="324">
                  <c:v>4.5789473684210522</c:v>
                </c:pt>
                <c:pt idx="325">
                  <c:v>4.5789473684210522</c:v>
                </c:pt>
                <c:pt idx="326">
                  <c:v>4.5789473684210522</c:v>
                </c:pt>
                <c:pt idx="327">
                  <c:v>4.5789473684210522</c:v>
                </c:pt>
                <c:pt idx="328">
                  <c:v>4.5789473684210522</c:v>
                </c:pt>
                <c:pt idx="329">
                  <c:v>4.5789473684210522</c:v>
                </c:pt>
                <c:pt idx="330">
                  <c:v>4.5789473684210522</c:v>
                </c:pt>
                <c:pt idx="331">
                  <c:v>4.5789473684210522</c:v>
                </c:pt>
                <c:pt idx="332">
                  <c:v>4.5789473684210522</c:v>
                </c:pt>
                <c:pt idx="333">
                  <c:v>4.5789473684210522</c:v>
                </c:pt>
                <c:pt idx="334">
                  <c:v>4.5789473684210522</c:v>
                </c:pt>
                <c:pt idx="335">
                  <c:v>4.7894736842105265</c:v>
                </c:pt>
                <c:pt idx="336">
                  <c:v>4.7894736842105265</c:v>
                </c:pt>
                <c:pt idx="337">
                  <c:v>4.7894736842105265</c:v>
                </c:pt>
                <c:pt idx="338">
                  <c:v>4.7894736842105265</c:v>
                </c:pt>
                <c:pt idx="339">
                  <c:v>4.7894736842105265</c:v>
                </c:pt>
                <c:pt idx="340">
                  <c:v>4.7894736842105265</c:v>
                </c:pt>
                <c:pt idx="341">
                  <c:v>4.7894736842105265</c:v>
                </c:pt>
                <c:pt idx="342">
                  <c:v>4.7894736842105265</c:v>
                </c:pt>
                <c:pt idx="343">
                  <c:v>4.7894736842105265</c:v>
                </c:pt>
                <c:pt idx="344">
                  <c:v>4.7894736842105265</c:v>
                </c:pt>
                <c:pt idx="345">
                  <c:v>4.7894736842105265</c:v>
                </c:pt>
                <c:pt idx="346">
                  <c:v>5</c:v>
                </c:pt>
                <c:pt idx="347">
                  <c:v>5</c:v>
                </c:pt>
                <c:pt idx="348">
                  <c:v>5</c:v>
                </c:pt>
                <c:pt idx="349">
                  <c:v>5</c:v>
                </c:pt>
                <c:pt idx="350">
                  <c:v>5</c:v>
                </c:pt>
                <c:pt idx="351">
                  <c:v>5</c:v>
                </c:pt>
                <c:pt idx="352">
                  <c:v>5</c:v>
                </c:pt>
                <c:pt idx="353">
                  <c:v>5</c:v>
                </c:pt>
                <c:pt idx="354">
                  <c:v>5</c:v>
                </c:pt>
                <c:pt idx="355">
                  <c:v>5</c:v>
                </c:pt>
              </c:numCache>
            </c:numRef>
          </c:xVal>
          <c:yVal>
            <c:numRef>
              <c:f>'Two Way Strat. for Q6'!$C$41:$C$396</c:f>
              <c:numCache>
                <c:formatCode>General</c:formatCode>
                <c:ptCount val="356"/>
                <c:pt idx="0">
                  <c:v>0.1</c:v>
                </c:pt>
                <c:pt idx="1">
                  <c:v>0.14210526315789473</c:v>
                </c:pt>
                <c:pt idx="2">
                  <c:v>0.18421052631578949</c:v>
                </c:pt>
                <c:pt idx="3">
                  <c:v>0.22631578947368422</c:v>
                </c:pt>
                <c:pt idx="4">
                  <c:v>0.26842105263157895</c:v>
                </c:pt>
                <c:pt idx="5">
                  <c:v>0.31052631578947371</c:v>
                </c:pt>
                <c:pt idx="6">
                  <c:v>0.35263157894736841</c:v>
                </c:pt>
                <c:pt idx="7">
                  <c:v>0.39473684210526316</c:v>
                </c:pt>
                <c:pt idx="8">
                  <c:v>0.43684210526315792</c:v>
                </c:pt>
                <c:pt idx="9">
                  <c:v>0.47894736842105262</c:v>
                </c:pt>
                <c:pt idx="10">
                  <c:v>0.52105263157894743</c:v>
                </c:pt>
                <c:pt idx="11">
                  <c:v>0.56315789473684208</c:v>
                </c:pt>
                <c:pt idx="12">
                  <c:v>0.60526315789473684</c:v>
                </c:pt>
                <c:pt idx="13">
                  <c:v>0.64736842105263159</c:v>
                </c:pt>
                <c:pt idx="14">
                  <c:v>0.68947368421052635</c:v>
                </c:pt>
                <c:pt idx="15">
                  <c:v>0.73157894736842111</c:v>
                </c:pt>
                <c:pt idx="16">
                  <c:v>0.77368421052631586</c:v>
                </c:pt>
                <c:pt idx="17">
                  <c:v>0.81578947368421051</c:v>
                </c:pt>
                <c:pt idx="18">
                  <c:v>0.85789473684210527</c:v>
                </c:pt>
                <c:pt idx="19">
                  <c:v>0.9</c:v>
                </c:pt>
                <c:pt idx="20">
                  <c:v>0.1</c:v>
                </c:pt>
                <c:pt idx="21">
                  <c:v>0.14210526315789473</c:v>
                </c:pt>
                <c:pt idx="22">
                  <c:v>0.18421052631578949</c:v>
                </c:pt>
                <c:pt idx="23">
                  <c:v>0.22631578947368422</c:v>
                </c:pt>
                <c:pt idx="24">
                  <c:v>0.26842105263157895</c:v>
                </c:pt>
                <c:pt idx="25">
                  <c:v>0.31052631578947371</c:v>
                </c:pt>
                <c:pt idx="26">
                  <c:v>0.35263157894736841</c:v>
                </c:pt>
                <c:pt idx="27">
                  <c:v>0.39473684210526316</c:v>
                </c:pt>
                <c:pt idx="28">
                  <c:v>0.43684210526315792</c:v>
                </c:pt>
                <c:pt idx="29">
                  <c:v>0.47894736842105262</c:v>
                </c:pt>
                <c:pt idx="30">
                  <c:v>0.52105263157894743</c:v>
                </c:pt>
                <c:pt idx="31">
                  <c:v>0.56315789473684208</c:v>
                </c:pt>
                <c:pt idx="32">
                  <c:v>0.60526315789473684</c:v>
                </c:pt>
                <c:pt idx="33">
                  <c:v>0.64736842105263159</c:v>
                </c:pt>
                <c:pt idx="34">
                  <c:v>0.68947368421052635</c:v>
                </c:pt>
                <c:pt idx="35">
                  <c:v>0.73157894736842111</c:v>
                </c:pt>
                <c:pt idx="36">
                  <c:v>0.77368421052631586</c:v>
                </c:pt>
                <c:pt idx="37">
                  <c:v>0.81578947368421051</c:v>
                </c:pt>
                <c:pt idx="38">
                  <c:v>0.85789473684210527</c:v>
                </c:pt>
                <c:pt idx="39">
                  <c:v>0.9</c:v>
                </c:pt>
                <c:pt idx="40">
                  <c:v>0.1</c:v>
                </c:pt>
                <c:pt idx="41">
                  <c:v>0.14210526315789473</c:v>
                </c:pt>
                <c:pt idx="42">
                  <c:v>0.18421052631578949</c:v>
                </c:pt>
                <c:pt idx="43">
                  <c:v>0.22631578947368422</c:v>
                </c:pt>
                <c:pt idx="44">
                  <c:v>0.26842105263157895</c:v>
                </c:pt>
                <c:pt idx="45">
                  <c:v>0.31052631578947371</c:v>
                </c:pt>
                <c:pt idx="46">
                  <c:v>0.35263157894736841</c:v>
                </c:pt>
                <c:pt idx="47">
                  <c:v>0.39473684210526316</c:v>
                </c:pt>
                <c:pt idx="48">
                  <c:v>0.43684210526315792</c:v>
                </c:pt>
                <c:pt idx="49">
                  <c:v>0.47894736842105262</c:v>
                </c:pt>
                <c:pt idx="50">
                  <c:v>0.52105263157894743</c:v>
                </c:pt>
                <c:pt idx="51">
                  <c:v>0.56315789473684208</c:v>
                </c:pt>
                <c:pt idx="52">
                  <c:v>0.60526315789473684</c:v>
                </c:pt>
                <c:pt idx="53">
                  <c:v>0.64736842105263159</c:v>
                </c:pt>
                <c:pt idx="54">
                  <c:v>0.68947368421052635</c:v>
                </c:pt>
                <c:pt idx="55">
                  <c:v>0.73157894736842111</c:v>
                </c:pt>
                <c:pt idx="56">
                  <c:v>0.77368421052631586</c:v>
                </c:pt>
                <c:pt idx="57">
                  <c:v>0.81578947368421051</c:v>
                </c:pt>
                <c:pt idx="58">
                  <c:v>0.85789473684210527</c:v>
                </c:pt>
                <c:pt idx="59">
                  <c:v>0.9</c:v>
                </c:pt>
                <c:pt idx="60">
                  <c:v>0.1</c:v>
                </c:pt>
                <c:pt idx="61">
                  <c:v>0.14210526315789473</c:v>
                </c:pt>
                <c:pt idx="62">
                  <c:v>0.18421052631578949</c:v>
                </c:pt>
                <c:pt idx="63">
                  <c:v>0.22631578947368422</c:v>
                </c:pt>
                <c:pt idx="64">
                  <c:v>0.26842105263157895</c:v>
                </c:pt>
                <c:pt idx="65">
                  <c:v>0.31052631578947371</c:v>
                </c:pt>
                <c:pt idx="66">
                  <c:v>0.35263157894736841</c:v>
                </c:pt>
                <c:pt idx="67">
                  <c:v>0.39473684210526316</c:v>
                </c:pt>
                <c:pt idx="68">
                  <c:v>0.43684210526315792</c:v>
                </c:pt>
                <c:pt idx="69">
                  <c:v>0.47894736842105262</c:v>
                </c:pt>
                <c:pt idx="70">
                  <c:v>0.52105263157894743</c:v>
                </c:pt>
                <c:pt idx="71">
                  <c:v>0.56315789473684208</c:v>
                </c:pt>
                <c:pt idx="72">
                  <c:v>0.60526315789473684</c:v>
                </c:pt>
                <c:pt idx="73">
                  <c:v>0.64736842105263159</c:v>
                </c:pt>
                <c:pt idx="74">
                  <c:v>0.68947368421052635</c:v>
                </c:pt>
                <c:pt idx="75">
                  <c:v>0.73157894736842111</c:v>
                </c:pt>
                <c:pt idx="76">
                  <c:v>0.77368421052631586</c:v>
                </c:pt>
                <c:pt idx="77">
                  <c:v>0.81578947368421051</c:v>
                </c:pt>
                <c:pt idx="78">
                  <c:v>0.85789473684210527</c:v>
                </c:pt>
                <c:pt idx="79">
                  <c:v>0.9</c:v>
                </c:pt>
                <c:pt idx="80">
                  <c:v>0.1</c:v>
                </c:pt>
                <c:pt idx="81">
                  <c:v>0.14210526315789473</c:v>
                </c:pt>
                <c:pt idx="82">
                  <c:v>0.18421052631578949</c:v>
                </c:pt>
                <c:pt idx="83">
                  <c:v>0.22631578947368422</c:v>
                </c:pt>
                <c:pt idx="84">
                  <c:v>0.26842105263157895</c:v>
                </c:pt>
                <c:pt idx="85">
                  <c:v>0.31052631578947371</c:v>
                </c:pt>
                <c:pt idx="86">
                  <c:v>0.35263157894736841</c:v>
                </c:pt>
                <c:pt idx="87">
                  <c:v>0.39473684210526316</c:v>
                </c:pt>
                <c:pt idx="88">
                  <c:v>0.43684210526315792</c:v>
                </c:pt>
                <c:pt idx="89">
                  <c:v>0.47894736842105262</c:v>
                </c:pt>
                <c:pt idx="90">
                  <c:v>0.52105263157894743</c:v>
                </c:pt>
                <c:pt idx="91">
                  <c:v>0.56315789473684208</c:v>
                </c:pt>
                <c:pt idx="92">
                  <c:v>0.60526315789473684</c:v>
                </c:pt>
                <c:pt idx="93">
                  <c:v>0.64736842105263159</c:v>
                </c:pt>
                <c:pt idx="94">
                  <c:v>0.68947368421052635</c:v>
                </c:pt>
                <c:pt idx="95">
                  <c:v>0.73157894736842111</c:v>
                </c:pt>
                <c:pt idx="96">
                  <c:v>0.77368421052631586</c:v>
                </c:pt>
                <c:pt idx="97">
                  <c:v>0.81578947368421051</c:v>
                </c:pt>
                <c:pt idx="98">
                  <c:v>0.85789473684210527</c:v>
                </c:pt>
                <c:pt idx="99">
                  <c:v>0.9</c:v>
                </c:pt>
                <c:pt idx="100">
                  <c:v>0.1</c:v>
                </c:pt>
                <c:pt idx="101">
                  <c:v>0.14210526315789473</c:v>
                </c:pt>
                <c:pt idx="102">
                  <c:v>0.18421052631578949</c:v>
                </c:pt>
                <c:pt idx="103">
                  <c:v>0.22631578947368422</c:v>
                </c:pt>
                <c:pt idx="104">
                  <c:v>0.26842105263157895</c:v>
                </c:pt>
                <c:pt idx="105">
                  <c:v>0.31052631578947371</c:v>
                </c:pt>
                <c:pt idx="106">
                  <c:v>0.35263157894736841</c:v>
                </c:pt>
                <c:pt idx="107">
                  <c:v>0.39473684210526316</c:v>
                </c:pt>
                <c:pt idx="108">
                  <c:v>0.43684210526315792</c:v>
                </c:pt>
                <c:pt idx="109">
                  <c:v>0.47894736842105262</c:v>
                </c:pt>
                <c:pt idx="110">
                  <c:v>0.52105263157894743</c:v>
                </c:pt>
                <c:pt idx="111">
                  <c:v>0.56315789473684208</c:v>
                </c:pt>
                <c:pt idx="112">
                  <c:v>0.60526315789473684</c:v>
                </c:pt>
                <c:pt idx="113">
                  <c:v>0.64736842105263159</c:v>
                </c:pt>
                <c:pt idx="114">
                  <c:v>0.68947368421052635</c:v>
                </c:pt>
                <c:pt idx="115">
                  <c:v>0.73157894736842111</c:v>
                </c:pt>
                <c:pt idx="116">
                  <c:v>0.77368421052631586</c:v>
                </c:pt>
                <c:pt idx="117">
                  <c:v>0.81578947368421051</c:v>
                </c:pt>
                <c:pt idx="118">
                  <c:v>0.85789473684210527</c:v>
                </c:pt>
                <c:pt idx="119">
                  <c:v>0.9</c:v>
                </c:pt>
                <c:pt idx="120">
                  <c:v>0.1</c:v>
                </c:pt>
                <c:pt idx="121">
                  <c:v>0.14210526315789473</c:v>
                </c:pt>
                <c:pt idx="122">
                  <c:v>0.18421052631578949</c:v>
                </c:pt>
                <c:pt idx="123">
                  <c:v>0.22631578947368422</c:v>
                </c:pt>
                <c:pt idx="124">
                  <c:v>0.26842105263157895</c:v>
                </c:pt>
                <c:pt idx="125">
                  <c:v>0.31052631578947371</c:v>
                </c:pt>
                <c:pt idx="126">
                  <c:v>0.35263157894736841</c:v>
                </c:pt>
                <c:pt idx="127">
                  <c:v>0.39473684210526316</c:v>
                </c:pt>
                <c:pt idx="128">
                  <c:v>0.43684210526315792</c:v>
                </c:pt>
                <c:pt idx="129">
                  <c:v>0.47894736842105262</c:v>
                </c:pt>
                <c:pt idx="130">
                  <c:v>0.52105263157894743</c:v>
                </c:pt>
                <c:pt idx="131">
                  <c:v>0.56315789473684208</c:v>
                </c:pt>
                <c:pt idx="132">
                  <c:v>0.60526315789473684</c:v>
                </c:pt>
                <c:pt idx="133">
                  <c:v>0.64736842105263159</c:v>
                </c:pt>
                <c:pt idx="134">
                  <c:v>0.68947368421052635</c:v>
                </c:pt>
                <c:pt idx="135">
                  <c:v>0.73157894736842111</c:v>
                </c:pt>
                <c:pt idx="136">
                  <c:v>0.77368421052631586</c:v>
                </c:pt>
                <c:pt idx="137">
                  <c:v>0.81578947368421051</c:v>
                </c:pt>
                <c:pt idx="138">
                  <c:v>0.85789473684210527</c:v>
                </c:pt>
                <c:pt idx="139">
                  <c:v>0.9</c:v>
                </c:pt>
                <c:pt idx="140">
                  <c:v>0.1</c:v>
                </c:pt>
                <c:pt idx="141">
                  <c:v>0.14210526315789473</c:v>
                </c:pt>
                <c:pt idx="142">
                  <c:v>0.18421052631578949</c:v>
                </c:pt>
                <c:pt idx="143">
                  <c:v>0.22631578947368422</c:v>
                </c:pt>
                <c:pt idx="144">
                  <c:v>0.26842105263157895</c:v>
                </c:pt>
                <c:pt idx="145">
                  <c:v>0.31052631578947371</c:v>
                </c:pt>
                <c:pt idx="146">
                  <c:v>0.35263157894736841</c:v>
                </c:pt>
                <c:pt idx="147">
                  <c:v>0.39473684210526316</c:v>
                </c:pt>
                <c:pt idx="148">
                  <c:v>0.43684210526315792</c:v>
                </c:pt>
                <c:pt idx="149">
                  <c:v>0.47894736842105262</c:v>
                </c:pt>
                <c:pt idx="150">
                  <c:v>0.52105263157894743</c:v>
                </c:pt>
                <c:pt idx="151">
                  <c:v>0.56315789473684208</c:v>
                </c:pt>
                <c:pt idx="152">
                  <c:v>0.60526315789473684</c:v>
                </c:pt>
                <c:pt idx="153">
                  <c:v>0.64736842105263159</c:v>
                </c:pt>
                <c:pt idx="154">
                  <c:v>0.68947368421052635</c:v>
                </c:pt>
                <c:pt idx="155">
                  <c:v>0.73157894736842111</c:v>
                </c:pt>
                <c:pt idx="156">
                  <c:v>0.77368421052631586</c:v>
                </c:pt>
                <c:pt idx="157">
                  <c:v>0.81578947368421051</c:v>
                </c:pt>
                <c:pt idx="158">
                  <c:v>0.85789473684210527</c:v>
                </c:pt>
                <c:pt idx="159">
                  <c:v>0.9</c:v>
                </c:pt>
                <c:pt idx="160">
                  <c:v>0.1</c:v>
                </c:pt>
                <c:pt idx="161">
                  <c:v>0.14210526315789473</c:v>
                </c:pt>
                <c:pt idx="162">
                  <c:v>0.18421052631578949</c:v>
                </c:pt>
                <c:pt idx="163">
                  <c:v>0.22631578947368422</c:v>
                </c:pt>
                <c:pt idx="164">
                  <c:v>0.26842105263157895</c:v>
                </c:pt>
                <c:pt idx="165">
                  <c:v>0.31052631578947371</c:v>
                </c:pt>
                <c:pt idx="166">
                  <c:v>0.35263157894736841</c:v>
                </c:pt>
                <c:pt idx="167">
                  <c:v>0.39473684210526316</c:v>
                </c:pt>
                <c:pt idx="168">
                  <c:v>0.43684210526315792</c:v>
                </c:pt>
                <c:pt idx="169">
                  <c:v>0.47894736842105262</c:v>
                </c:pt>
                <c:pt idx="170">
                  <c:v>0.52105263157894743</c:v>
                </c:pt>
                <c:pt idx="171">
                  <c:v>0.56315789473684208</c:v>
                </c:pt>
                <c:pt idx="172">
                  <c:v>0.60526315789473684</c:v>
                </c:pt>
                <c:pt idx="173">
                  <c:v>0.64736842105263159</c:v>
                </c:pt>
                <c:pt idx="174">
                  <c:v>0.68947368421052635</c:v>
                </c:pt>
                <c:pt idx="175">
                  <c:v>0.73157894736842111</c:v>
                </c:pt>
                <c:pt idx="176">
                  <c:v>0.77368421052631586</c:v>
                </c:pt>
                <c:pt idx="177">
                  <c:v>0.81578947368421051</c:v>
                </c:pt>
                <c:pt idx="178">
                  <c:v>0.85789473684210527</c:v>
                </c:pt>
                <c:pt idx="179">
                  <c:v>0.9</c:v>
                </c:pt>
                <c:pt idx="180">
                  <c:v>0.1</c:v>
                </c:pt>
                <c:pt idx="181">
                  <c:v>0.14210526315789473</c:v>
                </c:pt>
                <c:pt idx="182">
                  <c:v>0.18421052631578949</c:v>
                </c:pt>
                <c:pt idx="183">
                  <c:v>0.22631578947368422</c:v>
                </c:pt>
                <c:pt idx="184">
                  <c:v>0.26842105263157895</c:v>
                </c:pt>
                <c:pt idx="185">
                  <c:v>0.31052631578947371</c:v>
                </c:pt>
                <c:pt idx="186">
                  <c:v>0.35263157894736841</c:v>
                </c:pt>
                <c:pt idx="187">
                  <c:v>0.39473684210526316</c:v>
                </c:pt>
                <c:pt idx="188">
                  <c:v>0.43684210526315792</c:v>
                </c:pt>
                <c:pt idx="189">
                  <c:v>0.47894736842105262</c:v>
                </c:pt>
                <c:pt idx="190">
                  <c:v>0.52105263157894743</c:v>
                </c:pt>
                <c:pt idx="191">
                  <c:v>0.56315789473684208</c:v>
                </c:pt>
                <c:pt idx="192">
                  <c:v>0.60526315789473684</c:v>
                </c:pt>
                <c:pt idx="193">
                  <c:v>0.64736842105263159</c:v>
                </c:pt>
                <c:pt idx="194">
                  <c:v>0.68947368421052635</c:v>
                </c:pt>
                <c:pt idx="195">
                  <c:v>0.73157894736842111</c:v>
                </c:pt>
                <c:pt idx="196">
                  <c:v>0.77368421052631586</c:v>
                </c:pt>
                <c:pt idx="197">
                  <c:v>0.81578947368421051</c:v>
                </c:pt>
                <c:pt idx="198">
                  <c:v>0.85789473684210527</c:v>
                </c:pt>
                <c:pt idx="199">
                  <c:v>0.9</c:v>
                </c:pt>
                <c:pt idx="200">
                  <c:v>0.1</c:v>
                </c:pt>
                <c:pt idx="201">
                  <c:v>0.14210526315789473</c:v>
                </c:pt>
                <c:pt idx="202">
                  <c:v>0.18421052631578949</c:v>
                </c:pt>
                <c:pt idx="203">
                  <c:v>0.22631578947368422</c:v>
                </c:pt>
                <c:pt idx="204">
                  <c:v>0.26842105263157895</c:v>
                </c:pt>
                <c:pt idx="205">
                  <c:v>0.31052631578947371</c:v>
                </c:pt>
                <c:pt idx="206">
                  <c:v>0.35263157894736841</c:v>
                </c:pt>
                <c:pt idx="207">
                  <c:v>0.39473684210526316</c:v>
                </c:pt>
                <c:pt idx="208">
                  <c:v>0.43684210526315792</c:v>
                </c:pt>
                <c:pt idx="209">
                  <c:v>0.47894736842105262</c:v>
                </c:pt>
                <c:pt idx="210">
                  <c:v>0.52105263157894743</c:v>
                </c:pt>
                <c:pt idx="211">
                  <c:v>0.56315789473684208</c:v>
                </c:pt>
                <c:pt idx="212">
                  <c:v>0.60526315789473684</c:v>
                </c:pt>
                <c:pt idx="213">
                  <c:v>0.64736842105263159</c:v>
                </c:pt>
                <c:pt idx="214">
                  <c:v>0.68947368421052635</c:v>
                </c:pt>
                <c:pt idx="215">
                  <c:v>0.73157894736842111</c:v>
                </c:pt>
                <c:pt idx="216">
                  <c:v>0.77368421052631586</c:v>
                </c:pt>
                <c:pt idx="217">
                  <c:v>0.81578947368421051</c:v>
                </c:pt>
                <c:pt idx="218">
                  <c:v>0.85789473684210527</c:v>
                </c:pt>
                <c:pt idx="219">
                  <c:v>0.9</c:v>
                </c:pt>
                <c:pt idx="220">
                  <c:v>0.1</c:v>
                </c:pt>
                <c:pt idx="221">
                  <c:v>0.14210526315789473</c:v>
                </c:pt>
                <c:pt idx="222">
                  <c:v>0.18421052631578949</c:v>
                </c:pt>
                <c:pt idx="223">
                  <c:v>0.22631578947368422</c:v>
                </c:pt>
                <c:pt idx="224">
                  <c:v>0.26842105263157895</c:v>
                </c:pt>
                <c:pt idx="225">
                  <c:v>0.31052631578947371</c:v>
                </c:pt>
                <c:pt idx="226">
                  <c:v>0.35263157894736841</c:v>
                </c:pt>
                <c:pt idx="227">
                  <c:v>0.39473684210526316</c:v>
                </c:pt>
                <c:pt idx="228">
                  <c:v>0.43684210526315792</c:v>
                </c:pt>
                <c:pt idx="229">
                  <c:v>0.47894736842105262</c:v>
                </c:pt>
                <c:pt idx="230">
                  <c:v>0.52105263157894743</c:v>
                </c:pt>
                <c:pt idx="231">
                  <c:v>0.56315789473684208</c:v>
                </c:pt>
                <c:pt idx="232">
                  <c:v>0.60526315789473684</c:v>
                </c:pt>
                <c:pt idx="233">
                  <c:v>0.64736842105263159</c:v>
                </c:pt>
                <c:pt idx="234">
                  <c:v>0.68947368421052635</c:v>
                </c:pt>
                <c:pt idx="235">
                  <c:v>0.73157894736842111</c:v>
                </c:pt>
                <c:pt idx="236">
                  <c:v>0.77368421052631586</c:v>
                </c:pt>
                <c:pt idx="237">
                  <c:v>0.81578947368421051</c:v>
                </c:pt>
                <c:pt idx="238">
                  <c:v>0.85789473684210527</c:v>
                </c:pt>
                <c:pt idx="239">
                  <c:v>0.9</c:v>
                </c:pt>
                <c:pt idx="240">
                  <c:v>0.1</c:v>
                </c:pt>
                <c:pt idx="241">
                  <c:v>0.14210526315789473</c:v>
                </c:pt>
                <c:pt idx="242">
                  <c:v>0.18421052631578949</c:v>
                </c:pt>
                <c:pt idx="243">
                  <c:v>0.22631578947368422</c:v>
                </c:pt>
                <c:pt idx="244">
                  <c:v>0.26842105263157895</c:v>
                </c:pt>
                <c:pt idx="245">
                  <c:v>0.31052631578947371</c:v>
                </c:pt>
                <c:pt idx="246">
                  <c:v>0.35263157894736841</c:v>
                </c:pt>
                <c:pt idx="247">
                  <c:v>0.39473684210526316</c:v>
                </c:pt>
                <c:pt idx="248">
                  <c:v>0.43684210526315792</c:v>
                </c:pt>
                <c:pt idx="249">
                  <c:v>0.47894736842105262</c:v>
                </c:pt>
                <c:pt idx="250">
                  <c:v>0.52105263157894743</c:v>
                </c:pt>
                <c:pt idx="251">
                  <c:v>0.56315789473684208</c:v>
                </c:pt>
                <c:pt idx="252">
                  <c:v>0.60526315789473684</c:v>
                </c:pt>
                <c:pt idx="253">
                  <c:v>0.64736842105263159</c:v>
                </c:pt>
                <c:pt idx="254">
                  <c:v>0.68947368421052635</c:v>
                </c:pt>
                <c:pt idx="255">
                  <c:v>0.73157894736842111</c:v>
                </c:pt>
                <c:pt idx="256">
                  <c:v>0.77368421052631586</c:v>
                </c:pt>
                <c:pt idx="257">
                  <c:v>0.81578947368421051</c:v>
                </c:pt>
                <c:pt idx="258">
                  <c:v>0.85789473684210527</c:v>
                </c:pt>
                <c:pt idx="259">
                  <c:v>0.9</c:v>
                </c:pt>
                <c:pt idx="260">
                  <c:v>0.1</c:v>
                </c:pt>
                <c:pt idx="261">
                  <c:v>0.14210526315789473</c:v>
                </c:pt>
                <c:pt idx="262">
                  <c:v>0.18421052631578949</c:v>
                </c:pt>
                <c:pt idx="263">
                  <c:v>0.22631578947368422</c:v>
                </c:pt>
                <c:pt idx="264">
                  <c:v>0.26842105263157895</c:v>
                </c:pt>
                <c:pt idx="265">
                  <c:v>0.31052631578947371</c:v>
                </c:pt>
                <c:pt idx="266">
                  <c:v>0.35263157894736841</c:v>
                </c:pt>
                <c:pt idx="267">
                  <c:v>0.39473684210526316</c:v>
                </c:pt>
                <c:pt idx="268">
                  <c:v>0.43684210526315792</c:v>
                </c:pt>
                <c:pt idx="269">
                  <c:v>0.47894736842105262</c:v>
                </c:pt>
                <c:pt idx="270">
                  <c:v>0.52105263157894743</c:v>
                </c:pt>
                <c:pt idx="271">
                  <c:v>0.56315789473684208</c:v>
                </c:pt>
                <c:pt idx="272">
                  <c:v>0.60526315789473684</c:v>
                </c:pt>
                <c:pt idx="273">
                  <c:v>0.64736842105263159</c:v>
                </c:pt>
                <c:pt idx="274">
                  <c:v>0.68947368421052635</c:v>
                </c:pt>
                <c:pt idx="275">
                  <c:v>0.73157894736842111</c:v>
                </c:pt>
                <c:pt idx="276">
                  <c:v>0.77368421052631586</c:v>
                </c:pt>
                <c:pt idx="277">
                  <c:v>0.81578947368421051</c:v>
                </c:pt>
                <c:pt idx="278">
                  <c:v>0.85789473684210527</c:v>
                </c:pt>
                <c:pt idx="279">
                  <c:v>0.1</c:v>
                </c:pt>
                <c:pt idx="280">
                  <c:v>0.14210526315789473</c:v>
                </c:pt>
                <c:pt idx="281">
                  <c:v>0.18421052631578949</c:v>
                </c:pt>
                <c:pt idx="282">
                  <c:v>0.22631578947368422</c:v>
                </c:pt>
                <c:pt idx="283">
                  <c:v>0.26842105263157895</c:v>
                </c:pt>
                <c:pt idx="284">
                  <c:v>0.31052631578947371</c:v>
                </c:pt>
                <c:pt idx="285">
                  <c:v>0.35263157894736841</c:v>
                </c:pt>
                <c:pt idx="286">
                  <c:v>0.39473684210526316</c:v>
                </c:pt>
                <c:pt idx="287">
                  <c:v>0.43684210526315792</c:v>
                </c:pt>
                <c:pt idx="288">
                  <c:v>0.47894736842105262</c:v>
                </c:pt>
                <c:pt idx="289">
                  <c:v>0.52105263157894743</c:v>
                </c:pt>
                <c:pt idx="290">
                  <c:v>0.56315789473684208</c:v>
                </c:pt>
                <c:pt idx="291">
                  <c:v>0.60526315789473684</c:v>
                </c:pt>
                <c:pt idx="292">
                  <c:v>0.64736842105263159</c:v>
                </c:pt>
                <c:pt idx="293">
                  <c:v>0.68947368421052635</c:v>
                </c:pt>
                <c:pt idx="294">
                  <c:v>0.73157894736842111</c:v>
                </c:pt>
                <c:pt idx="295">
                  <c:v>0.1</c:v>
                </c:pt>
                <c:pt idx="296">
                  <c:v>0.14210526315789473</c:v>
                </c:pt>
                <c:pt idx="297">
                  <c:v>0.18421052631578949</c:v>
                </c:pt>
                <c:pt idx="298">
                  <c:v>0.22631578947368422</c:v>
                </c:pt>
                <c:pt idx="299">
                  <c:v>0.26842105263157895</c:v>
                </c:pt>
                <c:pt idx="300">
                  <c:v>0.31052631578947371</c:v>
                </c:pt>
                <c:pt idx="301">
                  <c:v>0.35263157894736841</c:v>
                </c:pt>
                <c:pt idx="302">
                  <c:v>0.39473684210526316</c:v>
                </c:pt>
                <c:pt idx="303">
                  <c:v>0.43684210526315792</c:v>
                </c:pt>
                <c:pt idx="304">
                  <c:v>0.47894736842105262</c:v>
                </c:pt>
                <c:pt idx="305">
                  <c:v>0.52105263157894743</c:v>
                </c:pt>
                <c:pt idx="306">
                  <c:v>0.56315789473684208</c:v>
                </c:pt>
                <c:pt idx="307">
                  <c:v>0.60526315789473684</c:v>
                </c:pt>
                <c:pt idx="308">
                  <c:v>0.64736842105263159</c:v>
                </c:pt>
                <c:pt idx="309">
                  <c:v>0.68947368421052635</c:v>
                </c:pt>
                <c:pt idx="310">
                  <c:v>0.1</c:v>
                </c:pt>
                <c:pt idx="311">
                  <c:v>0.14210526315789473</c:v>
                </c:pt>
                <c:pt idx="312">
                  <c:v>0.18421052631578949</c:v>
                </c:pt>
                <c:pt idx="313">
                  <c:v>0.22631578947368422</c:v>
                </c:pt>
                <c:pt idx="314">
                  <c:v>0.26842105263157895</c:v>
                </c:pt>
                <c:pt idx="315">
                  <c:v>0.31052631578947371</c:v>
                </c:pt>
                <c:pt idx="316">
                  <c:v>0.35263157894736841</c:v>
                </c:pt>
                <c:pt idx="317">
                  <c:v>0.39473684210526316</c:v>
                </c:pt>
                <c:pt idx="318">
                  <c:v>0.43684210526315792</c:v>
                </c:pt>
                <c:pt idx="319">
                  <c:v>0.47894736842105262</c:v>
                </c:pt>
                <c:pt idx="320">
                  <c:v>0.52105263157894743</c:v>
                </c:pt>
                <c:pt idx="321">
                  <c:v>0.56315789473684208</c:v>
                </c:pt>
                <c:pt idx="322">
                  <c:v>0.60526315789473684</c:v>
                </c:pt>
                <c:pt idx="323">
                  <c:v>0.1</c:v>
                </c:pt>
                <c:pt idx="324">
                  <c:v>0.14210526315789473</c:v>
                </c:pt>
                <c:pt idx="325">
                  <c:v>0.18421052631578949</c:v>
                </c:pt>
                <c:pt idx="326">
                  <c:v>0.22631578947368422</c:v>
                </c:pt>
                <c:pt idx="327">
                  <c:v>0.26842105263157895</c:v>
                </c:pt>
                <c:pt idx="328">
                  <c:v>0.31052631578947371</c:v>
                </c:pt>
                <c:pt idx="329">
                  <c:v>0.35263157894736841</c:v>
                </c:pt>
                <c:pt idx="330">
                  <c:v>0.39473684210526316</c:v>
                </c:pt>
                <c:pt idx="331">
                  <c:v>0.43684210526315792</c:v>
                </c:pt>
                <c:pt idx="332">
                  <c:v>0.47894736842105262</c:v>
                </c:pt>
                <c:pt idx="333">
                  <c:v>0.52105263157894743</c:v>
                </c:pt>
                <c:pt idx="334">
                  <c:v>0.56315789473684208</c:v>
                </c:pt>
                <c:pt idx="335">
                  <c:v>0.1</c:v>
                </c:pt>
                <c:pt idx="336">
                  <c:v>0.14210526315789473</c:v>
                </c:pt>
                <c:pt idx="337">
                  <c:v>0.18421052631578949</c:v>
                </c:pt>
                <c:pt idx="338">
                  <c:v>0.22631578947368422</c:v>
                </c:pt>
                <c:pt idx="339">
                  <c:v>0.26842105263157895</c:v>
                </c:pt>
                <c:pt idx="340">
                  <c:v>0.31052631578947371</c:v>
                </c:pt>
                <c:pt idx="341">
                  <c:v>0.35263157894736841</c:v>
                </c:pt>
                <c:pt idx="342">
                  <c:v>0.39473684210526316</c:v>
                </c:pt>
                <c:pt idx="343">
                  <c:v>0.43684210526315792</c:v>
                </c:pt>
                <c:pt idx="344">
                  <c:v>0.47894736842105262</c:v>
                </c:pt>
                <c:pt idx="345">
                  <c:v>0.52105263157894743</c:v>
                </c:pt>
                <c:pt idx="346">
                  <c:v>0.1</c:v>
                </c:pt>
                <c:pt idx="347">
                  <c:v>0.14210526315789473</c:v>
                </c:pt>
                <c:pt idx="348">
                  <c:v>0.18421052631578949</c:v>
                </c:pt>
                <c:pt idx="349">
                  <c:v>0.22631578947368422</c:v>
                </c:pt>
                <c:pt idx="350">
                  <c:v>0.26842105263157895</c:v>
                </c:pt>
                <c:pt idx="351">
                  <c:v>0.31052631578947371</c:v>
                </c:pt>
                <c:pt idx="352">
                  <c:v>0.35263157894736841</c:v>
                </c:pt>
                <c:pt idx="353">
                  <c:v>0.39473684210526316</c:v>
                </c:pt>
                <c:pt idx="354">
                  <c:v>0.43684210526315792</c:v>
                </c:pt>
                <c:pt idx="355">
                  <c:v>0.47894736842105262</c:v>
                </c:pt>
              </c:numCache>
            </c:numRef>
          </c:yVal>
          <c:smooth val="0"/>
          <c:extLst>
            <c:ext xmlns:c16="http://schemas.microsoft.com/office/drawing/2014/chart" uri="{C3380CC4-5D6E-409C-BE32-E72D297353CC}">
              <c16:uniqueId val="{00000000-09A0-4921-B098-CCAB43B88A75}"/>
            </c:ext>
          </c:extLst>
        </c:ser>
        <c:ser>
          <c:idx val="1"/>
          <c:order val="1"/>
          <c:tx>
            <c:v>Request Office Buidling Permit</c:v>
          </c:tx>
          <c:spPr>
            <a:ln w="19050">
              <a:noFill/>
            </a:ln>
          </c:spPr>
          <c:marker>
            <c:symbol val="triangle"/>
            <c:size val="5"/>
            <c:spPr>
              <a:solidFill>
                <a:srgbClr val="993366"/>
              </a:solidFill>
              <a:ln>
                <a:solidFill>
                  <a:srgbClr val="993366"/>
                </a:solidFill>
                <a:prstDash val="solid"/>
              </a:ln>
            </c:spPr>
          </c:marker>
          <c:xVal>
            <c:numRef>
              <c:f>'Two Way Strat. for Q6'!$D$41:$D$396</c:f>
              <c:numCache>
                <c:formatCode>General</c:formatCode>
                <c:ptCount val="356"/>
                <c:pt idx="0">
                  <c:v>3.736842105263158</c:v>
                </c:pt>
                <c:pt idx="1">
                  <c:v>3.9473684210526314</c:v>
                </c:pt>
                <c:pt idx="2">
                  <c:v>3.9473684210526314</c:v>
                </c:pt>
                <c:pt idx="3">
                  <c:v>3.9473684210526314</c:v>
                </c:pt>
                <c:pt idx="4">
                  <c:v>3.9473684210526314</c:v>
                </c:pt>
                <c:pt idx="5">
                  <c:v>4.1578947368421053</c:v>
                </c:pt>
                <c:pt idx="6">
                  <c:v>4.1578947368421053</c:v>
                </c:pt>
                <c:pt idx="7">
                  <c:v>4.1578947368421053</c:v>
                </c:pt>
                <c:pt idx="8">
                  <c:v>4.1578947368421053</c:v>
                </c:pt>
                <c:pt idx="9">
                  <c:v>4.1578947368421053</c:v>
                </c:pt>
                <c:pt idx="10">
                  <c:v>4.3684210526315788</c:v>
                </c:pt>
                <c:pt idx="11">
                  <c:v>4.3684210526315788</c:v>
                </c:pt>
                <c:pt idx="12">
                  <c:v>4.3684210526315788</c:v>
                </c:pt>
                <c:pt idx="13">
                  <c:v>4.3684210526315788</c:v>
                </c:pt>
                <c:pt idx="14">
                  <c:v>4.3684210526315788</c:v>
                </c:pt>
                <c:pt idx="15">
                  <c:v>4.3684210526315788</c:v>
                </c:pt>
                <c:pt idx="16">
                  <c:v>4.3684210526315788</c:v>
                </c:pt>
                <c:pt idx="17">
                  <c:v>4.5789473684210522</c:v>
                </c:pt>
                <c:pt idx="18">
                  <c:v>4.5789473684210522</c:v>
                </c:pt>
                <c:pt idx="19">
                  <c:v>4.5789473684210522</c:v>
                </c:pt>
                <c:pt idx="20">
                  <c:v>4.5789473684210522</c:v>
                </c:pt>
                <c:pt idx="21">
                  <c:v>4.5789473684210522</c:v>
                </c:pt>
                <c:pt idx="22">
                  <c:v>4.5789473684210522</c:v>
                </c:pt>
                <c:pt idx="23">
                  <c:v>4.5789473684210522</c:v>
                </c:pt>
                <c:pt idx="24">
                  <c:v>4.5789473684210522</c:v>
                </c:pt>
                <c:pt idx="25">
                  <c:v>4.7894736842105265</c:v>
                </c:pt>
                <c:pt idx="26">
                  <c:v>4.7894736842105265</c:v>
                </c:pt>
                <c:pt idx="27">
                  <c:v>4.7894736842105265</c:v>
                </c:pt>
                <c:pt idx="28">
                  <c:v>4.7894736842105265</c:v>
                </c:pt>
                <c:pt idx="29">
                  <c:v>4.7894736842105265</c:v>
                </c:pt>
                <c:pt idx="30">
                  <c:v>4.7894736842105265</c:v>
                </c:pt>
                <c:pt idx="31">
                  <c:v>4.7894736842105265</c:v>
                </c:pt>
                <c:pt idx="32">
                  <c:v>4.7894736842105265</c:v>
                </c:pt>
                <c:pt idx="33">
                  <c:v>4.7894736842105265</c:v>
                </c:pt>
                <c:pt idx="34">
                  <c:v>5</c:v>
                </c:pt>
                <c:pt idx="35">
                  <c:v>5</c:v>
                </c:pt>
                <c:pt idx="36">
                  <c:v>5</c:v>
                </c:pt>
                <c:pt idx="37">
                  <c:v>5</c:v>
                </c:pt>
                <c:pt idx="38">
                  <c:v>5</c:v>
                </c:pt>
                <c:pt idx="39">
                  <c:v>5</c:v>
                </c:pt>
                <c:pt idx="40">
                  <c:v>5</c:v>
                </c:pt>
                <c:pt idx="41">
                  <c:v>5</c:v>
                </c:pt>
                <c:pt idx="42">
                  <c:v>5</c:v>
                </c:pt>
                <c:pt idx="43">
                  <c:v>5</c:v>
                </c:pt>
              </c:numCache>
            </c:numRef>
          </c:xVal>
          <c:yVal>
            <c:numRef>
              <c:f>'Two Way Strat. for Q6'!$E$41:$E$396</c:f>
              <c:numCache>
                <c:formatCode>General</c:formatCode>
                <c:ptCount val="356"/>
                <c:pt idx="0">
                  <c:v>0.9</c:v>
                </c:pt>
                <c:pt idx="1">
                  <c:v>0.77368421052631586</c:v>
                </c:pt>
                <c:pt idx="2">
                  <c:v>0.81578947368421051</c:v>
                </c:pt>
                <c:pt idx="3">
                  <c:v>0.85789473684210527</c:v>
                </c:pt>
                <c:pt idx="4">
                  <c:v>0.9</c:v>
                </c:pt>
                <c:pt idx="5">
                  <c:v>0.73157894736842111</c:v>
                </c:pt>
                <c:pt idx="6">
                  <c:v>0.77368421052631586</c:v>
                </c:pt>
                <c:pt idx="7">
                  <c:v>0.81578947368421051</c:v>
                </c:pt>
                <c:pt idx="8">
                  <c:v>0.85789473684210527</c:v>
                </c:pt>
                <c:pt idx="9">
                  <c:v>0.9</c:v>
                </c:pt>
                <c:pt idx="10">
                  <c:v>0.64736842105263159</c:v>
                </c:pt>
                <c:pt idx="11">
                  <c:v>0.68947368421052635</c:v>
                </c:pt>
                <c:pt idx="12">
                  <c:v>0.73157894736842111</c:v>
                </c:pt>
                <c:pt idx="13">
                  <c:v>0.77368421052631586</c:v>
                </c:pt>
                <c:pt idx="14">
                  <c:v>0.81578947368421051</c:v>
                </c:pt>
                <c:pt idx="15">
                  <c:v>0.85789473684210527</c:v>
                </c:pt>
                <c:pt idx="16">
                  <c:v>0.9</c:v>
                </c:pt>
                <c:pt idx="17">
                  <c:v>0.60526315789473684</c:v>
                </c:pt>
                <c:pt idx="18">
                  <c:v>0.64736842105263159</c:v>
                </c:pt>
                <c:pt idx="19">
                  <c:v>0.68947368421052635</c:v>
                </c:pt>
                <c:pt idx="20">
                  <c:v>0.73157894736842111</c:v>
                </c:pt>
                <c:pt idx="21">
                  <c:v>0.77368421052631586</c:v>
                </c:pt>
                <c:pt idx="22">
                  <c:v>0.81578947368421051</c:v>
                </c:pt>
                <c:pt idx="23">
                  <c:v>0.85789473684210527</c:v>
                </c:pt>
                <c:pt idx="24">
                  <c:v>0.9</c:v>
                </c:pt>
                <c:pt idx="25">
                  <c:v>0.56315789473684208</c:v>
                </c:pt>
                <c:pt idx="26">
                  <c:v>0.60526315789473684</c:v>
                </c:pt>
                <c:pt idx="27">
                  <c:v>0.64736842105263159</c:v>
                </c:pt>
                <c:pt idx="28">
                  <c:v>0.68947368421052635</c:v>
                </c:pt>
                <c:pt idx="29">
                  <c:v>0.73157894736842111</c:v>
                </c:pt>
                <c:pt idx="30">
                  <c:v>0.77368421052631586</c:v>
                </c:pt>
                <c:pt idx="31">
                  <c:v>0.81578947368421051</c:v>
                </c:pt>
                <c:pt idx="32">
                  <c:v>0.85789473684210527</c:v>
                </c:pt>
                <c:pt idx="33">
                  <c:v>0.9</c:v>
                </c:pt>
                <c:pt idx="34">
                  <c:v>0.52105263157894743</c:v>
                </c:pt>
                <c:pt idx="35">
                  <c:v>0.56315789473684208</c:v>
                </c:pt>
                <c:pt idx="36">
                  <c:v>0.60526315789473684</c:v>
                </c:pt>
                <c:pt idx="37">
                  <c:v>0.64736842105263159</c:v>
                </c:pt>
                <c:pt idx="38">
                  <c:v>0.68947368421052635</c:v>
                </c:pt>
                <c:pt idx="39">
                  <c:v>0.73157894736842111</c:v>
                </c:pt>
                <c:pt idx="40">
                  <c:v>0.77368421052631586</c:v>
                </c:pt>
                <c:pt idx="41">
                  <c:v>0.81578947368421051</c:v>
                </c:pt>
                <c:pt idx="42">
                  <c:v>0.85789473684210527</c:v>
                </c:pt>
                <c:pt idx="43">
                  <c:v>0.9</c:v>
                </c:pt>
              </c:numCache>
            </c:numRef>
          </c:yVal>
          <c:smooth val="0"/>
          <c:extLst>
            <c:ext xmlns:c16="http://schemas.microsoft.com/office/drawing/2014/chart" uri="{C3380CC4-5D6E-409C-BE32-E72D297353CC}">
              <c16:uniqueId val="{00000001-09A0-4921-B098-CCAB43B88A75}"/>
            </c:ext>
          </c:extLst>
        </c:ser>
        <c:dLbls>
          <c:showLegendKey val="0"/>
          <c:showVal val="0"/>
          <c:showCatName val="0"/>
          <c:showSerName val="0"/>
          <c:showPercent val="0"/>
          <c:showBubbleSize val="0"/>
        </c:dLbls>
        <c:axId val="654023144"/>
        <c:axId val="654020192"/>
      </c:scatterChart>
      <c:valAx>
        <c:axId val="654023144"/>
        <c:scaling>
          <c:orientation val="minMax"/>
          <c:max val="5"/>
          <c:min val="1"/>
        </c:scaling>
        <c:delete val="0"/>
        <c:axPos val="b"/>
        <c:title>
          <c:tx>
            <c:rich>
              <a:bodyPr/>
              <a:lstStyle/>
              <a:p>
                <a:pPr>
                  <a:defRPr sz="800" b="0"/>
                </a:pPr>
                <a:r>
                  <a:rPr lang="en-US"/>
                  <a:t>Office Building Earnings Assuming Econ Growth (B68)</a:t>
                </a:r>
              </a:p>
            </c:rich>
          </c:tx>
          <c:layout>
            <c:manualLayout>
              <c:xMode val="edge"/>
              <c:yMode val="edge"/>
              <c:x val="0.15038063875193172"/>
              <c:y val="0.94530485760626293"/>
            </c:manualLayout>
          </c:layout>
          <c:overlay val="0"/>
        </c:title>
        <c:numFmt formatCode="General" sourceLinked="0"/>
        <c:majorTickMark val="out"/>
        <c:minorTickMark val="none"/>
        <c:tickLblPos val="nextTo"/>
        <c:txPr>
          <a:bodyPr rot="-5400000" vert="horz"/>
          <a:lstStyle/>
          <a:p>
            <a:pPr>
              <a:defRPr sz="800" b="0"/>
            </a:pPr>
            <a:endParaRPr lang="en-US"/>
          </a:p>
        </c:txPr>
        <c:crossAx val="654020192"/>
        <c:crossesAt val="-1.0000000000000001E+300"/>
        <c:crossBetween val="midCat"/>
        <c:majorUnit val="0.5"/>
      </c:valAx>
      <c:valAx>
        <c:axId val="654020192"/>
        <c:scaling>
          <c:orientation val="minMax"/>
          <c:max val="0.9"/>
          <c:min val="0.1"/>
        </c:scaling>
        <c:delete val="0"/>
        <c:axPos val="l"/>
        <c:title>
          <c:tx>
            <c:rich>
              <a:bodyPr/>
              <a:lstStyle/>
              <a:p>
                <a:pPr>
                  <a:defRPr sz="800" b="0"/>
                </a:pPr>
                <a:r>
                  <a:rPr lang="en-US"/>
                  <a:t>Approval Probability for Office Building Permit (C62)</a:t>
                </a:r>
              </a:p>
            </c:rich>
          </c:tx>
          <c:layout/>
          <c:overlay val="0"/>
        </c:title>
        <c:numFmt formatCode="General" sourceLinked="0"/>
        <c:majorTickMark val="out"/>
        <c:minorTickMark val="none"/>
        <c:tickLblPos val="nextTo"/>
        <c:txPr>
          <a:bodyPr/>
          <a:lstStyle/>
          <a:p>
            <a:pPr>
              <a:defRPr sz="800" b="0"/>
            </a:pPr>
            <a:endParaRPr lang="en-US"/>
          </a:p>
        </c:txPr>
        <c:crossAx val="654023144"/>
        <c:crossesAt val="-1.0000000000000001E+300"/>
        <c:crossBetween val="midCat"/>
        <c:majorUnit val="0.1"/>
      </c:valAx>
    </c:plotArea>
    <c:legend>
      <c:legendPos val="r"/>
      <c:layout/>
      <c:overlay val="0"/>
      <c:spPr>
        <a:ln w="25400">
          <a:noFill/>
        </a:ln>
      </c:spPr>
      <c:txPr>
        <a:bodyPr/>
        <a:lstStyle/>
        <a:p>
          <a:pPr>
            <a:defRPr sz="800"/>
          </a:pPr>
          <a:endParaRPr lang="en-US"/>
        </a:p>
      </c:txPr>
    </c:legend>
    <c:plotVisOnly val="1"/>
    <c:dispBlanksAs val="gap"/>
    <c:showDLblsOverMax val="0"/>
  </c:chart>
  <c:spPr>
    <a:ln w="25400"/>
  </c:spPr>
  <c:printSettings>
    <c:headerFooter/>
    <c:pageMargins b="0.75" l="0.7" r="0.7" t="0.75" header="0.3" footer="0.3"/>
    <c:pageSetup/>
  </c:printSettings>
  <c:userShapes r:id="rId1"/>
</c:chartSpace>
</file>

<file path=xl/drawings/_rels/drawing11.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242697</xdr:colOff>
      <xdr:row>122</xdr:row>
      <xdr:rowOff>185420</xdr:rowOff>
    </xdr:from>
    <xdr:to>
      <xdr:col>5</xdr:col>
      <xdr:colOff>127</xdr:colOff>
      <xdr:row>122</xdr:row>
      <xdr:rowOff>185420</xdr:rowOff>
    </xdr:to>
    <xdr:cxnSp macro="_xll.PtreeEvent_ObjectClick">
      <xdr:nvCxnSpPr>
        <xdr:cNvPr id="130" name="PTObj_DBranchHLine_1_23"/>
        <xdr:cNvCxnSpPr/>
      </xdr:nvCxnSpPr>
      <xdr:spPr>
        <a:xfrm>
          <a:off x="8186547" y="23426420"/>
          <a:ext cx="192913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120</xdr:row>
      <xdr:rowOff>180339</xdr:rowOff>
    </xdr:from>
    <xdr:to>
      <xdr:col>4</xdr:col>
      <xdr:colOff>242697</xdr:colOff>
      <xdr:row>122</xdr:row>
      <xdr:rowOff>185420</xdr:rowOff>
    </xdr:to>
    <xdr:cxnSp macro="_xll.PtreeEvent_ObjectClick">
      <xdr:nvCxnSpPr>
        <xdr:cNvPr id="129" name="PTObj_DBranchDLine_1_23"/>
        <xdr:cNvCxnSpPr/>
      </xdr:nvCxnSpPr>
      <xdr:spPr>
        <a:xfrm>
          <a:off x="8034147" y="230403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118</xdr:row>
      <xdr:rowOff>185420</xdr:rowOff>
    </xdr:from>
    <xdr:to>
      <xdr:col>5</xdr:col>
      <xdr:colOff>127</xdr:colOff>
      <xdr:row>118</xdr:row>
      <xdr:rowOff>185420</xdr:rowOff>
    </xdr:to>
    <xdr:cxnSp macro="_xll.PtreeEvent_ObjectClick">
      <xdr:nvCxnSpPr>
        <xdr:cNvPr id="126" name="PTObj_DBranchHLine_1_22"/>
        <xdr:cNvCxnSpPr/>
      </xdr:nvCxnSpPr>
      <xdr:spPr>
        <a:xfrm>
          <a:off x="8186547" y="22664420"/>
          <a:ext cx="192913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118</xdr:row>
      <xdr:rowOff>185420</xdr:rowOff>
    </xdr:from>
    <xdr:to>
      <xdr:col>4</xdr:col>
      <xdr:colOff>242697</xdr:colOff>
      <xdr:row>120</xdr:row>
      <xdr:rowOff>180339</xdr:rowOff>
    </xdr:to>
    <xdr:cxnSp macro="_xll.PtreeEvent_ObjectClick">
      <xdr:nvCxnSpPr>
        <xdr:cNvPr id="125" name="PTObj_DBranchDLine_1_22"/>
        <xdr:cNvCxnSpPr/>
      </xdr:nvCxnSpPr>
      <xdr:spPr>
        <a:xfrm flipV="1">
          <a:off x="8034147" y="226644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242697</xdr:colOff>
      <xdr:row>120</xdr:row>
      <xdr:rowOff>185420</xdr:rowOff>
    </xdr:from>
    <xdr:to>
      <xdr:col>4</xdr:col>
      <xdr:colOff>127</xdr:colOff>
      <xdr:row>120</xdr:row>
      <xdr:rowOff>185420</xdr:rowOff>
    </xdr:to>
    <xdr:cxnSp macro="_xll.PtreeEvent_ObjectClick">
      <xdr:nvCxnSpPr>
        <xdr:cNvPr id="122" name="PTObj_DBranchHLine_1_21"/>
        <xdr:cNvCxnSpPr/>
      </xdr:nvCxnSpPr>
      <xdr:spPr>
        <a:xfrm>
          <a:off x="6576822" y="23045420"/>
          <a:ext cx="13671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90297</xdr:colOff>
      <xdr:row>116</xdr:row>
      <xdr:rowOff>180339</xdr:rowOff>
    </xdr:from>
    <xdr:to>
      <xdr:col>3</xdr:col>
      <xdr:colOff>242697</xdr:colOff>
      <xdr:row>120</xdr:row>
      <xdr:rowOff>185420</xdr:rowOff>
    </xdr:to>
    <xdr:cxnSp macro="_xll.PtreeEvent_ObjectClick">
      <xdr:nvCxnSpPr>
        <xdr:cNvPr id="121" name="PTObj_DBranchDLine_1_21"/>
        <xdr:cNvCxnSpPr/>
      </xdr:nvCxnSpPr>
      <xdr:spPr>
        <a:xfrm>
          <a:off x="6424422" y="22278339"/>
          <a:ext cx="152400" cy="767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114</xdr:row>
      <xdr:rowOff>185420</xdr:rowOff>
    </xdr:from>
    <xdr:to>
      <xdr:col>5</xdr:col>
      <xdr:colOff>127</xdr:colOff>
      <xdr:row>114</xdr:row>
      <xdr:rowOff>185420</xdr:rowOff>
    </xdr:to>
    <xdr:cxnSp macro="_xll.PtreeEvent_ObjectClick">
      <xdr:nvCxnSpPr>
        <xdr:cNvPr id="118" name="PTObj_DBranchHLine_1_20"/>
        <xdr:cNvCxnSpPr/>
      </xdr:nvCxnSpPr>
      <xdr:spPr>
        <a:xfrm>
          <a:off x="8186547" y="21902420"/>
          <a:ext cx="192913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112</xdr:row>
      <xdr:rowOff>180339</xdr:rowOff>
    </xdr:from>
    <xdr:to>
      <xdr:col>4</xdr:col>
      <xdr:colOff>242697</xdr:colOff>
      <xdr:row>114</xdr:row>
      <xdr:rowOff>185420</xdr:rowOff>
    </xdr:to>
    <xdr:cxnSp macro="_xll.PtreeEvent_ObjectClick">
      <xdr:nvCxnSpPr>
        <xdr:cNvPr id="117" name="PTObj_DBranchDLine_1_20"/>
        <xdr:cNvCxnSpPr/>
      </xdr:nvCxnSpPr>
      <xdr:spPr>
        <a:xfrm>
          <a:off x="8034147" y="215163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110</xdr:row>
      <xdr:rowOff>185420</xdr:rowOff>
    </xdr:from>
    <xdr:to>
      <xdr:col>5</xdr:col>
      <xdr:colOff>127</xdr:colOff>
      <xdr:row>110</xdr:row>
      <xdr:rowOff>185420</xdr:rowOff>
    </xdr:to>
    <xdr:cxnSp macro="_xll.PtreeEvent_ObjectClick">
      <xdr:nvCxnSpPr>
        <xdr:cNvPr id="114" name="PTObj_DBranchHLine_1_19"/>
        <xdr:cNvCxnSpPr/>
      </xdr:nvCxnSpPr>
      <xdr:spPr>
        <a:xfrm>
          <a:off x="8186547" y="21140420"/>
          <a:ext cx="192913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110</xdr:row>
      <xdr:rowOff>185420</xdr:rowOff>
    </xdr:from>
    <xdr:to>
      <xdr:col>4</xdr:col>
      <xdr:colOff>242697</xdr:colOff>
      <xdr:row>112</xdr:row>
      <xdr:rowOff>180339</xdr:rowOff>
    </xdr:to>
    <xdr:cxnSp macro="_xll.PtreeEvent_ObjectClick">
      <xdr:nvCxnSpPr>
        <xdr:cNvPr id="113" name="PTObj_DBranchDLine_1_19"/>
        <xdr:cNvCxnSpPr/>
      </xdr:nvCxnSpPr>
      <xdr:spPr>
        <a:xfrm flipV="1">
          <a:off x="8034147" y="211404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242697</xdr:colOff>
      <xdr:row>112</xdr:row>
      <xdr:rowOff>185420</xdr:rowOff>
    </xdr:from>
    <xdr:to>
      <xdr:col>4</xdr:col>
      <xdr:colOff>127</xdr:colOff>
      <xdr:row>112</xdr:row>
      <xdr:rowOff>185420</xdr:rowOff>
    </xdr:to>
    <xdr:cxnSp macro="_xll.PtreeEvent_ObjectClick">
      <xdr:nvCxnSpPr>
        <xdr:cNvPr id="110" name="PTObj_DBranchHLine_1_18"/>
        <xdr:cNvCxnSpPr/>
      </xdr:nvCxnSpPr>
      <xdr:spPr>
        <a:xfrm>
          <a:off x="6576822" y="21521420"/>
          <a:ext cx="13671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90297</xdr:colOff>
      <xdr:row>112</xdr:row>
      <xdr:rowOff>185420</xdr:rowOff>
    </xdr:from>
    <xdr:to>
      <xdr:col>3</xdr:col>
      <xdr:colOff>242697</xdr:colOff>
      <xdr:row>116</xdr:row>
      <xdr:rowOff>180339</xdr:rowOff>
    </xdr:to>
    <xdr:cxnSp macro="_xll.PtreeEvent_ObjectClick">
      <xdr:nvCxnSpPr>
        <xdr:cNvPr id="109" name="PTObj_DBranchDLine_1_18"/>
        <xdr:cNvCxnSpPr/>
      </xdr:nvCxnSpPr>
      <xdr:spPr>
        <a:xfrm flipV="1">
          <a:off x="6424422" y="21521420"/>
          <a:ext cx="152400" cy="756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242697</xdr:colOff>
      <xdr:row>116</xdr:row>
      <xdr:rowOff>185420</xdr:rowOff>
    </xdr:from>
    <xdr:to>
      <xdr:col>3</xdr:col>
      <xdr:colOff>127</xdr:colOff>
      <xdr:row>116</xdr:row>
      <xdr:rowOff>185420</xdr:rowOff>
    </xdr:to>
    <xdr:cxnSp macro="_xll.PtreeEvent_ObjectClick">
      <xdr:nvCxnSpPr>
        <xdr:cNvPr id="106" name="PTObj_DBranchHLine_1_4"/>
        <xdr:cNvCxnSpPr/>
      </xdr:nvCxnSpPr>
      <xdr:spPr>
        <a:xfrm>
          <a:off x="4405122" y="22283420"/>
          <a:ext cx="192913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90297</xdr:colOff>
      <xdr:row>80</xdr:row>
      <xdr:rowOff>180339</xdr:rowOff>
    </xdr:from>
    <xdr:to>
      <xdr:col>2</xdr:col>
      <xdr:colOff>242697</xdr:colOff>
      <xdr:row>116</xdr:row>
      <xdr:rowOff>185420</xdr:rowOff>
    </xdr:to>
    <xdr:cxnSp macro="_xll.PtreeEvent_ObjectClick">
      <xdr:nvCxnSpPr>
        <xdr:cNvPr id="105" name="PTObj_DBranchDLine_1_4"/>
        <xdr:cNvCxnSpPr/>
      </xdr:nvCxnSpPr>
      <xdr:spPr>
        <a:xfrm>
          <a:off x="4252722" y="15420339"/>
          <a:ext cx="152400" cy="6863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242697</xdr:colOff>
      <xdr:row>108</xdr:row>
      <xdr:rowOff>185420</xdr:rowOff>
    </xdr:from>
    <xdr:to>
      <xdr:col>7</xdr:col>
      <xdr:colOff>127</xdr:colOff>
      <xdr:row>108</xdr:row>
      <xdr:rowOff>185420</xdr:rowOff>
    </xdr:to>
    <xdr:cxnSp macro="_xll.PtreeEvent_ObjectClick">
      <xdr:nvCxnSpPr>
        <xdr:cNvPr id="98" name="PTObj_DBranchHLine_1_17"/>
        <xdr:cNvCxnSpPr/>
      </xdr:nvCxnSpPr>
      <xdr:spPr>
        <a:xfrm>
          <a:off x="11967972" y="20759420"/>
          <a:ext cx="18243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90297</xdr:colOff>
      <xdr:row>106</xdr:row>
      <xdr:rowOff>180339</xdr:rowOff>
    </xdr:from>
    <xdr:to>
      <xdr:col>6</xdr:col>
      <xdr:colOff>242697</xdr:colOff>
      <xdr:row>108</xdr:row>
      <xdr:rowOff>185420</xdr:rowOff>
    </xdr:to>
    <xdr:cxnSp macro="_xll.PtreeEvent_ObjectClick">
      <xdr:nvCxnSpPr>
        <xdr:cNvPr id="97" name="PTObj_DBranchDLine_1_17"/>
        <xdr:cNvCxnSpPr/>
      </xdr:nvCxnSpPr>
      <xdr:spPr>
        <a:xfrm>
          <a:off x="11815572" y="203733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242697</xdr:colOff>
      <xdr:row>104</xdr:row>
      <xdr:rowOff>185420</xdr:rowOff>
    </xdr:from>
    <xdr:to>
      <xdr:col>7</xdr:col>
      <xdr:colOff>127</xdr:colOff>
      <xdr:row>104</xdr:row>
      <xdr:rowOff>185420</xdr:rowOff>
    </xdr:to>
    <xdr:cxnSp macro="_xll.PtreeEvent_ObjectClick">
      <xdr:nvCxnSpPr>
        <xdr:cNvPr id="94" name="PTObj_DBranchHLine_1_16"/>
        <xdr:cNvCxnSpPr/>
      </xdr:nvCxnSpPr>
      <xdr:spPr>
        <a:xfrm>
          <a:off x="11967972" y="19997420"/>
          <a:ext cx="18243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90297</xdr:colOff>
      <xdr:row>104</xdr:row>
      <xdr:rowOff>185420</xdr:rowOff>
    </xdr:from>
    <xdr:to>
      <xdr:col>6</xdr:col>
      <xdr:colOff>242697</xdr:colOff>
      <xdr:row>106</xdr:row>
      <xdr:rowOff>180339</xdr:rowOff>
    </xdr:to>
    <xdr:cxnSp macro="_xll.PtreeEvent_ObjectClick">
      <xdr:nvCxnSpPr>
        <xdr:cNvPr id="93" name="PTObj_DBranchDLine_1_16"/>
        <xdr:cNvCxnSpPr/>
      </xdr:nvCxnSpPr>
      <xdr:spPr>
        <a:xfrm flipV="1">
          <a:off x="11815572" y="199974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242697</xdr:colOff>
      <xdr:row>106</xdr:row>
      <xdr:rowOff>185420</xdr:rowOff>
    </xdr:from>
    <xdr:to>
      <xdr:col>6</xdr:col>
      <xdr:colOff>127</xdr:colOff>
      <xdr:row>106</xdr:row>
      <xdr:rowOff>185420</xdr:rowOff>
    </xdr:to>
    <xdr:cxnSp macro="_xll.PtreeEvent_ObjectClick">
      <xdr:nvCxnSpPr>
        <xdr:cNvPr id="90" name="PTObj_DBranchHLine_1_13"/>
        <xdr:cNvCxnSpPr/>
      </xdr:nvCxnSpPr>
      <xdr:spPr>
        <a:xfrm>
          <a:off x="10358247" y="19997420"/>
          <a:ext cx="13671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90297</xdr:colOff>
      <xdr:row>102</xdr:row>
      <xdr:rowOff>180339</xdr:rowOff>
    </xdr:from>
    <xdr:to>
      <xdr:col>5</xdr:col>
      <xdr:colOff>242697</xdr:colOff>
      <xdr:row>106</xdr:row>
      <xdr:rowOff>185420</xdr:rowOff>
    </xdr:to>
    <xdr:cxnSp macro="_xll.PtreeEvent_ObjectClick">
      <xdr:nvCxnSpPr>
        <xdr:cNvPr id="89" name="PTObj_DBranchDLine_1_13"/>
        <xdr:cNvCxnSpPr/>
      </xdr:nvCxnSpPr>
      <xdr:spPr>
        <a:xfrm>
          <a:off x="10205847" y="196113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242697</xdr:colOff>
      <xdr:row>100</xdr:row>
      <xdr:rowOff>185420</xdr:rowOff>
    </xdr:from>
    <xdr:to>
      <xdr:col>7</xdr:col>
      <xdr:colOff>127</xdr:colOff>
      <xdr:row>100</xdr:row>
      <xdr:rowOff>185420</xdr:rowOff>
    </xdr:to>
    <xdr:cxnSp macro="_xll.PtreeEvent_ObjectClick">
      <xdr:nvCxnSpPr>
        <xdr:cNvPr id="86" name="PTObj_DBranchHLine_1_15"/>
        <xdr:cNvCxnSpPr/>
      </xdr:nvCxnSpPr>
      <xdr:spPr>
        <a:xfrm>
          <a:off x="11967972" y="19235420"/>
          <a:ext cx="11480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90297</xdr:colOff>
      <xdr:row>98</xdr:row>
      <xdr:rowOff>180339</xdr:rowOff>
    </xdr:from>
    <xdr:to>
      <xdr:col>6</xdr:col>
      <xdr:colOff>242697</xdr:colOff>
      <xdr:row>100</xdr:row>
      <xdr:rowOff>185420</xdr:rowOff>
    </xdr:to>
    <xdr:cxnSp macro="_xll.PtreeEvent_ObjectClick">
      <xdr:nvCxnSpPr>
        <xdr:cNvPr id="85" name="PTObj_DBranchDLine_1_15"/>
        <xdr:cNvCxnSpPr/>
      </xdr:nvCxnSpPr>
      <xdr:spPr>
        <a:xfrm>
          <a:off x="11815572" y="188493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242697</xdr:colOff>
      <xdr:row>96</xdr:row>
      <xdr:rowOff>185420</xdr:rowOff>
    </xdr:from>
    <xdr:to>
      <xdr:col>7</xdr:col>
      <xdr:colOff>127</xdr:colOff>
      <xdr:row>96</xdr:row>
      <xdr:rowOff>185420</xdr:rowOff>
    </xdr:to>
    <xdr:cxnSp macro="_xll.PtreeEvent_ObjectClick">
      <xdr:nvCxnSpPr>
        <xdr:cNvPr id="82" name="PTObj_DBranchHLine_1_14"/>
        <xdr:cNvCxnSpPr/>
      </xdr:nvCxnSpPr>
      <xdr:spPr>
        <a:xfrm>
          <a:off x="11967972" y="18473420"/>
          <a:ext cx="8718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90297</xdr:colOff>
      <xdr:row>96</xdr:row>
      <xdr:rowOff>185420</xdr:rowOff>
    </xdr:from>
    <xdr:to>
      <xdr:col>6</xdr:col>
      <xdr:colOff>242697</xdr:colOff>
      <xdr:row>98</xdr:row>
      <xdr:rowOff>180339</xdr:rowOff>
    </xdr:to>
    <xdr:cxnSp macro="_xll.PtreeEvent_ObjectClick">
      <xdr:nvCxnSpPr>
        <xdr:cNvPr id="81" name="PTObj_DBranchDLine_1_14"/>
        <xdr:cNvCxnSpPr/>
      </xdr:nvCxnSpPr>
      <xdr:spPr>
        <a:xfrm flipV="1">
          <a:off x="11815572" y="184734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242697</xdr:colOff>
      <xdr:row>98</xdr:row>
      <xdr:rowOff>185420</xdr:rowOff>
    </xdr:from>
    <xdr:to>
      <xdr:col>6</xdr:col>
      <xdr:colOff>127</xdr:colOff>
      <xdr:row>98</xdr:row>
      <xdr:rowOff>185420</xdr:rowOff>
    </xdr:to>
    <xdr:cxnSp macro="_xll.PtreeEvent_ObjectClick">
      <xdr:nvCxnSpPr>
        <xdr:cNvPr id="78" name="PTObj_DBranchHLine_1_12"/>
        <xdr:cNvCxnSpPr/>
      </xdr:nvCxnSpPr>
      <xdr:spPr>
        <a:xfrm>
          <a:off x="10358247" y="18473420"/>
          <a:ext cx="13671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90297</xdr:colOff>
      <xdr:row>98</xdr:row>
      <xdr:rowOff>185420</xdr:rowOff>
    </xdr:from>
    <xdr:to>
      <xdr:col>5</xdr:col>
      <xdr:colOff>242697</xdr:colOff>
      <xdr:row>102</xdr:row>
      <xdr:rowOff>180339</xdr:rowOff>
    </xdr:to>
    <xdr:cxnSp macro="_xll.PtreeEvent_ObjectClick">
      <xdr:nvCxnSpPr>
        <xdr:cNvPr id="77" name="PTObj_DBranchDLine_1_12"/>
        <xdr:cNvCxnSpPr/>
      </xdr:nvCxnSpPr>
      <xdr:spPr>
        <a:xfrm flipV="1">
          <a:off x="10205847" y="184734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102</xdr:row>
      <xdr:rowOff>185420</xdr:rowOff>
    </xdr:from>
    <xdr:to>
      <xdr:col>5</xdr:col>
      <xdr:colOff>127</xdr:colOff>
      <xdr:row>102</xdr:row>
      <xdr:rowOff>185420</xdr:rowOff>
    </xdr:to>
    <xdr:cxnSp macro="_xll.PtreeEvent_ObjectClick">
      <xdr:nvCxnSpPr>
        <xdr:cNvPr id="66" name="PTObj_DBranchHLine_1_11"/>
        <xdr:cNvCxnSpPr/>
      </xdr:nvCxnSpPr>
      <xdr:spPr>
        <a:xfrm>
          <a:off x="8186547" y="18473420"/>
          <a:ext cx="192913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92</xdr:row>
      <xdr:rowOff>180339</xdr:rowOff>
    </xdr:from>
    <xdr:to>
      <xdr:col>4</xdr:col>
      <xdr:colOff>242697</xdr:colOff>
      <xdr:row>102</xdr:row>
      <xdr:rowOff>185420</xdr:rowOff>
    </xdr:to>
    <xdr:cxnSp macro="_xll.PtreeEvent_ObjectClick">
      <xdr:nvCxnSpPr>
        <xdr:cNvPr id="65" name="PTObj_DBranchDLine_1_11"/>
        <xdr:cNvCxnSpPr/>
      </xdr:nvCxnSpPr>
      <xdr:spPr>
        <a:xfrm>
          <a:off x="8034147" y="17706339"/>
          <a:ext cx="152400" cy="767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94</xdr:row>
      <xdr:rowOff>185420</xdr:rowOff>
    </xdr:from>
    <xdr:to>
      <xdr:col>5</xdr:col>
      <xdr:colOff>127</xdr:colOff>
      <xdr:row>94</xdr:row>
      <xdr:rowOff>185420</xdr:rowOff>
    </xdr:to>
    <xdr:cxnSp macro="_xll.PtreeEvent_ObjectClick">
      <xdr:nvCxnSpPr>
        <xdr:cNvPr id="58" name="PTObj_DBranchHLine_1_10"/>
        <xdr:cNvCxnSpPr/>
      </xdr:nvCxnSpPr>
      <xdr:spPr>
        <a:xfrm>
          <a:off x="8186547" y="18092420"/>
          <a:ext cx="18243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92</xdr:row>
      <xdr:rowOff>180339</xdr:rowOff>
    </xdr:from>
    <xdr:to>
      <xdr:col>4</xdr:col>
      <xdr:colOff>242697</xdr:colOff>
      <xdr:row>94</xdr:row>
      <xdr:rowOff>185420</xdr:rowOff>
    </xdr:to>
    <xdr:cxnSp macro="_xll.PtreeEvent_ObjectClick">
      <xdr:nvCxnSpPr>
        <xdr:cNvPr id="57" name="PTObj_DBranchDLine_1_10"/>
        <xdr:cNvCxnSpPr/>
      </xdr:nvCxnSpPr>
      <xdr:spPr>
        <a:xfrm>
          <a:off x="8034147" y="177063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90</xdr:row>
      <xdr:rowOff>185420</xdr:rowOff>
    </xdr:from>
    <xdr:to>
      <xdr:col>5</xdr:col>
      <xdr:colOff>127</xdr:colOff>
      <xdr:row>90</xdr:row>
      <xdr:rowOff>185420</xdr:rowOff>
    </xdr:to>
    <xdr:cxnSp macro="_xll.PtreeEvent_ObjectClick">
      <xdr:nvCxnSpPr>
        <xdr:cNvPr id="54" name="PTObj_DBranchHLine_1_9"/>
        <xdr:cNvCxnSpPr/>
      </xdr:nvCxnSpPr>
      <xdr:spPr>
        <a:xfrm>
          <a:off x="8186547" y="17330420"/>
          <a:ext cx="18243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90</xdr:row>
      <xdr:rowOff>185420</xdr:rowOff>
    </xdr:from>
    <xdr:to>
      <xdr:col>4</xdr:col>
      <xdr:colOff>242697</xdr:colOff>
      <xdr:row>92</xdr:row>
      <xdr:rowOff>180339</xdr:rowOff>
    </xdr:to>
    <xdr:cxnSp macro="_xll.PtreeEvent_ObjectClick">
      <xdr:nvCxnSpPr>
        <xdr:cNvPr id="53" name="PTObj_DBranchDLine_1_9"/>
        <xdr:cNvCxnSpPr/>
      </xdr:nvCxnSpPr>
      <xdr:spPr>
        <a:xfrm flipV="1">
          <a:off x="8034147" y="173304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242697</xdr:colOff>
      <xdr:row>92</xdr:row>
      <xdr:rowOff>185420</xdr:rowOff>
    </xdr:from>
    <xdr:to>
      <xdr:col>4</xdr:col>
      <xdr:colOff>127</xdr:colOff>
      <xdr:row>92</xdr:row>
      <xdr:rowOff>185420</xdr:rowOff>
    </xdr:to>
    <xdr:cxnSp macro="_xll.PtreeEvent_ObjectClick">
      <xdr:nvCxnSpPr>
        <xdr:cNvPr id="50" name="PTObj_DBranchHLine_1_6"/>
        <xdr:cNvCxnSpPr/>
      </xdr:nvCxnSpPr>
      <xdr:spPr>
        <a:xfrm>
          <a:off x="6576822" y="17330420"/>
          <a:ext cx="13671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90297</xdr:colOff>
      <xdr:row>88</xdr:row>
      <xdr:rowOff>180339</xdr:rowOff>
    </xdr:from>
    <xdr:to>
      <xdr:col>3</xdr:col>
      <xdr:colOff>242697</xdr:colOff>
      <xdr:row>92</xdr:row>
      <xdr:rowOff>185420</xdr:rowOff>
    </xdr:to>
    <xdr:cxnSp macro="_xll.PtreeEvent_ObjectClick">
      <xdr:nvCxnSpPr>
        <xdr:cNvPr id="49" name="PTObj_DBranchDLine_1_6"/>
        <xdr:cNvCxnSpPr/>
      </xdr:nvCxnSpPr>
      <xdr:spPr>
        <a:xfrm>
          <a:off x="6424422" y="169443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86</xdr:row>
      <xdr:rowOff>185420</xdr:rowOff>
    </xdr:from>
    <xdr:to>
      <xdr:col>5</xdr:col>
      <xdr:colOff>127</xdr:colOff>
      <xdr:row>86</xdr:row>
      <xdr:rowOff>185420</xdr:rowOff>
    </xdr:to>
    <xdr:cxnSp macro="_xll.PtreeEvent_ObjectClick">
      <xdr:nvCxnSpPr>
        <xdr:cNvPr id="46" name="PTObj_DBranchHLine_1_8"/>
        <xdr:cNvCxnSpPr/>
      </xdr:nvCxnSpPr>
      <xdr:spPr>
        <a:xfrm>
          <a:off x="8186547" y="16568420"/>
          <a:ext cx="11480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84</xdr:row>
      <xdr:rowOff>180339</xdr:rowOff>
    </xdr:from>
    <xdr:to>
      <xdr:col>4</xdr:col>
      <xdr:colOff>242697</xdr:colOff>
      <xdr:row>86</xdr:row>
      <xdr:rowOff>185420</xdr:rowOff>
    </xdr:to>
    <xdr:cxnSp macro="_xll.PtreeEvent_ObjectClick">
      <xdr:nvCxnSpPr>
        <xdr:cNvPr id="45" name="PTObj_DBranchDLine_1_8"/>
        <xdr:cNvCxnSpPr/>
      </xdr:nvCxnSpPr>
      <xdr:spPr>
        <a:xfrm>
          <a:off x="8034147" y="161823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82</xdr:row>
      <xdr:rowOff>185420</xdr:rowOff>
    </xdr:from>
    <xdr:to>
      <xdr:col>5</xdr:col>
      <xdr:colOff>127</xdr:colOff>
      <xdr:row>82</xdr:row>
      <xdr:rowOff>185420</xdr:rowOff>
    </xdr:to>
    <xdr:cxnSp macro="_xll.PtreeEvent_ObjectClick">
      <xdr:nvCxnSpPr>
        <xdr:cNvPr id="42" name="PTObj_DBranchHLine_1_7"/>
        <xdr:cNvCxnSpPr/>
      </xdr:nvCxnSpPr>
      <xdr:spPr>
        <a:xfrm>
          <a:off x="8186547" y="15806420"/>
          <a:ext cx="8718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82</xdr:row>
      <xdr:rowOff>185420</xdr:rowOff>
    </xdr:from>
    <xdr:to>
      <xdr:col>4</xdr:col>
      <xdr:colOff>242697</xdr:colOff>
      <xdr:row>84</xdr:row>
      <xdr:rowOff>180339</xdr:rowOff>
    </xdr:to>
    <xdr:cxnSp macro="_xll.PtreeEvent_ObjectClick">
      <xdr:nvCxnSpPr>
        <xdr:cNvPr id="41" name="PTObj_DBranchDLine_1_7"/>
        <xdr:cNvCxnSpPr/>
      </xdr:nvCxnSpPr>
      <xdr:spPr>
        <a:xfrm flipV="1">
          <a:off x="8034147" y="158064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242697</xdr:colOff>
      <xdr:row>84</xdr:row>
      <xdr:rowOff>185420</xdr:rowOff>
    </xdr:from>
    <xdr:to>
      <xdr:col>4</xdr:col>
      <xdr:colOff>127</xdr:colOff>
      <xdr:row>84</xdr:row>
      <xdr:rowOff>185420</xdr:rowOff>
    </xdr:to>
    <xdr:cxnSp macro="_xll.PtreeEvent_ObjectClick">
      <xdr:nvCxnSpPr>
        <xdr:cNvPr id="38" name="PTObj_DBranchHLine_1_5"/>
        <xdr:cNvCxnSpPr/>
      </xdr:nvCxnSpPr>
      <xdr:spPr>
        <a:xfrm>
          <a:off x="6576822" y="15806420"/>
          <a:ext cx="13671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90297</xdr:colOff>
      <xdr:row>84</xdr:row>
      <xdr:rowOff>185420</xdr:rowOff>
    </xdr:from>
    <xdr:to>
      <xdr:col>3</xdr:col>
      <xdr:colOff>242697</xdr:colOff>
      <xdr:row>88</xdr:row>
      <xdr:rowOff>180339</xdr:rowOff>
    </xdr:to>
    <xdr:cxnSp macro="_xll.PtreeEvent_ObjectClick">
      <xdr:nvCxnSpPr>
        <xdr:cNvPr id="37" name="PTObj_DBranchDLine_1_5"/>
        <xdr:cNvCxnSpPr/>
      </xdr:nvCxnSpPr>
      <xdr:spPr>
        <a:xfrm flipV="1">
          <a:off x="6424422" y="158064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242697</xdr:colOff>
      <xdr:row>88</xdr:row>
      <xdr:rowOff>185420</xdr:rowOff>
    </xdr:from>
    <xdr:to>
      <xdr:col>3</xdr:col>
      <xdr:colOff>127</xdr:colOff>
      <xdr:row>88</xdr:row>
      <xdr:rowOff>185420</xdr:rowOff>
    </xdr:to>
    <xdr:cxnSp macro="_xll.PtreeEvent_ObjectClick">
      <xdr:nvCxnSpPr>
        <xdr:cNvPr id="26" name="PTObj_DBranchHLine_1_3"/>
        <xdr:cNvCxnSpPr/>
      </xdr:nvCxnSpPr>
      <xdr:spPr>
        <a:xfrm>
          <a:off x="4405122" y="15806420"/>
          <a:ext cx="192913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90297</xdr:colOff>
      <xdr:row>80</xdr:row>
      <xdr:rowOff>180339</xdr:rowOff>
    </xdr:from>
    <xdr:to>
      <xdr:col>2</xdr:col>
      <xdr:colOff>242697</xdr:colOff>
      <xdr:row>88</xdr:row>
      <xdr:rowOff>185420</xdr:rowOff>
    </xdr:to>
    <xdr:cxnSp macro="_xll.PtreeEvent_ObjectClick">
      <xdr:nvCxnSpPr>
        <xdr:cNvPr id="25" name="PTObj_DBranchDLine_1_3"/>
        <xdr:cNvCxnSpPr/>
      </xdr:nvCxnSpPr>
      <xdr:spPr>
        <a:xfrm>
          <a:off x="4252722" y="154203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242697</xdr:colOff>
      <xdr:row>78</xdr:row>
      <xdr:rowOff>185420</xdr:rowOff>
    </xdr:from>
    <xdr:to>
      <xdr:col>3</xdr:col>
      <xdr:colOff>127</xdr:colOff>
      <xdr:row>78</xdr:row>
      <xdr:rowOff>185420</xdr:rowOff>
    </xdr:to>
    <xdr:cxnSp macro="_xll.PtreeEvent_ObjectClick">
      <xdr:nvCxnSpPr>
        <xdr:cNvPr id="14" name="PTObj_DBranchHLine_1_2"/>
        <xdr:cNvCxnSpPr/>
      </xdr:nvCxnSpPr>
      <xdr:spPr>
        <a:xfrm>
          <a:off x="4405122" y="15044420"/>
          <a:ext cx="11480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90297</xdr:colOff>
      <xdr:row>78</xdr:row>
      <xdr:rowOff>185420</xdr:rowOff>
    </xdr:from>
    <xdr:to>
      <xdr:col>2</xdr:col>
      <xdr:colOff>242697</xdr:colOff>
      <xdr:row>80</xdr:row>
      <xdr:rowOff>180339</xdr:rowOff>
    </xdr:to>
    <xdr:cxnSp macro="_xll.PtreeEvent_ObjectClick">
      <xdr:nvCxnSpPr>
        <xdr:cNvPr id="13" name="PTObj_DBranchDLine_1_2"/>
        <xdr:cNvCxnSpPr/>
      </xdr:nvCxnSpPr>
      <xdr:spPr>
        <a:xfrm flipV="1">
          <a:off x="4252722" y="150444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177800</xdr:colOff>
      <xdr:row>80</xdr:row>
      <xdr:rowOff>185420</xdr:rowOff>
    </xdr:from>
    <xdr:to>
      <xdr:col>2</xdr:col>
      <xdr:colOff>127</xdr:colOff>
      <xdr:row>80</xdr:row>
      <xdr:rowOff>185420</xdr:rowOff>
    </xdr:to>
    <xdr:cxnSp macro="_xll.PtreeEvent_ObjectClick">
      <xdr:nvCxnSpPr>
        <xdr:cNvPr id="10" name="PTObj_DBranchHLine_1_1"/>
        <xdr:cNvCxnSpPr/>
      </xdr:nvCxnSpPr>
      <xdr:spPr>
        <a:xfrm>
          <a:off x="2644775" y="15044420"/>
          <a:ext cx="1517777"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xdr:colOff>
      <xdr:row>0</xdr:row>
      <xdr:rowOff>1</xdr:rowOff>
    </xdr:from>
    <xdr:to>
      <xdr:col>5</xdr:col>
      <xdr:colOff>504826</xdr:colOff>
      <xdr:row>57</xdr:row>
      <xdr:rowOff>161925</xdr:rowOff>
    </xdr:to>
    <xdr:sp macro="" textlink="">
      <xdr:nvSpPr>
        <xdr:cNvPr id="2" name="TextBox 1"/>
        <xdr:cNvSpPr txBox="1"/>
      </xdr:nvSpPr>
      <xdr:spPr>
        <a:xfrm>
          <a:off x="2" y="1"/>
          <a:ext cx="11410949" cy="110204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70C0"/>
              </a:solidFill>
            </a:rPr>
            <a:t>Case Study #4: Optimal Decision at CalDev Company </a:t>
          </a:r>
        </a:p>
        <a:p>
          <a:endParaRPr lang="en-US" sz="1400" b="1">
            <a:solidFill>
              <a:srgbClr val="0070C0"/>
            </a:solidFill>
          </a:endParaRPr>
        </a:p>
        <a:p>
          <a:r>
            <a:rPr lang="en-US" sz="1400"/>
            <a:t>CalDev Associates, Inc., a property development firm, purchased in 2008 a large old house near a town square in Concord. The old house was built in the late-1960s and the CalDev Associates restored it. For more than a decade, the company has leased the house to the nearby college for academic office space. The house is located on a wide lawn and has become a town landmark.  </a:t>
          </a:r>
        </a:p>
        <a:p>
          <a:endParaRPr lang="en-US" sz="1400"/>
        </a:p>
        <a:p>
          <a:r>
            <a:rPr lang="en-US" sz="1400"/>
            <a:t>However, in 2019 the lease with the college was expiring, and CalDev Associates decided to build a hotel that would use all of the open space. The community was outraged and complained to the city council. One of the city’s supervisors spoke with a representative from CalDev and hinted that if the company requested a permit, there was a fairly high chance that it would be rejected.  </a:t>
          </a:r>
        </a:p>
        <a:p>
          <a:endParaRPr lang="en-US" sz="1400"/>
        </a:p>
        <a:p>
          <a:r>
            <a:rPr lang="en-US" sz="1400"/>
            <a:t>The top management at CalDev Associates had a series of meetings to review their alternatives. Eventually, they came up with three options: sell the property, request a permit to build a five-star hotel; or request a permit for an office building which would be, according to the city’s supervisor, more appropriate for the city.  </a:t>
          </a:r>
        </a:p>
        <a:p>
          <a:endParaRPr lang="en-US" sz="1400"/>
        </a:p>
        <a:p>
          <a:r>
            <a:rPr lang="en-US" sz="1400"/>
            <a:t>The management estimated that they could sell the property for $1.4 million. They also came to a conclusion that the hotel permit had a chance of 0.2 for being approved. If this happened and the city’s economic growth would continue (according to the city council estimate, the chance is 0.7), the company would earn $4.4 million.  In case of the declined economic activity (the chance is 0.3), CalDev would earn only $1.6 million. If the hotel permit is rejected (a chance is 0.8), the company could sell the property again for the same amount of money ($1.4 million), or lease it back to the college for $1.8 million, or request a new permit for the office building. If this permit is approved (the chance was estimated to be 0.6), CalDev could earn $3.3 million assuming the economic growth in the city, and $1.3 million in case of economic decline. If the permit for the office building is rejected (a chance is 0.4), CalDev could sell the property for $1.4 million or lease to the college for $1.8 million. </a:t>
          </a:r>
        </a:p>
        <a:p>
          <a:endParaRPr lang="en-US" sz="1400"/>
        </a:p>
        <a:p>
          <a:r>
            <a:rPr lang="en-US" sz="1400"/>
            <a:t>CalDev Associates could request the permit for the office building from the start with the same consequences (probabilities and earnings) as those described above. The office building permit may be approved with the subsequent possible economic growth or decline in the city, or rejected with the subsequent selling or leasing of the property.  </a:t>
          </a:r>
        </a:p>
        <a:p>
          <a:endParaRPr lang="en-US" sz="1400"/>
        </a:p>
        <a:p>
          <a:r>
            <a:rPr lang="en-US" sz="1400"/>
            <a:t>Each permit for building the hotel or for the office building would cost CalDev $180,000 for architectural design, drawings, submission fees, etc.</a:t>
          </a:r>
        </a:p>
        <a:p>
          <a:endParaRPr lang="en-US" sz="1400"/>
        </a:p>
        <a:p>
          <a:endParaRPr lang="en-US" sz="1400"/>
        </a:p>
        <a:p>
          <a:r>
            <a:rPr lang="en-US" sz="1400"/>
            <a:t>___________________________________________________________________________________________</a:t>
          </a:r>
        </a:p>
        <a:p>
          <a:endParaRPr lang="en-US" sz="1400"/>
        </a:p>
        <a:p>
          <a:endParaRPr lang="en-US" sz="1400"/>
        </a:p>
        <a:p>
          <a:endParaRPr lang="en-US" sz="1400"/>
        </a:p>
        <a:p>
          <a:endParaRPr lang="en-US" sz="1400"/>
        </a:p>
        <a:p>
          <a:endParaRPr lang="en-US" sz="1400"/>
        </a:p>
        <a:p>
          <a:endParaRPr lang="en-US" sz="1400"/>
        </a:p>
        <a:p>
          <a:endParaRPr lang="en-US" sz="1400"/>
        </a:p>
        <a:p>
          <a:endParaRPr lang="en-US" sz="1400"/>
        </a:p>
        <a:p>
          <a:endParaRPr lang="en-US" sz="1400" b="1"/>
        </a:p>
        <a:p>
          <a:r>
            <a:rPr lang="en-US" sz="1400" b="1"/>
            <a:t>QUESTION</a:t>
          </a:r>
          <a:r>
            <a:rPr lang="en-US" sz="1400" b="1" baseline="0"/>
            <a:t> 1</a:t>
          </a:r>
        </a:p>
        <a:p>
          <a:r>
            <a:rPr lang="en-US" sz="1400" b="0" baseline="0"/>
            <a:t>Develop a decision tree for this problem to identify the best decision(s) to make. Use the PrecisionTree tool to develop the decision tree.</a:t>
          </a:r>
        </a:p>
        <a:p>
          <a:endParaRPr lang="en-US" sz="1400" b="1"/>
        </a:p>
        <a:p>
          <a:endParaRPr lang="en-US" sz="1400"/>
        </a:p>
        <a:p>
          <a:r>
            <a:rPr lang="en-US" sz="1400" b="1">
              <a:solidFill>
                <a:srgbClr val="FF0000"/>
              </a:solidFill>
            </a:rPr>
            <a:t>ANSWER:</a:t>
          </a:r>
          <a:endParaRPr lang="en-US" sz="1400" b="0">
            <a:solidFill>
              <a:srgbClr val="FF0000"/>
            </a:solidFill>
          </a:endParaRPr>
        </a:p>
        <a:p>
          <a:endParaRPr lang="en-US" sz="1400" b="0">
            <a:solidFill>
              <a:srgbClr val="FF0000"/>
            </a:solidFill>
          </a:endParaRPr>
        </a:p>
        <a:p>
          <a:r>
            <a:rPr lang="en-US" sz="1400" b="1">
              <a:solidFill>
                <a:srgbClr val="FF0000"/>
              </a:solidFill>
            </a:rPr>
            <a:t>(BELOW)</a:t>
          </a:r>
        </a:p>
        <a:p>
          <a:endParaRPr lang="en-US" sz="1400" b="0">
            <a:solidFill>
              <a:srgbClr val="FF0000"/>
            </a:solidFill>
          </a:endParaRPr>
        </a:p>
        <a:p>
          <a:r>
            <a:rPr lang="en-US" sz="1400" b="0">
              <a:solidFill>
                <a:schemeClr val="tx1"/>
              </a:solidFill>
            </a:rPr>
            <a:t>Shown</a:t>
          </a:r>
          <a:r>
            <a:rPr lang="en-US" sz="1400" b="0" baseline="0">
              <a:solidFill>
                <a:schemeClr val="tx1"/>
              </a:solidFill>
            </a:rPr>
            <a:t> below, and on the "Optimal Tree for Question 1" worksheet, requesting a hotel permit would be the best decision. If the permit is rejected, requesting an office building permit would be the next best decision. Lastly, if the office building permit is rejected, the building should be leased to the college.</a:t>
          </a:r>
          <a:endParaRPr lang="en-US" sz="1400" b="0">
            <a:solidFill>
              <a:schemeClr val="tx1"/>
            </a:solidFill>
          </a:endParaRPr>
        </a:p>
      </xdr:txBody>
    </xdr:sp>
    <xdr:clientData/>
  </xdr:twoCellAnchor>
  <xdr:twoCellAnchor editAs="oneCell">
    <xdr:from>
      <xdr:col>2</xdr:col>
      <xdr:colOff>127</xdr:colOff>
      <xdr:row>80</xdr:row>
      <xdr:rowOff>90170</xdr:rowOff>
    </xdr:from>
    <xdr:to>
      <xdr:col>2</xdr:col>
      <xdr:colOff>190627</xdr:colOff>
      <xdr:row>81</xdr:row>
      <xdr:rowOff>90170</xdr:rowOff>
    </xdr:to>
    <xdr:sp macro="_xll.PtreeEvent_ObjectClick" textlink="">
      <xdr:nvSpPr>
        <xdr:cNvPr id="9" name="PTObj_DNode_1_1"/>
        <xdr:cNvSpPr/>
      </xdr:nvSpPr>
      <xdr:spPr>
        <a:xfrm>
          <a:off x="4162552" y="14949170"/>
          <a:ext cx="190500" cy="190500"/>
        </a:xfrm>
        <a:prstGeom prst="rect">
          <a:avLst/>
        </a:prstGeom>
        <a:solidFill>
          <a:srgbClr val="008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215900</xdr:colOff>
      <xdr:row>80</xdr:row>
      <xdr:rowOff>95106</xdr:rowOff>
    </xdr:from>
    <xdr:ext cx="1051634" cy="180627"/>
    <xdr:sp macro="_xll.PtreeEvent_ObjectClick" textlink="">
      <xdr:nvSpPr>
        <xdr:cNvPr id="11" name="PTObj_DBranchName_1_1"/>
        <xdr:cNvSpPr txBox="1"/>
      </xdr:nvSpPr>
      <xdr:spPr>
        <a:xfrm>
          <a:off x="2682875" y="14954106"/>
          <a:ext cx="1051634"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CalDev Decision Making</a:t>
          </a:r>
        </a:p>
      </xdr:txBody>
    </xdr:sp>
    <xdr:clientData/>
  </xdr:oneCellAnchor>
  <xdr:twoCellAnchor editAs="oneCell">
    <xdr:from>
      <xdr:col>3</xdr:col>
      <xdr:colOff>127</xdr:colOff>
      <xdr:row>78</xdr:row>
      <xdr:rowOff>90170</xdr:rowOff>
    </xdr:from>
    <xdr:to>
      <xdr:col>3</xdr:col>
      <xdr:colOff>190627</xdr:colOff>
      <xdr:row>79</xdr:row>
      <xdr:rowOff>90170</xdr:rowOff>
    </xdr:to>
    <xdr:sp macro="_xll.PtreeEvent_ObjectClick" textlink="">
      <xdr:nvSpPr>
        <xdr:cNvPr id="12" name="PTObj_DNode_1_2"/>
        <xdr:cNvSpPr/>
      </xdr:nvSpPr>
      <xdr:spPr>
        <a:xfrm rot="-5400000">
          <a:off x="5553202" y="14949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280797</xdr:colOff>
      <xdr:row>78</xdr:row>
      <xdr:rowOff>95106</xdr:rowOff>
    </xdr:from>
    <xdr:ext cx="588303" cy="180627"/>
    <xdr:sp macro="_xll.PtreeEvent_ObjectClick" textlink="">
      <xdr:nvSpPr>
        <xdr:cNvPr id="15" name="PTObj_DBranchName_1_2"/>
        <xdr:cNvSpPr txBox="1"/>
      </xdr:nvSpPr>
      <xdr:spPr>
        <a:xfrm>
          <a:off x="4443222" y="14954106"/>
          <a:ext cx="588303"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Sell Property</a:t>
          </a:r>
        </a:p>
      </xdr:txBody>
    </xdr:sp>
    <xdr:clientData/>
  </xdr:oneCellAnchor>
  <xdr:twoCellAnchor editAs="oneCell">
    <xdr:from>
      <xdr:col>3</xdr:col>
      <xdr:colOff>127</xdr:colOff>
      <xdr:row>88</xdr:row>
      <xdr:rowOff>90170</xdr:rowOff>
    </xdr:from>
    <xdr:to>
      <xdr:col>3</xdr:col>
      <xdr:colOff>190627</xdr:colOff>
      <xdr:row>89</xdr:row>
      <xdr:rowOff>90170</xdr:rowOff>
    </xdr:to>
    <xdr:sp macro="_xll.PtreeEvent_ObjectClick" textlink="">
      <xdr:nvSpPr>
        <xdr:cNvPr id="24" name="PTObj_DNode_1_3"/>
        <xdr:cNvSpPr/>
      </xdr:nvSpPr>
      <xdr:spPr>
        <a:xfrm>
          <a:off x="6334252" y="15711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280797</xdr:colOff>
      <xdr:row>88</xdr:row>
      <xdr:rowOff>95106</xdr:rowOff>
    </xdr:from>
    <xdr:ext cx="948658" cy="180627"/>
    <xdr:sp macro="_xll.PtreeEvent_ObjectClick" textlink="">
      <xdr:nvSpPr>
        <xdr:cNvPr id="27" name="PTObj_DBranchName_1_3"/>
        <xdr:cNvSpPr txBox="1"/>
      </xdr:nvSpPr>
      <xdr:spPr>
        <a:xfrm>
          <a:off x="4443222" y="15716106"/>
          <a:ext cx="948658"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Request Hotel Permit</a:t>
          </a:r>
        </a:p>
      </xdr:txBody>
    </xdr:sp>
    <xdr:clientData/>
  </xdr:oneCellAnchor>
  <xdr:twoCellAnchor editAs="oneCell">
    <xdr:from>
      <xdr:col>4</xdr:col>
      <xdr:colOff>127</xdr:colOff>
      <xdr:row>84</xdr:row>
      <xdr:rowOff>90170</xdr:rowOff>
    </xdr:from>
    <xdr:to>
      <xdr:col>4</xdr:col>
      <xdr:colOff>190627</xdr:colOff>
      <xdr:row>85</xdr:row>
      <xdr:rowOff>90170</xdr:rowOff>
    </xdr:to>
    <xdr:sp macro="_xll.PtreeEvent_ObjectClick" textlink="">
      <xdr:nvSpPr>
        <xdr:cNvPr id="36" name="PTObj_DNode_1_5"/>
        <xdr:cNvSpPr/>
      </xdr:nvSpPr>
      <xdr:spPr>
        <a:xfrm>
          <a:off x="7943977" y="15711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280797</xdr:colOff>
      <xdr:row>84</xdr:row>
      <xdr:rowOff>95106</xdr:rowOff>
    </xdr:from>
    <xdr:ext cx="766748" cy="180627"/>
    <xdr:sp macro="_xll.PtreeEvent_ObjectClick" textlink="">
      <xdr:nvSpPr>
        <xdr:cNvPr id="39" name="PTObj_DBranchName_1_5"/>
        <xdr:cNvSpPr txBox="1"/>
      </xdr:nvSpPr>
      <xdr:spPr>
        <a:xfrm>
          <a:off x="6614922" y="15716106"/>
          <a:ext cx="766748"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Approved Permit</a:t>
          </a:r>
        </a:p>
      </xdr:txBody>
    </xdr:sp>
    <xdr:clientData/>
  </xdr:oneCellAnchor>
  <xdr:twoCellAnchor editAs="oneCell">
    <xdr:from>
      <xdr:col>5</xdr:col>
      <xdr:colOff>127</xdr:colOff>
      <xdr:row>82</xdr:row>
      <xdr:rowOff>90170</xdr:rowOff>
    </xdr:from>
    <xdr:to>
      <xdr:col>5</xdr:col>
      <xdr:colOff>190627</xdr:colOff>
      <xdr:row>83</xdr:row>
      <xdr:rowOff>90170</xdr:rowOff>
    </xdr:to>
    <xdr:sp macro="_xll.PtreeEvent_ObjectClick" textlink="">
      <xdr:nvSpPr>
        <xdr:cNvPr id="40" name="PTObj_DNode_1_7"/>
        <xdr:cNvSpPr/>
      </xdr:nvSpPr>
      <xdr:spPr>
        <a:xfrm rot="-5400000">
          <a:off x="9058402" y="15711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82</xdr:row>
      <xdr:rowOff>95106</xdr:rowOff>
    </xdr:from>
    <xdr:ext cx="1242263" cy="180627"/>
    <xdr:sp macro="_xll.PtreeEvent_ObjectClick" textlink="">
      <xdr:nvSpPr>
        <xdr:cNvPr id="43" name="PTObj_DBranchName_1_7"/>
        <xdr:cNvSpPr txBox="1"/>
      </xdr:nvSpPr>
      <xdr:spPr>
        <a:xfrm>
          <a:off x="8224647" y="15716106"/>
          <a:ext cx="1242263"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Economic Growth Continues</a:t>
          </a:r>
        </a:p>
      </xdr:txBody>
    </xdr:sp>
    <xdr:clientData/>
  </xdr:oneCellAnchor>
  <xdr:twoCellAnchor editAs="oneCell">
    <xdr:from>
      <xdr:col>5</xdr:col>
      <xdr:colOff>127</xdr:colOff>
      <xdr:row>86</xdr:row>
      <xdr:rowOff>90170</xdr:rowOff>
    </xdr:from>
    <xdr:to>
      <xdr:col>5</xdr:col>
      <xdr:colOff>190627</xdr:colOff>
      <xdr:row>87</xdr:row>
      <xdr:rowOff>90170</xdr:rowOff>
    </xdr:to>
    <xdr:sp macro="_xll.PtreeEvent_ObjectClick" textlink="">
      <xdr:nvSpPr>
        <xdr:cNvPr id="44" name="PTObj_DNode_1_8"/>
        <xdr:cNvSpPr/>
      </xdr:nvSpPr>
      <xdr:spPr>
        <a:xfrm rot="-5400000">
          <a:off x="9334627" y="16473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86</xdr:row>
      <xdr:rowOff>95106</xdr:rowOff>
    </xdr:from>
    <xdr:ext cx="1172309" cy="180627"/>
    <xdr:sp macro="_xll.PtreeEvent_ObjectClick" textlink="">
      <xdr:nvSpPr>
        <xdr:cNvPr id="47" name="PTObj_DBranchName_1_8"/>
        <xdr:cNvSpPr txBox="1"/>
      </xdr:nvSpPr>
      <xdr:spPr>
        <a:xfrm>
          <a:off x="8224647" y="16478106"/>
          <a:ext cx="1172309"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Economic Growth Declines</a:t>
          </a:r>
        </a:p>
      </xdr:txBody>
    </xdr:sp>
    <xdr:clientData/>
  </xdr:oneCellAnchor>
  <xdr:twoCellAnchor editAs="oneCell">
    <xdr:from>
      <xdr:col>4</xdr:col>
      <xdr:colOff>127</xdr:colOff>
      <xdr:row>92</xdr:row>
      <xdr:rowOff>90170</xdr:rowOff>
    </xdr:from>
    <xdr:to>
      <xdr:col>4</xdr:col>
      <xdr:colOff>190627</xdr:colOff>
      <xdr:row>93</xdr:row>
      <xdr:rowOff>90170</xdr:rowOff>
    </xdr:to>
    <xdr:sp macro="_xll.PtreeEvent_ObjectClick" textlink="">
      <xdr:nvSpPr>
        <xdr:cNvPr id="48" name="PTObj_DNode_1_6"/>
        <xdr:cNvSpPr/>
      </xdr:nvSpPr>
      <xdr:spPr>
        <a:xfrm>
          <a:off x="7943977" y="17235170"/>
          <a:ext cx="190500" cy="190500"/>
        </a:xfrm>
        <a:prstGeom prst="rect">
          <a:avLst/>
        </a:prstGeom>
        <a:solidFill>
          <a:srgbClr val="008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280797</xdr:colOff>
      <xdr:row>92</xdr:row>
      <xdr:rowOff>95106</xdr:rowOff>
    </xdr:from>
    <xdr:ext cx="723403" cy="180627"/>
    <xdr:sp macro="_xll.PtreeEvent_ObjectClick" textlink="">
      <xdr:nvSpPr>
        <xdr:cNvPr id="51" name="PTObj_DBranchName_1_6"/>
        <xdr:cNvSpPr txBox="1"/>
      </xdr:nvSpPr>
      <xdr:spPr>
        <a:xfrm>
          <a:off x="6614922" y="17240106"/>
          <a:ext cx="72340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Rejected Permit</a:t>
          </a:r>
        </a:p>
      </xdr:txBody>
    </xdr:sp>
    <xdr:clientData/>
  </xdr:oneCellAnchor>
  <xdr:twoCellAnchor editAs="oneCell">
    <xdr:from>
      <xdr:col>5</xdr:col>
      <xdr:colOff>127</xdr:colOff>
      <xdr:row>90</xdr:row>
      <xdr:rowOff>90170</xdr:rowOff>
    </xdr:from>
    <xdr:to>
      <xdr:col>5</xdr:col>
      <xdr:colOff>190627</xdr:colOff>
      <xdr:row>91</xdr:row>
      <xdr:rowOff>90170</xdr:rowOff>
    </xdr:to>
    <xdr:sp macro="_xll.PtreeEvent_ObjectClick" textlink="">
      <xdr:nvSpPr>
        <xdr:cNvPr id="52" name="PTObj_DNode_1_9"/>
        <xdr:cNvSpPr/>
      </xdr:nvSpPr>
      <xdr:spPr>
        <a:xfrm rot="-5400000">
          <a:off x="10010902" y="17235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90</xdr:row>
      <xdr:rowOff>95106</xdr:rowOff>
    </xdr:from>
    <xdr:ext cx="588303" cy="180627"/>
    <xdr:sp macro="_xll.PtreeEvent_ObjectClick" textlink="">
      <xdr:nvSpPr>
        <xdr:cNvPr id="55" name="PTObj_DBranchName_1_9"/>
        <xdr:cNvSpPr txBox="1"/>
      </xdr:nvSpPr>
      <xdr:spPr>
        <a:xfrm>
          <a:off x="8224647" y="17240106"/>
          <a:ext cx="588303"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Sell Property</a:t>
          </a:r>
        </a:p>
      </xdr:txBody>
    </xdr:sp>
    <xdr:clientData/>
  </xdr:oneCellAnchor>
  <xdr:twoCellAnchor editAs="oneCell">
    <xdr:from>
      <xdr:col>5</xdr:col>
      <xdr:colOff>127</xdr:colOff>
      <xdr:row>94</xdr:row>
      <xdr:rowOff>90170</xdr:rowOff>
    </xdr:from>
    <xdr:to>
      <xdr:col>5</xdr:col>
      <xdr:colOff>190627</xdr:colOff>
      <xdr:row>95</xdr:row>
      <xdr:rowOff>90170</xdr:rowOff>
    </xdr:to>
    <xdr:sp macro="_xll.PtreeEvent_ObjectClick" textlink="">
      <xdr:nvSpPr>
        <xdr:cNvPr id="56" name="PTObj_DNode_1_10"/>
        <xdr:cNvSpPr/>
      </xdr:nvSpPr>
      <xdr:spPr>
        <a:xfrm rot="-5400000">
          <a:off x="10010902" y="17997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94</xdr:row>
      <xdr:rowOff>95106</xdr:rowOff>
    </xdr:from>
    <xdr:ext cx="731034" cy="180627"/>
    <xdr:sp macro="_xll.PtreeEvent_ObjectClick" textlink="">
      <xdr:nvSpPr>
        <xdr:cNvPr id="59" name="PTObj_DBranchName_1_10"/>
        <xdr:cNvSpPr txBox="1"/>
      </xdr:nvSpPr>
      <xdr:spPr>
        <a:xfrm>
          <a:off x="8224647" y="18002106"/>
          <a:ext cx="731034"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Lease to College</a:t>
          </a:r>
        </a:p>
      </xdr:txBody>
    </xdr:sp>
    <xdr:clientData/>
  </xdr:oneCellAnchor>
  <xdr:twoCellAnchor editAs="oneCell">
    <xdr:from>
      <xdr:col>5</xdr:col>
      <xdr:colOff>127</xdr:colOff>
      <xdr:row>102</xdr:row>
      <xdr:rowOff>90170</xdr:rowOff>
    </xdr:from>
    <xdr:to>
      <xdr:col>5</xdr:col>
      <xdr:colOff>190627</xdr:colOff>
      <xdr:row>103</xdr:row>
      <xdr:rowOff>90170</xdr:rowOff>
    </xdr:to>
    <xdr:sp macro="_xll.PtreeEvent_ObjectClick" textlink="">
      <xdr:nvSpPr>
        <xdr:cNvPr id="64" name="PTObj_DNode_1_11"/>
        <xdr:cNvSpPr/>
      </xdr:nvSpPr>
      <xdr:spPr>
        <a:xfrm>
          <a:off x="10115677" y="18378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102</xdr:row>
      <xdr:rowOff>95106</xdr:rowOff>
    </xdr:from>
    <xdr:ext cx="1329788" cy="180627"/>
    <xdr:sp macro="_xll.PtreeEvent_ObjectClick" textlink="">
      <xdr:nvSpPr>
        <xdr:cNvPr id="67" name="PTObj_DBranchName_1_11"/>
        <xdr:cNvSpPr txBox="1"/>
      </xdr:nvSpPr>
      <xdr:spPr>
        <a:xfrm>
          <a:off x="8224647" y="18383106"/>
          <a:ext cx="1329788"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Request Office Building Permit</a:t>
          </a:r>
        </a:p>
      </xdr:txBody>
    </xdr:sp>
    <xdr:clientData/>
  </xdr:oneCellAnchor>
  <xdr:twoCellAnchor editAs="oneCell">
    <xdr:from>
      <xdr:col>6</xdr:col>
      <xdr:colOff>127</xdr:colOff>
      <xdr:row>98</xdr:row>
      <xdr:rowOff>90170</xdr:rowOff>
    </xdr:from>
    <xdr:to>
      <xdr:col>6</xdr:col>
      <xdr:colOff>190627</xdr:colOff>
      <xdr:row>99</xdr:row>
      <xdr:rowOff>90170</xdr:rowOff>
    </xdr:to>
    <xdr:sp macro="_xll.PtreeEvent_ObjectClick" textlink="">
      <xdr:nvSpPr>
        <xdr:cNvPr id="76" name="PTObj_DNode_1_12"/>
        <xdr:cNvSpPr/>
      </xdr:nvSpPr>
      <xdr:spPr>
        <a:xfrm>
          <a:off x="11725402" y="18378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280797</xdr:colOff>
      <xdr:row>98</xdr:row>
      <xdr:rowOff>95106</xdr:rowOff>
    </xdr:from>
    <xdr:ext cx="766748" cy="180627"/>
    <xdr:sp macro="_xll.PtreeEvent_ObjectClick" textlink="">
      <xdr:nvSpPr>
        <xdr:cNvPr id="79" name="PTObj_DBranchName_1_12"/>
        <xdr:cNvSpPr txBox="1"/>
      </xdr:nvSpPr>
      <xdr:spPr>
        <a:xfrm>
          <a:off x="10396347" y="18383106"/>
          <a:ext cx="766748"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Approved Permit</a:t>
          </a:r>
        </a:p>
      </xdr:txBody>
    </xdr:sp>
    <xdr:clientData/>
  </xdr:oneCellAnchor>
  <xdr:twoCellAnchor editAs="oneCell">
    <xdr:from>
      <xdr:col>7</xdr:col>
      <xdr:colOff>127</xdr:colOff>
      <xdr:row>96</xdr:row>
      <xdr:rowOff>90170</xdr:rowOff>
    </xdr:from>
    <xdr:to>
      <xdr:col>7</xdr:col>
      <xdr:colOff>190627</xdr:colOff>
      <xdr:row>97</xdr:row>
      <xdr:rowOff>90170</xdr:rowOff>
    </xdr:to>
    <xdr:sp macro="_xll.PtreeEvent_ObjectClick" textlink="">
      <xdr:nvSpPr>
        <xdr:cNvPr id="80" name="PTObj_DNode_1_14"/>
        <xdr:cNvSpPr/>
      </xdr:nvSpPr>
      <xdr:spPr>
        <a:xfrm rot="-5400000">
          <a:off x="12839827" y="18378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xdr:col>
      <xdr:colOff>280797</xdr:colOff>
      <xdr:row>96</xdr:row>
      <xdr:rowOff>95106</xdr:rowOff>
    </xdr:from>
    <xdr:ext cx="1242263" cy="180627"/>
    <xdr:sp macro="_xll.PtreeEvent_ObjectClick" textlink="">
      <xdr:nvSpPr>
        <xdr:cNvPr id="83" name="PTObj_DBranchName_1_14"/>
        <xdr:cNvSpPr txBox="1"/>
      </xdr:nvSpPr>
      <xdr:spPr>
        <a:xfrm>
          <a:off x="12006072" y="18383106"/>
          <a:ext cx="1242263"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Economic Growth Continues</a:t>
          </a:r>
        </a:p>
      </xdr:txBody>
    </xdr:sp>
    <xdr:clientData/>
  </xdr:oneCellAnchor>
  <xdr:twoCellAnchor editAs="oneCell">
    <xdr:from>
      <xdr:col>7</xdr:col>
      <xdr:colOff>127</xdr:colOff>
      <xdr:row>100</xdr:row>
      <xdr:rowOff>90170</xdr:rowOff>
    </xdr:from>
    <xdr:to>
      <xdr:col>7</xdr:col>
      <xdr:colOff>190627</xdr:colOff>
      <xdr:row>101</xdr:row>
      <xdr:rowOff>90170</xdr:rowOff>
    </xdr:to>
    <xdr:sp macro="_xll.PtreeEvent_ObjectClick" textlink="">
      <xdr:nvSpPr>
        <xdr:cNvPr id="84" name="PTObj_DNode_1_15"/>
        <xdr:cNvSpPr/>
      </xdr:nvSpPr>
      <xdr:spPr>
        <a:xfrm rot="-5400000">
          <a:off x="13116052" y="19140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xdr:col>
      <xdr:colOff>280797</xdr:colOff>
      <xdr:row>100</xdr:row>
      <xdr:rowOff>95106</xdr:rowOff>
    </xdr:from>
    <xdr:ext cx="1172309" cy="180627"/>
    <xdr:sp macro="_xll.PtreeEvent_ObjectClick" textlink="">
      <xdr:nvSpPr>
        <xdr:cNvPr id="87" name="PTObj_DBranchName_1_15"/>
        <xdr:cNvSpPr txBox="1"/>
      </xdr:nvSpPr>
      <xdr:spPr>
        <a:xfrm>
          <a:off x="12006072" y="19145106"/>
          <a:ext cx="1172309"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Economic Growth Declines</a:t>
          </a:r>
        </a:p>
      </xdr:txBody>
    </xdr:sp>
    <xdr:clientData/>
  </xdr:oneCellAnchor>
  <xdr:twoCellAnchor editAs="oneCell">
    <xdr:from>
      <xdr:col>6</xdr:col>
      <xdr:colOff>127</xdr:colOff>
      <xdr:row>106</xdr:row>
      <xdr:rowOff>90170</xdr:rowOff>
    </xdr:from>
    <xdr:to>
      <xdr:col>6</xdr:col>
      <xdr:colOff>190627</xdr:colOff>
      <xdr:row>107</xdr:row>
      <xdr:rowOff>90170</xdr:rowOff>
    </xdr:to>
    <xdr:sp macro="_xll.PtreeEvent_ObjectClick" textlink="">
      <xdr:nvSpPr>
        <xdr:cNvPr id="88" name="PTObj_DNode_1_13"/>
        <xdr:cNvSpPr/>
      </xdr:nvSpPr>
      <xdr:spPr>
        <a:xfrm>
          <a:off x="11725402" y="19902170"/>
          <a:ext cx="190500" cy="190500"/>
        </a:xfrm>
        <a:prstGeom prst="rect">
          <a:avLst/>
        </a:prstGeom>
        <a:solidFill>
          <a:srgbClr val="008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280797</xdr:colOff>
      <xdr:row>106</xdr:row>
      <xdr:rowOff>95106</xdr:rowOff>
    </xdr:from>
    <xdr:ext cx="723403" cy="180627"/>
    <xdr:sp macro="_xll.PtreeEvent_ObjectClick" textlink="">
      <xdr:nvSpPr>
        <xdr:cNvPr id="91" name="PTObj_DBranchName_1_13"/>
        <xdr:cNvSpPr txBox="1"/>
      </xdr:nvSpPr>
      <xdr:spPr>
        <a:xfrm>
          <a:off x="10396347" y="19907106"/>
          <a:ext cx="723403"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Rejected Permit</a:t>
          </a:r>
        </a:p>
      </xdr:txBody>
    </xdr:sp>
    <xdr:clientData/>
  </xdr:oneCellAnchor>
  <xdr:twoCellAnchor editAs="oneCell">
    <xdr:from>
      <xdr:col>7</xdr:col>
      <xdr:colOff>127</xdr:colOff>
      <xdr:row>104</xdr:row>
      <xdr:rowOff>90170</xdr:rowOff>
    </xdr:from>
    <xdr:to>
      <xdr:col>7</xdr:col>
      <xdr:colOff>190627</xdr:colOff>
      <xdr:row>105</xdr:row>
      <xdr:rowOff>90170</xdr:rowOff>
    </xdr:to>
    <xdr:sp macro="_xll.PtreeEvent_ObjectClick" textlink="">
      <xdr:nvSpPr>
        <xdr:cNvPr id="92" name="PTObj_DNode_1_16"/>
        <xdr:cNvSpPr/>
      </xdr:nvSpPr>
      <xdr:spPr>
        <a:xfrm rot="-5400000">
          <a:off x="13792327" y="19902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xdr:col>
      <xdr:colOff>280797</xdr:colOff>
      <xdr:row>104</xdr:row>
      <xdr:rowOff>95106</xdr:rowOff>
    </xdr:from>
    <xdr:ext cx="588303" cy="180627"/>
    <xdr:sp macro="_xll.PtreeEvent_ObjectClick" textlink="">
      <xdr:nvSpPr>
        <xdr:cNvPr id="95" name="PTObj_DBranchName_1_16"/>
        <xdr:cNvSpPr txBox="1"/>
      </xdr:nvSpPr>
      <xdr:spPr>
        <a:xfrm>
          <a:off x="12006072" y="19907106"/>
          <a:ext cx="58830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Sell Property</a:t>
          </a:r>
        </a:p>
      </xdr:txBody>
    </xdr:sp>
    <xdr:clientData/>
  </xdr:oneCellAnchor>
  <xdr:twoCellAnchor editAs="oneCell">
    <xdr:from>
      <xdr:col>7</xdr:col>
      <xdr:colOff>127</xdr:colOff>
      <xdr:row>108</xdr:row>
      <xdr:rowOff>90170</xdr:rowOff>
    </xdr:from>
    <xdr:to>
      <xdr:col>7</xdr:col>
      <xdr:colOff>190627</xdr:colOff>
      <xdr:row>109</xdr:row>
      <xdr:rowOff>90170</xdr:rowOff>
    </xdr:to>
    <xdr:sp macro="_xll.PtreeEvent_ObjectClick" textlink="">
      <xdr:nvSpPr>
        <xdr:cNvPr id="96" name="PTObj_DNode_1_17"/>
        <xdr:cNvSpPr/>
      </xdr:nvSpPr>
      <xdr:spPr>
        <a:xfrm rot="-5400000">
          <a:off x="13792327" y="20664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xdr:col>
      <xdr:colOff>280797</xdr:colOff>
      <xdr:row>108</xdr:row>
      <xdr:rowOff>95106</xdr:rowOff>
    </xdr:from>
    <xdr:ext cx="731034" cy="180627"/>
    <xdr:sp macro="_xll.PtreeEvent_ObjectClick" textlink="">
      <xdr:nvSpPr>
        <xdr:cNvPr id="99" name="PTObj_DBranchName_1_17"/>
        <xdr:cNvSpPr txBox="1"/>
      </xdr:nvSpPr>
      <xdr:spPr>
        <a:xfrm>
          <a:off x="12006072" y="20669106"/>
          <a:ext cx="731034"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Lease to College</a:t>
          </a:r>
        </a:p>
      </xdr:txBody>
    </xdr:sp>
    <xdr:clientData/>
  </xdr:oneCellAnchor>
  <xdr:twoCellAnchor editAs="oneCell">
    <xdr:from>
      <xdr:col>3</xdr:col>
      <xdr:colOff>127</xdr:colOff>
      <xdr:row>116</xdr:row>
      <xdr:rowOff>90170</xdr:rowOff>
    </xdr:from>
    <xdr:to>
      <xdr:col>3</xdr:col>
      <xdr:colOff>190627</xdr:colOff>
      <xdr:row>117</xdr:row>
      <xdr:rowOff>90170</xdr:rowOff>
    </xdr:to>
    <xdr:sp macro="_xll.PtreeEvent_ObjectClick" textlink="">
      <xdr:nvSpPr>
        <xdr:cNvPr id="104" name="PTObj_DNode_1_4"/>
        <xdr:cNvSpPr/>
      </xdr:nvSpPr>
      <xdr:spPr>
        <a:xfrm>
          <a:off x="6334252" y="22188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280797</xdr:colOff>
      <xdr:row>116</xdr:row>
      <xdr:rowOff>95106</xdr:rowOff>
    </xdr:from>
    <xdr:ext cx="1329788" cy="180627"/>
    <xdr:sp macro="_xll.PtreeEvent_ObjectClick" textlink="">
      <xdr:nvSpPr>
        <xdr:cNvPr id="107" name="PTObj_DBranchName_1_4"/>
        <xdr:cNvSpPr txBox="1"/>
      </xdr:nvSpPr>
      <xdr:spPr>
        <a:xfrm>
          <a:off x="4443222" y="22193106"/>
          <a:ext cx="1329788"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Request Office Buidling Permit</a:t>
          </a:r>
        </a:p>
      </xdr:txBody>
    </xdr:sp>
    <xdr:clientData/>
  </xdr:oneCellAnchor>
  <xdr:twoCellAnchor editAs="oneCell">
    <xdr:from>
      <xdr:col>4</xdr:col>
      <xdr:colOff>127</xdr:colOff>
      <xdr:row>112</xdr:row>
      <xdr:rowOff>90170</xdr:rowOff>
    </xdr:from>
    <xdr:to>
      <xdr:col>4</xdr:col>
      <xdr:colOff>190627</xdr:colOff>
      <xdr:row>113</xdr:row>
      <xdr:rowOff>90170</xdr:rowOff>
    </xdr:to>
    <xdr:sp macro="_xll.PtreeEvent_ObjectClick" textlink="">
      <xdr:nvSpPr>
        <xdr:cNvPr id="108" name="PTObj_DNode_1_18"/>
        <xdr:cNvSpPr/>
      </xdr:nvSpPr>
      <xdr:spPr>
        <a:xfrm>
          <a:off x="7943977" y="21426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280797</xdr:colOff>
      <xdr:row>112</xdr:row>
      <xdr:rowOff>95106</xdr:rowOff>
    </xdr:from>
    <xdr:ext cx="766748" cy="180627"/>
    <xdr:sp macro="_xll.PtreeEvent_ObjectClick" textlink="">
      <xdr:nvSpPr>
        <xdr:cNvPr id="111" name="PTObj_DBranchName_1_18"/>
        <xdr:cNvSpPr txBox="1"/>
      </xdr:nvSpPr>
      <xdr:spPr>
        <a:xfrm>
          <a:off x="6614922" y="21431106"/>
          <a:ext cx="766748"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Approved Permit</a:t>
          </a:r>
        </a:p>
      </xdr:txBody>
    </xdr:sp>
    <xdr:clientData/>
  </xdr:oneCellAnchor>
  <xdr:twoCellAnchor editAs="oneCell">
    <xdr:from>
      <xdr:col>5</xdr:col>
      <xdr:colOff>127</xdr:colOff>
      <xdr:row>110</xdr:row>
      <xdr:rowOff>90170</xdr:rowOff>
    </xdr:from>
    <xdr:to>
      <xdr:col>5</xdr:col>
      <xdr:colOff>190627</xdr:colOff>
      <xdr:row>111</xdr:row>
      <xdr:rowOff>90170</xdr:rowOff>
    </xdr:to>
    <xdr:sp macro="_xll.PtreeEvent_ObjectClick" textlink="">
      <xdr:nvSpPr>
        <xdr:cNvPr id="112" name="PTObj_DNode_1_19"/>
        <xdr:cNvSpPr/>
      </xdr:nvSpPr>
      <xdr:spPr>
        <a:xfrm rot="-5400000">
          <a:off x="10115677" y="21045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110</xdr:row>
      <xdr:rowOff>95106</xdr:rowOff>
    </xdr:from>
    <xdr:ext cx="1242263" cy="180627"/>
    <xdr:sp macro="_xll.PtreeEvent_ObjectClick" textlink="">
      <xdr:nvSpPr>
        <xdr:cNvPr id="115" name="PTObj_DBranchName_1_19"/>
        <xdr:cNvSpPr txBox="1"/>
      </xdr:nvSpPr>
      <xdr:spPr>
        <a:xfrm>
          <a:off x="8224647" y="21050106"/>
          <a:ext cx="1242263"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Economic Growth Continues</a:t>
          </a:r>
        </a:p>
      </xdr:txBody>
    </xdr:sp>
    <xdr:clientData/>
  </xdr:oneCellAnchor>
  <xdr:twoCellAnchor editAs="oneCell">
    <xdr:from>
      <xdr:col>5</xdr:col>
      <xdr:colOff>127</xdr:colOff>
      <xdr:row>114</xdr:row>
      <xdr:rowOff>90170</xdr:rowOff>
    </xdr:from>
    <xdr:to>
      <xdr:col>5</xdr:col>
      <xdr:colOff>190627</xdr:colOff>
      <xdr:row>115</xdr:row>
      <xdr:rowOff>90170</xdr:rowOff>
    </xdr:to>
    <xdr:sp macro="_xll.PtreeEvent_ObjectClick" textlink="">
      <xdr:nvSpPr>
        <xdr:cNvPr id="116" name="PTObj_DNode_1_20"/>
        <xdr:cNvSpPr/>
      </xdr:nvSpPr>
      <xdr:spPr>
        <a:xfrm rot="-5400000">
          <a:off x="10115677" y="21807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114</xdr:row>
      <xdr:rowOff>95106</xdr:rowOff>
    </xdr:from>
    <xdr:ext cx="1172309" cy="180627"/>
    <xdr:sp macro="_xll.PtreeEvent_ObjectClick" textlink="">
      <xdr:nvSpPr>
        <xdr:cNvPr id="119" name="PTObj_DBranchName_1_20"/>
        <xdr:cNvSpPr txBox="1"/>
      </xdr:nvSpPr>
      <xdr:spPr>
        <a:xfrm>
          <a:off x="8224647" y="21812106"/>
          <a:ext cx="1172309"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Economic Growth Declines</a:t>
          </a:r>
        </a:p>
      </xdr:txBody>
    </xdr:sp>
    <xdr:clientData/>
  </xdr:oneCellAnchor>
  <xdr:twoCellAnchor editAs="oneCell">
    <xdr:from>
      <xdr:col>4</xdr:col>
      <xdr:colOff>127</xdr:colOff>
      <xdr:row>120</xdr:row>
      <xdr:rowOff>90170</xdr:rowOff>
    </xdr:from>
    <xdr:to>
      <xdr:col>4</xdr:col>
      <xdr:colOff>190627</xdr:colOff>
      <xdr:row>121</xdr:row>
      <xdr:rowOff>90170</xdr:rowOff>
    </xdr:to>
    <xdr:sp macro="_xll.PtreeEvent_ObjectClick" textlink="">
      <xdr:nvSpPr>
        <xdr:cNvPr id="120" name="PTObj_DNode_1_21"/>
        <xdr:cNvSpPr/>
      </xdr:nvSpPr>
      <xdr:spPr>
        <a:xfrm>
          <a:off x="7943977" y="22950170"/>
          <a:ext cx="190500" cy="190500"/>
        </a:xfrm>
        <a:prstGeom prst="rect">
          <a:avLst/>
        </a:prstGeom>
        <a:solidFill>
          <a:srgbClr val="008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280797</xdr:colOff>
      <xdr:row>120</xdr:row>
      <xdr:rowOff>95106</xdr:rowOff>
    </xdr:from>
    <xdr:ext cx="723404" cy="180627"/>
    <xdr:sp macro="_xll.PtreeEvent_ObjectClick" textlink="">
      <xdr:nvSpPr>
        <xdr:cNvPr id="123" name="PTObj_DBranchName_1_21"/>
        <xdr:cNvSpPr txBox="1"/>
      </xdr:nvSpPr>
      <xdr:spPr>
        <a:xfrm>
          <a:off x="6614922" y="22955106"/>
          <a:ext cx="723404"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Rejected Permit</a:t>
          </a:r>
        </a:p>
      </xdr:txBody>
    </xdr:sp>
    <xdr:clientData/>
  </xdr:oneCellAnchor>
  <xdr:twoCellAnchor editAs="oneCell">
    <xdr:from>
      <xdr:col>5</xdr:col>
      <xdr:colOff>127</xdr:colOff>
      <xdr:row>118</xdr:row>
      <xdr:rowOff>90170</xdr:rowOff>
    </xdr:from>
    <xdr:to>
      <xdr:col>5</xdr:col>
      <xdr:colOff>190627</xdr:colOff>
      <xdr:row>119</xdr:row>
      <xdr:rowOff>90170</xdr:rowOff>
    </xdr:to>
    <xdr:sp macro="_xll.PtreeEvent_ObjectClick" textlink="">
      <xdr:nvSpPr>
        <xdr:cNvPr id="124" name="PTObj_DNode_1_22"/>
        <xdr:cNvSpPr/>
      </xdr:nvSpPr>
      <xdr:spPr>
        <a:xfrm rot="-5400000">
          <a:off x="10115677" y="22569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118</xdr:row>
      <xdr:rowOff>95106</xdr:rowOff>
    </xdr:from>
    <xdr:ext cx="588303" cy="180627"/>
    <xdr:sp macro="_xll.PtreeEvent_ObjectClick" textlink="">
      <xdr:nvSpPr>
        <xdr:cNvPr id="127" name="PTObj_DBranchName_1_22"/>
        <xdr:cNvSpPr txBox="1"/>
      </xdr:nvSpPr>
      <xdr:spPr>
        <a:xfrm>
          <a:off x="8224647" y="22574106"/>
          <a:ext cx="58830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Sell Property</a:t>
          </a:r>
        </a:p>
      </xdr:txBody>
    </xdr:sp>
    <xdr:clientData/>
  </xdr:oneCellAnchor>
  <xdr:twoCellAnchor editAs="oneCell">
    <xdr:from>
      <xdr:col>5</xdr:col>
      <xdr:colOff>127</xdr:colOff>
      <xdr:row>122</xdr:row>
      <xdr:rowOff>90170</xdr:rowOff>
    </xdr:from>
    <xdr:to>
      <xdr:col>5</xdr:col>
      <xdr:colOff>190627</xdr:colOff>
      <xdr:row>123</xdr:row>
      <xdr:rowOff>90170</xdr:rowOff>
    </xdr:to>
    <xdr:sp macro="_xll.PtreeEvent_ObjectClick" textlink="">
      <xdr:nvSpPr>
        <xdr:cNvPr id="128" name="PTObj_DNode_1_23"/>
        <xdr:cNvSpPr/>
      </xdr:nvSpPr>
      <xdr:spPr>
        <a:xfrm rot="-5400000">
          <a:off x="10115677" y="23331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122</xdr:row>
      <xdr:rowOff>95106</xdr:rowOff>
    </xdr:from>
    <xdr:ext cx="731033" cy="180627"/>
    <xdr:sp macro="_xll.PtreeEvent_ObjectClick" textlink="">
      <xdr:nvSpPr>
        <xdr:cNvPr id="131" name="PTObj_DBranchName_1_23"/>
        <xdr:cNvSpPr txBox="1"/>
      </xdr:nvSpPr>
      <xdr:spPr>
        <a:xfrm>
          <a:off x="8224647" y="23336106"/>
          <a:ext cx="73103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Lease to College</a:t>
          </a:r>
        </a:p>
      </xdr:txBody>
    </xdr:sp>
    <xdr:clientData/>
  </xdr:oneCellAnchor>
</xdr:wsDr>
</file>

<file path=xl/drawings/drawing10.xml><?xml version="1.0" encoding="utf-8"?>
<c:userShapes xmlns:c="http://schemas.openxmlformats.org/drawingml/2006/chart">
  <cdr:relSizeAnchor xmlns:cdr="http://schemas.openxmlformats.org/drawingml/2006/chartDrawing">
    <cdr:from>
      <cdr:x>0.05607</cdr:x>
      <cdr:y>0.42687</cdr:y>
    </cdr:from>
    <cdr:to>
      <cdr:x>0.95327</cdr:x>
      <cdr:y>0.58585</cdr:y>
    </cdr:to>
    <cdr:sp macro="[1]!PtreeEvent_WatermarkClick" textlink="">
      <cdr:nvSpPr>
        <cdr:cNvPr id="2" name="gwm_30631          "/>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3" name="gwm_30631         "/>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4" name="gwm_30631        "/>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5" name="gwm_30631       "/>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6" name="gwm_30631      "/>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10</xdr:col>
      <xdr:colOff>320675</xdr:colOff>
      <xdr:row>26</xdr:row>
      <xdr:rowOff>184150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0.05607</cdr:x>
      <cdr:y>0.42687</cdr:y>
    </cdr:from>
    <cdr:to>
      <cdr:x>0.95327</cdr:x>
      <cdr:y>0.58585</cdr:y>
    </cdr:to>
    <cdr:sp macro="[1]!PtreeEvent_WatermarkClick" textlink="">
      <cdr:nvSpPr>
        <cdr:cNvPr id="2" name="gwm_32495          "/>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3" name="gwm_32495         "/>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4" name="gwm_32495        "/>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5" name="gwm_32495       "/>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6" name="gwm_32495      "/>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userShapes>
</file>

<file path=xl/drawings/drawing13.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10</xdr:col>
      <xdr:colOff>425450</xdr:colOff>
      <xdr:row>25</xdr:row>
      <xdr:rowOff>184150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0.05607</cdr:x>
      <cdr:y>0.42687</cdr:y>
    </cdr:from>
    <cdr:to>
      <cdr:x>0.95327</cdr:x>
      <cdr:y>0.58585</cdr:y>
    </cdr:to>
    <cdr:sp macro="[1]!PtreeEvent_WatermarkClick" textlink="">
      <cdr:nvSpPr>
        <cdr:cNvPr id="2" name="gwm_28149          "/>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3" name="gwm_28149         "/>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4" name="gwm_28149        "/>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5" name="gwm_28149       "/>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6" name="gwm_28149      "/>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476250</xdr:colOff>
      <xdr:row>62</xdr:row>
      <xdr:rowOff>66674</xdr:rowOff>
    </xdr:to>
    <xdr:sp macro="" textlink="">
      <xdr:nvSpPr>
        <xdr:cNvPr id="2" name="TextBox 1"/>
        <xdr:cNvSpPr txBox="1"/>
      </xdr:nvSpPr>
      <xdr:spPr>
        <a:xfrm>
          <a:off x="0" y="0"/>
          <a:ext cx="9010650" cy="11877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QUESTION</a:t>
          </a:r>
          <a:r>
            <a:rPr lang="en-US" sz="1400" b="1" baseline="0"/>
            <a:t> 4</a:t>
          </a:r>
        </a:p>
        <a:p>
          <a:endParaRPr lang="en-US" sz="1400" b="1" baseline="0"/>
        </a:p>
        <a:p>
          <a:r>
            <a:rPr lang="en-US" sz="1400" b="0"/>
            <a:t>Present and explain one-way sensitivity analysis for:  probability for economic growth (vary it from 0.1 to 0.90), amount of money from leasing to college (from $0.5 to $4 million), and return from the office building assuming the economic growth (from $1 to $5 million). Use the Strategy Region and Tornado Graph options to explain your results.</a:t>
          </a:r>
        </a:p>
        <a:p>
          <a:endParaRPr lang="en-US" sz="1400" b="0"/>
        </a:p>
        <a:p>
          <a:endParaRPr lang="en-US" sz="1400" b="1"/>
        </a:p>
        <a:p>
          <a:r>
            <a:rPr lang="en-US" sz="1400" b="1">
              <a:solidFill>
                <a:srgbClr val="FF0000"/>
              </a:solidFill>
            </a:rPr>
            <a:t>ANSWER:</a:t>
          </a:r>
        </a:p>
        <a:p>
          <a:endParaRPr lang="en-US" sz="1400" b="1">
            <a:solidFill>
              <a:srgbClr val="FF0000"/>
            </a:solidFill>
          </a:endParaRPr>
        </a:p>
        <a:p>
          <a:r>
            <a:rPr lang="en-US" sz="1400" b="1">
              <a:solidFill>
                <a:srgbClr val="FF0000"/>
              </a:solidFill>
            </a:rPr>
            <a:t>(Answer is based on the following worksheets:</a:t>
          </a:r>
          <a:r>
            <a:rPr lang="en-US" sz="1400" b="1" baseline="0">
              <a:solidFill>
                <a:srgbClr val="FF0000"/>
              </a:solidFill>
            </a:rPr>
            <a:t> Strat. An. for Econ. Growth Q4, Strat. An. for College Lease Q4, Strat. A.. for Off. Earning Q4, and Tornado Graph Q4</a:t>
          </a:r>
          <a:r>
            <a:rPr lang="en-US" sz="1400" b="1">
              <a:solidFill>
                <a:srgbClr val="FF0000"/>
              </a:solidFill>
            </a:rPr>
            <a:t>)</a:t>
          </a:r>
        </a:p>
        <a:p>
          <a:endParaRPr lang="en-US" sz="1400" b="1">
            <a:solidFill>
              <a:srgbClr val="FF0000"/>
            </a:solidFill>
          </a:endParaRPr>
        </a:p>
        <a:p>
          <a:endParaRPr lang="en-US" sz="1400" b="0">
            <a:solidFill>
              <a:srgbClr val="FF0000"/>
            </a:solidFill>
          </a:endParaRPr>
        </a:p>
        <a:p>
          <a:r>
            <a:rPr lang="en-US" sz="1400" b="0">
              <a:solidFill>
                <a:schemeClr val="tx1"/>
              </a:solidFill>
            </a:rPr>
            <a:t>In the strategy</a:t>
          </a:r>
          <a:r>
            <a:rPr lang="en-US" sz="1400" b="0" baseline="0">
              <a:solidFill>
                <a:schemeClr val="tx1"/>
              </a:solidFill>
            </a:rPr>
            <a:t> table for the probability of economic growth (parameter ranging from 0.1 to 0.9), it is shown that, from a growth probability of 0.1 to ~0.4, the expected value, or expected return, for the decision to sell the property remains at 1.4. However, the expected value from requesting the hotel permit and from requesting the office building permit begins to converge near 0.4, but requesting the hotel permit still remains higher at approximately 1.8, compared to the office building permit at ~1.79. From the probability range of 0.4 to 0.9, the return expected from the hotel permit and office building permit begins to diverge again, with the request for a hotel permit remaining consistently higher than any of the other two decisions. Hence, choosing only to request a hotel permit is the best decision for having the highest expected return values throughout the parameter range of 0.1 to 0.9 for the probability of economic growth. </a:t>
          </a:r>
        </a:p>
        <a:p>
          <a:endParaRPr lang="en-US" sz="1400" b="0" baseline="0">
            <a:solidFill>
              <a:schemeClr val="tx1"/>
            </a:solidFill>
          </a:endParaRPr>
        </a:p>
        <a:p>
          <a:r>
            <a:rPr lang="en-US" sz="1400" b="0" baseline="0">
              <a:solidFill>
                <a:schemeClr val="tx1"/>
              </a:solidFill>
            </a:rPr>
            <a:t>In the strategy table for college leasing, with a parameter range from $0.5 million to $4 million, the expected value of the decision to sell the property is 1.4 throughout the entirety of the parameter range, which is the lowest value compared to both the decisions to request a hotel or an office building permit. On the other hand, the expected values from requesting the hotel and office building permit seems to increase together, but the expected value from the decision to request a hotel permit increases more erratically and remains consistently higher. Overall, the expected values from requesting for a hotel permit remains higher than the other two decisions throughout the entire range of 0.5 to 4 million, with expected values from approximately 2.13 to 3.58. This is compared to the expected values from the request for an office building, which ranges from ~2 to ~3.04, and to sell the property, which remains at 1.4. Choosing to only request a hotel permit is the best decision for having the highest expected return values throughout the parameter range of $0.5 to $4 million for the college lease earnings.</a:t>
          </a:r>
        </a:p>
        <a:p>
          <a:endParaRPr lang="en-US" sz="1400" b="0" baseline="0">
            <a:solidFill>
              <a:schemeClr val="tx1"/>
            </a:solidFill>
          </a:endParaRPr>
        </a:p>
        <a:p>
          <a:r>
            <a:rPr lang="en-US" sz="1400" b="0" baseline="0">
              <a:solidFill>
                <a:schemeClr val="tx1"/>
              </a:solidFill>
            </a:rPr>
            <a:t>In the strategy table for the office building earnings in a continually growing economy, with a parameter range of $1 to $5 million, the choice to sell the property, again, remains consistent throughout the entire aforementioned parameter range. Notably, with an office building earning range of approximately 1 to ~1.5, it would be more advantageous to sell the property as oppose to choosing to request for an office building permit. Requesting for a hotel permit remains the choice with the overall highest expected values from the office building earning range of 1 million to ~4.5 million. From ~4.5 milion to 5 million, the choice to request for an office building would be more advantageous than choosing either of the other two decisions. Hence, in order to ensure the highest expected return values, it would be advantageous to choose to request for a hotel permit when the office building earning parameter, assuming economic growth, ranges from $1 million to ~$4.5 million. If the office earning range goes above ~4.5 million, then it would be better to immediately request for an office building permit.</a:t>
          </a:r>
        </a:p>
        <a:p>
          <a:endParaRPr lang="en-US" sz="1400" b="0">
            <a:solidFill>
              <a:srgbClr val="FF0000"/>
            </a:solidFill>
          </a:endParaRPr>
        </a:p>
        <a:p>
          <a:r>
            <a:rPr lang="en-US" sz="1400" b="0">
              <a:solidFill>
                <a:schemeClr val="tx1"/>
              </a:solidFill>
            </a:rPr>
            <a:t>In</a:t>
          </a:r>
          <a:r>
            <a:rPr lang="en-US" sz="1400" b="0" baseline="0">
              <a:solidFill>
                <a:schemeClr val="tx1"/>
              </a:solidFill>
            </a:rPr>
            <a:t> the tornado graph, it is clearly shown that changing the amount of money gained from leasing to the college is the most variable and influential factor for changing the overall expected value than when compared to the influences of changing the probability of economics growth or office building earnings in a growing economy. Notably, although changing the probability of economics growth is not nearly as influential as changing the amount of money earned leasing to the college, it has the lowest minimum and maximum expected value compared to the other two parameters. It goes without saying that changing the office building earnings in a growing economy has the lowest influence and lowest impact on the decision tree results.</a:t>
          </a:r>
          <a:endParaRPr lang="en-US" sz="1400" b="0">
            <a:solidFill>
              <a:schemeClr val="tx1"/>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6</xdr:col>
      <xdr:colOff>196850</xdr:colOff>
      <xdr:row>35</xdr:row>
      <xdr:rowOff>184150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0.05607</cdr:x>
      <cdr:y>0.44707</cdr:y>
    </cdr:from>
    <cdr:to>
      <cdr:x>0.95327</cdr:x>
      <cdr:y>0.56214</cdr:y>
    </cdr:to>
    <cdr:sp macro="[1]!PtreeEvent_WatermarkClick" textlink="">
      <cdr:nvSpPr>
        <cdr:cNvPr id="2" name="gwm_20595          "/>
        <cdr:cNvSpPr txBox="1"/>
      </cdr:nvSpPr>
      <cdr:spPr>
        <a:xfrm xmlns:a="http://schemas.openxmlformats.org/drawingml/2006/main">
          <a:off x="304800" y="2466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0.44707</cdr:y>
    </cdr:from>
    <cdr:to>
      <cdr:x>0.95327</cdr:x>
      <cdr:y>0.56214</cdr:y>
    </cdr:to>
    <cdr:sp macro="[1]!PtreeEvent_WatermarkClick" textlink="">
      <cdr:nvSpPr>
        <cdr:cNvPr id="3" name="gwm_20595         "/>
        <cdr:cNvSpPr txBox="1"/>
      </cdr:nvSpPr>
      <cdr:spPr>
        <a:xfrm xmlns:a="http://schemas.openxmlformats.org/drawingml/2006/main">
          <a:off x="304800" y="2466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0.44707</cdr:y>
    </cdr:from>
    <cdr:to>
      <cdr:x>0.95327</cdr:x>
      <cdr:y>0.56214</cdr:y>
    </cdr:to>
    <cdr:sp macro="[1]!PtreeEvent_WatermarkClick" textlink="">
      <cdr:nvSpPr>
        <cdr:cNvPr id="4" name="gwm_20595        "/>
        <cdr:cNvSpPr txBox="1"/>
      </cdr:nvSpPr>
      <cdr:spPr>
        <a:xfrm xmlns:a="http://schemas.openxmlformats.org/drawingml/2006/main">
          <a:off x="304800" y="2466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0.44707</cdr:y>
    </cdr:from>
    <cdr:to>
      <cdr:x>0.95327</cdr:x>
      <cdr:y>0.56214</cdr:y>
    </cdr:to>
    <cdr:sp macro="[1]!PtreeEvent_WatermarkClick" textlink="">
      <cdr:nvSpPr>
        <cdr:cNvPr id="5" name="gwm_20595       "/>
        <cdr:cNvSpPr txBox="1"/>
      </cdr:nvSpPr>
      <cdr:spPr>
        <a:xfrm xmlns:a="http://schemas.openxmlformats.org/drawingml/2006/main">
          <a:off x="304800" y="2466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0.44707</cdr:y>
    </cdr:from>
    <cdr:to>
      <cdr:x>0.95327</cdr:x>
      <cdr:y>0.56214</cdr:y>
    </cdr:to>
    <cdr:sp macro="[1]!PtreeEvent_WatermarkClick" textlink="">
      <cdr:nvSpPr>
        <cdr:cNvPr id="6" name="gwm_20595      "/>
        <cdr:cNvSpPr txBox="1"/>
      </cdr:nvSpPr>
      <cdr:spPr>
        <a:xfrm xmlns:a="http://schemas.openxmlformats.org/drawingml/2006/main">
          <a:off x="304800" y="2466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userShapes>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51</xdr:row>
      <xdr:rowOff>9524</xdr:rowOff>
    </xdr:to>
    <xdr:sp macro="" textlink="">
      <xdr:nvSpPr>
        <xdr:cNvPr id="2" name="TextBox 1"/>
        <xdr:cNvSpPr txBox="1"/>
      </xdr:nvSpPr>
      <xdr:spPr>
        <a:xfrm>
          <a:off x="0" y="0"/>
          <a:ext cx="7315200" cy="97250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QUESTION</a:t>
          </a:r>
          <a:r>
            <a:rPr lang="en-US" sz="1400" b="1" baseline="0"/>
            <a:t> 5</a:t>
          </a:r>
        </a:p>
        <a:p>
          <a:endParaRPr lang="en-US" sz="1400" b="1" baseline="0"/>
        </a:p>
        <a:p>
          <a:r>
            <a:rPr lang="en-US" sz="1400" b="0"/>
            <a:t>Present and explain two-way sensitivity analysis for: probability of approving the permit for the hotel (vary it from 0.1 to 0.9) and amount of money from selling property (from $1 to $4 million). Use the Strategy Region option to explain your results.</a:t>
          </a:r>
        </a:p>
        <a:p>
          <a:endParaRPr lang="en-US" sz="1400" b="0"/>
        </a:p>
        <a:p>
          <a:endParaRPr lang="en-US" sz="1400" b="0"/>
        </a:p>
        <a:p>
          <a:endParaRPr lang="en-US" sz="1400" b="0"/>
        </a:p>
        <a:p>
          <a:r>
            <a:rPr lang="en-US" sz="1400" b="1">
              <a:solidFill>
                <a:srgbClr val="FF0000"/>
              </a:solidFill>
            </a:rPr>
            <a:t>ANSWER:</a:t>
          </a:r>
        </a:p>
        <a:p>
          <a:endParaRPr lang="en-US" sz="1400" b="1">
            <a:solidFill>
              <a:srgbClr val="FF0000"/>
            </a:solidFill>
          </a:endParaRPr>
        </a:p>
        <a:p>
          <a:r>
            <a:rPr lang="en-US" sz="1400" b="1">
              <a:solidFill>
                <a:srgbClr val="FF0000"/>
              </a:solidFill>
            </a:rPr>
            <a:t>(Answer</a:t>
          </a:r>
          <a:r>
            <a:rPr lang="en-US" sz="1400" b="1" baseline="0">
              <a:solidFill>
                <a:srgbClr val="FF0000"/>
              </a:solidFill>
            </a:rPr>
            <a:t> is based on the "Two Way Strat. for Q5" worksheet.</a:t>
          </a:r>
          <a:r>
            <a:rPr lang="en-US" sz="1400" b="1">
              <a:solidFill>
                <a:srgbClr val="FF0000"/>
              </a:solidFill>
            </a:rPr>
            <a:t>)</a:t>
          </a:r>
        </a:p>
        <a:p>
          <a:endParaRPr lang="en-US" sz="1400" b="1">
            <a:solidFill>
              <a:srgbClr val="FF0000"/>
            </a:solidFill>
          </a:endParaRPr>
        </a:p>
        <a:p>
          <a:r>
            <a:rPr lang="en-US" sz="1400" b="0">
              <a:solidFill>
                <a:schemeClr val="tx1"/>
              </a:solidFill>
            </a:rPr>
            <a:t>Overall</a:t>
          </a:r>
          <a:r>
            <a:rPr lang="en-US" sz="1400" b="0" baseline="0">
              <a:solidFill>
                <a:schemeClr val="tx1"/>
              </a:solidFill>
            </a:rPr>
            <a:t>, it can be clearly seen in the strategy region table that the decision to request for a hotel permit is preferred by most of the combinations of parameter values for the probability of approving a hotel permit and the money earned from selling the property, whereas the decision to request for an office building permit is the least preferable.</a:t>
          </a:r>
        </a:p>
        <a:p>
          <a:endParaRPr lang="en-US" sz="1400" b="0" baseline="0">
            <a:solidFill>
              <a:schemeClr val="tx1"/>
            </a:solidFill>
          </a:endParaRPr>
        </a:p>
        <a:p>
          <a:r>
            <a:rPr lang="en-US" sz="1400" b="0" baseline="0">
              <a:solidFill>
                <a:schemeClr val="tx1"/>
              </a:solidFill>
            </a:rPr>
            <a:t>The decision to sell the property would begin to be preferable if the money earned from selling properties is at least ~$2.42 million to ~$3.37 million. In order for the decision to sell the property to remain preferable, the minimum amount of money earned from selling the property would have to gradually increase by ~$0.2 million with every ~0.1 increase in the probability for a hotel permit approval starting at a probability of 0.1. At around a hotel permit approval probability of at least ~0.55, the need for an increase in the minimum amount of money earned from selling the property will flatten out at around $3.37 million. As long as the property sale amount remains at or above the above figures at the correct combination of probability for hotel permit approval, the decision for selling the property will remain. </a:t>
          </a:r>
        </a:p>
        <a:p>
          <a:endParaRPr lang="en-US" sz="1400" b="0" baseline="0">
            <a:solidFill>
              <a:schemeClr val="tx1"/>
            </a:solidFill>
          </a:endParaRPr>
        </a:p>
        <a:p>
          <a:r>
            <a:rPr lang="en-US" sz="1400" b="0" baseline="0">
              <a:solidFill>
                <a:schemeClr val="tx1"/>
              </a:solidFill>
            </a:rPr>
            <a:t>The decision to request for a hotel permit is mostly only preferable when the probability for the hotel permit approval is very low (at least 0.1 and at most 0.14) and the money earned from property sale is set to low - mid range (around $1 million to $2.26 million).</a:t>
          </a:r>
        </a:p>
        <a:p>
          <a:endParaRPr lang="en-US" sz="1400" b="0" baseline="0">
            <a:solidFill>
              <a:schemeClr val="tx1"/>
            </a:solidFill>
          </a:endParaRPr>
        </a:p>
        <a:p>
          <a:r>
            <a:rPr lang="en-US" sz="1400" b="0" baseline="0">
              <a:solidFill>
                <a:schemeClr val="tx1"/>
              </a:solidFill>
            </a:rPr>
            <a:t>The decision to request for a hotel permit is preferable only when the probability for the hotel permit approval is at least ~0.14 and when the money earned from property sale is at most ~$3.2 million. In order for this decision to stay preferable, the money earned from property sale needs to stay at most at a range from ~$2.1 million to $3.2 million, with this max figure increasing from $2.1 million to $3.2 million at approximately $0.2 million per hotel permit approval probability increase of ~0.1 starting at ~0.14 probability. At around a hotel permit approval probability of ~0.55, the max figure for the property sale flattens out at ~$3.2 million. This decision will remain as long as the the property sale price remains below the above listed range of property sale prices and above a hotel permit approval probability of ~0.14.</a:t>
          </a:r>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10</xdr:col>
      <xdr:colOff>320675</xdr:colOff>
      <xdr:row>26</xdr:row>
      <xdr:rowOff>184150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242697</xdr:colOff>
      <xdr:row>27</xdr:row>
      <xdr:rowOff>185420</xdr:rowOff>
    </xdr:from>
    <xdr:to>
      <xdr:col>6</xdr:col>
      <xdr:colOff>127</xdr:colOff>
      <xdr:row>27</xdr:row>
      <xdr:rowOff>185420</xdr:rowOff>
    </xdr:to>
    <xdr:cxnSp macro="">
      <xdr:nvCxnSpPr>
        <xdr:cNvPr id="16" name="PTObj_DBranchHLine_1_17"/>
        <xdr:cNvCxnSpPr/>
      </xdr:nvCxnSpPr>
      <xdr:spPr>
        <a:xfrm>
          <a:off x="12758547" y="20759420"/>
          <a:ext cx="18243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90297</xdr:colOff>
      <xdr:row>25</xdr:row>
      <xdr:rowOff>180339</xdr:rowOff>
    </xdr:from>
    <xdr:to>
      <xdr:col>5</xdr:col>
      <xdr:colOff>242697</xdr:colOff>
      <xdr:row>27</xdr:row>
      <xdr:rowOff>185420</xdr:rowOff>
    </xdr:to>
    <xdr:cxnSp macro="">
      <xdr:nvCxnSpPr>
        <xdr:cNvPr id="17" name="PTObj_DBranchDLine_1_17"/>
        <xdr:cNvCxnSpPr/>
      </xdr:nvCxnSpPr>
      <xdr:spPr>
        <a:xfrm>
          <a:off x="12606147" y="203733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25</xdr:row>
      <xdr:rowOff>185420</xdr:rowOff>
    </xdr:from>
    <xdr:to>
      <xdr:col>5</xdr:col>
      <xdr:colOff>127</xdr:colOff>
      <xdr:row>25</xdr:row>
      <xdr:rowOff>185420</xdr:rowOff>
    </xdr:to>
    <xdr:cxnSp macro="">
      <xdr:nvCxnSpPr>
        <xdr:cNvPr id="20" name="PTObj_DBranchHLine_1_13"/>
        <xdr:cNvCxnSpPr/>
      </xdr:nvCxnSpPr>
      <xdr:spPr>
        <a:xfrm>
          <a:off x="11148822" y="20378420"/>
          <a:ext cx="13671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23</xdr:row>
      <xdr:rowOff>180339</xdr:rowOff>
    </xdr:from>
    <xdr:to>
      <xdr:col>4</xdr:col>
      <xdr:colOff>242697</xdr:colOff>
      <xdr:row>25</xdr:row>
      <xdr:rowOff>185420</xdr:rowOff>
    </xdr:to>
    <xdr:cxnSp macro="">
      <xdr:nvCxnSpPr>
        <xdr:cNvPr id="21" name="PTObj_DBranchDLine_1_13"/>
        <xdr:cNvCxnSpPr/>
      </xdr:nvCxnSpPr>
      <xdr:spPr>
        <a:xfrm>
          <a:off x="10996422" y="19611339"/>
          <a:ext cx="152400" cy="767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242697</xdr:colOff>
      <xdr:row>21</xdr:row>
      <xdr:rowOff>185420</xdr:rowOff>
    </xdr:from>
    <xdr:to>
      <xdr:col>6</xdr:col>
      <xdr:colOff>127</xdr:colOff>
      <xdr:row>21</xdr:row>
      <xdr:rowOff>185420</xdr:rowOff>
    </xdr:to>
    <xdr:cxnSp macro="">
      <xdr:nvCxnSpPr>
        <xdr:cNvPr id="22" name="PTObj_DBranchHLine_1_15"/>
        <xdr:cNvCxnSpPr/>
      </xdr:nvCxnSpPr>
      <xdr:spPr>
        <a:xfrm>
          <a:off x="12758547" y="19235420"/>
          <a:ext cx="18243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90297</xdr:colOff>
      <xdr:row>19</xdr:row>
      <xdr:rowOff>180339</xdr:rowOff>
    </xdr:from>
    <xdr:to>
      <xdr:col>5</xdr:col>
      <xdr:colOff>242697</xdr:colOff>
      <xdr:row>21</xdr:row>
      <xdr:rowOff>185420</xdr:rowOff>
    </xdr:to>
    <xdr:cxnSp macro="">
      <xdr:nvCxnSpPr>
        <xdr:cNvPr id="23" name="PTObj_DBranchDLine_1_15"/>
        <xdr:cNvCxnSpPr/>
      </xdr:nvCxnSpPr>
      <xdr:spPr>
        <a:xfrm>
          <a:off x="12606147" y="188493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242697</xdr:colOff>
      <xdr:row>17</xdr:row>
      <xdr:rowOff>185420</xdr:rowOff>
    </xdr:from>
    <xdr:to>
      <xdr:col>6</xdr:col>
      <xdr:colOff>127</xdr:colOff>
      <xdr:row>17</xdr:row>
      <xdr:rowOff>185420</xdr:rowOff>
    </xdr:to>
    <xdr:cxnSp macro="">
      <xdr:nvCxnSpPr>
        <xdr:cNvPr id="24" name="PTObj_DBranchHLine_1_14"/>
        <xdr:cNvCxnSpPr/>
      </xdr:nvCxnSpPr>
      <xdr:spPr>
        <a:xfrm>
          <a:off x="12758547" y="18473420"/>
          <a:ext cx="18243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90297</xdr:colOff>
      <xdr:row>17</xdr:row>
      <xdr:rowOff>185420</xdr:rowOff>
    </xdr:from>
    <xdr:to>
      <xdr:col>5</xdr:col>
      <xdr:colOff>242697</xdr:colOff>
      <xdr:row>19</xdr:row>
      <xdr:rowOff>180339</xdr:rowOff>
    </xdr:to>
    <xdr:cxnSp macro="">
      <xdr:nvCxnSpPr>
        <xdr:cNvPr id="25" name="PTObj_DBranchDLine_1_14"/>
        <xdr:cNvCxnSpPr/>
      </xdr:nvCxnSpPr>
      <xdr:spPr>
        <a:xfrm flipV="1">
          <a:off x="12606147" y="184734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19</xdr:row>
      <xdr:rowOff>185420</xdr:rowOff>
    </xdr:from>
    <xdr:to>
      <xdr:col>5</xdr:col>
      <xdr:colOff>127</xdr:colOff>
      <xdr:row>19</xdr:row>
      <xdr:rowOff>185420</xdr:rowOff>
    </xdr:to>
    <xdr:cxnSp macro="">
      <xdr:nvCxnSpPr>
        <xdr:cNvPr id="26" name="PTObj_DBranchHLine_1_12"/>
        <xdr:cNvCxnSpPr/>
      </xdr:nvCxnSpPr>
      <xdr:spPr>
        <a:xfrm>
          <a:off x="11148822" y="18854420"/>
          <a:ext cx="13671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19</xdr:row>
      <xdr:rowOff>185420</xdr:rowOff>
    </xdr:from>
    <xdr:to>
      <xdr:col>4</xdr:col>
      <xdr:colOff>242697</xdr:colOff>
      <xdr:row>23</xdr:row>
      <xdr:rowOff>180339</xdr:rowOff>
    </xdr:to>
    <xdr:cxnSp macro="">
      <xdr:nvCxnSpPr>
        <xdr:cNvPr id="27" name="PTObj_DBranchDLine_1_12"/>
        <xdr:cNvCxnSpPr/>
      </xdr:nvCxnSpPr>
      <xdr:spPr>
        <a:xfrm flipV="1">
          <a:off x="10996422" y="18854420"/>
          <a:ext cx="152400" cy="756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242697</xdr:colOff>
      <xdr:row>23</xdr:row>
      <xdr:rowOff>185420</xdr:rowOff>
    </xdr:from>
    <xdr:to>
      <xdr:col>4</xdr:col>
      <xdr:colOff>127</xdr:colOff>
      <xdr:row>23</xdr:row>
      <xdr:rowOff>185420</xdr:rowOff>
    </xdr:to>
    <xdr:cxnSp macro="">
      <xdr:nvCxnSpPr>
        <xdr:cNvPr id="28" name="PTObj_DBranchHLine_1_11"/>
        <xdr:cNvCxnSpPr/>
      </xdr:nvCxnSpPr>
      <xdr:spPr>
        <a:xfrm>
          <a:off x="8805672" y="19616420"/>
          <a:ext cx="21005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90297</xdr:colOff>
      <xdr:row>15</xdr:row>
      <xdr:rowOff>180339</xdr:rowOff>
    </xdr:from>
    <xdr:to>
      <xdr:col>3</xdr:col>
      <xdr:colOff>242697</xdr:colOff>
      <xdr:row>23</xdr:row>
      <xdr:rowOff>185420</xdr:rowOff>
    </xdr:to>
    <xdr:cxnSp macro="">
      <xdr:nvCxnSpPr>
        <xdr:cNvPr id="29" name="PTObj_DBranchDLine_1_11"/>
        <xdr:cNvCxnSpPr/>
      </xdr:nvCxnSpPr>
      <xdr:spPr>
        <a:xfrm>
          <a:off x="8653272" y="17706339"/>
          <a:ext cx="152400" cy="1910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242697</xdr:colOff>
      <xdr:row>15</xdr:row>
      <xdr:rowOff>185420</xdr:rowOff>
    </xdr:from>
    <xdr:to>
      <xdr:col>3</xdr:col>
      <xdr:colOff>127</xdr:colOff>
      <xdr:row>15</xdr:row>
      <xdr:rowOff>185420</xdr:rowOff>
    </xdr:to>
    <xdr:cxnSp macro="">
      <xdr:nvCxnSpPr>
        <xdr:cNvPr id="34" name="PTObj_DBranchHLine_1_6"/>
        <xdr:cNvCxnSpPr/>
      </xdr:nvCxnSpPr>
      <xdr:spPr>
        <a:xfrm>
          <a:off x="7224522" y="17711420"/>
          <a:ext cx="13385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90297</xdr:colOff>
      <xdr:row>13</xdr:row>
      <xdr:rowOff>180339</xdr:rowOff>
    </xdr:from>
    <xdr:to>
      <xdr:col>2</xdr:col>
      <xdr:colOff>242697</xdr:colOff>
      <xdr:row>15</xdr:row>
      <xdr:rowOff>185420</xdr:rowOff>
    </xdr:to>
    <xdr:cxnSp macro="">
      <xdr:nvCxnSpPr>
        <xdr:cNvPr id="35" name="PTObj_DBranchDLine_1_6"/>
        <xdr:cNvCxnSpPr/>
      </xdr:nvCxnSpPr>
      <xdr:spPr>
        <a:xfrm>
          <a:off x="7072122" y="16944339"/>
          <a:ext cx="152400" cy="767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242697</xdr:colOff>
      <xdr:row>11</xdr:row>
      <xdr:rowOff>185420</xdr:rowOff>
    </xdr:from>
    <xdr:to>
      <xdr:col>4</xdr:col>
      <xdr:colOff>127</xdr:colOff>
      <xdr:row>11</xdr:row>
      <xdr:rowOff>185420</xdr:rowOff>
    </xdr:to>
    <xdr:cxnSp macro="">
      <xdr:nvCxnSpPr>
        <xdr:cNvPr id="36" name="PTObj_DBranchHLine_1_8"/>
        <xdr:cNvCxnSpPr/>
      </xdr:nvCxnSpPr>
      <xdr:spPr>
        <a:xfrm>
          <a:off x="8805672" y="16568420"/>
          <a:ext cx="21005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90297</xdr:colOff>
      <xdr:row>9</xdr:row>
      <xdr:rowOff>180339</xdr:rowOff>
    </xdr:from>
    <xdr:to>
      <xdr:col>3</xdr:col>
      <xdr:colOff>242697</xdr:colOff>
      <xdr:row>11</xdr:row>
      <xdr:rowOff>185420</xdr:rowOff>
    </xdr:to>
    <xdr:cxnSp macro="">
      <xdr:nvCxnSpPr>
        <xdr:cNvPr id="37" name="PTObj_DBranchDLine_1_8"/>
        <xdr:cNvCxnSpPr/>
      </xdr:nvCxnSpPr>
      <xdr:spPr>
        <a:xfrm>
          <a:off x="8653272" y="161823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242697</xdr:colOff>
      <xdr:row>7</xdr:row>
      <xdr:rowOff>185420</xdr:rowOff>
    </xdr:from>
    <xdr:to>
      <xdr:col>4</xdr:col>
      <xdr:colOff>127</xdr:colOff>
      <xdr:row>7</xdr:row>
      <xdr:rowOff>185420</xdr:rowOff>
    </xdr:to>
    <xdr:cxnSp macro="">
      <xdr:nvCxnSpPr>
        <xdr:cNvPr id="38" name="PTObj_DBranchHLine_1_7"/>
        <xdr:cNvCxnSpPr/>
      </xdr:nvCxnSpPr>
      <xdr:spPr>
        <a:xfrm>
          <a:off x="8805672" y="15806420"/>
          <a:ext cx="21005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90297</xdr:colOff>
      <xdr:row>7</xdr:row>
      <xdr:rowOff>185420</xdr:rowOff>
    </xdr:from>
    <xdr:to>
      <xdr:col>3</xdr:col>
      <xdr:colOff>242697</xdr:colOff>
      <xdr:row>9</xdr:row>
      <xdr:rowOff>180339</xdr:rowOff>
    </xdr:to>
    <xdr:cxnSp macro="">
      <xdr:nvCxnSpPr>
        <xdr:cNvPr id="39" name="PTObj_DBranchDLine_1_7"/>
        <xdr:cNvCxnSpPr/>
      </xdr:nvCxnSpPr>
      <xdr:spPr>
        <a:xfrm flipV="1">
          <a:off x="8653272" y="158064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242697</xdr:colOff>
      <xdr:row>9</xdr:row>
      <xdr:rowOff>185420</xdr:rowOff>
    </xdr:from>
    <xdr:to>
      <xdr:col>3</xdr:col>
      <xdr:colOff>127</xdr:colOff>
      <xdr:row>9</xdr:row>
      <xdr:rowOff>185420</xdr:rowOff>
    </xdr:to>
    <xdr:cxnSp macro="">
      <xdr:nvCxnSpPr>
        <xdr:cNvPr id="40" name="PTObj_DBranchHLine_1_5"/>
        <xdr:cNvCxnSpPr/>
      </xdr:nvCxnSpPr>
      <xdr:spPr>
        <a:xfrm>
          <a:off x="7224522" y="16187420"/>
          <a:ext cx="13385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90297</xdr:colOff>
      <xdr:row>9</xdr:row>
      <xdr:rowOff>185420</xdr:rowOff>
    </xdr:from>
    <xdr:to>
      <xdr:col>2</xdr:col>
      <xdr:colOff>242697</xdr:colOff>
      <xdr:row>13</xdr:row>
      <xdr:rowOff>180339</xdr:rowOff>
    </xdr:to>
    <xdr:cxnSp macro="">
      <xdr:nvCxnSpPr>
        <xdr:cNvPr id="41" name="PTObj_DBranchDLine_1_5"/>
        <xdr:cNvCxnSpPr/>
      </xdr:nvCxnSpPr>
      <xdr:spPr>
        <a:xfrm flipV="1">
          <a:off x="7072122" y="16187420"/>
          <a:ext cx="152400" cy="756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242697</xdr:colOff>
      <xdr:row>13</xdr:row>
      <xdr:rowOff>185420</xdr:rowOff>
    </xdr:from>
    <xdr:to>
      <xdr:col>2</xdr:col>
      <xdr:colOff>127</xdr:colOff>
      <xdr:row>13</xdr:row>
      <xdr:rowOff>185420</xdr:rowOff>
    </xdr:to>
    <xdr:cxnSp macro="">
      <xdr:nvCxnSpPr>
        <xdr:cNvPr id="42" name="PTObj_DBranchHLine_1_3"/>
        <xdr:cNvCxnSpPr/>
      </xdr:nvCxnSpPr>
      <xdr:spPr>
        <a:xfrm>
          <a:off x="4405122" y="16949420"/>
          <a:ext cx="257683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90297</xdr:colOff>
      <xdr:row>5</xdr:row>
      <xdr:rowOff>180339</xdr:rowOff>
    </xdr:from>
    <xdr:to>
      <xdr:col>1</xdr:col>
      <xdr:colOff>242697</xdr:colOff>
      <xdr:row>13</xdr:row>
      <xdr:rowOff>185420</xdr:rowOff>
    </xdr:to>
    <xdr:cxnSp macro="">
      <xdr:nvCxnSpPr>
        <xdr:cNvPr id="43" name="PTObj_DBranchDLine_1_3"/>
        <xdr:cNvCxnSpPr/>
      </xdr:nvCxnSpPr>
      <xdr:spPr>
        <a:xfrm>
          <a:off x="4252722" y="15420339"/>
          <a:ext cx="152400" cy="1529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177800</xdr:colOff>
      <xdr:row>5</xdr:row>
      <xdr:rowOff>185420</xdr:rowOff>
    </xdr:from>
    <xdr:to>
      <xdr:col>1</xdr:col>
      <xdr:colOff>127</xdr:colOff>
      <xdr:row>5</xdr:row>
      <xdr:rowOff>185420</xdr:rowOff>
    </xdr:to>
    <xdr:cxnSp macro="">
      <xdr:nvCxnSpPr>
        <xdr:cNvPr id="46" name="PTObj_DBranchHLine_1_1"/>
        <xdr:cNvCxnSpPr/>
      </xdr:nvCxnSpPr>
      <xdr:spPr>
        <a:xfrm>
          <a:off x="2644775" y="15425420"/>
          <a:ext cx="1517777"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127</xdr:colOff>
      <xdr:row>5</xdr:row>
      <xdr:rowOff>90170</xdr:rowOff>
    </xdr:from>
    <xdr:to>
      <xdr:col>1</xdr:col>
      <xdr:colOff>190627</xdr:colOff>
      <xdr:row>6</xdr:row>
      <xdr:rowOff>90170</xdr:rowOff>
    </xdr:to>
    <xdr:sp macro="" textlink="">
      <xdr:nvSpPr>
        <xdr:cNvPr id="47" name="PTObj_DNode_1_1"/>
        <xdr:cNvSpPr/>
      </xdr:nvSpPr>
      <xdr:spPr>
        <a:xfrm>
          <a:off x="4162552" y="15330170"/>
          <a:ext cx="190500" cy="190500"/>
        </a:xfrm>
        <a:prstGeom prst="rect">
          <a:avLst/>
        </a:prstGeom>
        <a:solidFill>
          <a:srgbClr val="008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215900</xdr:colOff>
      <xdr:row>5</xdr:row>
      <xdr:rowOff>95106</xdr:rowOff>
    </xdr:from>
    <xdr:ext cx="1051634" cy="180627"/>
    <xdr:sp macro="" textlink="">
      <xdr:nvSpPr>
        <xdr:cNvPr id="48" name="PTObj_DBranchName_1_1"/>
        <xdr:cNvSpPr txBox="1"/>
      </xdr:nvSpPr>
      <xdr:spPr>
        <a:xfrm>
          <a:off x="2682875" y="15335106"/>
          <a:ext cx="1051634"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CalDev Decision Making</a:t>
          </a:r>
        </a:p>
      </xdr:txBody>
    </xdr:sp>
    <xdr:clientData/>
  </xdr:oneCellAnchor>
  <xdr:twoCellAnchor editAs="oneCell">
    <xdr:from>
      <xdr:col>2</xdr:col>
      <xdr:colOff>127</xdr:colOff>
      <xdr:row>13</xdr:row>
      <xdr:rowOff>90170</xdr:rowOff>
    </xdr:from>
    <xdr:to>
      <xdr:col>2</xdr:col>
      <xdr:colOff>190627</xdr:colOff>
      <xdr:row>14</xdr:row>
      <xdr:rowOff>90170</xdr:rowOff>
    </xdr:to>
    <xdr:sp macro="" textlink="">
      <xdr:nvSpPr>
        <xdr:cNvPr id="51" name="PTObj_DNode_1_3"/>
        <xdr:cNvSpPr/>
      </xdr:nvSpPr>
      <xdr:spPr>
        <a:xfrm>
          <a:off x="6981952" y="16854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280797</xdr:colOff>
      <xdr:row>13</xdr:row>
      <xdr:rowOff>95106</xdr:rowOff>
    </xdr:from>
    <xdr:ext cx="948658" cy="180627"/>
    <xdr:sp macro="" textlink="">
      <xdr:nvSpPr>
        <xdr:cNvPr id="52" name="PTObj_DBranchName_1_3"/>
        <xdr:cNvSpPr txBox="1"/>
      </xdr:nvSpPr>
      <xdr:spPr>
        <a:xfrm>
          <a:off x="4443222" y="16859106"/>
          <a:ext cx="948658"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Request Hotel Permit</a:t>
          </a:r>
        </a:p>
      </xdr:txBody>
    </xdr:sp>
    <xdr:clientData/>
  </xdr:oneCellAnchor>
  <xdr:twoCellAnchor editAs="oneCell">
    <xdr:from>
      <xdr:col>3</xdr:col>
      <xdr:colOff>127</xdr:colOff>
      <xdr:row>9</xdr:row>
      <xdr:rowOff>90170</xdr:rowOff>
    </xdr:from>
    <xdr:to>
      <xdr:col>3</xdr:col>
      <xdr:colOff>190627</xdr:colOff>
      <xdr:row>10</xdr:row>
      <xdr:rowOff>90170</xdr:rowOff>
    </xdr:to>
    <xdr:sp macro="" textlink="">
      <xdr:nvSpPr>
        <xdr:cNvPr id="53" name="PTObj_DNode_1_5"/>
        <xdr:cNvSpPr/>
      </xdr:nvSpPr>
      <xdr:spPr>
        <a:xfrm>
          <a:off x="8563102" y="16092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280797</xdr:colOff>
      <xdr:row>9</xdr:row>
      <xdr:rowOff>95106</xdr:rowOff>
    </xdr:from>
    <xdr:ext cx="766748" cy="180627"/>
    <xdr:sp macro="" textlink="">
      <xdr:nvSpPr>
        <xdr:cNvPr id="54" name="PTObj_DBranchName_1_5"/>
        <xdr:cNvSpPr txBox="1"/>
      </xdr:nvSpPr>
      <xdr:spPr>
        <a:xfrm>
          <a:off x="7262622" y="16097106"/>
          <a:ext cx="766748"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Approved Permit</a:t>
          </a:r>
        </a:p>
      </xdr:txBody>
    </xdr:sp>
    <xdr:clientData/>
  </xdr:oneCellAnchor>
  <xdr:twoCellAnchor editAs="oneCell">
    <xdr:from>
      <xdr:col>4</xdr:col>
      <xdr:colOff>127</xdr:colOff>
      <xdr:row>7</xdr:row>
      <xdr:rowOff>90170</xdr:rowOff>
    </xdr:from>
    <xdr:to>
      <xdr:col>4</xdr:col>
      <xdr:colOff>190627</xdr:colOff>
      <xdr:row>8</xdr:row>
      <xdr:rowOff>90170</xdr:rowOff>
    </xdr:to>
    <xdr:sp macro="" textlink="">
      <xdr:nvSpPr>
        <xdr:cNvPr id="55" name="PTObj_DNode_1_7"/>
        <xdr:cNvSpPr/>
      </xdr:nvSpPr>
      <xdr:spPr>
        <a:xfrm rot="-5400000">
          <a:off x="10906252" y="15711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280797</xdr:colOff>
      <xdr:row>7</xdr:row>
      <xdr:rowOff>95106</xdr:rowOff>
    </xdr:from>
    <xdr:ext cx="1242263" cy="180627"/>
    <xdr:sp macro="" textlink="">
      <xdr:nvSpPr>
        <xdr:cNvPr id="56" name="PTObj_DBranchName_1_7"/>
        <xdr:cNvSpPr txBox="1"/>
      </xdr:nvSpPr>
      <xdr:spPr>
        <a:xfrm>
          <a:off x="8843772" y="15716106"/>
          <a:ext cx="1242263"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Economic Growth Continues</a:t>
          </a:r>
        </a:p>
      </xdr:txBody>
    </xdr:sp>
    <xdr:clientData/>
  </xdr:oneCellAnchor>
  <xdr:twoCellAnchor editAs="oneCell">
    <xdr:from>
      <xdr:col>4</xdr:col>
      <xdr:colOff>127</xdr:colOff>
      <xdr:row>11</xdr:row>
      <xdr:rowOff>90170</xdr:rowOff>
    </xdr:from>
    <xdr:to>
      <xdr:col>4</xdr:col>
      <xdr:colOff>190627</xdr:colOff>
      <xdr:row>12</xdr:row>
      <xdr:rowOff>90170</xdr:rowOff>
    </xdr:to>
    <xdr:sp macro="" textlink="">
      <xdr:nvSpPr>
        <xdr:cNvPr id="57" name="PTObj_DNode_1_8"/>
        <xdr:cNvSpPr/>
      </xdr:nvSpPr>
      <xdr:spPr>
        <a:xfrm rot="-5400000">
          <a:off x="10906252" y="16473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280797</xdr:colOff>
      <xdr:row>11</xdr:row>
      <xdr:rowOff>95106</xdr:rowOff>
    </xdr:from>
    <xdr:ext cx="1172309" cy="180627"/>
    <xdr:sp macro="" textlink="">
      <xdr:nvSpPr>
        <xdr:cNvPr id="58" name="PTObj_DBranchName_1_8"/>
        <xdr:cNvSpPr txBox="1"/>
      </xdr:nvSpPr>
      <xdr:spPr>
        <a:xfrm>
          <a:off x="8843772" y="16478106"/>
          <a:ext cx="1172309"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Economic Growth Declines</a:t>
          </a:r>
        </a:p>
      </xdr:txBody>
    </xdr:sp>
    <xdr:clientData/>
  </xdr:oneCellAnchor>
  <xdr:twoCellAnchor editAs="oneCell">
    <xdr:from>
      <xdr:col>3</xdr:col>
      <xdr:colOff>127</xdr:colOff>
      <xdr:row>15</xdr:row>
      <xdr:rowOff>90170</xdr:rowOff>
    </xdr:from>
    <xdr:to>
      <xdr:col>3</xdr:col>
      <xdr:colOff>190627</xdr:colOff>
      <xdr:row>16</xdr:row>
      <xdr:rowOff>90170</xdr:rowOff>
    </xdr:to>
    <xdr:sp macro="" textlink="">
      <xdr:nvSpPr>
        <xdr:cNvPr id="59" name="PTObj_DNode_1_6"/>
        <xdr:cNvSpPr/>
      </xdr:nvSpPr>
      <xdr:spPr>
        <a:xfrm>
          <a:off x="8563102" y="17616170"/>
          <a:ext cx="190500" cy="190500"/>
        </a:xfrm>
        <a:prstGeom prst="rect">
          <a:avLst/>
        </a:prstGeom>
        <a:solidFill>
          <a:srgbClr val="008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280797</xdr:colOff>
      <xdr:row>15</xdr:row>
      <xdr:rowOff>95106</xdr:rowOff>
    </xdr:from>
    <xdr:ext cx="723403" cy="180627"/>
    <xdr:sp macro="" textlink="">
      <xdr:nvSpPr>
        <xdr:cNvPr id="60" name="PTObj_DBranchName_1_6"/>
        <xdr:cNvSpPr txBox="1"/>
      </xdr:nvSpPr>
      <xdr:spPr>
        <a:xfrm>
          <a:off x="7262622" y="17621106"/>
          <a:ext cx="72340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Rejected Permit</a:t>
          </a:r>
        </a:p>
      </xdr:txBody>
    </xdr:sp>
    <xdr:clientData/>
  </xdr:oneCellAnchor>
  <xdr:twoCellAnchor editAs="oneCell">
    <xdr:from>
      <xdr:col>4</xdr:col>
      <xdr:colOff>127</xdr:colOff>
      <xdr:row>23</xdr:row>
      <xdr:rowOff>90170</xdr:rowOff>
    </xdr:from>
    <xdr:to>
      <xdr:col>4</xdr:col>
      <xdr:colOff>190627</xdr:colOff>
      <xdr:row>24</xdr:row>
      <xdr:rowOff>90170</xdr:rowOff>
    </xdr:to>
    <xdr:sp macro="" textlink="">
      <xdr:nvSpPr>
        <xdr:cNvPr id="65" name="PTObj_DNode_1_11"/>
        <xdr:cNvSpPr/>
      </xdr:nvSpPr>
      <xdr:spPr>
        <a:xfrm>
          <a:off x="10906252" y="19521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280797</xdr:colOff>
      <xdr:row>23</xdr:row>
      <xdr:rowOff>95106</xdr:rowOff>
    </xdr:from>
    <xdr:ext cx="1329788" cy="180627"/>
    <xdr:sp macro="" textlink="">
      <xdr:nvSpPr>
        <xdr:cNvPr id="66" name="PTObj_DBranchName_1_11"/>
        <xdr:cNvSpPr txBox="1"/>
      </xdr:nvSpPr>
      <xdr:spPr>
        <a:xfrm>
          <a:off x="8843772" y="19526106"/>
          <a:ext cx="1329788"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Request Office Building Permit</a:t>
          </a:r>
        </a:p>
      </xdr:txBody>
    </xdr:sp>
    <xdr:clientData/>
  </xdr:oneCellAnchor>
  <xdr:twoCellAnchor editAs="oneCell">
    <xdr:from>
      <xdr:col>5</xdr:col>
      <xdr:colOff>127</xdr:colOff>
      <xdr:row>19</xdr:row>
      <xdr:rowOff>90170</xdr:rowOff>
    </xdr:from>
    <xdr:to>
      <xdr:col>5</xdr:col>
      <xdr:colOff>190627</xdr:colOff>
      <xdr:row>20</xdr:row>
      <xdr:rowOff>90170</xdr:rowOff>
    </xdr:to>
    <xdr:sp macro="" textlink="">
      <xdr:nvSpPr>
        <xdr:cNvPr id="67" name="PTObj_DNode_1_12"/>
        <xdr:cNvSpPr/>
      </xdr:nvSpPr>
      <xdr:spPr>
        <a:xfrm>
          <a:off x="12515977" y="18759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19</xdr:row>
      <xdr:rowOff>95106</xdr:rowOff>
    </xdr:from>
    <xdr:ext cx="766748" cy="180627"/>
    <xdr:sp macro="" textlink="">
      <xdr:nvSpPr>
        <xdr:cNvPr id="68" name="PTObj_DBranchName_1_12"/>
        <xdr:cNvSpPr txBox="1"/>
      </xdr:nvSpPr>
      <xdr:spPr>
        <a:xfrm>
          <a:off x="11186922" y="18764106"/>
          <a:ext cx="766748"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Approved Permit</a:t>
          </a:r>
        </a:p>
      </xdr:txBody>
    </xdr:sp>
    <xdr:clientData/>
  </xdr:oneCellAnchor>
  <xdr:twoCellAnchor editAs="oneCell">
    <xdr:from>
      <xdr:col>6</xdr:col>
      <xdr:colOff>127</xdr:colOff>
      <xdr:row>17</xdr:row>
      <xdr:rowOff>90170</xdr:rowOff>
    </xdr:from>
    <xdr:to>
      <xdr:col>6</xdr:col>
      <xdr:colOff>190627</xdr:colOff>
      <xdr:row>18</xdr:row>
      <xdr:rowOff>90170</xdr:rowOff>
    </xdr:to>
    <xdr:sp macro="" textlink="">
      <xdr:nvSpPr>
        <xdr:cNvPr id="69" name="PTObj_DNode_1_14"/>
        <xdr:cNvSpPr/>
      </xdr:nvSpPr>
      <xdr:spPr>
        <a:xfrm rot="-5400000">
          <a:off x="14582902" y="18378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280797</xdr:colOff>
      <xdr:row>17</xdr:row>
      <xdr:rowOff>95106</xdr:rowOff>
    </xdr:from>
    <xdr:ext cx="1242263" cy="180627"/>
    <xdr:sp macro="" textlink="">
      <xdr:nvSpPr>
        <xdr:cNvPr id="70" name="PTObj_DBranchName_1_14"/>
        <xdr:cNvSpPr txBox="1"/>
      </xdr:nvSpPr>
      <xdr:spPr>
        <a:xfrm>
          <a:off x="12796647" y="18383106"/>
          <a:ext cx="1242263"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Economic Growth Continues</a:t>
          </a:r>
        </a:p>
      </xdr:txBody>
    </xdr:sp>
    <xdr:clientData/>
  </xdr:oneCellAnchor>
  <xdr:twoCellAnchor editAs="oneCell">
    <xdr:from>
      <xdr:col>6</xdr:col>
      <xdr:colOff>127</xdr:colOff>
      <xdr:row>21</xdr:row>
      <xdr:rowOff>90170</xdr:rowOff>
    </xdr:from>
    <xdr:to>
      <xdr:col>6</xdr:col>
      <xdr:colOff>190627</xdr:colOff>
      <xdr:row>22</xdr:row>
      <xdr:rowOff>90170</xdr:rowOff>
    </xdr:to>
    <xdr:sp macro="" textlink="">
      <xdr:nvSpPr>
        <xdr:cNvPr id="71" name="PTObj_DNode_1_15"/>
        <xdr:cNvSpPr/>
      </xdr:nvSpPr>
      <xdr:spPr>
        <a:xfrm rot="-5400000">
          <a:off x="14582902" y="19140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280797</xdr:colOff>
      <xdr:row>21</xdr:row>
      <xdr:rowOff>95106</xdr:rowOff>
    </xdr:from>
    <xdr:ext cx="1172309" cy="180627"/>
    <xdr:sp macro="" textlink="">
      <xdr:nvSpPr>
        <xdr:cNvPr id="72" name="PTObj_DBranchName_1_15"/>
        <xdr:cNvSpPr txBox="1"/>
      </xdr:nvSpPr>
      <xdr:spPr>
        <a:xfrm>
          <a:off x="12796647" y="19145106"/>
          <a:ext cx="1172309"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Economic Growth Declines</a:t>
          </a:r>
        </a:p>
      </xdr:txBody>
    </xdr:sp>
    <xdr:clientData/>
  </xdr:oneCellAnchor>
  <xdr:twoCellAnchor editAs="oneCell">
    <xdr:from>
      <xdr:col>5</xdr:col>
      <xdr:colOff>127</xdr:colOff>
      <xdr:row>25</xdr:row>
      <xdr:rowOff>90170</xdr:rowOff>
    </xdr:from>
    <xdr:to>
      <xdr:col>5</xdr:col>
      <xdr:colOff>190627</xdr:colOff>
      <xdr:row>26</xdr:row>
      <xdr:rowOff>90170</xdr:rowOff>
    </xdr:to>
    <xdr:sp macro="" textlink="">
      <xdr:nvSpPr>
        <xdr:cNvPr id="73" name="PTObj_DNode_1_13"/>
        <xdr:cNvSpPr/>
      </xdr:nvSpPr>
      <xdr:spPr>
        <a:xfrm>
          <a:off x="12515977" y="20283170"/>
          <a:ext cx="190500" cy="190500"/>
        </a:xfrm>
        <a:prstGeom prst="rect">
          <a:avLst/>
        </a:prstGeom>
        <a:solidFill>
          <a:srgbClr val="008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25</xdr:row>
      <xdr:rowOff>95106</xdr:rowOff>
    </xdr:from>
    <xdr:ext cx="723403" cy="180627"/>
    <xdr:sp macro="" textlink="">
      <xdr:nvSpPr>
        <xdr:cNvPr id="74" name="PTObj_DBranchName_1_13"/>
        <xdr:cNvSpPr txBox="1"/>
      </xdr:nvSpPr>
      <xdr:spPr>
        <a:xfrm>
          <a:off x="11186922" y="20288106"/>
          <a:ext cx="723403"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Rejected Permit</a:t>
          </a:r>
        </a:p>
      </xdr:txBody>
    </xdr:sp>
    <xdr:clientData/>
  </xdr:oneCellAnchor>
  <xdr:twoCellAnchor editAs="oneCell">
    <xdr:from>
      <xdr:col>6</xdr:col>
      <xdr:colOff>127</xdr:colOff>
      <xdr:row>27</xdr:row>
      <xdr:rowOff>90170</xdr:rowOff>
    </xdr:from>
    <xdr:to>
      <xdr:col>6</xdr:col>
      <xdr:colOff>190627</xdr:colOff>
      <xdr:row>28</xdr:row>
      <xdr:rowOff>90170</xdr:rowOff>
    </xdr:to>
    <xdr:sp macro="" textlink="">
      <xdr:nvSpPr>
        <xdr:cNvPr id="77" name="PTObj_DNode_1_17"/>
        <xdr:cNvSpPr/>
      </xdr:nvSpPr>
      <xdr:spPr>
        <a:xfrm rot="-5400000">
          <a:off x="14582902" y="20664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280797</xdr:colOff>
      <xdr:row>27</xdr:row>
      <xdr:rowOff>95106</xdr:rowOff>
    </xdr:from>
    <xdr:ext cx="731034" cy="180627"/>
    <xdr:sp macro="" textlink="">
      <xdr:nvSpPr>
        <xdr:cNvPr id="78" name="PTObj_DBranchName_1_17"/>
        <xdr:cNvSpPr txBox="1"/>
      </xdr:nvSpPr>
      <xdr:spPr>
        <a:xfrm>
          <a:off x="12796647" y="20669106"/>
          <a:ext cx="731034"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Lease to College</a:t>
          </a:r>
        </a:p>
      </xdr:txBody>
    </xdr:sp>
    <xdr:clientData/>
  </xdr:oneCellAnchor>
</xdr:wsDr>
</file>

<file path=xl/drawings/drawing20.xml><?xml version="1.0" encoding="utf-8"?>
<c:userShapes xmlns:c="http://schemas.openxmlformats.org/drawingml/2006/chart">
  <cdr:relSizeAnchor xmlns:cdr="http://schemas.openxmlformats.org/drawingml/2006/chartDrawing">
    <cdr:from>
      <cdr:x>0.05607</cdr:x>
      <cdr:y>0.42687</cdr:y>
    </cdr:from>
    <cdr:to>
      <cdr:x>0.95327</cdr:x>
      <cdr:y>0.58585</cdr:y>
    </cdr:to>
    <cdr:sp macro="[1]!PtreeEvent_WatermarkClick" textlink="">
      <cdr:nvSpPr>
        <cdr:cNvPr id="2" name="gwm_22094          "/>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3" name="gwm_22094         "/>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4" name="gwm_22094        "/>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5" name="gwm_22094       "/>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6" name="gwm_22094      "/>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userShapes>
</file>

<file path=xl/drawings/drawing21.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7</xdr:col>
      <xdr:colOff>25400</xdr:colOff>
      <xdr:row>35</xdr:row>
      <xdr:rowOff>184150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0.05607</cdr:x>
      <cdr:y>0.44707</cdr:y>
    </cdr:from>
    <cdr:to>
      <cdr:x>0.95327</cdr:x>
      <cdr:y>0.56214</cdr:y>
    </cdr:to>
    <cdr:sp macro="[1]!PtreeEvent_WatermarkClick" textlink="">
      <cdr:nvSpPr>
        <cdr:cNvPr id="2" name="gwm_14514          "/>
        <cdr:cNvSpPr txBox="1"/>
      </cdr:nvSpPr>
      <cdr:spPr>
        <a:xfrm xmlns:a="http://schemas.openxmlformats.org/drawingml/2006/main">
          <a:off x="304800" y="2466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0.44707</cdr:y>
    </cdr:from>
    <cdr:to>
      <cdr:x>0.95327</cdr:x>
      <cdr:y>0.56214</cdr:y>
    </cdr:to>
    <cdr:sp macro="[1]!PtreeEvent_WatermarkClick" textlink="">
      <cdr:nvSpPr>
        <cdr:cNvPr id="3" name="gwm_14514         "/>
        <cdr:cNvSpPr txBox="1"/>
      </cdr:nvSpPr>
      <cdr:spPr>
        <a:xfrm xmlns:a="http://schemas.openxmlformats.org/drawingml/2006/main">
          <a:off x="304800" y="2466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0.44707</cdr:y>
    </cdr:from>
    <cdr:to>
      <cdr:x>0.95327</cdr:x>
      <cdr:y>0.56214</cdr:y>
    </cdr:to>
    <cdr:sp macro="[1]!PtreeEvent_WatermarkClick" textlink="">
      <cdr:nvSpPr>
        <cdr:cNvPr id="4" name="gwm_14514        "/>
        <cdr:cNvSpPr txBox="1"/>
      </cdr:nvSpPr>
      <cdr:spPr>
        <a:xfrm xmlns:a="http://schemas.openxmlformats.org/drawingml/2006/main">
          <a:off x="304800" y="2466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0.44707</cdr:y>
    </cdr:from>
    <cdr:to>
      <cdr:x>0.95327</cdr:x>
      <cdr:y>0.56214</cdr:y>
    </cdr:to>
    <cdr:sp macro="[1]!PtreeEvent_WatermarkClick" textlink="">
      <cdr:nvSpPr>
        <cdr:cNvPr id="5" name="gwm_14514       "/>
        <cdr:cNvSpPr txBox="1"/>
      </cdr:nvSpPr>
      <cdr:spPr>
        <a:xfrm xmlns:a="http://schemas.openxmlformats.org/drawingml/2006/main">
          <a:off x="304800" y="2466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0.44707</cdr:y>
    </cdr:from>
    <cdr:to>
      <cdr:x>0.95327</cdr:x>
      <cdr:y>0.56214</cdr:y>
    </cdr:to>
    <cdr:sp macro="[1]!PtreeEvent_WatermarkClick" textlink="">
      <cdr:nvSpPr>
        <cdr:cNvPr id="6" name="gwm_14514      "/>
        <cdr:cNvSpPr txBox="1"/>
      </cdr:nvSpPr>
      <cdr:spPr>
        <a:xfrm xmlns:a="http://schemas.openxmlformats.org/drawingml/2006/main">
          <a:off x="304800" y="2466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userShapes>
</file>

<file path=xl/drawings/drawing2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571500</xdr:colOff>
      <xdr:row>63</xdr:row>
      <xdr:rowOff>9524</xdr:rowOff>
    </xdr:to>
    <xdr:sp macro="" textlink="">
      <xdr:nvSpPr>
        <xdr:cNvPr id="2" name="TextBox 1"/>
        <xdr:cNvSpPr txBox="1"/>
      </xdr:nvSpPr>
      <xdr:spPr>
        <a:xfrm>
          <a:off x="0" y="0"/>
          <a:ext cx="7886700" cy="120110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QUESTION 6</a:t>
          </a:r>
        </a:p>
        <a:p>
          <a:endParaRPr lang="en-US" sz="1400"/>
        </a:p>
        <a:p>
          <a:r>
            <a:rPr lang="en-US" sz="1400"/>
            <a:t>Develop your own one-way and two-way sensitivity analysis using parameters of the case. Use Strategy region for both one-way and two-way sensitivity analysis. Explain your results. </a:t>
          </a:r>
        </a:p>
        <a:p>
          <a:endParaRPr lang="en-US" sz="1400"/>
        </a:p>
        <a:p>
          <a:endParaRPr lang="en-US" sz="1400"/>
        </a:p>
        <a:p>
          <a:endParaRPr lang="en-US" sz="1400"/>
        </a:p>
        <a:p>
          <a:r>
            <a:rPr lang="en-US" sz="1400" b="1">
              <a:solidFill>
                <a:srgbClr val="FF0000"/>
              </a:solidFill>
            </a:rPr>
            <a:t>ANSWER:</a:t>
          </a:r>
        </a:p>
        <a:p>
          <a:endParaRPr lang="en-US" sz="1400" b="1">
            <a:solidFill>
              <a:srgbClr val="FF0000"/>
            </a:solidFill>
          </a:endParaRPr>
        </a:p>
        <a:p>
          <a:r>
            <a:rPr lang="en-US" sz="1400" b="1">
              <a:solidFill>
                <a:srgbClr val="FF0000"/>
              </a:solidFill>
            </a:rPr>
            <a:t>(Answer</a:t>
          </a:r>
          <a:r>
            <a:rPr lang="en-US" sz="1400" b="1" baseline="0">
              <a:solidFill>
                <a:srgbClr val="FF0000"/>
              </a:solidFill>
            </a:rPr>
            <a:t> is based on "Strat. An. for Off. Permit Q6" worksheet.)</a:t>
          </a:r>
          <a:endParaRPr lang="en-US" sz="1400"/>
        </a:p>
        <a:p>
          <a:endParaRPr lang="en-US" sz="1400"/>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The</a:t>
          </a:r>
          <a:r>
            <a:rPr lang="en-US" sz="1400" baseline="0">
              <a:solidFill>
                <a:schemeClr val="dk1"/>
              </a:solidFill>
              <a:effectLst/>
              <a:latin typeface="+mn-lt"/>
              <a:ea typeface="+mn-ea"/>
              <a:cs typeface="+mn-cs"/>
            </a:rPr>
            <a:t> one way sensitivity analysis is done for the approval probability of a building permit (0.1 - 0.9), and the two way sensitivity analysis is done for approval probability of a building permit (0.1 - 0.9) and the office building earnig assuming economic growth.</a:t>
          </a:r>
          <a:endParaRPr lang="en-US" sz="1400">
            <a:effectLst/>
          </a:endParaRPr>
        </a:p>
        <a:p>
          <a:endParaRPr lang="en-US" sz="1400"/>
        </a:p>
        <a:p>
          <a:r>
            <a:rPr lang="en-US" sz="1400" b="1"/>
            <a:t>ONE</a:t>
          </a:r>
          <a:r>
            <a:rPr lang="en-US" sz="1400" b="1" baseline="0"/>
            <a:t> WAY</a:t>
          </a:r>
        </a:p>
        <a:p>
          <a:endParaRPr lang="en-US" sz="1400"/>
        </a:p>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dk1"/>
              </a:solidFill>
              <a:effectLst/>
              <a:latin typeface="+mn-lt"/>
              <a:ea typeface="+mn-ea"/>
              <a:cs typeface="+mn-cs"/>
            </a:rPr>
            <a:t>In the one-way</a:t>
          </a:r>
          <a:r>
            <a:rPr lang="en-US" sz="1400" b="0" baseline="0">
              <a:solidFill>
                <a:schemeClr val="dk1"/>
              </a:solidFill>
              <a:effectLst/>
              <a:latin typeface="+mn-lt"/>
              <a:ea typeface="+mn-ea"/>
              <a:cs typeface="+mn-cs"/>
            </a:rPr>
            <a:t> </a:t>
          </a:r>
          <a:r>
            <a:rPr lang="en-US" sz="1400" b="0">
              <a:solidFill>
                <a:schemeClr val="dk1"/>
              </a:solidFill>
              <a:effectLst/>
              <a:latin typeface="+mn-lt"/>
              <a:ea typeface="+mn-ea"/>
              <a:cs typeface="+mn-cs"/>
            </a:rPr>
            <a:t>strategy</a:t>
          </a:r>
          <a:r>
            <a:rPr lang="en-US" sz="1400" b="0" baseline="0">
              <a:solidFill>
                <a:schemeClr val="dk1"/>
              </a:solidFill>
              <a:effectLst/>
              <a:latin typeface="+mn-lt"/>
              <a:ea typeface="+mn-ea"/>
              <a:cs typeface="+mn-cs"/>
            </a:rPr>
            <a:t> table for the probability of approval for an office permit(parameter ranging from 0.1 to 0.9), it is shown that the property sales expected value remains the same at 1.4. From 0.1 to ~0.18, the expected value for the decision to request for a hotel permit remains constant, but then linearly increases beginning at around an office building approval probability of 0.23. The expected return from the decision to request for an office building permit also linearly increase. However, the expected return value from the decision to request for a hotel permit is consistently higher than the other two parameters throughout the entire range. Hence, choosing only to request a hotel permit is the most advantageous decision for having the highest expected return values throughout the parameter range of 0.1 to 0.9 for the probability of an office building permit approval. </a:t>
          </a:r>
          <a:endParaRPr lang="en-US" sz="1400">
            <a:effectLst/>
          </a:endParaRPr>
        </a:p>
        <a:p>
          <a:endParaRPr lang="en-US" sz="1400">
            <a:effectLst/>
          </a:endParaRPr>
        </a:p>
        <a:p>
          <a:endParaRPr lang="en-US" sz="1400">
            <a:effectLst/>
          </a:endParaRPr>
        </a:p>
        <a:p>
          <a:endParaRPr lang="en-US" sz="1400" b="1">
            <a:effectLst/>
          </a:endParaRPr>
        </a:p>
        <a:p>
          <a:r>
            <a:rPr lang="en-US" sz="1400" b="1">
              <a:effectLst/>
            </a:rPr>
            <a:t>TWO WAY</a:t>
          </a:r>
        </a:p>
        <a:p>
          <a:endParaRPr lang="en-US" sz="1400" b="1">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dk1"/>
              </a:solidFill>
              <a:effectLst/>
              <a:latin typeface="+mn-lt"/>
              <a:ea typeface="+mn-ea"/>
              <a:cs typeface="+mn-cs"/>
            </a:rPr>
            <a:t>Overall</a:t>
          </a:r>
          <a:r>
            <a:rPr lang="en-US" sz="1400" b="0" baseline="0">
              <a:solidFill>
                <a:schemeClr val="dk1"/>
              </a:solidFill>
              <a:effectLst/>
              <a:latin typeface="+mn-lt"/>
              <a:ea typeface="+mn-ea"/>
              <a:cs typeface="+mn-cs"/>
            </a:rPr>
            <a:t>, it can be clearly seen in the strategy region table that the decision to request for a hotel permit is preferred by most of the combinations of parameter values for the probability of approving a hotel permit and the money earned from selling the property, whereas the decision to request for an office building permit is the least preferable.</a:t>
          </a:r>
          <a:endParaRPr lang="en-US" sz="1400">
            <a:effectLst/>
          </a:endParaRPr>
        </a:p>
        <a:p>
          <a:endParaRPr lang="en-US" sz="1400" b="1">
            <a:effectLst/>
          </a:endParaRPr>
        </a:p>
        <a:p>
          <a:r>
            <a:rPr lang="en-US" sz="1400" b="0">
              <a:effectLst/>
            </a:rPr>
            <a:t>Notably,</a:t>
          </a:r>
          <a:r>
            <a:rPr lang="en-US" sz="1400" b="0" baseline="0">
              <a:effectLst/>
            </a:rPr>
            <a:t> there are no point between the two above parameters in which selling the property is preferable. However, the decision to request for a hotel permit dominates the majority of the combinations. The request for the office building permit is only advantageous when the approval probability for an office building permit is at least ~ 0.5 and the building earnign is at lesat ~ 4 mil.</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104775</xdr:colOff>
      <xdr:row>36</xdr:row>
      <xdr:rowOff>123824</xdr:rowOff>
    </xdr:to>
    <xdr:sp macro="" textlink="">
      <xdr:nvSpPr>
        <xdr:cNvPr id="2" name="TextBox 1"/>
        <xdr:cNvSpPr txBox="1"/>
      </xdr:nvSpPr>
      <xdr:spPr>
        <a:xfrm>
          <a:off x="0" y="0"/>
          <a:ext cx="11077575" cy="6981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QUESTION</a:t>
          </a:r>
          <a:r>
            <a:rPr lang="en-US" sz="1400" b="1" baseline="0"/>
            <a:t> 2</a:t>
          </a:r>
        </a:p>
        <a:p>
          <a:endParaRPr lang="en-US" sz="1400" b="1" baseline="0"/>
        </a:p>
        <a:p>
          <a:r>
            <a:rPr lang="en-US" sz="1400" b="0"/>
            <a:t>Present and explain the optimal decision tree for CalDev. </a:t>
          </a:r>
        </a:p>
        <a:p>
          <a:endParaRPr lang="en-US" sz="1400" b="0"/>
        </a:p>
        <a:p>
          <a:endParaRPr lang="en-US" sz="1400" b="0"/>
        </a:p>
        <a:p>
          <a:endParaRPr lang="en-US" sz="1400" b="0"/>
        </a:p>
        <a:p>
          <a:r>
            <a:rPr lang="en-US" sz="1400" b="1">
              <a:solidFill>
                <a:srgbClr val="FF0000"/>
              </a:solidFill>
            </a:rPr>
            <a:t>ANSWER:</a:t>
          </a:r>
        </a:p>
        <a:p>
          <a:endParaRPr lang="en-US" sz="1400" b="1">
            <a:solidFill>
              <a:srgbClr val="FF0000"/>
            </a:solidFill>
          </a:endParaRPr>
        </a:p>
        <a:p>
          <a:r>
            <a:rPr lang="en-US" sz="1400" b="1">
              <a:solidFill>
                <a:srgbClr val="FF0000"/>
              </a:solidFill>
            </a:rPr>
            <a:t>(Answer is mostly based on the "Optimal Tree for Question 2" worksheet)</a:t>
          </a:r>
        </a:p>
        <a:p>
          <a:endParaRPr lang="en-US" sz="1400" b="1">
            <a:solidFill>
              <a:srgbClr val="FF0000"/>
            </a:solidFill>
          </a:endParaRPr>
        </a:p>
        <a:p>
          <a:r>
            <a:rPr lang="en-US" sz="1400" b="0">
              <a:solidFill>
                <a:schemeClr val="tx1"/>
              </a:solidFill>
            </a:rPr>
            <a:t>As briefly explained in Question</a:t>
          </a:r>
          <a:r>
            <a:rPr lang="en-US" sz="1400" b="0" baseline="0">
              <a:solidFill>
                <a:schemeClr val="tx1"/>
              </a:solidFill>
            </a:rPr>
            <a:t> 1, the best choice of action would be to request for the hotel permit. If the hotel permit is rejected, then, instead of selling or leasing the property, we should request for an office building permit. If the office building permit is also rejected, then we should lease the property to the college instead of selling it.</a:t>
          </a:r>
          <a:endParaRPr lang="en-US" sz="1400" b="1">
            <a:solidFill>
              <a:srgbClr val="FF0000"/>
            </a:solidFill>
          </a:endParaRPr>
        </a:p>
        <a:p>
          <a:endParaRPr lang="en-US" sz="1400" b="0">
            <a:solidFill>
              <a:schemeClr val="tx1"/>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tx1"/>
              </a:solidFill>
            </a:rPr>
            <a:t>From the beginning of</a:t>
          </a:r>
          <a:r>
            <a:rPr lang="en-US" sz="1400" b="0" baseline="0">
              <a:solidFill>
                <a:schemeClr val="tx1"/>
              </a:solidFill>
            </a:rPr>
            <a:t> the path, for the node on whether the hotel permit would be approved or rejected, there is an expected monetary value (EMV) of $2.26 million. For the node pertaining to the expected earnings of a hotel and for whether the economic growth is continuing or declining, there is an EMV of $3.38 million. </a:t>
          </a:r>
          <a:r>
            <a:rPr lang="en-US" sz="1400" b="0" baseline="0">
              <a:solidFill>
                <a:schemeClr val="dk1"/>
              </a:solidFill>
              <a:effectLst/>
              <a:latin typeface="+mn-lt"/>
              <a:ea typeface="+mn-ea"/>
              <a:cs typeface="+mn-cs"/>
            </a:rPr>
            <a:t>For the node for whether the office building permit is approved or rejected, the EMV is $1.98 million. Lastly, for the node for the expected earnings of an office building for whether the economics growth is continuing or declining, there is an EMV of $2.34 million.</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effectLst/>
            </a:rPr>
            <a:t>If the hotel permit was requested</a:t>
          </a:r>
          <a:r>
            <a:rPr lang="en-US" sz="1400" baseline="0">
              <a:effectLst/>
            </a:rPr>
            <a:t> and</a:t>
          </a:r>
          <a:r>
            <a:rPr lang="en-US" sz="1400">
              <a:effectLst/>
            </a:rPr>
            <a:t> approved, and the economy</a:t>
          </a:r>
          <a:r>
            <a:rPr lang="en-US" sz="1400" baseline="0">
              <a:effectLst/>
            </a:rPr>
            <a:t> is continuing to grow, there would be a net gain of $4.22 million with a risk profile of 14.0%. If the economy is declining instead, there would be a net gain of $1.42 million and a risk profile of 6%.</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effectLst/>
            </a:rPr>
            <a:t>If the hotel permit was rejected, but the request for an office building permit was approved and the economy is continuing to grow, there would be a net gain of $2.94 million with a risk profile of 33.6%. If the economic growth is declining instead, there would be a net gain of $0.94 million with a risk profile of 14.4%.</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baseline="0">
            <a:solidFill>
              <a:schemeClr val="tx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tx1"/>
              </a:solidFill>
            </a:rPr>
            <a:t>Lastly,</a:t>
          </a:r>
          <a:r>
            <a:rPr lang="en-US" sz="1400" b="0" baseline="0">
              <a:solidFill>
                <a:schemeClr val="tx1"/>
              </a:solidFill>
            </a:rPr>
            <a:t> if the hotel and office building permits were both rejected, and the decision for leasing the property to the college was chosen, there would be a net gain of $1.44 million with a risk profile of 32%.</a:t>
          </a:r>
          <a:endParaRPr lang="en-US" sz="1400" b="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10</xdr:col>
      <xdr:colOff>225425</xdr:colOff>
      <xdr:row>26</xdr:row>
      <xdr:rowOff>184150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0.05607</cdr:x>
      <cdr:y>0.42687</cdr:y>
    </cdr:from>
    <cdr:to>
      <cdr:x>0.95327</cdr:x>
      <cdr:y>0.58585</cdr:y>
    </cdr:to>
    <cdr:sp macro="[1]!PtreeEvent_WatermarkClick" textlink="">
      <cdr:nvSpPr>
        <cdr:cNvPr id="2" name="gwm_4895          "/>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3" name="gwm_4895         "/>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4" name="gwm_4895        "/>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5" name="gwm_4895       "/>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6" name="gwm_4895      "/>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523875</xdr:colOff>
      <xdr:row>44</xdr:row>
      <xdr:rowOff>171450</xdr:rowOff>
    </xdr:to>
    <xdr:sp macro="" textlink="">
      <xdr:nvSpPr>
        <xdr:cNvPr id="2" name="TextBox 1"/>
        <xdr:cNvSpPr txBox="1"/>
      </xdr:nvSpPr>
      <xdr:spPr>
        <a:xfrm>
          <a:off x="0" y="0"/>
          <a:ext cx="9058275" cy="855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QUESTION 3</a:t>
          </a:r>
        </a:p>
        <a:p>
          <a:endParaRPr lang="en-US" sz="1400" b="1"/>
        </a:p>
        <a:p>
          <a:r>
            <a:rPr lang="en-US" sz="1400" b="0"/>
            <a:t>Present and explain the risk profile for CalDev decision making.</a:t>
          </a:r>
        </a:p>
        <a:p>
          <a:endParaRPr lang="en-US" sz="1400" b="0"/>
        </a:p>
        <a:p>
          <a:endParaRPr lang="en-US" sz="1400" b="0"/>
        </a:p>
        <a:p>
          <a:endParaRPr lang="en-US" sz="1400" b="0"/>
        </a:p>
        <a:p>
          <a:endParaRPr lang="en-US" sz="1400" b="0"/>
        </a:p>
        <a:p>
          <a:r>
            <a:rPr lang="en-US" sz="1400" b="1">
              <a:solidFill>
                <a:srgbClr val="FF0000"/>
              </a:solidFill>
            </a:rPr>
            <a:t>ANSWER:</a:t>
          </a:r>
        </a:p>
        <a:p>
          <a:endParaRPr lang="en-US" sz="1400" b="1">
            <a:solidFill>
              <a:srgbClr val="FF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rgbClr val="FF0000"/>
              </a:solidFill>
              <a:effectLst/>
              <a:latin typeface="+mn-lt"/>
              <a:ea typeface="+mn-ea"/>
              <a:cs typeface="+mn-cs"/>
            </a:rPr>
            <a:t>(Answer is based on the "Probability Chart for Q3" worksheet)</a:t>
          </a:r>
          <a:endParaRPr lang="en-US" sz="1400" b="1">
            <a:solidFill>
              <a:srgbClr val="FF0000"/>
            </a:solidFill>
            <a:effectLst/>
          </a:endParaRPr>
        </a:p>
        <a:p>
          <a:endParaRPr lang="en-US" sz="1400" b="1">
            <a:solidFill>
              <a:srgbClr val="FF0000"/>
            </a:solidFill>
          </a:endParaRPr>
        </a:p>
        <a:p>
          <a:r>
            <a:rPr lang="en-US" sz="1400" b="0">
              <a:solidFill>
                <a:schemeClr val="tx1"/>
              </a:solidFill>
            </a:rPr>
            <a:t>Firstly,</a:t>
          </a:r>
          <a:r>
            <a:rPr lang="en-US" sz="1400" b="0" baseline="0">
              <a:solidFill>
                <a:schemeClr val="tx1"/>
              </a:solidFill>
            </a:rPr>
            <a:t> the risk profiles for loss/gains of the non-optimal paths will not be considered because they are not optimal, hence they all have a risk profile of 0%.</a:t>
          </a:r>
        </a:p>
        <a:p>
          <a:endParaRPr lang="en-US" sz="1400" b="0" baseline="0">
            <a:solidFill>
              <a:schemeClr val="tx1"/>
            </a:solidFill>
          </a:endParaRPr>
        </a:p>
        <a:p>
          <a:r>
            <a:rPr lang="en-US" sz="1400" b="0">
              <a:solidFill>
                <a:schemeClr val="tx1"/>
              </a:solidFill>
            </a:rPr>
            <a:t>It should be noted that, fortunately, 100%</a:t>
          </a:r>
          <a:r>
            <a:rPr lang="en-US" sz="1400" b="0" baseline="0">
              <a:solidFill>
                <a:schemeClr val="tx1"/>
              </a:solidFill>
            </a:rPr>
            <a:t> of </a:t>
          </a:r>
          <a:r>
            <a:rPr lang="en-US" sz="1400" b="0">
              <a:solidFill>
                <a:schemeClr val="tx1"/>
              </a:solidFill>
            </a:rPr>
            <a:t>all possible</a:t>
          </a:r>
          <a:r>
            <a:rPr lang="en-US" sz="1400" b="0" baseline="0">
              <a:solidFill>
                <a:schemeClr val="tx1"/>
              </a:solidFill>
            </a:rPr>
            <a:t> scenarios (5 in total as described in the worksheet) in the optimal path will result in some form of payoff.</a:t>
          </a:r>
        </a:p>
        <a:p>
          <a:endParaRPr lang="en-US" sz="1400" b="0" baseline="0">
            <a:solidFill>
              <a:schemeClr val="tx1"/>
            </a:solidFill>
          </a:endParaRPr>
        </a:p>
        <a:p>
          <a:r>
            <a:rPr lang="en-US" sz="1400" b="0" baseline="0">
              <a:solidFill>
                <a:schemeClr val="tx1"/>
              </a:solidFill>
            </a:rPr>
            <a:t>1) There is a 14.4% chance for the hotel permit to be rejected, the office building permit to be approved, and the economy growth to decline, resulting in a payoff of $0.94 million.</a:t>
          </a:r>
        </a:p>
        <a:p>
          <a:endParaRPr lang="en-US" sz="1400" b="0" baseline="0">
            <a:solidFill>
              <a:schemeClr val="tx1"/>
            </a:solidFill>
          </a:endParaRPr>
        </a:p>
        <a:p>
          <a:r>
            <a:rPr lang="en-US" sz="1400" b="0" baseline="0">
              <a:solidFill>
                <a:schemeClr val="tx1"/>
              </a:solidFill>
            </a:rPr>
            <a:t>2) There is 6% chance for the hotel permit to be approved and the economic growth to decline, resulting in a </a:t>
          </a:r>
          <a:r>
            <a:rPr lang="en-US" sz="1400" b="0" baseline="0">
              <a:solidFill>
                <a:schemeClr val="dk1"/>
              </a:solidFill>
              <a:effectLst/>
              <a:latin typeface="+mn-lt"/>
              <a:ea typeface="+mn-ea"/>
              <a:cs typeface="+mn-cs"/>
            </a:rPr>
            <a:t>payoff</a:t>
          </a:r>
          <a:r>
            <a:rPr lang="en-US" sz="1400" b="0" baseline="0">
              <a:solidFill>
                <a:schemeClr val="tx1"/>
              </a:solidFill>
            </a:rPr>
            <a:t> of $1.42 million.</a:t>
          </a:r>
        </a:p>
        <a:p>
          <a:endParaRPr lang="en-US" sz="1400" b="0" baseline="0">
            <a:solidFill>
              <a:schemeClr val="tx1"/>
            </a:solidFill>
          </a:endParaRPr>
        </a:p>
        <a:p>
          <a:r>
            <a:rPr lang="en-US" sz="1400" b="0" baseline="0">
              <a:solidFill>
                <a:schemeClr val="tx1"/>
              </a:solidFill>
            </a:rPr>
            <a:t>3) There is a 32% chance for the hotel permit to be rejected, the office building permit to be rejected, and the property to be leased to the college, resulting in a </a:t>
          </a:r>
          <a:r>
            <a:rPr lang="en-US" sz="1400" b="0" baseline="0">
              <a:solidFill>
                <a:schemeClr val="dk1"/>
              </a:solidFill>
              <a:effectLst/>
              <a:latin typeface="+mn-lt"/>
              <a:ea typeface="+mn-ea"/>
              <a:cs typeface="+mn-cs"/>
            </a:rPr>
            <a:t>payoff</a:t>
          </a:r>
          <a:r>
            <a:rPr lang="en-US" sz="1400" b="0" baseline="0">
              <a:solidFill>
                <a:schemeClr val="tx1"/>
              </a:solidFill>
            </a:rPr>
            <a:t> of $1.44 million.</a:t>
          </a:r>
        </a:p>
        <a:p>
          <a:endParaRPr lang="en-US" sz="1400" b="0" baseline="0">
            <a:solidFill>
              <a:schemeClr val="tx1"/>
            </a:solidFill>
          </a:endParaRPr>
        </a:p>
        <a:p>
          <a:r>
            <a:rPr lang="en-US" sz="1400" b="0" baseline="0">
              <a:solidFill>
                <a:schemeClr val="tx1"/>
              </a:solidFill>
            </a:rPr>
            <a:t>4) There is a 33.6% chance for the hotel permit to be rejected, the office building permit to be approved, and the economics growth to be continuing, resulting in a </a:t>
          </a:r>
          <a:r>
            <a:rPr lang="en-US" sz="1400" b="0" baseline="0">
              <a:solidFill>
                <a:schemeClr val="dk1"/>
              </a:solidFill>
              <a:effectLst/>
              <a:latin typeface="+mn-lt"/>
              <a:ea typeface="+mn-ea"/>
              <a:cs typeface="+mn-cs"/>
            </a:rPr>
            <a:t>payoff</a:t>
          </a:r>
          <a:r>
            <a:rPr lang="en-US" sz="1400" b="0" baseline="0">
              <a:solidFill>
                <a:schemeClr val="tx1"/>
              </a:solidFill>
            </a:rPr>
            <a:t> of $2.94 million.</a:t>
          </a:r>
        </a:p>
        <a:p>
          <a:endParaRPr lang="en-US" sz="1400" b="0" baseline="0">
            <a:solidFill>
              <a:schemeClr val="tx1"/>
            </a:solidFill>
          </a:endParaRPr>
        </a:p>
        <a:p>
          <a:r>
            <a:rPr lang="en-US" sz="1400" b="0" baseline="0">
              <a:solidFill>
                <a:schemeClr val="tx1"/>
              </a:solidFill>
            </a:rPr>
            <a:t>5) There is a 14% chance for the hotel permit to be approved and the economics growth to be continuing, resulting in a </a:t>
          </a:r>
          <a:r>
            <a:rPr lang="en-US" sz="1400" b="0" baseline="0">
              <a:solidFill>
                <a:schemeClr val="dk1"/>
              </a:solidFill>
              <a:effectLst/>
              <a:latin typeface="+mn-lt"/>
              <a:ea typeface="+mn-ea"/>
              <a:cs typeface="+mn-cs"/>
            </a:rPr>
            <a:t>payoff</a:t>
          </a:r>
          <a:r>
            <a:rPr lang="en-US" sz="1400" b="0" baseline="0">
              <a:solidFill>
                <a:schemeClr val="tx1"/>
              </a:solidFill>
            </a:rPr>
            <a:t> of $4.22 million.</a:t>
          </a:r>
        </a:p>
        <a:p>
          <a:endParaRPr lang="en-US" sz="1400" b="0" baseline="0">
            <a:solidFill>
              <a:schemeClr val="tx1"/>
            </a:solidFill>
          </a:endParaRPr>
        </a:p>
        <a:p>
          <a:r>
            <a:rPr lang="en-US" sz="1400" b="0" baseline="0">
              <a:solidFill>
                <a:schemeClr val="tx1"/>
              </a:solidFill>
            </a:rPr>
            <a:t>The 4th scenario, which is a gain of $2.94 million has the highest probability (33.6%) of occuring, but closely followed by the 3rd scenario which has a 32 percent chance for a payoff of $1.44 million. There is only a 14% chance for scenario 5, which has the highest payoff of $4.22 million.</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10</xdr:col>
      <xdr:colOff>320675</xdr:colOff>
      <xdr:row>26</xdr:row>
      <xdr:rowOff>184150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0.05607</cdr:x>
      <cdr:y>0.42687</cdr:y>
    </cdr:from>
    <cdr:to>
      <cdr:x>0.95327</cdr:x>
      <cdr:y>0.58585</cdr:y>
    </cdr:to>
    <cdr:sp macro="[1]!PtreeEvent_WatermarkClick" textlink="">
      <cdr:nvSpPr>
        <cdr:cNvPr id="2" name="gwm_12643          "/>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3" name="gwm_12643         "/>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4" name="gwm_12643        "/>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5" name="gwm_12643       "/>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6" name="gwm_12643      "/>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userShapes>
</file>

<file path=xl/drawings/drawing9.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10</xdr:col>
      <xdr:colOff>320675</xdr:colOff>
      <xdr:row>26</xdr:row>
      <xdr:rowOff>184150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20(x86)/Palisade/PrecisionTree7/Ptree.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PTreeMain"/>
    </sheetNames>
    <definedNames>
      <definedName name="PtreeEvent_WatermarkClick"/>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9:H124"/>
  <sheetViews>
    <sheetView topLeftCell="A55" workbookViewId="0">
      <selection activeCell="A64" sqref="A64:C64"/>
    </sheetView>
  </sheetViews>
  <sheetFormatPr defaultRowHeight="15" x14ac:dyDescent="0.25"/>
  <cols>
    <col min="1" max="1" width="37" bestFit="1" customWidth="1"/>
    <col min="2" max="2" width="25.42578125" customWidth="1"/>
    <col min="3" max="3" width="42.28515625" customWidth="1"/>
    <col min="4" max="4" width="23.7109375" customWidth="1"/>
    <col min="5" max="5" width="35.140625" customWidth="1"/>
    <col min="6" max="6" width="24.140625" customWidth="1"/>
    <col min="7" max="7" width="31" customWidth="1"/>
    <col min="8" max="8" width="16.7109375" customWidth="1"/>
  </cols>
  <sheetData>
    <row r="59" spans="1:7" x14ac:dyDescent="0.25">
      <c r="A59" s="64" t="s">
        <v>2</v>
      </c>
      <c r="B59" s="64"/>
      <c r="C59" s="64"/>
      <c r="E59" s="65" t="s">
        <v>64</v>
      </c>
      <c r="F59" s="65"/>
      <c r="G59" s="65"/>
    </row>
    <row r="60" spans="1:7" x14ac:dyDescent="0.25">
      <c r="A60" s="2" t="s">
        <v>12</v>
      </c>
      <c r="B60" s="3" t="s">
        <v>0</v>
      </c>
      <c r="C60" s="3" t="s">
        <v>1</v>
      </c>
      <c r="E60" s="4" t="s">
        <v>12</v>
      </c>
      <c r="F60" s="3" t="s">
        <v>14</v>
      </c>
      <c r="G60" s="3" t="s">
        <v>77</v>
      </c>
    </row>
    <row r="61" spans="1:7" x14ac:dyDescent="0.25">
      <c r="A61" s="4" t="s">
        <v>3</v>
      </c>
      <c r="B61" s="22">
        <v>0.18</v>
      </c>
      <c r="C61" s="22">
        <v>0.18</v>
      </c>
      <c r="E61" s="4" t="s">
        <v>16</v>
      </c>
      <c r="F61" s="3">
        <v>1.4</v>
      </c>
      <c r="G61" s="3">
        <v>1.8</v>
      </c>
    </row>
    <row r="62" spans="1:7" x14ac:dyDescent="0.25">
      <c r="A62" s="4" t="s">
        <v>4</v>
      </c>
      <c r="B62" s="3">
        <v>0.2</v>
      </c>
      <c r="C62" s="3">
        <v>0.6</v>
      </c>
    </row>
    <row r="63" spans="1:7" x14ac:dyDescent="0.25">
      <c r="A63" s="4" t="s">
        <v>5</v>
      </c>
      <c r="B63" s="3">
        <f>1-B62</f>
        <v>0.8</v>
      </c>
      <c r="C63" s="3">
        <f>1-C62</f>
        <v>0.4</v>
      </c>
    </row>
    <row r="64" spans="1:7" x14ac:dyDescent="0.25">
      <c r="A64" s="66" t="s">
        <v>13</v>
      </c>
      <c r="B64" s="66"/>
      <c r="C64" s="66"/>
    </row>
    <row r="65" spans="1:4" x14ac:dyDescent="0.25">
      <c r="A65" s="4" t="s">
        <v>7</v>
      </c>
      <c r="B65" s="3" t="s">
        <v>8</v>
      </c>
      <c r="C65" s="3" t="s">
        <v>9</v>
      </c>
    </row>
    <row r="66" spans="1:4" x14ac:dyDescent="0.25">
      <c r="A66" s="4" t="s">
        <v>10</v>
      </c>
      <c r="B66" s="3">
        <v>0.7</v>
      </c>
      <c r="C66" s="3">
        <f>1-B66</f>
        <v>0.30000000000000004</v>
      </c>
    </row>
    <row r="67" spans="1:4" x14ac:dyDescent="0.25">
      <c r="A67" s="4" t="s">
        <v>11</v>
      </c>
      <c r="B67" s="22">
        <v>4.4000000000000004</v>
      </c>
      <c r="C67" s="22">
        <v>1.6</v>
      </c>
    </row>
    <row r="68" spans="1:4" x14ac:dyDescent="0.25">
      <c r="A68" s="4" t="s">
        <v>15</v>
      </c>
      <c r="B68" s="22">
        <v>3.3</v>
      </c>
      <c r="C68" s="22">
        <v>1.3</v>
      </c>
    </row>
    <row r="79" spans="1:4" ht="15" customHeight="1" x14ac:dyDescent="0.25">
      <c r="C79" s="12" t="b">
        <f>_xll.PTreeNodeDecision(treeCalc_1!$F$2,2)</f>
        <v>0</v>
      </c>
      <c r="D79" s="8">
        <f>_xll.PTreeNodeProbability(treeCalc_1!$F$2,2)</f>
        <v>0</v>
      </c>
    </row>
    <row r="80" spans="1:4" ht="15" customHeight="1" x14ac:dyDescent="0.25">
      <c r="C80" s="9">
        <f>F61</f>
        <v>1.4</v>
      </c>
      <c r="D80" s="7">
        <f>_xll.PTreeNodeValue(treeCalc_1!$F$2,2)</f>
        <v>1.4</v>
      </c>
    </row>
    <row r="81" spans="2:6" ht="15" customHeight="1" x14ac:dyDescent="0.25">
      <c r="B81" s="9"/>
      <c r="C81" s="10" t="s">
        <v>89</v>
      </c>
    </row>
    <row r="82" spans="2:6" ht="15" customHeight="1" x14ac:dyDescent="0.25">
      <c r="B82" s="9"/>
      <c r="C82" s="11">
        <f>_xll.PTreeNodeValue(treeCalc_1!$F$2,1)</f>
        <v>2.2600000000000002</v>
      </c>
    </row>
    <row r="83" spans="2:6" ht="15" customHeight="1" x14ac:dyDescent="0.25">
      <c r="E83" s="15">
        <f>B66</f>
        <v>0.7</v>
      </c>
      <c r="F83" s="8">
        <f>_xll.PTreeNodeProbability(treeCalc_1!$F$2,7)</f>
        <v>0.13999999999999999</v>
      </c>
    </row>
    <row r="84" spans="2:6" ht="15" customHeight="1" x14ac:dyDescent="0.25">
      <c r="E84" s="23">
        <f>B67</f>
        <v>4.4000000000000004</v>
      </c>
      <c r="F84" s="7">
        <f>_xll.PTreeNodeValue(treeCalc_1!$F$2,7)</f>
        <v>4.2200000000000006</v>
      </c>
    </row>
    <row r="85" spans="2:6" ht="15" customHeight="1" x14ac:dyDescent="0.25">
      <c r="D85" s="15">
        <f>B62</f>
        <v>0.2</v>
      </c>
      <c r="E85" s="13" t="s">
        <v>90</v>
      </c>
    </row>
    <row r="86" spans="2:6" ht="15" customHeight="1" x14ac:dyDescent="0.25">
      <c r="D86" s="9">
        <v>0</v>
      </c>
      <c r="E86" s="14">
        <f>_xll.PTreeNodeValue(treeCalc_1!$F$2,5)</f>
        <v>3.3800000000000003</v>
      </c>
    </row>
    <row r="87" spans="2:6" ht="15" customHeight="1" x14ac:dyDescent="0.25">
      <c r="E87" s="15">
        <f>C66</f>
        <v>0.30000000000000004</v>
      </c>
      <c r="F87" s="8">
        <f>_xll.PTreeNodeProbability(treeCalc_1!$F$2,8)</f>
        <v>6.0000000000000012E-2</v>
      </c>
    </row>
    <row r="88" spans="2:6" ht="15" customHeight="1" x14ac:dyDescent="0.25">
      <c r="E88" s="23">
        <f>C67</f>
        <v>1.6</v>
      </c>
      <c r="F88" s="7">
        <f>_xll.PTreeNodeValue(treeCalc_1!$F$2,8)</f>
        <v>1.4200000000000002</v>
      </c>
    </row>
    <row r="89" spans="2:6" ht="15" customHeight="1" x14ac:dyDescent="0.25">
      <c r="C89" s="12" t="b">
        <f>_xll.PTreeNodeDecision(treeCalc_1!$F$2,3)</f>
        <v>1</v>
      </c>
      <c r="D89" s="13" t="s">
        <v>93</v>
      </c>
    </row>
    <row r="90" spans="2:6" ht="15" customHeight="1" x14ac:dyDescent="0.25">
      <c r="C90" s="9">
        <f>-B61</f>
        <v>-0.18</v>
      </c>
      <c r="D90" s="14">
        <f>_xll.PTreeNodeValue(treeCalc_1!$F$2,3)</f>
        <v>2.2600000000000002</v>
      </c>
    </row>
    <row r="91" spans="2:6" ht="15" customHeight="1" x14ac:dyDescent="0.25">
      <c r="E91" s="12" t="b">
        <f>_xll.PTreeNodeDecision(treeCalc_1!$F$2,9)</f>
        <v>0</v>
      </c>
      <c r="F91" s="8">
        <f>_xll.PTreeNodeProbability(treeCalc_1!$F$2,9)</f>
        <v>0</v>
      </c>
    </row>
    <row r="92" spans="2:6" ht="15" customHeight="1" x14ac:dyDescent="0.25">
      <c r="E92" s="9">
        <f>F61</f>
        <v>1.4</v>
      </c>
      <c r="F92" s="7">
        <f>_xll.PTreeNodeValue(treeCalc_1!$F$2,9)</f>
        <v>1.22</v>
      </c>
    </row>
    <row r="93" spans="2:6" ht="15" customHeight="1" x14ac:dyDescent="0.25">
      <c r="D93" s="15">
        <f>B63</f>
        <v>0.8</v>
      </c>
      <c r="E93" s="10" t="s">
        <v>91</v>
      </c>
    </row>
    <row r="94" spans="2:6" ht="15" customHeight="1" x14ac:dyDescent="0.25">
      <c r="D94" s="9">
        <v>0</v>
      </c>
      <c r="E94" s="11">
        <f>_xll.PTreeNodeValue(treeCalc_1!$F$2,6)</f>
        <v>1.98</v>
      </c>
    </row>
    <row r="95" spans="2:6" ht="15" customHeight="1" x14ac:dyDescent="0.25">
      <c r="E95" s="12" t="b">
        <f>_xll.PTreeNodeDecision(treeCalc_1!$F$2,10)</f>
        <v>0</v>
      </c>
      <c r="F95" s="8">
        <f>_xll.PTreeNodeProbability(treeCalc_1!$F$2,10)</f>
        <v>0</v>
      </c>
    </row>
    <row r="96" spans="2:6" ht="15" customHeight="1" x14ac:dyDescent="0.25">
      <c r="E96" s="9">
        <f>G61</f>
        <v>1.8</v>
      </c>
      <c r="F96" s="7">
        <f>_xll.PTreeNodeValue(treeCalc_1!$F$2,10)</f>
        <v>1.62</v>
      </c>
    </row>
    <row r="97" spans="5:8" ht="15" customHeight="1" x14ac:dyDescent="0.25">
      <c r="G97" s="15">
        <f>B66</f>
        <v>0.7</v>
      </c>
      <c r="H97" s="8">
        <f>_xll.PTreeNodeProbability(treeCalc_1!$F$2,14)</f>
        <v>0.33599999999999997</v>
      </c>
    </row>
    <row r="98" spans="5:8" ht="15" customHeight="1" x14ac:dyDescent="0.25">
      <c r="G98" s="9">
        <f>B68</f>
        <v>3.3</v>
      </c>
      <c r="H98" s="7">
        <f>_xll.PTreeNodeValue(treeCalc_1!$F$2,14)</f>
        <v>2.94</v>
      </c>
    </row>
    <row r="99" spans="5:8" ht="15" customHeight="1" x14ac:dyDescent="0.25">
      <c r="F99" s="15">
        <f>C62</f>
        <v>0.6</v>
      </c>
      <c r="G99" s="13" t="s">
        <v>90</v>
      </c>
    </row>
    <row r="100" spans="5:8" ht="15" customHeight="1" x14ac:dyDescent="0.25">
      <c r="F100" s="9">
        <v>0</v>
      </c>
      <c r="G100" s="14">
        <f>_xll.PTreeNodeValue(treeCalc_1!$F$2,12)</f>
        <v>2.34</v>
      </c>
    </row>
    <row r="101" spans="5:8" ht="15" customHeight="1" x14ac:dyDescent="0.25">
      <c r="G101" s="15">
        <f>C66</f>
        <v>0.30000000000000004</v>
      </c>
      <c r="H101" s="8">
        <f>_xll.PTreeNodeProbability(treeCalc_1!$F$2,15)</f>
        <v>0.14400000000000002</v>
      </c>
    </row>
    <row r="102" spans="5:8" ht="15" customHeight="1" x14ac:dyDescent="0.25">
      <c r="G102" s="9">
        <f>C68</f>
        <v>1.3</v>
      </c>
      <c r="H102" s="7">
        <f>_xll.PTreeNodeValue(treeCalc_1!$F$2,15)</f>
        <v>0.94000000000000006</v>
      </c>
    </row>
    <row r="103" spans="5:8" ht="15" customHeight="1" x14ac:dyDescent="0.25">
      <c r="E103" s="12" t="b">
        <f>_xll.PTreeNodeDecision(treeCalc_1!$F$2,11)</f>
        <v>1</v>
      </c>
      <c r="F103" s="13" t="s">
        <v>92</v>
      </c>
    </row>
    <row r="104" spans="5:8" ht="15" customHeight="1" x14ac:dyDescent="0.25">
      <c r="E104" s="9">
        <f>-C61</f>
        <v>-0.18</v>
      </c>
      <c r="F104" s="14">
        <f>_xll.PTreeNodeValue(treeCalc_1!$F$2,11)</f>
        <v>1.98</v>
      </c>
    </row>
    <row r="105" spans="5:8" ht="15" customHeight="1" x14ac:dyDescent="0.25">
      <c r="G105" s="12" t="b">
        <f>_xll.PTreeNodeDecision(treeCalc_1!$F$2,16)</f>
        <v>0</v>
      </c>
      <c r="H105" s="8">
        <f>_xll.PTreeNodeProbability(treeCalc_1!$F$2,16)</f>
        <v>0</v>
      </c>
    </row>
    <row r="106" spans="5:8" ht="15" customHeight="1" x14ac:dyDescent="0.25">
      <c r="G106" s="9">
        <f>F61</f>
        <v>1.4</v>
      </c>
      <c r="H106" s="7">
        <f>_xll.PTreeNodeValue(treeCalc_1!$F$2,16)</f>
        <v>1.04</v>
      </c>
    </row>
    <row r="107" spans="5:8" ht="15" customHeight="1" x14ac:dyDescent="0.25">
      <c r="F107" s="15">
        <f>C63</f>
        <v>0.4</v>
      </c>
      <c r="G107" s="10" t="s">
        <v>94</v>
      </c>
    </row>
    <row r="108" spans="5:8" ht="15" customHeight="1" x14ac:dyDescent="0.25">
      <c r="F108" s="9">
        <v>0</v>
      </c>
      <c r="G108" s="11">
        <f>_xll.PTreeNodeValue(treeCalc_1!$F$2,13)</f>
        <v>1.44</v>
      </c>
    </row>
    <row r="109" spans="5:8" ht="15" customHeight="1" x14ac:dyDescent="0.25">
      <c r="G109" s="12" t="b">
        <f>_xll.PTreeNodeDecision(treeCalc_1!$F$2,17)</f>
        <v>1</v>
      </c>
      <c r="H109" s="8">
        <f>_xll.PTreeNodeProbability(treeCalc_1!$F$2,17)</f>
        <v>0.32000000000000006</v>
      </c>
    </row>
    <row r="110" spans="5:8" ht="15" customHeight="1" x14ac:dyDescent="0.25">
      <c r="G110" s="9">
        <f>G61</f>
        <v>1.8</v>
      </c>
      <c r="H110" s="7">
        <f>_xll.PTreeNodeValue(treeCalc_1!$F$2,17)</f>
        <v>1.44</v>
      </c>
    </row>
    <row r="111" spans="5:8" ht="15" customHeight="1" x14ac:dyDescent="0.25">
      <c r="E111" s="15">
        <f>B66</f>
        <v>0.7</v>
      </c>
      <c r="F111" s="8">
        <f>_xll.PTreeNodeProbability(treeCalc_1!$F$2,19)</f>
        <v>0</v>
      </c>
    </row>
    <row r="112" spans="5:8" ht="15" customHeight="1" x14ac:dyDescent="0.25">
      <c r="E112" s="9">
        <f>B68</f>
        <v>3.3</v>
      </c>
      <c r="F112" s="7">
        <f>_xll.PTreeNodeValue(treeCalc_1!$F$2,19)</f>
        <v>3.1199999999999997</v>
      </c>
    </row>
    <row r="113" spans="3:6" ht="15" customHeight="1" x14ac:dyDescent="0.25">
      <c r="D113" s="15">
        <f>C62</f>
        <v>0.6</v>
      </c>
      <c r="E113" s="13" t="s">
        <v>90</v>
      </c>
    </row>
    <row r="114" spans="3:6" ht="15" customHeight="1" x14ac:dyDescent="0.25">
      <c r="D114" s="9">
        <v>0</v>
      </c>
      <c r="E114" s="14">
        <f>_xll.PTreeNodeValue(treeCalc_1!$F$2,18)</f>
        <v>2.5199999999999996</v>
      </c>
    </row>
    <row r="115" spans="3:6" ht="15" customHeight="1" x14ac:dyDescent="0.25">
      <c r="E115" s="15">
        <f>C66</f>
        <v>0.30000000000000004</v>
      </c>
      <c r="F115" s="8">
        <f>_xll.PTreeNodeProbability(treeCalc_1!$F$2,20)</f>
        <v>0</v>
      </c>
    </row>
    <row r="116" spans="3:6" ht="15" customHeight="1" x14ac:dyDescent="0.25">
      <c r="E116" s="9">
        <f>C68</f>
        <v>1.3</v>
      </c>
      <c r="F116" s="7">
        <f>_xll.PTreeNodeValue(treeCalc_1!$F$2,20)</f>
        <v>1.1200000000000001</v>
      </c>
    </row>
    <row r="117" spans="3:6" ht="15" customHeight="1" x14ac:dyDescent="0.25">
      <c r="C117" s="12" t="b">
        <f>_xll.PTreeNodeDecision(treeCalc_1!$F$2,4)</f>
        <v>0</v>
      </c>
      <c r="D117" s="13" t="s">
        <v>92</v>
      </c>
    </row>
    <row r="118" spans="3:6" ht="15" customHeight="1" x14ac:dyDescent="0.25">
      <c r="C118" s="9">
        <f>-C61</f>
        <v>-0.18</v>
      </c>
      <c r="D118" s="14">
        <f>_xll.PTreeNodeValue(treeCalc_1!$F$2,4)</f>
        <v>2.16</v>
      </c>
    </row>
    <row r="119" spans="3:6" ht="15" customHeight="1" x14ac:dyDescent="0.25">
      <c r="E119" s="12" t="b">
        <f>_xll.PTreeNodeDecision(treeCalc_1!$F$2,22)</f>
        <v>0</v>
      </c>
      <c r="F119" s="8">
        <f>_xll.PTreeNodeProbability(treeCalc_1!$F$2,22)</f>
        <v>0</v>
      </c>
    </row>
    <row r="120" spans="3:6" ht="15" customHeight="1" x14ac:dyDescent="0.25">
      <c r="E120" s="9">
        <f>F61</f>
        <v>1.4</v>
      </c>
      <c r="F120" s="7">
        <f>_xll.PTreeNodeValue(treeCalc_1!$F$2,22)</f>
        <v>1.22</v>
      </c>
    </row>
    <row r="121" spans="3:6" ht="15" customHeight="1" x14ac:dyDescent="0.25">
      <c r="D121" s="15">
        <f>C63</f>
        <v>0.4</v>
      </c>
      <c r="E121" s="10" t="s">
        <v>94</v>
      </c>
    </row>
    <row r="122" spans="3:6" ht="15" customHeight="1" x14ac:dyDescent="0.25">
      <c r="D122" s="9">
        <v>0</v>
      </c>
      <c r="E122" s="11">
        <f>_xll.PTreeNodeValue(treeCalc_1!$F$2,21)</f>
        <v>1.62</v>
      </c>
    </row>
    <row r="123" spans="3:6" ht="15" customHeight="1" x14ac:dyDescent="0.25">
      <c r="E123" s="12" t="b">
        <f>_xll.PTreeNodeDecision(treeCalc_1!$F$2,23)</f>
        <v>1</v>
      </c>
      <c r="F123" s="8">
        <f>_xll.PTreeNodeProbability(treeCalc_1!$F$2,23)</f>
        <v>0</v>
      </c>
    </row>
    <row r="124" spans="3:6" ht="15" customHeight="1" x14ac:dyDescent="0.25">
      <c r="E124" s="9">
        <f>G61</f>
        <v>1.8</v>
      </c>
      <c r="F124" s="7">
        <f>_xll.PTreeNodeValue(treeCalc_1!$F$2,23)</f>
        <v>1.62</v>
      </c>
    </row>
  </sheetData>
  <mergeCells count="3">
    <mergeCell ref="A59:C59"/>
    <mergeCell ref="E59:G59"/>
    <mergeCell ref="A64:C64"/>
  </mergeCells>
  <pageMargins left="0.7" right="0.7" top="0.75" bottom="0.75" header="0.3" footer="0.3"/>
  <pageSetup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5"/>
  <sheetViews>
    <sheetView showGridLines="0" workbookViewId="0">
      <selection activeCell="Q37" sqref="Q37"/>
    </sheetView>
  </sheetViews>
  <sheetFormatPr defaultRowHeight="15" x14ac:dyDescent="0.25"/>
  <cols>
    <col min="1" max="1" width="0.28515625" customWidth="1"/>
    <col min="2" max="2" width="4.140625" customWidth="1"/>
    <col min="3" max="3" width="30.7109375" customWidth="1"/>
    <col min="4" max="4" width="3.7109375" customWidth="1"/>
    <col min="5" max="5" width="5.28515625" customWidth="1"/>
    <col min="6" max="6" width="8.140625" customWidth="1"/>
    <col min="7" max="7" width="4.85546875" customWidth="1"/>
    <col min="8" max="8" width="5.28515625" customWidth="1"/>
    <col min="9" max="9" width="8.140625" customWidth="1"/>
    <col min="10" max="10" width="4.85546875" customWidth="1"/>
  </cols>
  <sheetData>
    <row r="1" spans="2:2" s="20" customFormat="1" ht="18" x14ac:dyDescent="0.25">
      <c r="B1" s="21" t="s">
        <v>130</v>
      </c>
    </row>
    <row r="2" spans="2:2" s="18" customFormat="1" ht="10.5" x14ac:dyDescent="0.15">
      <c r="B2" s="19" t="s">
        <v>96</v>
      </c>
    </row>
    <row r="3" spans="2:2" s="18" customFormat="1" ht="10.5" x14ac:dyDescent="0.15">
      <c r="B3" s="19" t="s">
        <v>150</v>
      </c>
    </row>
    <row r="4" spans="2:2" s="16" customFormat="1" ht="10.5" x14ac:dyDescent="0.15">
      <c r="B4" s="17" t="s">
        <v>109</v>
      </c>
    </row>
    <row r="27" spans="2:10" ht="15.75" thickBot="1" x14ac:dyDescent="0.3"/>
    <row r="28" spans="2:10" x14ac:dyDescent="0.25">
      <c r="B28" s="67" t="s">
        <v>131</v>
      </c>
      <c r="C28" s="68"/>
      <c r="D28" s="68"/>
      <c r="E28" s="68"/>
      <c r="F28" s="68"/>
      <c r="G28" s="68"/>
      <c r="H28" s="68"/>
      <c r="I28" s="68"/>
      <c r="J28" s="69"/>
    </row>
    <row r="29" spans="2:10" ht="15.75" thickBot="1" x14ac:dyDescent="0.3">
      <c r="B29" s="75" t="s">
        <v>132</v>
      </c>
      <c r="C29" s="76"/>
      <c r="D29" s="76"/>
      <c r="E29" s="76"/>
      <c r="F29" s="76"/>
      <c r="G29" s="76"/>
      <c r="H29" s="76"/>
      <c r="I29" s="76"/>
      <c r="J29" s="77"/>
    </row>
    <row r="30" spans="2:10" x14ac:dyDescent="0.25">
      <c r="B30" s="44"/>
      <c r="C30" s="34"/>
      <c r="D30" s="34"/>
      <c r="E30" s="78" t="s">
        <v>136</v>
      </c>
      <c r="F30" s="79"/>
      <c r="G30" s="79"/>
      <c r="H30" s="78" t="s">
        <v>137</v>
      </c>
      <c r="I30" s="79"/>
      <c r="J30" s="82"/>
    </row>
    <row r="31" spans="2:10" x14ac:dyDescent="0.25">
      <c r="B31" s="45"/>
      <c r="C31" s="46"/>
      <c r="D31" s="50"/>
      <c r="E31" s="80" t="s">
        <v>127</v>
      </c>
      <c r="F31" s="81"/>
      <c r="G31" s="50" t="s">
        <v>125</v>
      </c>
      <c r="H31" s="80" t="s">
        <v>127</v>
      </c>
      <c r="I31" s="81"/>
      <c r="J31" s="47" t="s">
        <v>125</v>
      </c>
    </row>
    <row r="32" spans="2:10" x14ac:dyDescent="0.25">
      <c r="B32" s="48" t="s">
        <v>133</v>
      </c>
      <c r="C32" s="49" t="s">
        <v>134</v>
      </c>
      <c r="D32" s="51" t="s">
        <v>135</v>
      </c>
      <c r="E32" s="31" t="s">
        <v>103</v>
      </c>
      <c r="F32" s="37" t="s">
        <v>126</v>
      </c>
      <c r="G32" s="37" t="s">
        <v>103</v>
      </c>
      <c r="H32" s="31" t="s">
        <v>103</v>
      </c>
      <c r="I32" s="37" t="s">
        <v>126</v>
      </c>
      <c r="J32" s="30" t="s">
        <v>103</v>
      </c>
    </row>
    <row r="33" spans="2:10" ht="22.5" x14ac:dyDescent="0.25">
      <c r="B33" s="42">
        <v>1</v>
      </c>
      <c r="C33" s="54" t="s">
        <v>144</v>
      </c>
      <c r="D33" s="55" t="s">
        <v>138</v>
      </c>
      <c r="E33" s="28">
        <v>2.1320000000000001</v>
      </c>
      <c r="F33" s="38">
        <v>-5.6637168141592968E-2</v>
      </c>
      <c r="G33" s="52">
        <v>0.5</v>
      </c>
      <c r="H33" s="28">
        <v>3.7320000000000002</v>
      </c>
      <c r="I33" s="38">
        <v>0.65132743362831846</v>
      </c>
      <c r="J33" s="35">
        <v>4</v>
      </c>
    </row>
    <row r="34" spans="2:10" x14ac:dyDescent="0.25">
      <c r="B34" s="42">
        <v>2</v>
      </c>
      <c r="C34" s="54" t="s">
        <v>146</v>
      </c>
      <c r="D34" s="55" t="s">
        <v>140</v>
      </c>
      <c r="E34" s="28">
        <v>1.6360000000000003</v>
      </c>
      <c r="F34" s="38">
        <v>-0.27610619469026543</v>
      </c>
      <c r="G34" s="52">
        <v>0.1</v>
      </c>
      <c r="H34" s="28">
        <v>2.5640000000000001</v>
      </c>
      <c r="I34" s="38">
        <v>0.1345132743362831</v>
      </c>
      <c r="J34" s="35">
        <v>0.9</v>
      </c>
    </row>
    <row r="35" spans="2:10" ht="23.25" thickBot="1" x14ac:dyDescent="0.3">
      <c r="B35" s="43">
        <v>3</v>
      </c>
      <c r="C35" s="56" t="s">
        <v>145</v>
      </c>
      <c r="D35" s="57" t="s">
        <v>139</v>
      </c>
      <c r="E35" s="25">
        <v>1.9720000000000004</v>
      </c>
      <c r="F35" s="39">
        <v>-0.12743362831858399</v>
      </c>
      <c r="G35" s="53">
        <v>1</v>
      </c>
      <c r="H35" s="25">
        <v>2.8740000000000001</v>
      </c>
      <c r="I35" s="39">
        <v>0.27168141592920347</v>
      </c>
      <c r="J35" s="36">
        <v>5</v>
      </c>
    </row>
  </sheetData>
  <mergeCells count="6">
    <mergeCell ref="B28:J28"/>
    <mergeCell ref="B29:J29"/>
    <mergeCell ref="E30:G30"/>
    <mergeCell ref="E31:F31"/>
    <mergeCell ref="H30:J30"/>
    <mergeCell ref="H31:I31"/>
  </mergeCells>
  <pageMargins left="0.7" right="0.7" top="0.75" bottom="0.75" header="0.3" footer="0.3"/>
  <pageSetup orientation="portrait" horizontalDpi="4294967293"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01"/>
  <sheetViews>
    <sheetView showGridLines="0" topLeftCell="A16" workbookViewId="0">
      <selection activeCell="L32" sqref="L32"/>
    </sheetView>
  </sheetViews>
  <sheetFormatPr defaultRowHeight="15" x14ac:dyDescent="0.25"/>
  <cols>
    <col min="1" max="1" width="0.28515625" customWidth="1"/>
    <col min="2" max="7" width="15.7109375" customWidth="1"/>
  </cols>
  <sheetData>
    <row r="1" spans="2:2" s="20" customFormat="1" ht="18" x14ac:dyDescent="0.25">
      <c r="B1" s="21" t="s">
        <v>151</v>
      </c>
    </row>
    <row r="2" spans="2:2" s="18" customFormat="1" ht="10.5" x14ac:dyDescent="0.15">
      <c r="B2" s="19" t="s">
        <v>96</v>
      </c>
    </row>
    <row r="3" spans="2:2" s="18" customFormat="1" ht="10.5" x14ac:dyDescent="0.15">
      <c r="B3" s="19" t="s">
        <v>152</v>
      </c>
    </row>
    <row r="4" spans="2:2" s="18" customFormat="1" ht="10.5" x14ac:dyDescent="0.15">
      <c r="B4" s="19" t="s">
        <v>153</v>
      </c>
    </row>
    <row r="5" spans="2:2" s="18" customFormat="1" ht="10.5" x14ac:dyDescent="0.15">
      <c r="B5" s="19" t="s">
        <v>154</v>
      </c>
    </row>
    <row r="6" spans="2:2" s="16" customFormat="1" ht="10.5" x14ac:dyDescent="0.15">
      <c r="B6" s="17" t="s">
        <v>155</v>
      </c>
    </row>
    <row r="37" spans="2:7" ht="15.75" thickBot="1" x14ac:dyDescent="0.3"/>
    <row r="38" spans="2:7" ht="15.75" thickBot="1" x14ac:dyDescent="0.3">
      <c r="B38" s="67" t="s">
        <v>156</v>
      </c>
      <c r="C38" s="68"/>
      <c r="D38" s="68"/>
      <c r="E38" s="68"/>
      <c r="F38" s="68"/>
      <c r="G38" s="69"/>
    </row>
    <row r="39" spans="2:7" x14ac:dyDescent="0.25">
      <c r="B39" s="83" t="s">
        <v>14</v>
      </c>
      <c r="C39" s="79"/>
      <c r="D39" s="78" t="s">
        <v>67</v>
      </c>
      <c r="E39" s="79"/>
      <c r="F39" s="78" t="s">
        <v>68</v>
      </c>
      <c r="G39" s="82"/>
    </row>
    <row r="40" spans="2:7" ht="34.5" x14ac:dyDescent="0.25">
      <c r="B40" s="60" t="s">
        <v>157</v>
      </c>
      <c r="C40" s="62" t="s">
        <v>158</v>
      </c>
      <c r="D40" s="61" t="s">
        <v>157</v>
      </c>
      <c r="E40" s="62" t="s">
        <v>158</v>
      </c>
      <c r="F40" s="61" t="s">
        <v>157</v>
      </c>
      <c r="G40" s="63" t="s">
        <v>158</v>
      </c>
    </row>
    <row r="41" spans="2:7" x14ac:dyDescent="0.25">
      <c r="B41" s="58">
        <v>0.1</v>
      </c>
      <c r="C41" s="52">
        <v>2.4210526315789473</v>
      </c>
      <c r="D41" s="28">
        <v>0.14210526315789473</v>
      </c>
      <c r="E41" s="52">
        <v>1</v>
      </c>
      <c r="F41" s="28">
        <v>0.1</v>
      </c>
      <c r="G41" s="35">
        <v>1</v>
      </c>
    </row>
    <row r="42" spans="2:7" x14ac:dyDescent="0.25">
      <c r="B42" s="58">
        <v>0.1</v>
      </c>
      <c r="C42" s="52">
        <v>2.5789473684210527</v>
      </c>
      <c r="D42" s="28">
        <v>0.14210526315789473</v>
      </c>
      <c r="E42" s="52">
        <v>1.1578947368421053</v>
      </c>
      <c r="F42" s="28">
        <v>0.1</v>
      </c>
      <c r="G42" s="35">
        <v>1.1578947368421053</v>
      </c>
    </row>
    <row r="43" spans="2:7" x14ac:dyDescent="0.25">
      <c r="B43" s="58">
        <v>0.1</v>
      </c>
      <c r="C43" s="52">
        <v>2.736842105263158</v>
      </c>
      <c r="D43" s="28">
        <v>0.14210526315789473</v>
      </c>
      <c r="E43" s="52">
        <v>1.3157894736842106</v>
      </c>
      <c r="F43" s="28">
        <v>0.1</v>
      </c>
      <c r="G43" s="35">
        <v>1.3157894736842106</v>
      </c>
    </row>
    <row r="44" spans="2:7" x14ac:dyDescent="0.25">
      <c r="B44" s="58">
        <v>0.1</v>
      </c>
      <c r="C44" s="52">
        <v>2.8947368421052633</v>
      </c>
      <c r="D44" s="28">
        <v>0.14210526315789473</v>
      </c>
      <c r="E44" s="52">
        <v>1.4736842105263157</v>
      </c>
      <c r="F44" s="28">
        <v>0.1</v>
      </c>
      <c r="G44" s="35">
        <v>1.4736842105263157</v>
      </c>
    </row>
    <row r="45" spans="2:7" x14ac:dyDescent="0.25">
      <c r="B45" s="58">
        <v>0.1</v>
      </c>
      <c r="C45" s="52">
        <v>3.0526315789473686</v>
      </c>
      <c r="D45" s="28">
        <v>0.14210526315789473</v>
      </c>
      <c r="E45" s="52">
        <v>1.631578947368421</v>
      </c>
      <c r="F45" s="28">
        <v>0.1</v>
      </c>
      <c r="G45" s="35">
        <v>1.631578947368421</v>
      </c>
    </row>
    <row r="46" spans="2:7" x14ac:dyDescent="0.25">
      <c r="B46" s="58">
        <v>0.1</v>
      </c>
      <c r="C46" s="52">
        <v>3.2105263157894739</v>
      </c>
      <c r="D46" s="28">
        <v>0.14210526315789473</v>
      </c>
      <c r="E46" s="52">
        <v>1.7894736842105263</v>
      </c>
      <c r="F46" s="28">
        <v>0.1</v>
      </c>
      <c r="G46" s="35">
        <v>1.7894736842105263</v>
      </c>
    </row>
    <row r="47" spans="2:7" x14ac:dyDescent="0.25">
      <c r="B47" s="58">
        <v>0.1</v>
      </c>
      <c r="C47" s="52">
        <v>3.3684210526315788</v>
      </c>
      <c r="D47" s="28">
        <v>0.14210526315789473</v>
      </c>
      <c r="E47" s="52">
        <v>1.9473684210526316</v>
      </c>
      <c r="F47" s="28">
        <v>0.1</v>
      </c>
      <c r="G47" s="35">
        <v>1.9473684210526316</v>
      </c>
    </row>
    <row r="48" spans="2:7" x14ac:dyDescent="0.25">
      <c r="B48" s="58">
        <v>0.1</v>
      </c>
      <c r="C48" s="52">
        <v>3.5263157894736841</v>
      </c>
      <c r="D48" s="28">
        <v>0.14210526315789473</v>
      </c>
      <c r="E48" s="52">
        <v>2.1052631578947367</v>
      </c>
      <c r="F48" s="28">
        <v>0.1</v>
      </c>
      <c r="G48" s="35">
        <v>2.1052631578947367</v>
      </c>
    </row>
    <row r="49" spans="2:7" x14ac:dyDescent="0.25">
      <c r="B49" s="58">
        <v>0.1</v>
      </c>
      <c r="C49" s="52">
        <v>3.6842105263157894</v>
      </c>
      <c r="D49" s="28">
        <v>0.18421052631578949</v>
      </c>
      <c r="E49" s="52">
        <v>1</v>
      </c>
      <c r="F49" s="28">
        <v>0.1</v>
      </c>
      <c r="G49" s="35">
        <v>2.263157894736842</v>
      </c>
    </row>
    <row r="50" spans="2:7" x14ac:dyDescent="0.25">
      <c r="B50" s="58">
        <v>0.1</v>
      </c>
      <c r="C50" s="52">
        <v>3.8421052631578947</v>
      </c>
      <c r="D50" s="28">
        <v>0.18421052631578949</v>
      </c>
      <c r="E50" s="52">
        <v>1.1578947368421053</v>
      </c>
      <c r="F50" s="28">
        <v>0.14210526315789473</v>
      </c>
      <c r="G50" s="35">
        <v>2.263157894736842</v>
      </c>
    </row>
    <row r="51" spans="2:7" x14ac:dyDescent="0.25">
      <c r="B51" s="58">
        <v>0.1</v>
      </c>
      <c r="C51" s="52">
        <v>4</v>
      </c>
      <c r="D51" s="28">
        <v>0.18421052631578949</v>
      </c>
      <c r="E51" s="52">
        <v>1.3157894736842106</v>
      </c>
      <c r="F51" s="28"/>
      <c r="G51" s="35"/>
    </row>
    <row r="52" spans="2:7" x14ac:dyDescent="0.25">
      <c r="B52" s="58">
        <v>0.14210526315789473</v>
      </c>
      <c r="C52" s="52">
        <v>2.4210526315789473</v>
      </c>
      <c r="D52" s="28">
        <v>0.18421052631578949</v>
      </c>
      <c r="E52" s="52">
        <v>1.4736842105263157</v>
      </c>
      <c r="F52" s="28"/>
      <c r="G52" s="35"/>
    </row>
    <row r="53" spans="2:7" x14ac:dyDescent="0.25">
      <c r="B53" s="58">
        <v>0.14210526315789473</v>
      </c>
      <c r="C53" s="52">
        <v>2.5789473684210527</v>
      </c>
      <c r="D53" s="28">
        <v>0.18421052631578949</v>
      </c>
      <c r="E53" s="52">
        <v>1.631578947368421</v>
      </c>
      <c r="F53" s="28"/>
      <c r="G53" s="35"/>
    </row>
    <row r="54" spans="2:7" x14ac:dyDescent="0.25">
      <c r="B54" s="58">
        <v>0.14210526315789473</v>
      </c>
      <c r="C54" s="52">
        <v>2.736842105263158</v>
      </c>
      <c r="D54" s="28">
        <v>0.18421052631578949</v>
      </c>
      <c r="E54" s="52">
        <v>1.7894736842105263</v>
      </c>
      <c r="F54" s="28"/>
      <c r="G54" s="35"/>
    </row>
    <row r="55" spans="2:7" x14ac:dyDescent="0.25">
      <c r="B55" s="58">
        <v>0.14210526315789473</v>
      </c>
      <c r="C55" s="52">
        <v>2.8947368421052633</v>
      </c>
      <c r="D55" s="28">
        <v>0.18421052631578949</v>
      </c>
      <c r="E55" s="52">
        <v>1.9473684210526316</v>
      </c>
      <c r="F55" s="28"/>
      <c r="G55" s="35"/>
    </row>
    <row r="56" spans="2:7" x14ac:dyDescent="0.25">
      <c r="B56" s="58">
        <v>0.14210526315789473</v>
      </c>
      <c r="C56" s="52">
        <v>3.0526315789473686</v>
      </c>
      <c r="D56" s="28">
        <v>0.18421052631578949</v>
      </c>
      <c r="E56" s="52">
        <v>2.1052631578947367</v>
      </c>
      <c r="F56" s="28"/>
      <c r="G56" s="35"/>
    </row>
    <row r="57" spans="2:7" x14ac:dyDescent="0.25">
      <c r="B57" s="58">
        <v>0.14210526315789473</v>
      </c>
      <c r="C57" s="52">
        <v>3.2105263157894739</v>
      </c>
      <c r="D57" s="28">
        <v>0.18421052631578949</v>
      </c>
      <c r="E57" s="52">
        <v>2.263157894736842</v>
      </c>
      <c r="F57" s="28"/>
      <c r="G57" s="35"/>
    </row>
    <row r="58" spans="2:7" x14ac:dyDescent="0.25">
      <c r="B58" s="58">
        <v>0.14210526315789473</v>
      </c>
      <c r="C58" s="52">
        <v>3.3684210526315788</v>
      </c>
      <c r="D58" s="28">
        <v>0.18421052631578949</v>
      </c>
      <c r="E58" s="52">
        <v>2.4210526315789473</v>
      </c>
      <c r="F58" s="28"/>
      <c r="G58" s="35"/>
    </row>
    <row r="59" spans="2:7" x14ac:dyDescent="0.25">
      <c r="B59" s="58">
        <v>0.14210526315789473</v>
      </c>
      <c r="C59" s="52">
        <v>3.5263157894736841</v>
      </c>
      <c r="D59" s="28">
        <v>0.18421052631578949</v>
      </c>
      <c r="E59" s="52">
        <v>2.5789473684210527</v>
      </c>
      <c r="F59" s="28"/>
      <c r="G59" s="35"/>
    </row>
    <row r="60" spans="2:7" x14ac:dyDescent="0.25">
      <c r="B60" s="58">
        <v>0.14210526315789473</v>
      </c>
      <c r="C60" s="52">
        <v>3.6842105263157894</v>
      </c>
      <c r="D60" s="28">
        <v>0.22631578947368422</v>
      </c>
      <c r="E60" s="52">
        <v>1</v>
      </c>
      <c r="F60" s="28"/>
      <c r="G60" s="35"/>
    </row>
    <row r="61" spans="2:7" x14ac:dyDescent="0.25">
      <c r="B61" s="58">
        <v>0.14210526315789473</v>
      </c>
      <c r="C61" s="52">
        <v>3.8421052631578947</v>
      </c>
      <c r="D61" s="28">
        <v>0.22631578947368422</v>
      </c>
      <c r="E61" s="52">
        <v>1.1578947368421053</v>
      </c>
      <c r="F61" s="28"/>
      <c r="G61" s="35"/>
    </row>
    <row r="62" spans="2:7" x14ac:dyDescent="0.25">
      <c r="B62" s="58">
        <v>0.14210526315789473</v>
      </c>
      <c r="C62" s="52">
        <v>4</v>
      </c>
      <c r="D62" s="28">
        <v>0.22631578947368422</v>
      </c>
      <c r="E62" s="52">
        <v>1.3157894736842106</v>
      </c>
      <c r="F62" s="28"/>
      <c r="G62" s="35"/>
    </row>
    <row r="63" spans="2:7" x14ac:dyDescent="0.25">
      <c r="B63" s="58">
        <v>0.18421052631578949</v>
      </c>
      <c r="C63" s="52">
        <v>2.736842105263158</v>
      </c>
      <c r="D63" s="28">
        <v>0.22631578947368422</v>
      </c>
      <c r="E63" s="52">
        <v>1.4736842105263157</v>
      </c>
      <c r="F63" s="28"/>
      <c r="G63" s="35"/>
    </row>
    <row r="64" spans="2:7" x14ac:dyDescent="0.25">
      <c r="B64" s="58">
        <v>0.18421052631578949</v>
      </c>
      <c r="C64" s="52">
        <v>2.8947368421052633</v>
      </c>
      <c r="D64" s="28">
        <v>0.22631578947368422</v>
      </c>
      <c r="E64" s="52">
        <v>1.631578947368421</v>
      </c>
      <c r="F64" s="28"/>
      <c r="G64" s="35"/>
    </row>
    <row r="65" spans="2:7" x14ac:dyDescent="0.25">
      <c r="B65" s="58">
        <v>0.18421052631578949</v>
      </c>
      <c r="C65" s="52">
        <v>3.0526315789473686</v>
      </c>
      <c r="D65" s="28">
        <v>0.22631578947368422</v>
      </c>
      <c r="E65" s="52">
        <v>1.7894736842105263</v>
      </c>
      <c r="F65" s="28"/>
      <c r="G65" s="35"/>
    </row>
    <row r="66" spans="2:7" x14ac:dyDescent="0.25">
      <c r="B66" s="58">
        <v>0.18421052631578949</v>
      </c>
      <c r="C66" s="52">
        <v>3.2105263157894739</v>
      </c>
      <c r="D66" s="28">
        <v>0.22631578947368422</v>
      </c>
      <c r="E66" s="52">
        <v>1.9473684210526316</v>
      </c>
      <c r="F66" s="28"/>
      <c r="G66" s="35"/>
    </row>
    <row r="67" spans="2:7" x14ac:dyDescent="0.25">
      <c r="B67" s="58">
        <v>0.18421052631578949</v>
      </c>
      <c r="C67" s="52">
        <v>3.3684210526315788</v>
      </c>
      <c r="D67" s="28">
        <v>0.22631578947368422</v>
      </c>
      <c r="E67" s="52">
        <v>2.1052631578947367</v>
      </c>
      <c r="F67" s="28"/>
      <c r="G67" s="35"/>
    </row>
    <row r="68" spans="2:7" x14ac:dyDescent="0.25">
      <c r="B68" s="58">
        <v>0.18421052631578949</v>
      </c>
      <c r="C68" s="52">
        <v>3.5263157894736841</v>
      </c>
      <c r="D68" s="28">
        <v>0.22631578947368422</v>
      </c>
      <c r="E68" s="52">
        <v>2.263157894736842</v>
      </c>
      <c r="F68" s="28"/>
      <c r="G68" s="35"/>
    </row>
    <row r="69" spans="2:7" x14ac:dyDescent="0.25">
      <c r="B69" s="58">
        <v>0.18421052631578949</v>
      </c>
      <c r="C69" s="52">
        <v>3.6842105263157894</v>
      </c>
      <c r="D69" s="28">
        <v>0.22631578947368422</v>
      </c>
      <c r="E69" s="52">
        <v>2.4210526315789473</v>
      </c>
      <c r="F69" s="28"/>
      <c r="G69" s="35"/>
    </row>
    <row r="70" spans="2:7" x14ac:dyDescent="0.25">
      <c r="B70" s="58">
        <v>0.18421052631578949</v>
      </c>
      <c r="C70" s="52">
        <v>3.8421052631578947</v>
      </c>
      <c r="D70" s="28">
        <v>0.22631578947368422</v>
      </c>
      <c r="E70" s="52">
        <v>2.5789473684210527</v>
      </c>
      <c r="F70" s="28"/>
      <c r="G70" s="35"/>
    </row>
    <row r="71" spans="2:7" x14ac:dyDescent="0.25">
      <c r="B71" s="58">
        <v>0.18421052631578949</v>
      </c>
      <c r="C71" s="52">
        <v>4</v>
      </c>
      <c r="D71" s="28">
        <v>0.22631578947368422</v>
      </c>
      <c r="E71" s="52">
        <v>2.736842105263158</v>
      </c>
      <c r="F71" s="28"/>
      <c r="G71" s="35"/>
    </row>
    <row r="72" spans="2:7" x14ac:dyDescent="0.25">
      <c r="B72" s="58">
        <v>0.22631578947368422</v>
      </c>
      <c r="C72" s="52">
        <v>2.8947368421052633</v>
      </c>
      <c r="D72" s="28">
        <v>0.26842105263157895</v>
      </c>
      <c r="E72" s="52">
        <v>1</v>
      </c>
      <c r="F72" s="28"/>
      <c r="G72" s="35"/>
    </row>
    <row r="73" spans="2:7" x14ac:dyDescent="0.25">
      <c r="B73" s="58">
        <v>0.22631578947368422</v>
      </c>
      <c r="C73" s="52">
        <v>3.0526315789473686</v>
      </c>
      <c r="D73" s="28">
        <v>0.26842105263157895</v>
      </c>
      <c r="E73" s="52">
        <v>1.1578947368421053</v>
      </c>
      <c r="F73" s="28"/>
      <c r="G73" s="35"/>
    </row>
    <row r="74" spans="2:7" x14ac:dyDescent="0.25">
      <c r="B74" s="58">
        <v>0.22631578947368422</v>
      </c>
      <c r="C74" s="52">
        <v>3.2105263157894739</v>
      </c>
      <c r="D74" s="28">
        <v>0.26842105263157895</v>
      </c>
      <c r="E74" s="52">
        <v>1.3157894736842106</v>
      </c>
      <c r="F74" s="28"/>
      <c r="G74" s="35"/>
    </row>
    <row r="75" spans="2:7" x14ac:dyDescent="0.25">
      <c r="B75" s="58">
        <v>0.22631578947368422</v>
      </c>
      <c r="C75" s="52">
        <v>3.3684210526315788</v>
      </c>
      <c r="D75" s="28">
        <v>0.26842105263157895</v>
      </c>
      <c r="E75" s="52">
        <v>1.4736842105263157</v>
      </c>
      <c r="F75" s="28"/>
      <c r="G75" s="35"/>
    </row>
    <row r="76" spans="2:7" x14ac:dyDescent="0.25">
      <c r="B76" s="58">
        <v>0.22631578947368422</v>
      </c>
      <c r="C76" s="52">
        <v>3.5263157894736841</v>
      </c>
      <c r="D76" s="28">
        <v>0.26842105263157895</v>
      </c>
      <c r="E76" s="52">
        <v>1.631578947368421</v>
      </c>
      <c r="F76" s="28"/>
      <c r="G76" s="35"/>
    </row>
    <row r="77" spans="2:7" x14ac:dyDescent="0.25">
      <c r="B77" s="58">
        <v>0.22631578947368422</v>
      </c>
      <c r="C77" s="52">
        <v>3.6842105263157894</v>
      </c>
      <c r="D77" s="28">
        <v>0.26842105263157895</v>
      </c>
      <c r="E77" s="52">
        <v>1.7894736842105263</v>
      </c>
      <c r="F77" s="28"/>
      <c r="G77" s="35"/>
    </row>
    <row r="78" spans="2:7" x14ac:dyDescent="0.25">
      <c r="B78" s="58">
        <v>0.22631578947368422</v>
      </c>
      <c r="C78" s="52">
        <v>3.8421052631578947</v>
      </c>
      <c r="D78" s="28">
        <v>0.26842105263157895</v>
      </c>
      <c r="E78" s="52">
        <v>1.9473684210526316</v>
      </c>
      <c r="F78" s="28"/>
      <c r="G78" s="35"/>
    </row>
    <row r="79" spans="2:7" x14ac:dyDescent="0.25">
      <c r="B79" s="58">
        <v>0.22631578947368422</v>
      </c>
      <c r="C79" s="52">
        <v>4</v>
      </c>
      <c r="D79" s="28">
        <v>0.26842105263157895</v>
      </c>
      <c r="E79" s="52">
        <v>2.1052631578947367</v>
      </c>
      <c r="F79" s="28"/>
      <c r="G79" s="35"/>
    </row>
    <row r="80" spans="2:7" x14ac:dyDescent="0.25">
      <c r="B80" s="58">
        <v>0.26842105263157895</v>
      </c>
      <c r="C80" s="52">
        <v>2.8947368421052633</v>
      </c>
      <c r="D80" s="28">
        <v>0.26842105263157895</v>
      </c>
      <c r="E80" s="52">
        <v>2.263157894736842</v>
      </c>
      <c r="F80" s="28"/>
      <c r="G80" s="35"/>
    </row>
    <row r="81" spans="2:7" x14ac:dyDescent="0.25">
      <c r="B81" s="58">
        <v>0.26842105263157895</v>
      </c>
      <c r="C81" s="52">
        <v>3.0526315789473686</v>
      </c>
      <c r="D81" s="28">
        <v>0.26842105263157895</v>
      </c>
      <c r="E81" s="52">
        <v>2.4210526315789473</v>
      </c>
      <c r="F81" s="28"/>
      <c r="G81" s="35"/>
    </row>
    <row r="82" spans="2:7" x14ac:dyDescent="0.25">
      <c r="B82" s="58">
        <v>0.26842105263157895</v>
      </c>
      <c r="C82" s="52">
        <v>3.2105263157894739</v>
      </c>
      <c r="D82" s="28">
        <v>0.26842105263157895</v>
      </c>
      <c r="E82" s="52">
        <v>2.5789473684210527</v>
      </c>
      <c r="F82" s="28"/>
      <c r="G82" s="35"/>
    </row>
    <row r="83" spans="2:7" x14ac:dyDescent="0.25">
      <c r="B83" s="58">
        <v>0.26842105263157895</v>
      </c>
      <c r="C83" s="52">
        <v>3.3684210526315788</v>
      </c>
      <c r="D83" s="28">
        <v>0.26842105263157895</v>
      </c>
      <c r="E83" s="52">
        <v>2.736842105263158</v>
      </c>
      <c r="F83" s="28"/>
      <c r="G83" s="35"/>
    </row>
    <row r="84" spans="2:7" x14ac:dyDescent="0.25">
      <c r="B84" s="58">
        <v>0.26842105263157895</v>
      </c>
      <c r="C84" s="52">
        <v>3.5263157894736841</v>
      </c>
      <c r="D84" s="28">
        <v>0.31052631578947371</v>
      </c>
      <c r="E84" s="52">
        <v>1</v>
      </c>
      <c r="F84" s="28"/>
      <c r="G84" s="35"/>
    </row>
    <row r="85" spans="2:7" x14ac:dyDescent="0.25">
      <c r="B85" s="58">
        <v>0.26842105263157895</v>
      </c>
      <c r="C85" s="52">
        <v>3.6842105263157894</v>
      </c>
      <c r="D85" s="28">
        <v>0.31052631578947371</v>
      </c>
      <c r="E85" s="52">
        <v>1.1578947368421053</v>
      </c>
      <c r="F85" s="28"/>
      <c r="G85" s="35"/>
    </row>
    <row r="86" spans="2:7" x14ac:dyDescent="0.25">
      <c r="B86" s="58">
        <v>0.26842105263157895</v>
      </c>
      <c r="C86" s="52">
        <v>3.8421052631578947</v>
      </c>
      <c r="D86" s="28">
        <v>0.31052631578947371</v>
      </c>
      <c r="E86" s="52">
        <v>1.3157894736842106</v>
      </c>
      <c r="F86" s="28"/>
      <c r="G86" s="35"/>
    </row>
    <row r="87" spans="2:7" x14ac:dyDescent="0.25">
      <c r="B87" s="58">
        <v>0.26842105263157895</v>
      </c>
      <c r="C87" s="52">
        <v>4</v>
      </c>
      <c r="D87" s="28">
        <v>0.31052631578947371</v>
      </c>
      <c r="E87" s="52">
        <v>1.4736842105263157</v>
      </c>
      <c r="F87" s="28"/>
      <c r="G87" s="35"/>
    </row>
    <row r="88" spans="2:7" x14ac:dyDescent="0.25">
      <c r="B88" s="58">
        <v>0.31052631578947371</v>
      </c>
      <c r="C88" s="52">
        <v>3.0526315789473686</v>
      </c>
      <c r="D88" s="28">
        <v>0.31052631578947371</v>
      </c>
      <c r="E88" s="52">
        <v>1.631578947368421</v>
      </c>
      <c r="F88" s="28"/>
      <c r="G88" s="35"/>
    </row>
    <row r="89" spans="2:7" x14ac:dyDescent="0.25">
      <c r="B89" s="58">
        <v>0.31052631578947371</v>
      </c>
      <c r="C89" s="52">
        <v>3.2105263157894739</v>
      </c>
      <c r="D89" s="28">
        <v>0.31052631578947371</v>
      </c>
      <c r="E89" s="52">
        <v>1.7894736842105263</v>
      </c>
      <c r="F89" s="28"/>
      <c r="G89" s="35"/>
    </row>
    <row r="90" spans="2:7" x14ac:dyDescent="0.25">
      <c r="B90" s="58">
        <v>0.31052631578947371</v>
      </c>
      <c r="C90" s="52">
        <v>3.3684210526315788</v>
      </c>
      <c r="D90" s="28">
        <v>0.31052631578947371</v>
      </c>
      <c r="E90" s="52">
        <v>1.9473684210526316</v>
      </c>
      <c r="F90" s="28"/>
      <c r="G90" s="35"/>
    </row>
    <row r="91" spans="2:7" x14ac:dyDescent="0.25">
      <c r="B91" s="58">
        <v>0.31052631578947371</v>
      </c>
      <c r="C91" s="52">
        <v>3.5263157894736841</v>
      </c>
      <c r="D91" s="28">
        <v>0.31052631578947371</v>
      </c>
      <c r="E91" s="52">
        <v>2.1052631578947367</v>
      </c>
      <c r="F91" s="28"/>
      <c r="G91" s="35"/>
    </row>
    <row r="92" spans="2:7" x14ac:dyDescent="0.25">
      <c r="B92" s="58">
        <v>0.31052631578947371</v>
      </c>
      <c r="C92" s="52">
        <v>3.6842105263157894</v>
      </c>
      <c r="D92" s="28">
        <v>0.31052631578947371</v>
      </c>
      <c r="E92" s="52">
        <v>2.263157894736842</v>
      </c>
      <c r="F92" s="28"/>
      <c r="G92" s="35"/>
    </row>
    <row r="93" spans="2:7" x14ac:dyDescent="0.25">
      <c r="B93" s="58">
        <v>0.31052631578947371</v>
      </c>
      <c r="C93" s="52">
        <v>3.8421052631578947</v>
      </c>
      <c r="D93" s="28">
        <v>0.31052631578947371</v>
      </c>
      <c r="E93" s="52">
        <v>2.4210526315789473</v>
      </c>
      <c r="F93" s="28"/>
      <c r="G93" s="35"/>
    </row>
    <row r="94" spans="2:7" x14ac:dyDescent="0.25">
      <c r="B94" s="58">
        <v>0.31052631578947371</v>
      </c>
      <c r="C94" s="52">
        <v>4</v>
      </c>
      <c r="D94" s="28">
        <v>0.31052631578947371</v>
      </c>
      <c r="E94" s="52">
        <v>2.5789473684210527</v>
      </c>
      <c r="F94" s="28"/>
      <c r="G94" s="35"/>
    </row>
    <row r="95" spans="2:7" x14ac:dyDescent="0.25">
      <c r="B95" s="58">
        <v>0.35263157894736841</v>
      </c>
      <c r="C95" s="52">
        <v>3.0526315789473686</v>
      </c>
      <c r="D95" s="28">
        <v>0.31052631578947371</v>
      </c>
      <c r="E95" s="52">
        <v>2.736842105263158</v>
      </c>
      <c r="F95" s="28"/>
      <c r="G95" s="35"/>
    </row>
    <row r="96" spans="2:7" x14ac:dyDescent="0.25">
      <c r="B96" s="58">
        <v>0.35263157894736841</v>
      </c>
      <c r="C96" s="52">
        <v>3.2105263157894739</v>
      </c>
      <c r="D96" s="28">
        <v>0.31052631578947371</v>
      </c>
      <c r="E96" s="52">
        <v>2.8947368421052633</v>
      </c>
      <c r="F96" s="28"/>
      <c r="G96" s="35"/>
    </row>
    <row r="97" spans="2:7" x14ac:dyDescent="0.25">
      <c r="B97" s="58">
        <v>0.35263157894736841</v>
      </c>
      <c r="C97" s="52">
        <v>3.3684210526315788</v>
      </c>
      <c r="D97" s="28">
        <v>0.35263157894736841</v>
      </c>
      <c r="E97" s="52">
        <v>1</v>
      </c>
      <c r="F97" s="28"/>
      <c r="G97" s="35"/>
    </row>
    <row r="98" spans="2:7" x14ac:dyDescent="0.25">
      <c r="B98" s="58">
        <v>0.35263157894736841</v>
      </c>
      <c r="C98" s="52">
        <v>3.5263157894736841</v>
      </c>
      <c r="D98" s="28">
        <v>0.35263157894736841</v>
      </c>
      <c r="E98" s="52">
        <v>1.1578947368421053</v>
      </c>
      <c r="F98" s="28"/>
      <c r="G98" s="35"/>
    </row>
    <row r="99" spans="2:7" x14ac:dyDescent="0.25">
      <c r="B99" s="58">
        <v>0.35263157894736841</v>
      </c>
      <c r="C99" s="52">
        <v>3.6842105263157894</v>
      </c>
      <c r="D99" s="28">
        <v>0.35263157894736841</v>
      </c>
      <c r="E99" s="52">
        <v>1.3157894736842106</v>
      </c>
      <c r="F99" s="28"/>
      <c r="G99" s="35"/>
    </row>
    <row r="100" spans="2:7" x14ac:dyDescent="0.25">
      <c r="B100" s="58">
        <v>0.35263157894736841</v>
      </c>
      <c r="C100" s="52">
        <v>3.8421052631578947</v>
      </c>
      <c r="D100" s="28">
        <v>0.35263157894736841</v>
      </c>
      <c r="E100" s="52">
        <v>1.4736842105263157</v>
      </c>
      <c r="F100" s="28"/>
      <c r="G100" s="35"/>
    </row>
    <row r="101" spans="2:7" x14ac:dyDescent="0.25">
      <c r="B101" s="58">
        <v>0.35263157894736841</v>
      </c>
      <c r="C101" s="52">
        <v>4</v>
      </c>
      <c r="D101" s="28">
        <v>0.35263157894736841</v>
      </c>
      <c r="E101" s="52">
        <v>1.631578947368421</v>
      </c>
      <c r="F101" s="28"/>
      <c r="G101" s="35"/>
    </row>
    <row r="102" spans="2:7" x14ac:dyDescent="0.25">
      <c r="B102" s="58">
        <v>0.39473684210526316</v>
      </c>
      <c r="C102" s="52">
        <v>3.2105263157894739</v>
      </c>
      <c r="D102" s="28">
        <v>0.35263157894736841</v>
      </c>
      <c r="E102" s="52">
        <v>1.7894736842105263</v>
      </c>
      <c r="F102" s="28"/>
      <c r="G102" s="35"/>
    </row>
    <row r="103" spans="2:7" x14ac:dyDescent="0.25">
      <c r="B103" s="58">
        <v>0.39473684210526316</v>
      </c>
      <c r="C103" s="52">
        <v>3.3684210526315788</v>
      </c>
      <c r="D103" s="28">
        <v>0.35263157894736841</v>
      </c>
      <c r="E103" s="52">
        <v>1.9473684210526316</v>
      </c>
      <c r="F103" s="28"/>
      <c r="G103" s="35"/>
    </row>
    <row r="104" spans="2:7" x14ac:dyDescent="0.25">
      <c r="B104" s="58">
        <v>0.39473684210526316</v>
      </c>
      <c r="C104" s="52">
        <v>3.5263157894736841</v>
      </c>
      <c r="D104" s="28">
        <v>0.35263157894736841</v>
      </c>
      <c r="E104" s="52">
        <v>2.1052631578947367</v>
      </c>
      <c r="F104" s="28"/>
      <c r="G104" s="35"/>
    </row>
    <row r="105" spans="2:7" x14ac:dyDescent="0.25">
      <c r="B105" s="58">
        <v>0.39473684210526316</v>
      </c>
      <c r="C105" s="52">
        <v>3.6842105263157894</v>
      </c>
      <c r="D105" s="28">
        <v>0.35263157894736841</v>
      </c>
      <c r="E105" s="52">
        <v>2.263157894736842</v>
      </c>
      <c r="F105" s="28"/>
      <c r="G105" s="35"/>
    </row>
    <row r="106" spans="2:7" x14ac:dyDescent="0.25">
      <c r="B106" s="58">
        <v>0.39473684210526316</v>
      </c>
      <c r="C106" s="52">
        <v>3.8421052631578947</v>
      </c>
      <c r="D106" s="28">
        <v>0.35263157894736841</v>
      </c>
      <c r="E106" s="52">
        <v>2.4210526315789473</v>
      </c>
      <c r="F106" s="28"/>
      <c r="G106" s="35"/>
    </row>
    <row r="107" spans="2:7" x14ac:dyDescent="0.25">
      <c r="B107" s="58">
        <v>0.39473684210526316</v>
      </c>
      <c r="C107" s="52">
        <v>4</v>
      </c>
      <c r="D107" s="28">
        <v>0.35263157894736841</v>
      </c>
      <c r="E107" s="52">
        <v>2.5789473684210527</v>
      </c>
      <c r="F107" s="28"/>
      <c r="G107" s="35"/>
    </row>
    <row r="108" spans="2:7" x14ac:dyDescent="0.25">
      <c r="B108" s="58">
        <v>0.43684210526315792</v>
      </c>
      <c r="C108" s="52">
        <v>3.2105263157894739</v>
      </c>
      <c r="D108" s="28">
        <v>0.35263157894736841</v>
      </c>
      <c r="E108" s="52">
        <v>2.736842105263158</v>
      </c>
      <c r="F108" s="28"/>
      <c r="G108" s="35"/>
    </row>
    <row r="109" spans="2:7" x14ac:dyDescent="0.25">
      <c r="B109" s="58">
        <v>0.43684210526315792</v>
      </c>
      <c r="C109" s="52">
        <v>3.3684210526315788</v>
      </c>
      <c r="D109" s="28">
        <v>0.35263157894736841</v>
      </c>
      <c r="E109" s="52">
        <v>2.8947368421052633</v>
      </c>
      <c r="F109" s="28"/>
      <c r="G109" s="35"/>
    </row>
    <row r="110" spans="2:7" x14ac:dyDescent="0.25">
      <c r="B110" s="58">
        <v>0.43684210526315792</v>
      </c>
      <c r="C110" s="52">
        <v>3.5263157894736841</v>
      </c>
      <c r="D110" s="28">
        <v>0.39473684210526316</v>
      </c>
      <c r="E110" s="52">
        <v>1</v>
      </c>
      <c r="F110" s="28"/>
      <c r="G110" s="35"/>
    </row>
    <row r="111" spans="2:7" x14ac:dyDescent="0.25">
      <c r="B111" s="58">
        <v>0.43684210526315792</v>
      </c>
      <c r="C111" s="52">
        <v>3.6842105263157894</v>
      </c>
      <c r="D111" s="28">
        <v>0.39473684210526316</v>
      </c>
      <c r="E111" s="52">
        <v>1.1578947368421053</v>
      </c>
      <c r="F111" s="28"/>
      <c r="G111" s="35"/>
    </row>
    <row r="112" spans="2:7" x14ac:dyDescent="0.25">
      <c r="B112" s="58">
        <v>0.43684210526315792</v>
      </c>
      <c r="C112" s="52">
        <v>3.8421052631578947</v>
      </c>
      <c r="D112" s="28">
        <v>0.39473684210526316</v>
      </c>
      <c r="E112" s="52">
        <v>1.3157894736842106</v>
      </c>
      <c r="F112" s="28"/>
      <c r="G112" s="35"/>
    </row>
    <row r="113" spans="2:7" x14ac:dyDescent="0.25">
      <c r="B113" s="58">
        <v>0.43684210526315792</v>
      </c>
      <c r="C113" s="52">
        <v>4</v>
      </c>
      <c r="D113" s="28">
        <v>0.39473684210526316</v>
      </c>
      <c r="E113" s="52">
        <v>1.4736842105263157</v>
      </c>
      <c r="F113" s="28"/>
      <c r="G113" s="35"/>
    </row>
    <row r="114" spans="2:7" x14ac:dyDescent="0.25">
      <c r="B114" s="58">
        <v>0.47894736842105262</v>
      </c>
      <c r="C114" s="52">
        <v>3.2105263157894739</v>
      </c>
      <c r="D114" s="28">
        <v>0.39473684210526316</v>
      </c>
      <c r="E114" s="52">
        <v>1.631578947368421</v>
      </c>
      <c r="F114" s="28"/>
      <c r="G114" s="35"/>
    </row>
    <row r="115" spans="2:7" x14ac:dyDescent="0.25">
      <c r="B115" s="58">
        <v>0.47894736842105262</v>
      </c>
      <c r="C115" s="52">
        <v>3.3684210526315788</v>
      </c>
      <c r="D115" s="28">
        <v>0.39473684210526316</v>
      </c>
      <c r="E115" s="52">
        <v>1.7894736842105263</v>
      </c>
      <c r="F115" s="28"/>
      <c r="G115" s="35"/>
    </row>
    <row r="116" spans="2:7" x14ac:dyDescent="0.25">
      <c r="B116" s="58">
        <v>0.47894736842105262</v>
      </c>
      <c r="C116" s="52">
        <v>3.5263157894736841</v>
      </c>
      <c r="D116" s="28">
        <v>0.39473684210526316</v>
      </c>
      <c r="E116" s="52">
        <v>1.9473684210526316</v>
      </c>
      <c r="F116" s="28"/>
      <c r="G116" s="35"/>
    </row>
    <row r="117" spans="2:7" x14ac:dyDescent="0.25">
      <c r="B117" s="58">
        <v>0.47894736842105262</v>
      </c>
      <c r="C117" s="52">
        <v>3.6842105263157894</v>
      </c>
      <c r="D117" s="28">
        <v>0.39473684210526316</v>
      </c>
      <c r="E117" s="52">
        <v>2.1052631578947367</v>
      </c>
      <c r="F117" s="28"/>
      <c r="G117" s="35"/>
    </row>
    <row r="118" spans="2:7" x14ac:dyDescent="0.25">
      <c r="B118" s="58">
        <v>0.47894736842105262</v>
      </c>
      <c r="C118" s="52">
        <v>3.8421052631578947</v>
      </c>
      <c r="D118" s="28">
        <v>0.39473684210526316</v>
      </c>
      <c r="E118" s="52">
        <v>2.263157894736842</v>
      </c>
      <c r="F118" s="28"/>
      <c r="G118" s="35"/>
    </row>
    <row r="119" spans="2:7" x14ac:dyDescent="0.25">
      <c r="B119" s="58">
        <v>0.47894736842105262</v>
      </c>
      <c r="C119" s="52">
        <v>4</v>
      </c>
      <c r="D119" s="28">
        <v>0.39473684210526316</v>
      </c>
      <c r="E119" s="52">
        <v>2.4210526315789473</v>
      </c>
      <c r="F119" s="28"/>
      <c r="G119" s="35"/>
    </row>
    <row r="120" spans="2:7" x14ac:dyDescent="0.25">
      <c r="B120" s="58">
        <v>0.52105263157894743</v>
      </c>
      <c r="C120" s="52">
        <v>3.3684210526315788</v>
      </c>
      <c r="D120" s="28">
        <v>0.39473684210526316</v>
      </c>
      <c r="E120" s="52">
        <v>2.5789473684210527</v>
      </c>
      <c r="F120" s="28"/>
      <c r="G120" s="35"/>
    </row>
    <row r="121" spans="2:7" x14ac:dyDescent="0.25">
      <c r="B121" s="58">
        <v>0.52105263157894743</v>
      </c>
      <c r="C121" s="52">
        <v>3.5263157894736841</v>
      </c>
      <c r="D121" s="28">
        <v>0.39473684210526316</v>
      </c>
      <c r="E121" s="52">
        <v>2.736842105263158</v>
      </c>
      <c r="F121" s="28"/>
      <c r="G121" s="35"/>
    </row>
    <row r="122" spans="2:7" x14ac:dyDescent="0.25">
      <c r="B122" s="58">
        <v>0.52105263157894743</v>
      </c>
      <c r="C122" s="52">
        <v>3.6842105263157894</v>
      </c>
      <c r="D122" s="28">
        <v>0.39473684210526316</v>
      </c>
      <c r="E122" s="52">
        <v>2.8947368421052633</v>
      </c>
      <c r="F122" s="28"/>
      <c r="G122" s="35"/>
    </row>
    <row r="123" spans="2:7" x14ac:dyDescent="0.25">
      <c r="B123" s="58">
        <v>0.52105263157894743</v>
      </c>
      <c r="C123" s="52">
        <v>3.8421052631578947</v>
      </c>
      <c r="D123" s="28">
        <v>0.39473684210526316</v>
      </c>
      <c r="E123" s="52">
        <v>3.0526315789473686</v>
      </c>
      <c r="F123" s="28"/>
      <c r="G123" s="35"/>
    </row>
    <row r="124" spans="2:7" x14ac:dyDescent="0.25">
      <c r="B124" s="58">
        <v>0.52105263157894743</v>
      </c>
      <c r="C124" s="52">
        <v>4</v>
      </c>
      <c r="D124" s="28">
        <v>0.43684210526315792</v>
      </c>
      <c r="E124" s="52">
        <v>1</v>
      </c>
      <c r="F124" s="28"/>
      <c r="G124" s="35"/>
    </row>
    <row r="125" spans="2:7" x14ac:dyDescent="0.25">
      <c r="B125" s="58">
        <v>0.56315789473684208</v>
      </c>
      <c r="C125" s="52">
        <v>3.3684210526315788</v>
      </c>
      <c r="D125" s="28">
        <v>0.43684210526315792</v>
      </c>
      <c r="E125" s="52">
        <v>1.1578947368421053</v>
      </c>
      <c r="F125" s="28"/>
      <c r="G125" s="35"/>
    </row>
    <row r="126" spans="2:7" x14ac:dyDescent="0.25">
      <c r="B126" s="58">
        <v>0.56315789473684208</v>
      </c>
      <c r="C126" s="52">
        <v>3.5263157894736841</v>
      </c>
      <c r="D126" s="28">
        <v>0.43684210526315792</v>
      </c>
      <c r="E126" s="52">
        <v>1.3157894736842106</v>
      </c>
      <c r="F126" s="28"/>
      <c r="G126" s="35"/>
    </row>
    <row r="127" spans="2:7" x14ac:dyDescent="0.25">
      <c r="B127" s="58">
        <v>0.56315789473684208</v>
      </c>
      <c r="C127" s="52">
        <v>3.6842105263157894</v>
      </c>
      <c r="D127" s="28">
        <v>0.43684210526315792</v>
      </c>
      <c r="E127" s="52">
        <v>1.4736842105263157</v>
      </c>
      <c r="F127" s="28"/>
      <c r="G127" s="35"/>
    </row>
    <row r="128" spans="2:7" x14ac:dyDescent="0.25">
      <c r="B128" s="58">
        <v>0.56315789473684208</v>
      </c>
      <c r="C128" s="52">
        <v>3.8421052631578947</v>
      </c>
      <c r="D128" s="28">
        <v>0.43684210526315792</v>
      </c>
      <c r="E128" s="52">
        <v>1.631578947368421</v>
      </c>
      <c r="F128" s="28"/>
      <c r="G128" s="35"/>
    </row>
    <row r="129" spans="2:7" x14ac:dyDescent="0.25">
      <c r="B129" s="58">
        <v>0.56315789473684208</v>
      </c>
      <c r="C129" s="52">
        <v>4</v>
      </c>
      <c r="D129" s="28">
        <v>0.43684210526315792</v>
      </c>
      <c r="E129" s="52">
        <v>1.7894736842105263</v>
      </c>
      <c r="F129" s="28"/>
      <c r="G129" s="35"/>
    </row>
    <row r="130" spans="2:7" x14ac:dyDescent="0.25">
      <c r="B130" s="58">
        <v>0.60526315789473684</v>
      </c>
      <c r="C130" s="52">
        <v>3.3684210526315788</v>
      </c>
      <c r="D130" s="28">
        <v>0.43684210526315792</v>
      </c>
      <c r="E130" s="52">
        <v>1.9473684210526316</v>
      </c>
      <c r="F130" s="28"/>
      <c r="G130" s="35"/>
    </row>
    <row r="131" spans="2:7" x14ac:dyDescent="0.25">
      <c r="B131" s="58">
        <v>0.60526315789473684</v>
      </c>
      <c r="C131" s="52">
        <v>3.5263157894736841</v>
      </c>
      <c r="D131" s="28">
        <v>0.43684210526315792</v>
      </c>
      <c r="E131" s="52">
        <v>2.1052631578947367</v>
      </c>
      <c r="F131" s="28"/>
      <c r="G131" s="35"/>
    </row>
    <row r="132" spans="2:7" x14ac:dyDescent="0.25">
      <c r="B132" s="58">
        <v>0.60526315789473684</v>
      </c>
      <c r="C132" s="52">
        <v>3.6842105263157894</v>
      </c>
      <c r="D132" s="28">
        <v>0.43684210526315792</v>
      </c>
      <c r="E132" s="52">
        <v>2.263157894736842</v>
      </c>
      <c r="F132" s="28"/>
      <c r="G132" s="35"/>
    </row>
    <row r="133" spans="2:7" x14ac:dyDescent="0.25">
      <c r="B133" s="58">
        <v>0.60526315789473684</v>
      </c>
      <c r="C133" s="52">
        <v>3.8421052631578947</v>
      </c>
      <c r="D133" s="28">
        <v>0.43684210526315792</v>
      </c>
      <c r="E133" s="52">
        <v>2.4210526315789473</v>
      </c>
      <c r="F133" s="28"/>
      <c r="G133" s="35"/>
    </row>
    <row r="134" spans="2:7" x14ac:dyDescent="0.25">
      <c r="B134" s="58">
        <v>0.60526315789473684</v>
      </c>
      <c r="C134" s="52">
        <v>4</v>
      </c>
      <c r="D134" s="28">
        <v>0.43684210526315792</v>
      </c>
      <c r="E134" s="52">
        <v>2.5789473684210527</v>
      </c>
      <c r="F134" s="28"/>
      <c r="G134" s="35"/>
    </row>
    <row r="135" spans="2:7" x14ac:dyDescent="0.25">
      <c r="B135" s="58">
        <v>0.64736842105263159</v>
      </c>
      <c r="C135" s="52">
        <v>3.3684210526315788</v>
      </c>
      <c r="D135" s="28">
        <v>0.43684210526315792</v>
      </c>
      <c r="E135" s="52">
        <v>2.736842105263158</v>
      </c>
      <c r="F135" s="28"/>
      <c r="G135" s="35"/>
    </row>
    <row r="136" spans="2:7" x14ac:dyDescent="0.25">
      <c r="B136" s="58">
        <v>0.64736842105263159</v>
      </c>
      <c r="C136" s="52">
        <v>3.5263157894736841</v>
      </c>
      <c r="D136" s="28">
        <v>0.43684210526315792</v>
      </c>
      <c r="E136" s="52">
        <v>2.8947368421052633</v>
      </c>
      <c r="F136" s="28"/>
      <c r="G136" s="35"/>
    </row>
    <row r="137" spans="2:7" x14ac:dyDescent="0.25">
      <c r="B137" s="58">
        <v>0.64736842105263159</v>
      </c>
      <c r="C137" s="52">
        <v>3.6842105263157894</v>
      </c>
      <c r="D137" s="28">
        <v>0.43684210526315792</v>
      </c>
      <c r="E137" s="52">
        <v>3.0526315789473686</v>
      </c>
      <c r="F137" s="28"/>
      <c r="G137" s="35"/>
    </row>
    <row r="138" spans="2:7" x14ac:dyDescent="0.25">
      <c r="B138" s="58">
        <v>0.64736842105263159</v>
      </c>
      <c r="C138" s="52">
        <v>3.8421052631578947</v>
      </c>
      <c r="D138" s="28">
        <v>0.47894736842105262</v>
      </c>
      <c r="E138" s="52">
        <v>1</v>
      </c>
      <c r="F138" s="28"/>
      <c r="G138" s="35"/>
    </row>
    <row r="139" spans="2:7" x14ac:dyDescent="0.25">
      <c r="B139" s="58">
        <v>0.64736842105263159</v>
      </c>
      <c r="C139" s="52">
        <v>4</v>
      </c>
      <c r="D139" s="28">
        <v>0.47894736842105262</v>
      </c>
      <c r="E139" s="52">
        <v>1.1578947368421053</v>
      </c>
      <c r="F139" s="28"/>
      <c r="G139" s="35"/>
    </row>
    <row r="140" spans="2:7" x14ac:dyDescent="0.25">
      <c r="B140" s="58">
        <v>0.68947368421052635</v>
      </c>
      <c r="C140" s="52">
        <v>3.3684210526315788</v>
      </c>
      <c r="D140" s="28">
        <v>0.47894736842105262</v>
      </c>
      <c r="E140" s="52">
        <v>1.3157894736842106</v>
      </c>
      <c r="F140" s="28"/>
      <c r="G140" s="35"/>
    </row>
    <row r="141" spans="2:7" x14ac:dyDescent="0.25">
      <c r="B141" s="58">
        <v>0.68947368421052635</v>
      </c>
      <c r="C141" s="52">
        <v>3.5263157894736841</v>
      </c>
      <c r="D141" s="28">
        <v>0.47894736842105262</v>
      </c>
      <c r="E141" s="52">
        <v>1.4736842105263157</v>
      </c>
      <c r="F141" s="28"/>
      <c r="G141" s="35"/>
    </row>
    <row r="142" spans="2:7" x14ac:dyDescent="0.25">
      <c r="B142" s="58">
        <v>0.68947368421052635</v>
      </c>
      <c r="C142" s="52">
        <v>3.6842105263157894</v>
      </c>
      <c r="D142" s="28">
        <v>0.47894736842105262</v>
      </c>
      <c r="E142" s="52">
        <v>1.631578947368421</v>
      </c>
      <c r="F142" s="28"/>
      <c r="G142" s="35"/>
    </row>
    <row r="143" spans="2:7" x14ac:dyDescent="0.25">
      <c r="B143" s="58">
        <v>0.68947368421052635</v>
      </c>
      <c r="C143" s="52">
        <v>3.8421052631578947</v>
      </c>
      <c r="D143" s="28">
        <v>0.47894736842105262</v>
      </c>
      <c r="E143" s="52">
        <v>1.7894736842105263</v>
      </c>
      <c r="F143" s="28"/>
      <c r="G143" s="35"/>
    </row>
    <row r="144" spans="2:7" x14ac:dyDescent="0.25">
      <c r="B144" s="58">
        <v>0.68947368421052635</v>
      </c>
      <c r="C144" s="52">
        <v>4</v>
      </c>
      <c r="D144" s="28">
        <v>0.47894736842105262</v>
      </c>
      <c r="E144" s="52">
        <v>1.9473684210526316</v>
      </c>
      <c r="F144" s="28"/>
      <c r="G144" s="35"/>
    </row>
    <row r="145" spans="2:7" x14ac:dyDescent="0.25">
      <c r="B145" s="58">
        <v>0.73157894736842111</v>
      </c>
      <c r="C145" s="52">
        <v>3.3684210526315788</v>
      </c>
      <c r="D145" s="28">
        <v>0.47894736842105262</v>
      </c>
      <c r="E145" s="52">
        <v>2.1052631578947367</v>
      </c>
      <c r="F145" s="28"/>
      <c r="G145" s="35"/>
    </row>
    <row r="146" spans="2:7" x14ac:dyDescent="0.25">
      <c r="B146" s="58">
        <v>0.73157894736842111</v>
      </c>
      <c r="C146" s="52">
        <v>3.5263157894736841</v>
      </c>
      <c r="D146" s="28">
        <v>0.47894736842105262</v>
      </c>
      <c r="E146" s="52">
        <v>2.263157894736842</v>
      </c>
      <c r="F146" s="28"/>
      <c r="G146" s="35"/>
    </row>
    <row r="147" spans="2:7" x14ac:dyDescent="0.25">
      <c r="B147" s="58">
        <v>0.73157894736842111</v>
      </c>
      <c r="C147" s="52">
        <v>3.6842105263157894</v>
      </c>
      <c r="D147" s="28">
        <v>0.47894736842105262</v>
      </c>
      <c r="E147" s="52">
        <v>2.4210526315789473</v>
      </c>
      <c r="F147" s="28"/>
      <c r="G147" s="35"/>
    </row>
    <row r="148" spans="2:7" x14ac:dyDescent="0.25">
      <c r="B148" s="58">
        <v>0.73157894736842111</v>
      </c>
      <c r="C148" s="52">
        <v>3.8421052631578947</v>
      </c>
      <c r="D148" s="28">
        <v>0.47894736842105262</v>
      </c>
      <c r="E148" s="52">
        <v>2.5789473684210527</v>
      </c>
      <c r="F148" s="28"/>
      <c r="G148" s="35"/>
    </row>
    <row r="149" spans="2:7" x14ac:dyDescent="0.25">
      <c r="B149" s="58">
        <v>0.73157894736842111</v>
      </c>
      <c r="C149" s="52">
        <v>4</v>
      </c>
      <c r="D149" s="28">
        <v>0.47894736842105262</v>
      </c>
      <c r="E149" s="52">
        <v>2.736842105263158</v>
      </c>
      <c r="F149" s="28"/>
      <c r="G149" s="35"/>
    </row>
    <row r="150" spans="2:7" x14ac:dyDescent="0.25">
      <c r="B150" s="58">
        <v>0.77368421052631586</v>
      </c>
      <c r="C150" s="52">
        <v>3.3684210526315788</v>
      </c>
      <c r="D150" s="28">
        <v>0.47894736842105262</v>
      </c>
      <c r="E150" s="52">
        <v>2.8947368421052633</v>
      </c>
      <c r="F150" s="28"/>
      <c r="G150" s="35"/>
    </row>
    <row r="151" spans="2:7" x14ac:dyDescent="0.25">
      <c r="B151" s="58">
        <v>0.77368421052631586</v>
      </c>
      <c r="C151" s="52">
        <v>3.5263157894736841</v>
      </c>
      <c r="D151" s="28">
        <v>0.47894736842105262</v>
      </c>
      <c r="E151" s="52">
        <v>3.0526315789473686</v>
      </c>
      <c r="F151" s="28"/>
      <c r="G151" s="35"/>
    </row>
    <row r="152" spans="2:7" x14ac:dyDescent="0.25">
      <c r="B152" s="58">
        <v>0.77368421052631586</v>
      </c>
      <c r="C152" s="52">
        <v>3.6842105263157894</v>
      </c>
      <c r="D152" s="28">
        <v>0.52105263157894743</v>
      </c>
      <c r="E152" s="52">
        <v>1</v>
      </c>
      <c r="F152" s="28"/>
      <c r="G152" s="35"/>
    </row>
    <row r="153" spans="2:7" x14ac:dyDescent="0.25">
      <c r="B153" s="58">
        <v>0.77368421052631586</v>
      </c>
      <c r="C153" s="52">
        <v>3.8421052631578947</v>
      </c>
      <c r="D153" s="28">
        <v>0.52105263157894743</v>
      </c>
      <c r="E153" s="52">
        <v>1.1578947368421053</v>
      </c>
      <c r="F153" s="28"/>
      <c r="G153" s="35"/>
    </row>
    <row r="154" spans="2:7" x14ac:dyDescent="0.25">
      <c r="B154" s="58">
        <v>0.77368421052631586</v>
      </c>
      <c r="C154" s="52">
        <v>4</v>
      </c>
      <c r="D154" s="28">
        <v>0.52105263157894743</v>
      </c>
      <c r="E154" s="52">
        <v>1.3157894736842106</v>
      </c>
      <c r="F154" s="28"/>
      <c r="G154" s="35"/>
    </row>
    <row r="155" spans="2:7" x14ac:dyDescent="0.25">
      <c r="B155" s="58">
        <v>0.81578947368421051</v>
      </c>
      <c r="C155" s="52">
        <v>3.3684210526315788</v>
      </c>
      <c r="D155" s="28">
        <v>0.52105263157894743</v>
      </c>
      <c r="E155" s="52">
        <v>1.4736842105263157</v>
      </c>
      <c r="F155" s="28"/>
      <c r="G155" s="35"/>
    </row>
    <row r="156" spans="2:7" x14ac:dyDescent="0.25">
      <c r="B156" s="58">
        <v>0.81578947368421051</v>
      </c>
      <c r="C156" s="52">
        <v>3.5263157894736841</v>
      </c>
      <c r="D156" s="28">
        <v>0.52105263157894743</v>
      </c>
      <c r="E156" s="52">
        <v>1.631578947368421</v>
      </c>
      <c r="F156" s="28"/>
      <c r="G156" s="35"/>
    </row>
    <row r="157" spans="2:7" x14ac:dyDescent="0.25">
      <c r="B157" s="58">
        <v>0.81578947368421051</v>
      </c>
      <c r="C157" s="52">
        <v>3.6842105263157894</v>
      </c>
      <c r="D157" s="28">
        <v>0.52105263157894743</v>
      </c>
      <c r="E157" s="52">
        <v>1.7894736842105263</v>
      </c>
      <c r="F157" s="28"/>
      <c r="G157" s="35"/>
    </row>
    <row r="158" spans="2:7" x14ac:dyDescent="0.25">
      <c r="B158" s="58">
        <v>0.81578947368421051</v>
      </c>
      <c r="C158" s="52">
        <v>3.8421052631578947</v>
      </c>
      <c r="D158" s="28">
        <v>0.52105263157894743</v>
      </c>
      <c r="E158" s="52">
        <v>1.9473684210526316</v>
      </c>
      <c r="F158" s="28"/>
      <c r="G158" s="35"/>
    </row>
    <row r="159" spans="2:7" x14ac:dyDescent="0.25">
      <c r="B159" s="58">
        <v>0.81578947368421051</v>
      </c>
      <c r="C159" s="52">
        <v>4</v>
      </c>
      <c r="D159" s="28">
        <v>0.52105263157894743</v>
      </c>
      <c r="E159" s="52">
        <v>2.1052631578947367</v>
      </c>
      <c r="F159" s="28"/>
      <c r="G159" s="35"/>
    </row>
    <row r="160" spans="2:7" x14ac:dyDescent="0.25">
      <c r="B160" s="58">
        <v>0.85789473684210527</v>
      </c>
      <c r="C160" s="52">
        <v>3.3684210526315788</v>
      </c>
      <c r="D160" s="28">
        <v>0.52105263157894743</v>
      </c>
      <c r="E160" s="52">
        <v>2.263157894736842</v>
      </c>
      <c r="F160" s="28"/>
      <c r="G160" s="35"/>
    </row>
    <row r="161" spans="2:7" x14ac:dyDescent="0.25">
      <c r="B161" s="58">
        <v>0.85789473684210527</v>
      </c>
      <c r="C161" s="52">
        <v>3.5263157894736841</v>
      </c>
      <c r="D161" s="28">
        <v>0.52105263157894743</v>
      </c>
      <c r="E161" s="52">
        <v>2.4210526315789473</v>
      </c>
      <c r="F161" s="28"/>
      <c r="G161" s="35"/>
    </row>
    <row r="162" spans="2:7" x14ac:dyDescent="0.25">
      <c r="B162" s="58">
        <v>0.85789473684210527</v>
      </c>
      <c r="C162" s="52">
        <v>3.6842105263157894</v>
      </c>
      <c r="D162" s="28">
        <v>0.52105263157894743</v>
      </c>
      <c r="E162" s="52">
        <v>2.5789473684210527</v>
      </c>
      <c r="F162" s="28"/>
      <c r="G162" s="35"/>
    </row>
    <row r="163" spans="2:7" x14ac:dyDescent="0.25">
      <c r="B163" s="58">
        <v>0.85789473684210527</v>
      </c>
      <c r="C163" s="52">
        <v>3.8421052631578947</v>
      </c>
      <c r="D163" s="28">
        <v>0.52105263157894743</v>
      </c>
      <c r="E163" s="52">
        <v>2.736842105263158</v>
      </c>
      <c r="F163" s="28"/>
      <c r="G163" s="35"/>
    </row>
    <row r="164" spans="2:7" x14ac:dyDescent="0.25">
      <c r="B164" s="58">
        <v>0.85789473684210527</v>
      </c>
      <c r="C164" s="52">
        <v>4</v>
      </c>
      <c r="D164" s="28">
        <v>0.52105263157894743</v>
      </c>
      <c r="E164" s="52">
        <v>2.8947368421052633</v>
      </c>
      <c r="F164" s="28"/>
      <c r="G164" s="35"/>
    </row>
    <row r="165" spans="2:7" x14ac:dyDescent="0.25">
      <c r="B165" s="58">
        <v>0.9</v>
      </c>
      <c r="C165" s="52">
        <v>3.3684210526315788</v>
      </c>
      <c r="D165" s="28">
        <v>0.52105263157894743</v>
      </c>
      <c r="E165" s="52">
        <v>3.0526315789473686</v>
      </c>
      <c r="F165" s="28"/>
      <c r="G165" s="35"/>
    </row>
    <row r="166" spans="2:7" x14ac:dyDescent="0.25">
      <c r="B166" s="58">
        <v>0.9</v>
      </c>
      <c r="C166" s="52">
        <v>3.5263157894736841</v>
      </c>
      <c r="D166" s="28">
        <v>0.52105263157894743</v>
      </c>
      <c r="E166" s="52">
        <v>3.2105263157894739</v>
      </c>
      <c r="F166" s="28"/>
      <c r="G166" s="35"/>
    </row>
    <row r="167" spans="2:7" x14ac:dyDescent="0.25">
      <c r="B167" s="58">
        <v>0.9</v>
      </c>
      <c r="C167" s="52">
        <v>3.6842105263157894</v>
      </c>
      <c r="D167" s="28">
        <v>0.56315789473684208</v>
      </c>
      <c r="E167" s="52">
        <v>1</v>
      </c>
      <c r="F167" s="28"/>
      <c r="G167" s="35"/>
    </row>
    <row r="168" spans="2:7" x14ac:dyDescent="0.25">
      <c r="B168" s="58">
        <v>0.9</v>
      </c>
      <c r="C168" s="52">
        <v>3.8421052631578947</v>
      </c>
      <c r="D168" s="28">
        <v>0.56315789473684208</v>
      </c>
      <c r="E168" s="52">
        <v>1.1578947368421053</v>
      </c>
      <c r="F168" s="28"/>
      <c r="G168" s="35"/>
    </row>
    <row r="169" spans="2:7" x14ac:dyDescent="0.25">
      <c r="B169" s="58">
        <v>0.9</v>
      </c>
      <c r="C169" s="52">
        <v>4</v>
      </c>
      <c r="D169" s="28">
        <v>0.56315789473684208</v>
      </c>
      <c r="E169" s="52">
        <v>1.3157894736842106</v>
      </c>
      <c r="F169" s="28"/>
      <c r="G169" s="35"/>
    </row>
    <row r="170" spans="2:7" x14ac:dyDescent="0.25">
      <c r="B170" s="58"/>
      <c r="C170" s="52"/>
      <c r="D170" s="28">
        <v>0.56315789473684208</v>
      </c>
      <c r="E170" s="52">
        <v>1.4736842105263157</v>
      </c>
      <c r="F170" s="28"/>
      <c r="G170" s="35"/>
    </row>
    <row r="171" spans="2:7" x14ac:dyDescent="0.25">
      <c r="B171" s="58"/>
      <c r="C171" s="52"/>
      <c r="D171" s="28">
        <v>0.56315789473684208</v>
      </c>
      <c r="E171" s="52">
        <v>1.631578947368421</v>
      </c>
      <c r="F171" s="28"/>
      <c r="G171" s="35"/>
    </row>
    <row r="172" spans="2:7" x14ac:dyDescent="0.25">
      <c r="B172" s="58"/>
      <c r="C172" s="52"/>
      <c r="D172" s="28">
        <v>0.56315789473684208</v>
      </c>
      <c r="E172" s="52">
        <v>1.7894736842105263</v>
      </c>
      <c r="F172" s="28"/>
      <c r="G172" s="35"/>
    </row>
    <row r="173" spans="2:7" x14ac:dyDescent="0.25">
      <c r="B173" s="58"/>
      <c r="C173" s="52"/>
      <c r="D173" s="28">
        <v>0.56315789473684208</v>
      </c>
      <c r="E173" s="52">
        <v>1.9473684210526316</v>
      </c>
      <c r="F173" s="28"/>
      <c r="G173" s="35"/>
    </row>
    <row r="174" spans="2:7" x14ac:dyDescent="0.25">
      <c r="B174" s="58"/>
      <c r="C174" s="52"/>
      <c r="D174" s="28">
        <v>0.56315789473684208</v>
      </c>
      <c r="E174" s="52">
        <v>2.1052631578947367</v>
      </c>
      <c r="F174" s="28"/>
      <c r="G174" s="35"/>
    </row>
    <row r="175" spans="2:7" x14ac:dyDescent="0.25">
      <c r="B175" s="58"/>
      <c r="C175" s="52"/>
      <c r="D175" s="28">
        <v>0.56315789473684208</v>
      </c>
      <c r="E175" s="52">
        <v>2.263157894736842</v>
      </c>
      <c r="F175" s="28"/>
      <c r="G175" s="35"/>
    </row>
    <row r="176" spans="2:7" x14ac:dyDescent="0.25">
      <c r="B176" s="58"/>
      <c r="C176" s="52"/>
      <c r="D176" s="28">
        <v>0.56315789473684208</v>
      </c>
      <c r="E176" s="52">
        <v>2.4210526315789473</v>
      </c>
      <c r="F176" s="28"/>
      <c r="G176" s="35"/>
    </row>
    <row r="177" spans="2:7" x14ac:dyDescent="0.25">
      <c r="B177" s="58"/>
      <c r="C177" s="52"/>
      <c r="D177" s="28">
        <v>0.56315789473684208</v>
      </c>
      <c r="E177" s="52">
        <v>2.5789473684210527</v>
      </c>
      <c r="F177" s="28"/>
      <c r="G177" s="35"/>
    </row>
    <row r="178" spans="2:7" x14ac:dyDescent="0.25">
      <c r="B178" s="58"/>
      <c r="C178" s="52"/>
      <c r="D178" s="28">
        <v>0.56315789473684208</v>
      </c>
      <c r="E178" s="52">
        <v>2.736842105263158</v>
      </c>
      <c r="F178" s="28"/>
      <c r="G178" s="35"/>
    </row>
    <row r="179" spans="2:7" x14ac:dyDescent="0.25">
      <c r="B179" s="58"/>
      <c r="C179" s="52"/>
      <c r="D179" s="28">
        <v>0.56315789473684208</v>
      </c>
      <c r="E179" s="52">
        <v>2.8947368421052633</v>
      </c>
      <c r="F179" s="28"/>
      <c r="G179" s="35"/>
    </row>
    <row r="180" spans="2:7" x14ac:dyDescent="0.25">
      <c r="B180" s="58"/>
      <c r="C180" s="52"/>
      <c r="D180" s="28">
        <v>0.56315789473684208</v>
      </c>
      <c r="E180" s="52">
        <v>3.0526315789473686</v>
      </c>
      <c r="F180" s="28"/>
      <c r="G180" s="35"/>
    </row>
    <row r="181" spans="2:7" x14ac:dyDescent="0.25">
      <c r="B181" s="58"/>
      <c r="C181" s="52"/>
      <c r="D181" s="28">
        <v>0.56315789473684208</v>
      </c>
      <c r="E181" s="52">
        <v>3.2105263157894739</v>
      </c>
      <c r="F181" s="28"/>
      <c r="G181" s="35"/>
    </row>
    <row r="182" spans="2:7" x14ac:dyDescent="0.25">
      <c r="B182" s="58"/>
      <c r="C182" s="52"/>
      <c r="D182" s="28">
        <v>0.60526315789473684</v>
      </c>
      <c r="E182" s="52">
        <v>1</v>
      </c>
      <c r="F182" s="28"/>
      <c r="G182" s="35"/>
    </row>
    <row r="183" spans="2:7" x14ac:dyDescent="0.25">
      <c r="B183" s="58"/>
      <c r="C183" s="52"/>
      <c r="D183" s="28">
        <v>0.60526315789473684</v>
      </c>
      <c r="E183" s="52">
        <v>1.1578947368421053</v>
      </c>
      <c r="F183" s="28"/>
      <c r="G183" s="35"/>
    </row>
    <row r="184" spans="2:7" x14ac:dyDescent="0.25">
      <c r="B184" s="58"/>
      <c r="C184" s="52"/>
      <c r="D184" s="28">
        <v>0.60526315789473684</v>
      </c>
      <c r="E184" s="52">
        <v>1.3157894736842106</v>
      </c>
      <c r="F184" s="28"/>
      <c r="G184" s="35"/>
    </row>
    <row r="185" spans="2:7" x14ac:dyDescent="0.25">
      <c r="B185" s="58"/>
      <c r="C185" s="52"/>
      <c r="D185" s="28">
        <v>0.60526315789473684</v>
      </c>
      <c r="E185" s="52">
        <v>1.4736842105263157</v>
      </c>
      <c r="F185" s="28"/>
      <c r="G185" s="35"/>
    </row>
    <row r="186" spans="2:7" x14ac:dyDescent="0.25">
      <c r="B186" s="58"/>
      <c r="C186" s="52"/>
      <c r="D186" s="28">
        <v>0.60526315789473684</v>
      </c>
      <c r="E186" s="52">
        <v>1.631578947368421</v>
      </c>
      <c r="F186" s="28"/>
      <c r="G186" s="35"/>
    </row>
    <row r="187" spans="2:7" x14ac:dyDescent="0.25">
      <c r="B187" s="58"/>
      <c r="C187" s="52"/>
      <c r="D187" s="28">
        <v>0.60526315789473684</v>
      </c>
      <c r="E187" s="52">
        <v>1.7894736842105263</v>
      </c>
      <c r="F187" s="28"/>
      <c r="G187" s="35"/>
    </row>
    <row r="188" spans="2:7" x14ac:dyDescent="0.25">
      <c r="B188" s="58"/>
      <c r="C188" s="52"/>
      <c r="D188" s="28">
        <v>0.60526315789473684</v>
      </c>
      <c r="E188" s="52">
        <v>1.9473684210526316</v>
      </c>
      <c r="F188" s="28"/>
      <c r="G188" s="35"/>
    </row>
    <row r="189" spans="2:7" x14ac:dyDescent="0.25">
      <c r="B189" s="58"/>
      <c r="C189" s="52"/>
      <c r="D189" s="28">
        <v>0.60526315789473684</v>
      </c>
      <c r="E189" s="52">
        <v>2.1052631578947367</v>
      </c>
      <c r="F189" s="28"/>
      <c r="G189" s="35"/>
    </row>
    <row r="190" spans="2:7" x14ac:dyDescent="0.25">
      <c r="B190" s="58"/>
      <c r="C190" s="52"/>
      <c r="D190" s="28">
        <v>0.60526315789473684</v>
      </c>
      <c r="E190" s="52">
        <v>2.263157894736842</v>
      </c>
      <c r="F190" s="28"/>
      <c r="G190" s="35"/>
    </row>
    <row r="191" spans="2:7" x14ac:dyDescent="0.25">
      <c r="B191" s="58"/>
      <c r="C191" s="52"/>
      <c r="D191" s="28">
        <v>0.60526315789473684</v>
      </c>
      <c r="E191" s="52">
        <v>2.4210526315789473</v>
      </c>
      <c r="F191" s="28"/>
      <c r="G191" s="35"/>
    </row>
    <row r="192" spans="2:7" x14ac:dyDescent="0.25">
      <c r="B192" s="58"/>
      <c r="C192" s="52"/>
      <c r="D192" s="28">
        <v>0.60526315789473684</v>
      </c>
      <c r="E192" s="52">
        <v>2.5789473684210527</v>
      </c>
      <c r="F192" s="28"/>
      <c r="G192" s="35"/>
    </row>
    <row r="193" spans="2:7" x14ac:dyDescent="0.25">
      <c r="B193" s="58"/>
      <c r="C193" s="52"/>
      <c r="D193" s="28">
        <v>0.60526315789473684</v>
      </c>
      <c r="E193" s="52">
        <v>2.736842105263158</v>
      </c>
      <c r="F193" s="28"/>
      <c r="G193" s="35"/>
    </row>
    <row r="194" spans="2:7" x14ac:dyDescent="0.25">
      <c r="B194" s="58"/>
      <c r="C194" s="52"/>
      <c r="D194" s="28">
        <v>0.60526315789473684</v>
      </c>
      <c r="E194" s="52">
        <v>2.8947368421052633</v>
      </c>
      <c r="F194" s="28"/>
      <c r="G194" s="35"/>
    </row>
    <row r="195" spans="2:7" x14ac:dyDescent="0.25">
      <c r="B195" s="58"/>
      <c r="C195" s="52"/>
      <c r="D195" s="28">
        <v>0.60526315789473684</v>
      </c>
      <c r="E195" s="52">
        <v>3.0526315789473686</v>
      </c>
      <c r="F195" s="28"/>
      <c r="G195" s="35"/>
    </row>
    <row r="196" spans="2:7" x14ac:dyDescent="0.25">
      <c r="B196" s="58"/>
      <c r="C196" s="52"/>
      <c r="D196" s="28">
        <v>0.60526315789473684</v>
      </c>
      <c r="E196" s="52">
        <v>3.2105263157894739</v>
      </c>
      <c r="F196" s="28"/>
      <c r="G196" s="35"/>
    </row>
    <row r="197" spans="2:7" x14ac:dyDescent="0.25">
      <c r="B197" s="58"/>
      <c r="C197" s="52"/>
      <c r="D197" s="28">
        <v>0.64736842105263159</v>
      </c>
      <c r="E197" s="52">
        <v>1</v>
      </c>
      <c r="F197" s="28"/>
      <c r="G197" s="35"/>
    </row>
    <row r="198" spans="2:7" x14ac:dyDescent="0.25">
      <c r="B198" s="58"/>
      <c r="C198" s="52"/>
      <c r="D198" s="28">
        <v>0.64736842105263159</v>
      </c>
      <c r="E198" s="52">
        <v>1.1578947368421053</v>
      </c>
      <c r="F198" s="28"/>
      <c r="G198" s="35"/>
    </row>
    <row r="199" spans="2:7" x14ac:dyDescent="0.25">
      <c r="B199" s="58"/>
      <c r="C199" s="52"/>
      <c r="D199" s="28">
        <v>0.64736842105263159</v>
      </c>
      <c r="E199" s="52">
        <v>1.3157894736842106</v>
      </c>
      <c r="F199" s="28"/>
      <c r="G199" s="35"/>
    </row>
    <row r="200" spans="2:7" x14ac:dyDescent="0.25">
      <c r="B200" s="58"/>
      <c r="C200" s="52"/>
      <c r="D200" s="28">
        <v>0.64736842105263159</v>
      </c>
      <c r="E200" s="52">
        <v>1.4736842105263157</v>
      </c>
      <c r="F200" s="28"/>
      <c r="G200" s="35"/>
    </row>
    <row r="201" spans="2:7" x14ac:dyDescent="0.25">
      <c r="B201" s="58"/>
      <c r="C201" s="52"/>
      <c r="D201" s="28">
        <v>0.64736842105263159</v>
      </c>
      <c r="E201" s="52">
        <v>1.631578947368421</v>
      </c>
      <c r="F201" s="28"/>
      <c r="G201" s="35"/>
    </row>
    <row r="202" spans="2:7" x14ac:dyDescent="0.25">
      <c r="B202" s="58"/>
      <c r="C202" s="52"/>
      <c r="D202" s="28">
        <v>0.64736842105263159</v>
      </c>
      <c r="E202" s="52">
        <v>1.7894736842105263</v>
      </c>
      <c r="F202" s="28"/>
      <c r="G202" s="35"/>
    </row>
    <row r="203" spans="2:7" x14ac:dyDescent="0.25">
      <c r="B203" s="58"/>
      <c r="C203" s="52"/>
      <c r="D203" s="28">
        <v>0.64736842105263159</v>
      </c>
      <c r="E203" s="52">
        <v>1.9473684210526316</v>
      </c>
      <c r="F203" s="28"/>
      <c r="G203" s="35"/>
    </row>
    <row r="204" spans="2:7" x14ac:dyDescent="0.25">
      <c r="B204" s="58"/>
      <c r="C204" s="52"/>
      <c r="D204" s="28">
        <v>0.64736842105263159</v>
      </c>
      <c r="E204" s="52">
        <v>2.1052631578947367</v>
      </c>
      <c r="F204" s="28"/>
      <c r="G204" s="35"/>
    </row>
    <row r="205" spans="2:7" x14ac:dyDescent="0.25">
      <c r="B205" s="58"/>
      <c r="C205" s="52"/>
      <c r="D205" s="28">
        <v>0.64736842105263159</v>
      </c>
      <c r="E205" s="52">
        <v>2.263157894736842</v>
      </c>
      <c r="F205" s="28"/>
      <c r="G205" s="35"/>
    </row>
    <row r="206" spans="2:7" x14ac:dyDescent="0.25">
      <c r="B206" s="58"/>
      <c r="C206" s="52"/>
      <c r="D206" s="28">
        <v>0.64736842105263159</v>
      </c>
      <c r="E206" s="52">
        <v>2.4210526315789473</v>
      </c>
      <c r="F206" s="28"/>
      <c r="G206" s="35"/>
    </row>
    <row r="207" spans="2:7" x14ac:dyDescent="0.25">
      <c r="B207" s="58"/>
      <c r="C207" s="52"/>
      <c r="D207" s="28">
        <v>0.64736842105263159</v>
      </c>
      <c r="E207" s="52">
        <v>2.5789473684210527</v>
      </c>
      <c r="F207" s="28"/>
      <c r="G207" s="35"/>
    </row>
    <row r="208" spans="2:7" x14ac:dyDescent="0.25">
      <c r="B208" s="58"/>
      <c r="C208" s="52"/>
      <c r="D208" s="28">
        <v>0.64736842105263159</v>
      </c>
      <c r="E208" s="52">
        <v>2.736842105263158</v>
      </c>
      <c r="F208" s="28"/>
      <c r="G208" s="35"/>
    </row>
    <row r="209" spans="2:7" x14ac:dyDescent="0.25">
      <c r="B209" s="58"/>
      <c r="C209" s="52"/>
      <c r="D209" s="28">
        <v>0.64736842105263159</v>
      </c>
      <c r="E209" s="52">
        <v>2.8947368421052633</v>
      </c>
      <c r="F209" s="28"/>
      <c r="G209" s="35"/>
    </row>
    <row r="210" spans="2:7" x14ac:dyDescent="0.25">
      <c r="B210" s="58"/>
      <c r="C210" s="52"/>
      <c r="D210" s="28">
        <v>0.64736842105263159</v>
      </c>
      <c r="E210" s="52">
        <v>3.0526315789473686</v>
      </c>
      <c r="F210" s="28"/>
      <c r="G210" s="35"/>
    </row>
    <row r="211" spans="2:7" x14ac:dyDescent="0.25">
      <c r="B211" s="58"/>
      <c r="C211" s="52"/>
      <c r="D211" s="28">
        <v>0.64736842105263159</v>
      </c>
      <c r="E211" s="52">
        <v>3.2105263157894739</v>
      </c>
      <c r="F211" s="28"/>
      <c r="G211" s="35"/>
    </row>
    <row r="212" spans="2:7" x14ac:dyDescent="0.25">
      <c r="B212" s="58"/>
      <c r="C212" s="52"/>
      <c r="D212" s="28">
        <v>0.68947368421052635</v>
      </c>
      <c r="E212" s="52">
        <v>1</v>
      </c>
      <c r="F212" s="28"/>
      <c r="G212" s="35"/>
    </row>
    <row r="213" spans="2:7" x14ac:dyDescent="0.25">
      <c r="B213" s="58"/>
      <c r="C213" s="52"/>
      <c r="D213" s="28">
        <v>0.68947368421052635</v>
      </c>
      <c r="E213" s="52">
        <v>1.1578947368421053</v>
      </c>
      <c r="F213" s="28"/>
      <c r="G213" s="35"/>
    </row>
    <row r="214" spans="2:7" x14ac:dyDescent="0.25">
      <c r="B214" s="58"/>
      <c r="C214" s="52"/>
      <c r="D214" s="28">
        <v>0.68947368421052635</v>
      </c>
      <c r="E214" s="52">
        <v>1.3157894736842106</v>
      </c>
      <c r="F214" s="28"/>
      <c r="G214" s="35"/>
    </row>
    <row r="215" spans="2:7" x14ac:dyDescent="0.25">
      <c r="B215" s="58"/>
      <c r="C215" s="52"/>
      <c r="D215" s="28">
        <v>0.68947368421052635</v>
      </c>
      <c r="E215" s="52">
        <v>1.4736842105263157</v>
      </c>
      <c r="F215" s="28"/>
      <c r="G215" s="35"/>
    </row>
    <row r="216" spans="2:7" x14ac:dyDescent="0.25">
      <c r="B216" s="58"/>
      <c r="C216" s="52"/>
      <c r="D216" s="28">
        <v>0.68947368421052635</v>
      </c>
      <c r="E216" s="52">
        <v>1.631578947368421</v>
      </c>
      <c r="F216" s="28"/>
      <c r="G216" s="35"/>
    </row>
    <row r="217" spans="2:7" x14ac:dyDescent="0.25">
      <c r="B217" s="58"/>
      <c r="C217" s="52"/>
      <c r="D217" s="28">
        <v>0.68947368421052635</v>
      </c>
      <c r="E217" s="52">
        <v>1.7894736842105263</v>
      </c>
      <c r="F217" s="28"/>
      <c r="G217" s="35"/>
    </row>
    <row r="218" spans="2:7" x14ac:dyDescent="0.25">
      <c r="B218" s="58"/>
      <c r="C218" s="52"/>
      <c r="D218" s="28">
        <v>0.68947368421052635</v>
      </c>
      <c r="E218" s="52">
        <v>1.9473684210526316</v>
      </c>
      <c r="F218" s="28"/>
      <c r="G218" s="35"/>
    </row>
    <row r="219" spans="2:7" x14ac:dyDescent="0.25">
      <c r="B219" s="58"/>
      <c r="C219" s="52"/>
      <c r="D219" s="28">
        <v>0.68947368421052635</v>
      </c>
      <c r="E219" s="52">
        <v>2.1052631578947367</v>
      </c>
      <c r="F219" s="28"/>
      <c r="G219" s="35"/>
    </row>
    <row r="220" spans="2:7" x14ac:dyDescent="0.25">
      <c r="B220" s="58"/>
      <c r="C220" s="52"/>
      <c r="D220" s="28">
        <v>0.68947368421052635</v>
      </c>
      <c r="E220" s="52">
        <v>2.263157894736842</v>
      </c>
      <c r="F220" s="28"/>
      <c r="G220" s="35"/>
    </row>
    <row r="221" spans="2:7" x14ac:dyDescent="0.25">
      <c r="B221" s="58"/>
      <c r="C221" s="52"/>
      <c r="D221" s="28">
        <v>0.68947368421052635</v>
      </c>
      <c r="E221" s="52">
        <v>2.4210526315789473</v>
      </c>
      <c r="F221" s="28"/>
      <c r="G221" s="35"/>
    </row>
    <row r="222" spans="2:7" x14ac:dyDescent="0.25">
      <c r="B222" s="58"/>
      <c r="C222" s="52"/>
      <c r="D222" s="28">
        <v>0.68947368421052635</v>
      </c>
      <c r="E222" s="52">
        <v>2.5789473684210527</v>
      </c>
      <c r="F222" s="28"/>
      <c r="G222" s="35"/>
    </row>
    <row r="223" spans="2:7" x14ac:dyDescent="0.25">
      <c r="B223" s="58"/>
      <c r="C223" s="52"/>
      <c r="D223" s="28">
        <v>0.68947368421052635</v>
      </c>
      <c r="E223" s="52">
        <v>2.736842105263158</v>
      </c>
      <c r="F223" s="28"/>
      <c r="G223" s="35"/>
    </row>
    <row r="224" spans="2:7" x14ac:dyDescent="0.25">
      <c r="B224" s="58"/>
      <c r="C224" s="52"/>
      <c r="D224" s="28">
        <v>0.68947368421052635</v>
      </c>
      <c r="E224" s="52">
        <v>2.8947368421052633</v>
      </c>
      <c r="F224" s="28"/>
      <c r="G224" s="35"/>
    </row>
    <row r="225" spans="2:7" x14ac:dyDescent="0.25">
      <c r="B225" s="58"/>
      <c r="C225" s="52"/>
      <c r="D225" s="28">
        <v>0.68947368421052635</v>
      </c>
      <c r="E225" s="52">
        <v>3.0526315789473686</v>
      </c>
      <c r="F225" s="28"/>
      <c r="G225" s="35"/>
    </row>
    <row r="226" spans="2:7" x14ac:dyDescent="0.25">
      <c r="B226" s="58"/>
      <c r="C226" s="52"/>
      <c r="D226" s="28">
        <v>0.68947368421052635</v>
      </c>
      <c r="E226" s="52">
        <v>3.2105263157894739</v>
      </c>
      <c r="F226" s="28"/>
      <c r="G226" s="35"/>
    </row>
    <row r="227" spans="2:7" x14ac:dyDescent="0.25">
      <c r="B227" s="58"/>
      <c r="C227" s="52"/>
      <c r="D227" s="28">
        <v>0.73157894736842111</v>
      </c>
      <c r="E227" s="52">
        <v>1</v>
      </c>
      <c r="F227" s="28"/>
      <c r="G227" s="35"/>
    </row>
    <row r="228" spans="2:7" x14ac:dyDescent="0.25">
      <c r="B228" s="58"/>
      <c r="C228" s="52"/>
      <c r="D228" s="28">
        <v>0.73157894736842111</v>
      </c>
      <c r="E228" s="52">
        <v>1.1578947368421053</v>
      </c>
      <c r="F228" s="28"/>
      <c r="G228" s="35"/>
    </row>
    <row r="229" spans="2:7" x14ac:dyDescent="0.25">
      <c r="B229" s="58"/>
      <c r="C229" s="52"/>
      <c r="D229" s="28">
        <v>0.73157894736842111</v>
      </c>
      <c r="E229" s="52">
        <v>1.3157894736842106</v>
      </c>
      <c r="F229" s="28"/>
      <c r="G229" s="35"/>
    </row>
    <row r="230" spans="2:7" x14ac:dyDescent="0.25">
      <c r="B230" s="58"/>
      <c r="C230" s="52"/>
      <c r="D230" s="28">
        <v>0.73157894736842111</v>
      </c>
      <c r="E230" s="52">
        <v>1.4736842105263157</v>
      </c>
      <c r="F230" s="28"/>
      <c r="G230" s="35"/>
    </row>
    <row r="231" spans="2:7" x14ac:dyDescent="0.25">
      <c r="B231" s="58"/>
      <c r="C231" s="52"/>
      <c r="D231" s="28">
        <v>0.73157894736842111</v>
      </c>
      <c r="E231" s="52">
        <v>1.631578947368421</v>
      </c>
      <c r="F231" s="28"/>
      <c r="G231" s="35"/>
    </row>
    <row r="232" spans="2:7" x14ac:dyDescent="0.25">
      <c r="B232" s="58"/>
      <c r="C232" s="52"/>
      <c r="D232" s="28">
        <v>0.73157894736842111</v>
      </c>
      <c r="E232" s="52">
        <v>1.7894736842105263</v>
      </c>
      <c r="F232" s="28"/>
      <c r="G232" s="35"/>
    </row>
    <row r="233" spans="2:7" x14ac:dyDescent="0.25">
      <c r="B233" s="58"/>
      <c r="C233" s="52"/>
      <c r="D233" s="28">
        <v>0.73157894736842111</v>
      </c>
      <c r="E233" s="52">
        <v>1.9473684210526316</v>
      </c>
      <c r="F233" s="28"/>
      <c r="G233" s="35"/>
    </row>
    <row r="234" spans="2:7" x14ac:dyDescent="0.25">
      <c r="B234" s="58"/>
      <c r="C234" s="52"/>
      <c r="D234" s="28">
        <v>0.73157894736842111</v>
      </c>
      <c r="E234" s="52">
        <v>2.1052631578947367</v>
      </c>
      <c r="F234" s="28"/>
      <c r="G234" s="35"/>
    </row>
    <row r="235" spans="2:7" x14ac:dyDescent="0.25">
      <c r="B235" s="58"/>
      <c r="C235" s="52"/>
      <c r="D235" s="28">
        <v>0.73157894736842111</v>
      </c>
      <c r="E235" s="52">
        <v>2.263157894736842</v>
      </c>
      <c r="F235" s="28"/>
      <c r="G235" s="35"/>
    </row>
    <row r="236" spans="2:7" x14ac:dyDescent="0.25">
      <c r="B236" s="58"/>
      <c r="C236" s="52"/>
      <c r="D236" s="28">
        <v>0.73157894736842111</v>
      </c>
      <c r="E236" s="52">
        <v>2.4210526315789473</v>
      </c>
      <c r="F236" s="28"/>
      <c r="G236" s="35"/>
    </row>
    <row r="237" spans="2:7" x14ac:dyDescent="0.25">
      <c r="B237" s="58"/>
      <c r="C237" s="52"/>
      <c r="D237" s="28">
        <v>0.73157894736842111</v>
      </c>
      <c r="E237" s="52">
        <v>2.5789473684210527</v>
      </c>
      <c r="F237" s="28"/>
      <c r="G237" s="35"/>
    </row>
    <row r="238" spans="2:7" x14ac:dyDescent="0.25">
      <c r="B238" s="58"/>
      <c r="C238" s="52"/>
      <c r="D238" s="28">
        <v>0.73157894736842111</v>
      </c>
      <c r="E238" s="52">
        <v>2.736842105263158</v>
      </c>
      <c r="F238" s="28"/>
      <c r="G238" s="35"/>
    </row>
    <row r="239" spans="2:7" x14ac:dyDescent="0.25">
      <c r="B239" s="58"/>
      <c r="C239" s="52"/>
      <c r="D239" s="28">
        <v>0.73157894736842111</v>
      </c>
      <c r="E239" s="52">
        <v>2.8947368421052633</v>
      </c>
      <c r="F239" s="28"/>
      <c r="G239" s="35"/>
    </row>
    <row r="240" spans="2:7" x14ac:dyDescent="0.25">
      <c r="B240" s="58"/>
      <c r="C240" s="52"/>
      <c r="D240" s="28">
        <v>0.73157894736842111</v>
      </c>
      <c r="E240" s="52">
        <v>3.0526315789473686</v>
      </c>
      <c r="F240" s="28"/>
      <c r="G240" s="35"/>
    </row>
    <row r="241" spans="2:7" x14ac:dyDescent="0.25">
      <c r="B241" s="58"/>
      <c r="C241" s="52"/>
      <c r="D241" s="28">
        <v>0.73157894736842111</v>
      </c>
      <c r="E241" s="52">
        <v>3.2105263157894739</v>
      </c>
      <c r="F241" s="28"/>
      <c r="G241" s="35"/>
    </row>
    <row r="242" spans="2:7" x14ac:dyDescent="0.25">
      <c r="B242" s="58"/>
      <c r="C242" s="52"/>
      <c r="D242" s="28">
        <v>0.77368421052631586</v>
      </c>
      <c r="E242" s="52">
        <v>1</v>
      </c>
      <c r="F242" s="28"/>
      <c r="G242" s="35"/>
    </row>
    <row r="243" spans="2:7" x14ac:dyDescent="0.25">
      <c r="B243" s="58"/>
      <c r="C243" s="52"/>
      <c r="D243" s="28">
        <v>0.77368421052631586</v>
      </c>
      <c r="E243" s="52">
        <v>1.1578947368421053</v>
      </c>
      <c r="F243" s="28"/>
      <c r="G243" s="35"/>
    </row>
    <row r="244" spans="2:7" x14ac:dyDescent="0.25">
      <c r="B244" s="58"/>
      <c r="C244" s="52"/>
      <c r="D244" s="28">
        <v>0.77368421052631586</v>
      </c>
      <c r="E244" s="52">
        <v>1.3157894736842106</v>
      </c>
      <c r="F244" s="28"/>
      <c r="G244" s="35"/>
    </row>
    <row r="245" spans="2:7" x14ac:dyDescent="0.25">
      <c r="B245" s="58"/>
      <c r="C245" s="52"/>
      <c r="D245" s="28">
        <v>0.77368421052631586</v>
      </c>
      <c r="E245" s="52">
        <v>1.4736842105263157</v>
      </c>
      <c r="F245" s="28"/>
      <c r="G245" s="35"/>
    </row>
    <row r="246" spans="2:7" x14ac:dyDescent="0.25">
      <c r="B246" s="58"/>
      <c r="C246" s="52"/>
      <c r="D246" s="28">
        <v>0.77368421052631586</v>
      </c>
      <c r="E246" s="52">
        <v>1.631578947368421</v>
      </c>
      <c r="F246" s="28"/>
      <c r="G246" s="35"/>
    </row>
    <row r="247" spans="2:7" x14ac:dyDescent="0.25">
      <c r="B247" s="58"/>
      <c r="C247" s="52"/>
      <c r="D247" s="28">
        <v>0.77368421052631586</v>
      </c>
      <c r="E247" s="52">
        <v>1.7894736842105263</v>
      </c>
      <c r="F247" s="28"/>
      <c r="G247" s="35"/>
    </row>
    <row r="248" spans="2:7" x14ac:dyDescent="0.25">
      <c r="B248" s="58"/>
      <c r="C248" s="52"/>
      <c r="D248" s="28">
        <v>0.77368421052631586</v>
      </c>
      <c r="E248" s="52">
        <v>1.9473684210526316</v>
      </c>
      <c r="F248" s="28"/>
      <c r="G248" s="35"/>
    </row>
    <row r="249" spans="2:7" x14ac:dyDescent="0.25">
      <c r="B249" s="58"/>
      <c r="C249" s="52"/>
      <c r="D249" s="28">
        <v>0.77368421052631586</v>
      </c>
      <c r="E249" s="52">
        <v>2.1052631578947367</v>
      </c>
      <c r="F249" s="28"/>
      <c r="G249" s="35"/>
    </row>
    <row r="250" spans="2:7" x14ac:dyDescent="0.25">
      <c r="B250" s="58"/>
      <c r="C250" s="52"/>
      <c r="D250" s="28">
        <v>0.77368421052631586</v>
      </c>
      <c r="E250" s="52">
        <v>2.263157894736842</v>
      </c>
      <c r="F250" s="28"/>
      <c r="G250" s="35"/>
    </row>
    <row r="251" spans="2:7" x14ac:dyDescent="0.25">
      <c r="B251" s="58"/>
      <c r="C251" s="52"/>
      <c r="D251" s="28">
        <v>0.77368421052631586</v>
      </c>
      <c r="E251" s="52">
        <v>2.4210526315789473</v>
      </c>
      <c r="F251" s="28"/>
      <c r="G251" s="35"/>
    </row>
    <row r="252" spans="2:7" x14ac:dyDescent="0.25">
      <c r="B252" s="58"/>
      <c r="C252" s="52"/>
      <c r="D252" s="28">
        <v>0.77368421052631586</v>
      </c>
      <c r="E252" s="52">
        <v>2.5789473684210527</v>
      </c>
      <c r="F252" s="28"/>
      <c r="G252" s="35"/>
    </row>
    <row r="253" spans="2:7" x14ac:dyDescent="0.25">
      <c r="B253" s="58"/>
      <c r="C253" s="52"/>
      <c r="D253" s="28">
        <v>0.77368421052631586</v>
      </c>
      <c r="E253" s="52">
        <v>2.736842105263158</v>
      </c>
      <c r="F253" s="28"/>
      <c r="G253" s="35"/>
    </row>
    <row r="254" spans="2:7" x14ac:dyDescent="0.25">
      <c r="B254" s="58"/>
      <c r="C254" s="52"/>
      <c r="D254" s="28">
        <v>0.77368421052631586</v>
      </c>
      <c r="E254" s="52">
        <v>2.8947368421052633</v>
      </c>
      <c r="F254" s="28"/>
      <c r="G254" s="35"/>
    </row>
    <row r="255" spans="2:7" x14ac:dyDescent="0.25">
      <c r="B255" s="58"/>
      <c r="C255" s="52"/>
      <c r="D255" s="28">
        <v>0.77368421052631586</v>
      </c>
      <c r="E255" s="52">
        <v>3.0526315789473686</v>
      </c>
      <c r="F255" s="28"/>
      <c r="G255" s="35"/>
    </row>
    <row r="256" spans="2:7" x14ac:dyDescent="0.25">
      <c r="B256" s="58"/>
      <c r="C256" s="52"/>
      <c r="D256" s="28">
        <v>0.77368421052631586</v>
      </c>
      <c r="E256" s="52">
        <v>3.2105263157894739</v>
      </c>
      <c r="F256" s="28"/>
      <c r="G256" s="35"/>
    </row>
    <row r="257" spans="2:7" x14ac:dyDescent="0.25">
      <c r="B257" s="58"/>
      <c r="C257" s="52"/>
      <c r="D257" s="28">
        <v>0.81578947368421051</v>
      </c>
      <c r="E257" s="52">
        <v>1</v>
      </c>
      <c r="F257" s="28"/>
      <c r="G257" s="35"/>
    </row>
    <row r="258" spans="2:7" x14ac:dyDescent="0.25">
      <c r="B258" s="58"/>
      <c r="C258" s="52"/>
      <c r="D258" s="28">
        <v>0.81578947368421051</v>
      </c>
      <c r="E258" s="52">
        <v>1.1578947368421053</v>
      </c>
      <c r="F258" s="28"/>
      <c r="G258" s="35"/>
    </row>
    <row r="259" spans="2:7" x14ac:dyDescent="0.25">
      <c r="B259" s="58"/>
      <c r="C259" s="52"/>
      <c r="D259" s="28">
        <v>0.81578947368421051</v>
      </c>
      <c r="E259" s="52">
        <v>1.3157894736842106</v>
      </c>
      <c r="F259" s="28"/>
      <c r="G259" s="35"/>
    </row>
    <row r="260" spans="2:7" x14ac:dyDescent="0.25">
      <c r="B260" s="58"/>
      <c r="C260" s="52"/>
      <c r="D260" s="28">
        <v>0.81578947368421051</v>
      </c>
      <c r="E260" s="52">
        <v>1.4736842105263157</v>
      </c>
      <c r="F260" s="28"/>
      <c r="G260" s="35"/>
    </row>
    <row r="261" spans="2:7" x14ac:dyDescent="0.25">
      <c r="B261" s="58"/>
      <c r="C261" s="52"/>
      <c r="D261" s="28">
        <v>0.81578947368421051</v>
      </c>
      <c r="E261" s="52">
        <v>1.631578947368421</v>
      </c>
      <c r="F261" s="28"/>
      <c r="G261" s="35"/>
    </row>
    <row r="262" spans="2:7" x14ac:dyDescent="0.25">
      <c r="B262" s="58"/>
      <c r="C262" s="52"/>
      <c r="D262" s="28">
        <v>0.81578947368421051</v>
      </c>
      <c r="E262" s="52">
        <v>1.7894736842105263</v>
      </c>
      <c r="F262" s="28"/>
      <c r="G262" s="35"/>
    </row>
    <row r="263" spans="2:7" x14ac:dyDescent="0.25">
      <c r="B263" s="58"/>
      <c r="C263" s="52"/>
      <c r="D263" s="28">
        <v>0.81578947368421051</v>
      </c>
      <c r="E263" s="52">
        <v>1.9473684210526316</v>
      </c>
      <c r="F263" s="28"/>
      <c r="G263" s="35"/>
    </row>
    <row r="264" spans="2:7" x14ac:dyDescent="0.25">
      <c r="B264" s="58"/>
      <c r="C264" s="52"/>
      <c r="D264" s="28">
        <v>0.81578947368421051</v>
      </c>
      <c r="E264" s="52">
        <v>2.1052631578947367</v>
      </c>
      <c r="F264" s="28"/>
      <c r="G264" s="35"/>
    </row>
    <row r="265" spans="2:7" x14ac:dyDescent="0.25">
      <c r="B265" s="58"/>
      <c r="C265" s="52"/>
      <c r="D265" s="28">
        <v>0.81578947368421051</v>
      </c>
      <c r="E265" s="52">
        <v>2.263157894736842</v>
      </c>
      <c r="F265" s="28"/>
      <c r="G265" s="35"/>
    </row>
    <row r="266" spans="2:7" x14ac:dyDescent="0.25">
      <c r="B266" s="58"/>
      <c r="C266" s="52"/>
      <c r="D266" s="28">
        <v>0.81578947368421051</v>
      </c>
      <c r="E266" s="52">
        <v>2.4210526315789473</v>
      </c>
      <c r="F266" s="28"/>
      <c r="G266" s="35"/>
    </row>
    <row r="267" spans="2:7" x14ac:dyDescent="0.25">
      <c r="B267" s="58"/>
      <c r="C267" s="52"/>
      <c r="D267" s="28">
        <v>0.81578947368421051</v>
      </c>
      <c r="E267" s="52">
        <v>2.5789473684210527</v>
      </c>
      <c r="F267" s="28"/>
      <c r="G267" s="35"/>
    </row>
    <row r="268" spans="2:7" x14ac:dyDescent="0.25">
      <c r="B268" s="58"/>
      <c r="C268" s="52"/>
      <c r="D268" s="28">
        <v>0.81578947368421051</v>
      </c>
      <c r="E268" s="52">
        <v>2.736842105263158</v>
      </c>
      <c r="F268" s="28"/>
      <c r="G268" s="35"/>
    </row>
    <row r="269" spans="2:7" x14ac:dyDescent="0.25">
      <c r="B269" s="58"/>
      <c r="C269" s="52"/>
      <c r="D269" s="28">
        <v>0.81578947368421051</v>
      </c>
      <c r="E269" s="52">
        <v>2.8947368421052633</v>
      </c>
      <c r="F269" s="28"/>
      <c r="G269" s="35"/>
    </row>
    <row r="270" spans="2:7" x14ac:dyDescent="0.25">
      <c r="B270" s="58"/>
      <c r="C270" s="52"/>
      <c r="D270" s="28">
        <v>0.81578947368421051</v>
      </c>
      <c r="E270" s="52">
        <v>3.0526315789473686</v>
      </c>
      <c r="F270" s="28"/>
      <c r="G270" s="35"/>
    </row>
    <row r="271" spans="2:7" x14ac:dyDescent="0.25">
      <c r="B271" s="58"/>
      <c r="C271" s="52"/>
      <c r="D271" s="28">
        <v>0.81578947368421051</v>
      </c>
      <c r="E271" s="52">
        <v>3.2105263157894739</v>
      </c>
      <c r="F271" s="28"/>
      <c r="G271" s="35"/>
    </row>
    <row r="272" spans="2:7" x14ac:dyDescent="0.25">
      <c r="B272" s="58"/>
      <c r="C272" s="52"/>
      <c r="D272" s="28">
        <v>0.85789473684210527</v>
      </c>
      <c r="E272" s="52">
        <v>1</v>
      </c>
      <c r="F272" s="28"/>
      <c r="G272" s="35"/>
    </row>
    <row r="273" spans="2:7" x14ac:dyDescent="0.25">
      <c r="B273" s="58"/>
      <c r="C273" s="52"/>
      <c r="D273" s="28">
        <v>0.85789473684210527</v>
      </c>
      <c r="E273" s="52">
        <v>1.1578947368421053</v>
      </c>
      <c r="F273" s="28"/>
      <c r="G273" s="35"/>
    </row>
    <row r="274" spans="2:7" x14ac:dyDescent="0.25">
      <c r="B274" s="58"/>
      <c r="C274" s="52"/>
      <c r="D274" s="28">
        <v>0.85789473684210527</v>
      </c>
      <c r="E274" s="52">
        <v>1.3157894736842106</v>
      </c>
      <c r="F274" s="28"/>
      <c r="G274" s="35"/>
    </row>
    <row r="275" spans="2:7" x14ac:dyDescent="0.25">
      <c r="B275" s="58"/>
      <c r="C275" s="52"/>
      <c r="D275" s="28">
        <v>0.85789473684210527</v>
      </c>
      <c r="E275" s="52">
        <v>1.4736842105263157</v>
      </c>
      <c r="F275" s="28"/>
      <c r="G275" s="35"/>
    </row>
    <row r="276" spans="2:7" x14ac:dyDescent="0.25">
      <c r="B276" s="58"/>
      <c r="C276" s="52"/>
      <c r="D276" s="28">
        <v>0.85789473684210527</v>
      </c>
      <c r="E276" s="52">
        <v>1.631578947368421</v>
      </c>
      <c r="F276" s="28"/>
      <c r="G276" s="35"/>
    </row>
    <row r="277" spans="2:7" x14ac:dyDescent="0.25">
      <c r="B277" s="58"/>
      <c r="C277" s="52"/>
      <c r="D277" s="28">
        <v>0.85789473684210527</v>
      </c>
      <c r="E277" s="52">
        <v>1.7894736842105263</v>
      </c>
      <c r="F277" s="28"/>
      <c r="G277" s="35"/>
    </row>
    <row r="278" spans="2:7" x14ac:dyDescent="0.25">
      <c r="B278" s="58"/>
      <c r="C278" s="52"/>
      <c r="D278" s="28">
        <v>0.85789473684210527</v>
      </c>
      <c r="E278" s="52">
        <v>1.9473684210526316</v>
      </c>
      <c r="F278" s="28"/>
      <c r="G278" s="35"/>
    </row>
    <row r="279" spans="2:7" x14ac:dyDescent="0.25">
      <c r="B279" s="58"/>
      <c r="C279" s="52"/>
      <c r="D279" s="28">
        <v>0.85789473684210527</v>
      </c>
      <c r="E279" s="52">
        <v>2.1052631578947367</v>
      </c>
      <c r="F279" s="28"/>
      <c r="G279" s="35"/>
    </row>
    <row r="280" spans="2:7" x14ac:dyDescent="0.25">
      <c r="B280" s="58"/>
      <c r="C280" s="52"/>
      <c r="D280" s="28">
        <v>0.85789473684210527</v>
      </c>
      <c r="E280" s="52">
        <v>2.263157894736842</v>
      </c>
      <c r="F280" s="28"/>
      <c r="G280" s="35"/>
    </row>
    <row r="281" spans="2:7" x14ac:dyDescent="0.25">
      <c r="B281" s="58"/>
      <c r="C281" s="52"/>
      <c r="D281" s="28">
        <v>0.85789473684210527</v>
      </c>
      <c r="E281" s="52">
        <v>2.4210526315789473</v>
      </c>
      <c r="F281" s="28"/>
      <c r="G281" s="35"/>
    </row>
    <row r="282" spans="2:7" x14ac:dyDescent="0.25">
      <c r="B282" s="58"/>
      <c r="C282" s="52"/>
      <c r="D282" s="28">
        <v>0.85789473684210527</v>
      </c>
      <c r="E282" s="52">
        <v>2.5789473684210527</v>
      </c>
      <c r="F282" s="28"/>
      <c r="G282" s="35"/>
    </row>
    <row r="283" spans="2:7" x14ac:dyDescent="0.25">
      <c r="B283" s="58"/>
      <c r="C283" s="52"/>
      <c r="D283" s="28">
        <v>0.85789473684210527</v>
      </c>
      <c r="E283" s="52">
        <v>2.736842105263158</v>
      </c>
      <c r="F283" s="28"/>
      <c r="G283" s="35"/>
    </row>
    <row r="284" spans="2:7" x14ac:dyDescent="0.25">
      <c r="B284" s="58"/>
      <c r="C284" s="52"/>
      <c r="D284" s="28">
        <v>0.85789473684210527</v>
      </c>
      <c r="E284" s="52">
        <v>2.8947368421052633</v>
      </c>
      <c r="F284" s="28"/>
      <c r="G284" s="35"/>
    </row>
    <row r="285" spans="2:7" x14ac:dyDescent="0.25">
      <c r="B285" s="58"/>
      <c r="C285" s="52"/>
      <c r="D285" s="28">
        <v>0.85789473684210527</v>
      </c>
      <c r="E285" s="52">
        <v>3.0526315789473686</v>
      </c>
      <c r="F285" s="28"/>
      <c r="G285" s="35"/>
    </row>
    <row r="286" spans="2:7" x14ac:dyDescent="0.25">
      <c r="B286" s="58"/>
      <c r="C286" s="52"/>
      <c r="D286" s="28">
        <v>0.85789473684210527</v>
      </c>
      <c r="E286" s="52">
        <v>3.2105263157894739</v>
      </c>
      <c r="F286" s="28"/>
      <c r="G286" s="35"/>
    </row>
    <row r="287" spans="2:7" x14ac:dyDescent="0.25">
      <c r="B287" s="58"/>
      <c r="C287" s="52"/>
      <c r="D287" s="28">
        <v>0.9</v>
      </c>
      <c r="E287" s="52">
        <v>1</v>
      </c>
      <c r="F287" s="28"/>
      <c r="G287" s="35"/>
    </row>
    <row r="288" spans="2:7" x14ac:dyDescent="0.25">
      <c r="B288" s="58"/>
      <c r="C288" s="52"/>
      <c r="D288" s="28">
        <v>0.9</v>
      </c>
      <c r="E288" s="52">
        <v>1.1578947368421053</v>
      </c>
      <c r="F288" s="28"/>
      <c r="G288" s="35"/>
    </row>
    <row r="289" spans="2:7" x14ac:dyDescent="0.25">
      <c r="B289" s="58"/>
      <c r="C289" s="52"/>
      <c r="D289" s="28">
        <v>0.9</v>
      </c>
      <c r="E289" s="52">
        <v>1.3157894736842106</v>
      </c>
      <c r="F289" s="28"/>
      <c r="G289" s="35"/>
    </row>
    <row r="290" spans="2:7" x14ac:dyDescent="0.25">
      <c r="B290" s="58"/>
      <c r="C290" s="52"/>
      <c r="D290" s="28">
        <v>0.9</v>
      </c>
      <c r="E290" s="52">
        <v>1.4736842105263157</v>
      </c>
      <c r="F290" s="28"/>
      <c r="G290" s="35"/>
    </row>
    <row r="291" spans="2:7" x14ac:dyDescent="0.25">
      <c r="B291" s="58"/>
      <c r="C291" s="52"/>
      <c r="D291" s="28">
        <v>0.9</v>
      </c>
      <c r="E291" s="52">
        <v>1.631578947368421</v>
      </c>
      <c r="F291" s="28"/>
      <c r="G291" s="35"/>
    </row>
    <row r="292" spans="2:7" x14ac:dyDescent="0.25">
      <c r="B292" s="58"/>
      <c r="C292" s="52"/>
      <c r="D292" s="28">
        <v>0.9</v>
      </c>
      <c r="E292" s="52">
        <v>1.7894736842105263</v>
      </c>
      <c r="F292" s="28"/>
      <c r="G292" s="35"/>
    </row>
    <row r="293" spans="2:7" x14ac:dyDescent="0.25">
      <c r="B293" s="58"/>
      <c r="C293" s="52"/>
      <c r="D293" s="28">
        <v>0.9</v>
      </c>
      <c r="E293" s="52">
        <v>1.9473684210526316</v>
      </c>
      <c r="F293" s="28"/>
      <c r="G293" s="35"/>
    </row>
    <row r="294" spans="2:7" x14ac:dyDescent="0.25">
      <c r="B294" s="58"/>
      <c r="C294" s="52"/>
      <c r="D294" s="28">
        <v>0.9</v>
      </c>
      <c r="E294" s="52">
        <v>2.1052631578947367</v>
      </c>
      <c r="F294" s="28"/>
      <c r="G294" s="35"/>
    </row>
    <row r="295" spans="2:7" x14ac:dyDescent="0.25">
      <c r="B295" s="58"/>
      <c r="C295" s="52"/>
      <c r="D295" s="28">
        <v>0.9</v>
      </c>
      <c r="E295" s="52">
        <v>2.263157894736842</v>
      </c>
      <c r="F295" s="28"/>
      <c r="G295" s="35"/>
    </row>
    <row r="296" spans="2:7" x14ac:dyDescent="0.25">
      <c r="B296" s="58"/>
      <c r="C296" s="52"/>
      <c r="D296" s="28">
        <v>0.9</v>
      </c>
      <c r="E296" s="52">
        <v>2.4210526315789473</v>
      </c>
      <c r="F296" s="28"/>
      <c r="G296" s="35"/>
    </row>
    <row r="297" spans="2:7" x14ac:dyDescent="0.25">
      <c r="B297" s="58"/>
      <c r="C297" s="52"/>
      <c r="D297" s="28">
        <v>0.9</v>
      </c>
      <c r="E297" s="52">
        <v>2.5789473684210527</v>
      </c>
      <c r="F297" s="28"/>
      <c r="G297" s="35"/>
    </row>
    <row r="298" spans="2:7" x14ac:dyDescent="0.25">
      <c r="B298" s="58"/>
      <c r="C298" s="52"/>
      <c r="D298" s="28">
        <v>0.9</v>
      </c>
      <c r="E298" s="52">
        <v>2.736842105263158</v>
      </c>
      <c r="F298" s="28"/>
      <c r="G298" s="35"/>
    </row>
    <row r="299" spans="2:7" x14ac:dyDescent="0.25">
      <c r="B299" s="58"/>
      <c r="C299" s="52"/>
      <c r="D299" s="28">
        <v>0.9</v>
      </c>
      <c r="E299" s="52">
        <v>2.8947368421052633</v>
      </c>
      <c r="F299" s="28"/>
      <c r="G299" s="35"/>
    </row>
    <row r="300" spans="2:7" x14ac:dyDescent="0.25">
      <c r="B300" s="58"/>
      <c r="C300" s="52"/>
      <c r="D300" s="28">
        <v>0.9</v>
      </c>
      <c r="E300" s="52">
        <v>3.0526315789473686</v>
      </c>
      <c r="F300" s="28"/>
      <c r="G300" s="35"/>
    </row>
    <row r="301" spans="2:7" ht="15.75" thickBot="1" x14ac:dyDescent="0.3">
      <c r="B301" s="59"/>
      <c r="C301" s="53"/>
      <c r="D301" s="25">
        <v>0.9</v>
      </c>
      <c r="E301" s="53">
        <v>3.2105263157894739</v>
      </c>
      <c r="F301" s="25"/>
      <c r="G301" s="36"/>
    </row>
  </sheetData>
  <mergeCells count="4">
    <mergeCell ref="B38:G38"/>
    <mergeCell ref="B39:C39"/>
    <mergeCell ref="D39:E39"/>
    <mergeCell ref="F39:G39"/>
  </mergeCells>
  <pageMargins left="0.7" right="0.7" top="0.75" bottom="0.75" header="0.3" footer="0.3"/>
  <pageSetup orientation="portrait" horizontalDpi="4294967293"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N50" sqref="N50"/>
    </sheetView>
  </sheetViews>
  <sheetFormatPr defaultRowHeight="1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1"/>
  <sheetViews>
    <sheetView showGridLines="0" topLeftCell="A10" workbookViewId="0">
      <selection activeCell="A7" sqref="A7"/>
    </sheetView>
  </sheetViews>
  <sheetFormatPr defaultRowHeight="15" x14ac:dyDescent="0.25"/>
  <cols>
    <col min="1" max="1" width="0.28515625" customWidth="1"/>
    <col min="2" max="2" width="3.42578125" customWidth="1"/>
    <col min="3" max="3" width="10.42578125" bestFit="1" customWidth="1"/>
    <col min="5" max="5" width="4.85546875" customWidth="1"/>
    <col min="6" max="6" width="8.140625" customWidth="1"/>
    <col min="7" max="7" width="10.42578125" bestFit="1" customWidth="1"/>
    <col min="8" max="8" width="8.140625" customWidth="1"/>
    <col min="9" max="9" width="10.85546875" bestFit="1" customWidth="1"/>
    <col min="10" max="10" width="11.28515625" bestFit="1" customWidth="1"/>
  </cols>
  <sheetData>
    <row r="1" spans="2:2" s="20" customFormat="1" ht="18" x14ac:dyDescent="0.25">
      <c r="B1" s="21" t="s">
        <v>128</v>
      </c>
    </row>
    <row r="2" spans="2:2" s="18" customFormat="1" ht="10.5" x14ac:dyDescent="0.15">
      <c r="B2" s="19" t="s">
        <v>96</v>
      </c>
    </row>
    <row r="3" spans="2:2" s="18" customFormat="1" ht="10.5" x14ac:dyDescent="0.15">
      <c r="B3" s="19" t="s">
        <v>159</v>
      </c>
    </row>
    <row r="4" spans="2:2" s="18" customFormat="1" ht="10.5" x14ac:dyDescent="0.15">
      <c r="B4" s="19" t="s">
        <v>109</v>
      </c>
    </row>
    <row r="5" spans="2:2" s="16" customFormat="1" ht="10.5" x14ac:dyDescent="0.15">
      <c r="B5" s="17" t="s">
        <v>160</v>
      </c>
    </row>
    <row r="28" spans="2:10" ht="15.75" thickBot="1" x14ac:dyDescent="0.3"/>
    <row r="29" spans="2:10" ht="15.75" thickBot="1" x14ac:dyDescent="0.3">
      <c r="B29" s="67" t="s">
        <v>129</v>
      </c>
      <c r="C29" s="68"/>
      <c r="D29" s="68"/>
      <c r="E29" s="68"/>
      <c r="F29" s="68"/>
      <c r="G29" s="68"/>
      <c r="H29" s="68"/>
      <c r="I29" s="68"/>
      <c r="J29" s="69"/>
    </row>
    <row r="30" spans="2:10" x14ac:dyDescent="0.25">
      <c r="B30" s="33"/>
      <c r="C30" s="70" t="s">
        <v>125</v>
      </c>
      <c r="D30" s="72"/>
      <c r="E30" s="73" t="s">
        <v>14</v>
      </c>
      <c r="F30" s="72"/>
      <c r="G30" s="73" t="s">
        <v>67</v>
      </c>
      <c r="H30" s="72"/>
      <c r="I30" s="73" t="s">
        <v>68</v>
      </c>
      <c r="J30" s="74"/>
    </row>
    <row r="31" spans="2:10" x14ac:dyDescent="0.25">
      <c r="B31" s="32"/>
      <c r="C31" s="31" t="s">
        <v>103</v>
      </c>
      <c r="D31" s="37" t="s">
        <v>126</v>
      </c>
      <c r="E31" s="31" t="s">
        <v>103</v>
      </c>
      <c r="F31" s="37" t="s">
        <v>126</v>
      </c>
      <c r="G31" s="31" t="s">
        <v>103</v>
      </c>
      <c r="H31" s="37" t="s">
        <v>126</v>
      </c>
      <c r="I31" s="31" t="s">
        <v>103</v>
      </c>
      <c r="J31" s="30" t="s">
        <v>126</v>
      </c>
    </row>
    <row r="32" spans="2:10" x14ac:dyDescent="0.25">
      <c r="B32" s="29" t="s">
        <v>102</v>
      </c>
      <c r="C32" s="28">
        <v>0.1</v>
      </c>
      <c r="D32" s="38">
        <v>-0.83333333333333337</v>
      </c>
      <c r="E32" s="28">
        <v>1.4</v>
      </c>
      <c r="F32" s="38">
        <v>-0.38053097345132753</v>
      </c>
      <c r="G32" s="28">
        <v>1.9720000000000004</v>
      </c>
      <c r="H32" s="38">
        <v>-0.12743362831858399</v>
      </c>
      <c r="I32" s="28">
        <v>1.7100000000000002</v>
      </c>
      <c r="J32" s="40">
        <v>-0.24336283185840707</v>
      </c>
    </row>
    <row r="33" spans="2:10" x14ac:dyDescent="0.25">
      <c r="B33" s="29" t="s">
        <v>101</v>
      </c>
      <c r="C33" s="28">
        <v>0.14210526315789473</v>
      </c>
      <c r="D33" s="38">
        <v>-0.76315789473684215</v>
      </c>
      <c r="E33" s="28">
        <v>1.4</v>
      </c>
      <c r="F33" s="38">
        <v>-0.38053097345132753</v>
      </c>
      <c r="G33" s="28">
        <v>1.9720000000000004</v>
      </c>
      <c r="H33" s="38">
        <v>-0.12743362831858399</v>
      </c>
      <c r="I33" s="28">
        <v>1.7478947368421054</v>
      </c>
      <c r="J33" s="40">
        <v>-0.2265952491849092</v>
      </c>
    </row>
    <row r="34" spans="2:10" x14ac:dyDescent="0.25">
      <c r="B34" s="29" t="s">
        <v>100</v>
      </c>
      <c r="C34" s="28">
        <v>0.18421052631578949</v>
      </c>
      <c r="D34" s="38">
        <v>-0.69298245614035081</v>
      </c>
      <c r="E34" s="28">
        <v>1.4</v>
      </c>
      <c r="F34" s="38">
        <v>-0.38053097345132753</v>
      </c>
      <c r="G34" s="28">
        <v>1.9720000000000004</v>
      </c>
      <c r="H34" s="38">
        <v>-0.12743362831858399</v>
      </c>
      <c r="I34" s="28">
        <v>1.7857894736842106</v>
      </c>
      <c r="J34" s="40">
        <v>-0.20982766651141133</v>
      </c>
    </row>
    <row r="35" spans="2:10" x14ac:dyDescent="0.25">
      <c r="B35" s="29" t="s">
        <v>99</v>
      </c>
      <c r="C35" s="28">
        <v>0.22631578947368422</v>
      </c>
      <c r="D35" s="38">
        <v>-0.62280701754385959</v>
      </c>
      <c r="E35" s="28">
        <v>1.4</v>
      </c>
      <c r="F35" s="38">
        <v>-0.38053097345132753</v>
      </c>
      <c r="G35" s="28">
        <v>1.990947368421053</v>
      </c>
      <c r="H35" s="38">
        <v>-0.11904983698183504</v>
      </c>
      <c r="I35" s="28">
        <v>1.8236842105263158</v>
      </c>
      <c r="J35" s="40">
        <v>-0.19306008383791345</v>
      </c>
    </row>
    <row r="36" spans="2:10" x14ac:dyDescent="0.25">
      <c r="B36" s="29" t="s">
        <v>98</v>
      </c>
      <c r="C36" s="28">
        <v>0.26842105263157895</v>
      </c>
      <c r="D36" s="38">
        <v>-0.55263157894736836</v>
      </c>
      <c r="E36" s="28">
        <v>1.4</v>
      </c>
      <c r="F36" s="38">
        <v>-0.38053097345132753</v>
      </c>
      <c r="G36" s="28">
        <v>2.0212631578947371</v>
      </c>
      <c r="H36" s="38">
        <v>-0.10563577084303677</v>
      </c>
      <c r="I36" s="28">
        <v>1.861578947368421</v>
      </c>
      <c r="J36" s="40">
        <v>-0.17629250116441558</v>
      </c>
    </row>
    <row r="37" spans="2:10" x14ac:dyDescent="0.25">
      <c r="B37" s="29" t="s">
        <v>110</v>
      </c>
      <c r="C37" s="28">
        <v>0.31052631578947371</v>
      </c>
      <c r="D37" s="38">
        <v>-0.48245614035087714</v>
      </c>
      <c r="E37" s="28">
        <v>1.4</v>
      </c>
      <c r="F37" s="38">
        <v>-0.38053097345132753</v>
      </c>
      <c r="G37" s="28">
        <v>2.0515789473684212</v>
      </c>
      <c r="H37" s="38">
        <v>-9.2221704704238516E-2</v>
      </c>
      <c r="I37" s="28">
        <v>1.8994736842105264</v>
      </c>
      <c r="J37" s="40">
        <v>-0.1595249184909176</v>
      </c>
    </row>
    <row r="38" spans="2:10" x14ac:dyDescent="0.25">
      <c r="B38" s="29" t="s">
        <v>111</v>
      </c>
      <c r="C38" s="28">
        <v>0.35263157894736841</v>
      </c>
      <c r="D38" s="38">
        <v>-0.41228070175438597</v>
      </c>
      <c r="E38" s="28">
        <v>1.4</v>
      </c>
      <c r="F38" s="38">
        <v>-0.38053097345132753</v>
      </c>
      <c r="G38" s="28">
        <v>2.0818947368421057</v>
      </c>
      <c r="H38" s="38">
        <v>-7.8807638565440055E-2</v>
      </c>
      <c r="I38" s="28">
        <v>1.9373684210526314</v>
      </c>
      <c r="J38" s="40">
        <v>-0.14275733581741981</v>
      </c>
    </row>
    <row r="39" spans="2:10" x14ac:dyDescent="0.25">
      <c r="B39" s="29" t="s">
        <v>112</v>
      </c>
      <c r="C39" s="28">
        <v>0.39473684210526316</v>
      </c>
      <c r="D39" s="38">
        <v>-0.34210526315789469</v>
      </c>
      <c r="E39" s="28">
        <v>1.4</v>
      </c>
      <c r="F39" s="38">
        <v>-0.38053097345132753</v>
      </c>
      <c r="G39" s="28">
        <v>2.1122105263157893</v>
      </c>
      <c r="H39" s="38">
        <v>-6.5393572426641997E-2</v>
      </c>
      <c r="I39" s="28">
        <v>1.9752631578947368</v>
      </c>
      <c r="J39" s="40">
        <v>-0.12598975314392186</v>
      </c>
    </row>
    <row r="40" spans="2:10" x14ac:dyDescent="0.25">
      <c r="B40" s="29" t="s">
        <v>113</v>
      </c>
      <c r="C40" s="28">
        <v>0.43684210526315792</v>
      </c>
      <c r="D40" s="38">
        <v>-0.27192982456140347</v>
      </c>
      <c r="E40" s="28">
        <v>1.4</v>
      </c>
      <c r="F40" s="38">
        <v>-0.38053097345132753</v>
      </c>
      <c r="G40" s="28">
        <v>2.1425263157894738</v>
      </c>
      <c r="H40" s="38">
        <v>-5.1979506287843535E-2</v>
      </c>
      <c r="I40" s="28">
        <v>2.013157894736842</v>
      </c>
      <c r="J40" s="40">
        <v>-0.10922217047042397</v>
      </c>
    </row>
    <row r="41" spans="2:10" x14ac:dyDescent="0.25">
      <c r="B41" s="29" t="s">
        <v>114</v>
      </c>
      <c r="C41" s="28">
        <v>0.47894736842105262</v>
      </c>
      <c r="D41" s="38">
        <v>-0.20175438596491227</v>
      </c>
      <c r="E41" s="28">
        <v>1.4</v>
      </c>
      <c r="F41" s="38">
        <v>-0.38053097345132753</v>
      </c>
      <c r="G41" s="28">
        <v>2.1728421052631584</v>
      </c>
      <c r="H41" s="38">
        <v>-3.8565440149045074E-2</v>
      </c>
      <c r="I41" s="28">
        <v>2.0510526315789472</v>
      </c>
      <c r="J41" s="40">
        <v>-9.2454587796926099E-2</v>
      </c>
    </row>
    <row r="42" spans="2:10" x14ac:dyDescent="0.25">
      <c r="B42" s="29" t="s">
        <v>115</v>
      </c>
      <c r="C42" s="28">
        <v>0.52105263157894743</v>
      </c>
      <c r="D42" s="38">
        <v>-0.13157894736842091</v>
      </c>
      <c r="E42" s="28">
        <v>1.4</v>
      </c>
      <c r="F42" s="38">
        <v>-0.38053097345132753</v>
      </c>
      <c r="G42" s="28">
        <v>2.203157894736842</v>
      </c>
      <c r="H42" s="38">
        <v>-2.5151374010247009E-2</v>
      </c>
      <c r="I42" s="28">
        <v>2.0889473684210524</v>
      </c>
      <c r="J42" s="40">
        <v>-7.5687005123428214E-2</v>
      </c>
    </row>
    <row r="43" spans="2:10" x14ac:dyDescent="0.25">
      <c r="B43" s="29" t="s">
        <v>116</v>
      </c>
      <c r="C43" s="28">
        <v>0.56315789473684208</v>
      </c>
      <c r="D43" s="38">
        <v>-6.1403508771929835E-2</v>
      </c>
      <c r="E43" s="28">
        <v>1.4</v>
      </c>
      <c r="F43" s="38">
        <v>-0.38053097345132753</v>
      </c>
      <c r="G43" s="28">
        <v>2.2334736842105265</v>
      </c>
      <c r="H43" s="38">
        <v>-1.1737307871448553E-2</v>
      </c>
      <c r="I43" s="28">
        <v>2.1268421052631576</v>
      </c>
      <c r="J43" s="40">
        <v>-5.8919422449930342E-2</v>
      </c>
    </row>
    <row r="44" spans="2:10" x14ac:dyDescent="0.25">
      <c r="B44" s="29" t="s">
        <v>117</v>
      </c>
      <c r="C44" s="28">
        <v>0.60526315789473684</v>
      </c>
      <c r="D44" s="38">
        <v>8.7719298245614308E-3</v>
      </c>
      <c r="E44" s="28">
        <v>1.4</v>
      </c>
      <c r="F44" s="38">
        <v>-0.38053097345132753</v>
      </c>
      <c r="G44" s="28">
        <v>2.263789473684211</v>
      </c>
      <c r="H44" s="38">
        <v>1.6767582673499054E-3</v>
      </c>
      <c r="I44" s="28">
        <v>2.1647368421052633</v>
      </c>
      <c r="J44" s="40">
        <v>-4.2151839776432269E-2</v>
      </c>
    </row>
    <row r="45" spans="2:10" x14ac:dyDescent="0.25">
      <c r="B45" s="29" t="s">
        <v>118</v>
      </c>
      <c r="C45" s="28">
        <v>0.64736842105263159</v>
      </c>
      <c r="D45" s="38">
        <v>7.8947368421052697E-2</v>
      </c>
      <c r="E45" s="28">
        <v>1.4</v>
      </c>
      <c r="F45" s="38">
        <v>-0.38053097345132753</v>
      </c>
      <c r="G45" s="28">
        <v>2.2941052631578946</v>
      </c>
      <c r="H45" s="38">
        <v>1.509082440614797E-2</v>
      </c>
      <c r="I45" s="28">
        <v>2.2026315789473681</v>
      </c>
      <c r="J45" s="40">
        <v>-2.5384257102934588E-2</v>
      </c>
    </row>
    <row r="46" spans="2:10" x14ac:dyDescent="0.25">
      <c r="B46" s="29" t="s">
        <v>119</v>
      </c>
      <c r="C46" s="28">
        <v>0.68947368421052635</v>
      </c>
      <c r="D46" s="38">
        <v>0.14912280701754396</v>
      </c>
      <c r="E46" s="28">
        <v>1.4</v>
      </c>
      <c r="F46" s="38">
        <v>-0.38053097345132753</v>
      </c>
      <c r="G46" s="28">
        <v>2.3244210526315792</v>
      </c>
      <c r="H46" s="38">
        <v>2.850489054494643E-2</v>
      </c>
      <c r="I46" s="28">
        <v>2.2405263157894733</v>
      </c>
      <c r="J46" s="40">
        <v>-8.6166744294367149E-3</v>
      </c>
    </row>
    <row r="47" spans="2:10" x14ac:dyDescent="0.25">
      <c r="B47" s="29" t="s">
        <v>120</v>
      </c>
      <c r="C47" s="28">
        <v>0.73157894736842111</v>
      </c>
      <c r="D47" s="38">
        <v>0.21929824561403521</v>
      </c>
      <c r="E47" s="28">
        <v>1.4</v>
      </c>
      <c r="F47" s="38">
        <v>-0.38053097345132753</v>
      </c>
      <c r="G47" s="28">
        <v>2.3547368421052637</v>
      </c>
      <c r="H47" s="38">
        <v>4.1918956683744887E-2</v>
      </c>
      <c r="I47" s="28">
        <v>2.2784210526315789</v>
      </c>
      <c r="J47" s="40">
        <v>8.150908244061358E-3</v>
      </c>
    </row>
    <row r="48" spans="2:10" x14ac:dyDescent="0.25">
      <c r="B48" s="29" t="s">
        <v>121</v>
      </c>
      <c r="C48" s="28">
        <v>0.77368421052631586</v>
      </c>
      <c r="D48" s="38">
        <v>0.28947368421052649</v>
      </c>
      <c r="E48" s="28">
        <v>1.4</v>
      </c>
      <c r="F48" s="38">
        <v>-0.38053097345132753</v>
      </c>
      <c r="G48" s="28">
        <v>2.3850526315789473</v>
      </c>
      <c r="H48" s="38">
        <v>5.5333022822542953E-2</v>
      </c>
      <c r="I48" s="28">
        <v>2.3163157894736841</v>
      </c>
      <c r="J48" s="40">
        <v>2.4918490917559235E-2</v>
      </c>
    </row>
    <row r="49" spans="2:10" x14ac:dyDescent="0.25">
      <c r="B49" s="29" t="s">
        <v>122</v>
      </c>
      <c r="C49" s="28">
        <v>0.81578947368421051</v>
      </c>
      <c r="D49" s="38">
        <v>0.35964912280701755</v>
      </c>
      <c r="E49" s="28">
        <v>1.4</v>
      </c>
      <c r="F49" s="38">
        <v>-0.38053097345132753</v>
      </c>
      <c r="G49" s="28">
        <v>2.4153684210526318</v>
      </c>
      <c r="H49" s="38">
        <v>6.8747088961341407E-2</v>
      </c>
      <c r="I49" s="28">
        <v>2.3542105263157889</v>
      </c>
      <c r="J49" s="40">
        <v>4.1686073591056916E-2</v>
      </c>
    </row>
    <row r="50" spans="2:10" x14ac:dyDescent="0.25">
      <c r="B50" s="29" t="s">
        <v>123</v>
      </c>
      <c r="C50" s="28">
        <v>0.85789473684210527</v>
      </c>
      <c r="D50" s="38">
        <v>0.42982456140350883</v>
      </c>
      <c r="E50" s="28">
        <v>1.4</v>
      </c>
      <c r="F50" s="38">
        <v>-0.38053097345132753</v>
      </c>
      <c r="G50" s="28">
        <v>2.4456842105263155</v>
      </c>
      <c r="H50" s="38">
        <v>8.216115510013948E-2</v>
      </c>
      <c r="I50" s="28">
        <v>2.3921052631578945</v>
      </c>
      <c r="J50" s="40">
        <v>5.8453656264554989E-2</v>
      </c>
    </row>
    <row r="51" spans="2:10" ht="15.75" thickBot="1" x14ac:dyDescent="0.3">
      <c r="B51" s="26" t="s">
        <v>124</v>
      </c>
      <c r="C51" s="25">
        <v>0.9</v>
      </c>
      <c r="D51" s="39">
        <v>0.50000000000000011</v>
      </c>
      <c r="E51" s="25">
        <v>1.4</v>
      </c>
      <c r="F51" s="39">
        <v>-0.38053097345132753</v>
      </c>
      <c r="G51" s="25">
        <v>2.476</v>
      </c>
      <c r="H51" s="39">
        <v>9.5575221238937927E-2</v>
      </c>
      <c r="I51" s="25">
        <v>2.4299999999999997</v>
      </c>
      <c r="J51" s="41">
        <v>7.5221238938052867E-2</v>
      </c>
    </row>
  </sheetData>
  <mergeCells count="5">
    <mergeCell ref="B29:J29"/>
    <mergeCell ref="C30:D30"/>
    <mergeCell ref="E30:F30"/>
    <mergeCell ref="G30:H30"/>
    <mergeCell ref="I30:J30"/>
  </mergeCells>
  <pageMargins left="0.7" right="0.7" top="0.75" bottom="0.75" header="0.3" footer="0.3"/>
  <pageSetup orientation="portrait" horizontalDpi="4294967293"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96"/>
  <sheetViews>
    <sheetView showGridLines="0" workbookViewId="0">
      <selection activeCell="A8" sqref="A8"/>
    </sheetView>
  </sheetViews>
  <sheetFormatPr defaultRowHeight="15" x14ac:dyDescent="0.25"/>
  <cols>
    <col min="1" max="1" width="0.28515625" customWidth="1"/>
    <col min="2" max="5" width="15.7109375" customWidth="1"/>
  </cols>
  <sheetData>
    <row r="1" spans="2:2" s="20" customFormat="1" ht="18" x14ac:dyDescent="0.25">
      <c r="B1" s="21" t="s">
        <v>151</v>
      </c>
    </row>
    <row r="2" spans="2:2" s="18" customFormat="1" ht="10.5" x14ac:dyDescent="0.15">
      <c r="B2" s="19" t="s">
        <v>96</v>
      </c>
    </row>
    <row r="3" spans="2:2" s="18" customFormat="1" ht="10.5" x14ac:dyDescent="0.15">
      <c r="B3" s="19" t="s">
        <v>161</v>
      </c>
    </row>
    <row r="4" spans="2:2" s="18" customFormat="1" ht="10.5" x14ac:dyDescent="0.15">
      <c r="B4" s="19" t="s">
        <v>153</v>
      </c>
    </row>
    <row r="5" spans="2:2" s="18" customFormat="1" ht="10.5" x14ac:dyDescent="0.15">
      <c r="B5" s="19" t="s">
        <v>162</v>
      </c>
    </row>
    <row r="6" spans="2:2" s="16" customFormat="1" ht="10.5" x14ac:dyDescent="0.15">
      <c r="B6" s="17" t="s">
        <v>163</v>
      </c>
    </row>
    <row r="37" spans="2:5" ht="15.75" thickBot="1" x14ac:dyDescent="0.3"/>
    <row r="38" spans="2:5" ht="15.75" thickBot="1" x14ac:dyDescent="0.3">
      <c r="B38" s="67" t="s">
        <v>156</v>
      </c>
      <c r="C38" s="68"/>
      <c r="D38" s="68"/>
      <c r="E38" s="69"/>
    </row>
    <row r="39" spans="2:5" x14ac:dyDescent="0.25">
      <c r="B39" s="83" t="s">
        <v>67</v>
      </c>
      <c r="C39" s="79"/>
      <c r="D39" s="78" t="s">
        <v>68</v>
      </c>
      <c r="E39" s="82"/>
    </row>
    <row r="40" spans="2:5" ht="34.5" x14ac:dyDescent="0.25">
      <c r="B40" s="60" t="s">
        <v>145</v>
      </c>
      <c r="C40" s="62" t="s">
        <v>164</v>
      </c>
      <c r="D40" s="61" t="s">
        <v>145</v>
      </c>
      <c r="E40" s="63" t="s">
        <v>164</v>
      </c>
    </row>
    <row r="41" spans="2:5" x14ac:dyDescent="0.25">
      <c r="B41" s="58">
        <v>1</v>
      </c>
      <c r="C41" s="52">
        <v>0.1</v>
      </c>
      <c r="D41" s="28">
        <v>3.736842105263158</v>
      </c>
      <c r="E41" s="35">
        <v>0.9</v>
      </c>
    </row>
    <row r="42" spans="2:5" x14ac:dyDescent="0.25">
      <c r="B42" s="58">
        <v>1</v>
      </c>
      <c r="C42" s="52">
        <v>0.14210526315789473</v>
      </c>
      <c r="D42" s="28">
        <v>3.9473684210526314</v>
      </c>
      <c r="E42" s="35">
        <v>0.77368421052631586</v>
      </c>
    </row>
    <row r="43" spans="2:5" x14ac:dyDescent="0.25">
      <c r="B43" s="58">
        <v>1</v>
      </c>
      <c r="C43" s="52">
        <v>0.18421052631578949</v>
      </c>
      <c r="D43" s="28">
        <v>3.9473684210526314</v>
      </c>
      <c r="E43" s="35">
        <v>0.81578947368421051</v>
      </c>
    </row>
    <row r="44" spans="2:5" x14ac:dyDescent="0.25">
      <c r="B44" s="58">
        <v>1</v>
      </c>
      <c r="C44" s="52">
        <v>0.22631578947368422</v>
      </c>
      <c r="D44" s="28">
        <v>3.9473684210526314</v>
      </c>
      <c r="E44" s="35">
        <v>0.85789473684210527</v>
      </c>
    </row>
    <row r="45" spans="2:5" x14ac:dyDescent="0.25">
      <c r="B45" s="58">
        <v>1</v>
      </c>
      <c r="C45" s="52">
        <v>0.26842105263157895</v>
      </c>
      <c r="D45" s="28">
        <v>3.9473684210526314</v>
      </c>
      <c r="E45" s="35">
        <v>0.9</v>
      </c>
    </row>
    <row r="46" spans="2:5" x14ac:dyDescent="0.25">
      <c r="B46" s="58">
        <v>1</v>
      </c>
      <c r="C46" s="52">
        <v>0.31052631578947371</v>
      </c>
      <c r="D46" s="28">
        <v>4.1578947368421053</v>
      </c>
      <c r="E46" s="35">
        <v>0.73157894736842111</v>
      </c>
    </row>
    <row r="47" spans="2:5" x14ac:dyDescent="0.25">
      <c r="B47" s="58">
        <v>1</v>
      </c>
      <c r="C47" s="52">
        <v>0.35263157894736841</v>
      </c>
      <c r="D47" s="28">
        <v>4.1578947368421053</v>
      </c>
      <c r="E47" s="35">
        <v>0.77368421052631586</v>
      </c>
    </row>
    <row r="48" spans="2:5" x14ac:dyDescent="0.25">
      <c r="B48" s="58">
        <v>1</v>
      </c>
      <c r="C48" s="52">
        <v>0.39473684210526316</v>
      </c>
      <c r="D48" s="28">
        <v>4.1578947368421053</v>
      </c>
      <c r="E48" s="35">
        <v>0.81578947368421051</v>
      </c>
    </row>
    <row r="49" spans="2:5" x14ac:dyDescent="0.25">
      <c r="B49" s="58">
        <v>1</v>
      </c>
      <c r="C49" s="52">
        <v>0.43684210526315792</v>
      </c>
      <c r="D49" s="28">
        <v>4.1578947368421053</v>
      </c>
      <c r="E49" s="35">
        <v>0.85789473684210527</v>
      </c>
    </row>
    <row r="50" spans="2:5" x14ac:dyDescent="0.25">
      <c r="B50" s="58">
        <v>1</v>
      </c>
      <c r="C50" s="52">
        <v>0.47894736842105262</v>
      </c>
      <c r="D50" s="28">
        <v>4.1578947368421053</v>
      </c>
      <c r="E50" s="35">
        <v>0.9</v>
      </c>
    </row>
    <row r="51" spans="2:5" x14ac:dyDescent="0.25">
      <c r="B51" s="58">
        <v>1</v>
      </c>
      <c r="C51" s="52">
        <v>0.52105263157894743</v>
      </c>
      <c r="D51" s="28">
        <v>4.3684210526315788</v>
      </c>
      <c r="E51" s="35">
        <v>0.64736842105263159</v>
      </c>
    </row>
    <row r="52" spans="2:5" x14ac:dyDescent="0.25">
      <c r="B52" s="58">
        <v>1</v>
      </c>
      <c r="C52" s="52">
        <v>0.56315789473684208</v>
      </c>
      <c r="D52" s="28">
        <v>4.3684210526315788</v>
      </c>
      <c r="E52" s="35">
        <v>0.68947368421052635</v>
      </c>
    </row>
    <row r="53" spans="2:5" x14ac:dyDescent="0.25">
      <c r="B53" s="58">
        <v>1</v>
      </c>
      <c r="C53" s="52">
        <v>0.60526315789473684</v>
      </c>
      <c r="D53" s="28">
        <v>4.3684210526315788</v>
      </c>
      <c r="E53" s="35">
        <v>0.73157894736842111</v>
      </c>
    </row>
    <row r="54" spans="2:5" x14ac:dyDescent="0.25">
      <c r="B54" s="58">
        <v>1</v>
      </c>
      <c r="C54" s="52">
        <v>0.64736842105263159</v>
      </c>
      <c r="D54" s="28">
        <v>4.3684210526315788</v>
      </c>
      <c r="E54" s="35">
        <v>0.77368421052631586</v>
      </c>
    </row>
    <row r="55" spans="2:5" x14ac:dyDescent="0.25">
      <c r="B55" s="58">
        <v>1</v>
      </c>
      <c r="C55" s="52">
        <v>0.68947368421052635</v>
      </c>
      <c r="D55" s="28">
        <v>4.3684210526315788</v>
      </c>
      <c r="E55" s="35">
        <v>0.81578947368421051</v>
      </c>
    </row>
    <row r="56" spans="2:5" x14ac:dyDescent="0.25">
      <c r="B56" s="58">
        <v>1</v>
      </c>
      <c r="C56" s="52">
        <v>0.73157894736842111</v>
      </c>
      <c r="D56" s="28">
        <v>4.3684210526315788</v>
      </c>
      <c r="E56" s="35">
        <v>0.85789473684210527</v>
      </c>
    </row>
    <row r="57" spans="2:5" x14ac:dyDescent="0.25">
      <c r="B57" s="58">
        <v>1</v>
      </c>
      <c r="C57" s="52">
        <v>0.77368421052631586</v>
      </c>
      <c r="D57" s="28">
        <v>4.3684210526315788</v>
      </c>
      <c r="E57" s="35">
        <v>0.9</v>
      </c>
    </row>
    <row r="58" spans="2:5" x14ac:dyDescent="0.25">
      <c r="B58" s="58">
        <v>1</v>
      </c>
      <c r="C58" s="52">
        <v>0.81578947368421051</v>
      </c>
      <c r="D58" s="28">
        <v>4.5789473684210522</v>
      </c>
      <c r="E58" s="35">
        <v>0.60526315789473684</v>
      </c>
    </row>
    <row r="59" spans="2:5" x14ac:dyDescent="0.25">
      <c r="B59" s="58">
        <v>1</v>
      </c>
      <c r="C59" s="52">
        <v>0.85789473684210527</v>
      </c>
      <c r="D59" s="28">
        <v>4.5789473684210522</v>
      </c>
      <c r="E59" s="35">
        <v>0.64736842105263159</v>
      </c>
    </row>
    <row r="60" spans="2:5" x14ac:dyDescent="0.25">
      <c r="B60" s="58">
        <v>1</v>
      </c>
      <c r="C60" s="52">
        <v>0.9</v>
      </c>
      <c r="D60" s="28">
        <v>4.5789473684210522</v>
      </c>
      <c r="E60" s="35">
        <v>0.68947368421052635</v>
      </c>
    </row>
    <row r="61" spans="2:5" x14ac:dyDescent="0.25">
      <c r="B61" s="58">
        <v>1.2105263157894737</v>
      </c>
      <c r="C61" s="52">
        <v>0.1</v>
      </c>
      <c r="D61" s="28">
        <v>4.5789473684210522</v>
      </c>
      <c r="E61" s="35">
        <v>0.73157894736842111</v>
      </c>
    </row>
    <row r="62" spans="2:5" x14ac:dyDescent="0.25">
      <c r="B62" s="58">
        <v>1.2105263157894737</v>
      </c>
      <c r="C62" s="52">
        <v>0.14210526315789473</v>
      </c>
      <c r="D62" s="28">
        <v>4.5789473684210522</v>
      </c>
      <c r="E62" s="35">
        <v>0.77368421052631586</v>
      </c>
    </row>
    <row r="63" spans="2:5" x14ac:dyDescent="0.25">
      <c r="B63" s="58">
        <v>1.2105263157894737</v>
      </c>
      <c r="C63" s="52">
        <v>0.18421052631578949</v>
      </c>
      <c r="D63" s="28">
        <v>4.5789473684210522</v>
      </c>
      <c r="E63" s="35">
        <v>0.81578947368421051</v>
      </c>
    </row>
    <row r="64" spans="2:5" x14ac:dyDescent="0.25">
      <c r="B64" s="58">
        <v>1.2105263157894737</v>
      </c>
      <c r="C64" s="52">
        <v>0.22631578947368422</v>
      </c>
      <c r="D64" s="28">
        <v>4.5789473684210522</v>
      </c>
      <c r="E64" s="35">
        <v>0.85789473684210527</v>
      </c>
    </row>
    <row r="65" spans="2:5" x14ac:dyDescent="0.25">
      <c r="B65" s="58">
        <v>1.2105263157894737</v>
      </c>
      <c r="C65" s="52">
        <v>0.26842105263157895</v>
      </c>
      <c r="D65" s="28">
        <v>4.5789473684210522</v>
      </c>
      <c r="E65" s="35">
        <v>0.9</v>
      </c>
    </row>
    <row r="66" spans="2:5" x14ac:dyDescent="0.25">
      <c r="B66" s="58">
        <v>1.2105263157894737</v>
      </c>
      <c r="C66" s="52">
        <v>0.31052631578947371</v>
      </c>
      <c r="D66" s="28">
        <v>4.7894736842105265</v>
      </c>
      <c r="E66" s="35">
        <v>0.56315789473684208</v>
      </c>
    </row>
    <row r="67" spans="2:5" x14ac:dyDescent="0.25">
      <c r="B67" s="58">
        <v>1.2105263157894737</v>
      </c>
      <c r="C67" s="52">
        <v>0.35263157894736841</v>
      </c>
      <c r="D67" s="28">
        <v>4.7894736842105265</v>
      </c>
      <c r="E67" s="35">
        <v>0.60526315789473684</v>
      </c>
    </row>
    <row r="68" spans="2:5" x14ac:dyDescent="0.25">
      <c r="B68" s="58">
        <v>1.2105263157894737</v>
      </c>
      <c r="C68" s="52">
        <v>0.39473684210526316</v>
      </c>
      <c r="D68" s="28">
        <v>4.7894736842105265</v>
      </c>
      <c r="E68" s="35">
        <v>0.64736842105263159</v>
      </c>
    </row>
    <row r="69" spans="2:5" x14ac:dyDescent="0.25">
      <c r="B69" s="58">
        <v>1.2105263157894737</v>
      </c>
      <c r="C69" s="52">
        <v>0.43684210526315792</v>
      </c>
      <c r="D69" s="28">
        <v>4.7894736842105265</v>
      </c>
      <c r="E69" s="35">
        <v>0.68947368421052635</v>
      </c>
    </row>
    <row r="70" spans="2:5" x14ac:dyDescent="0.25">
      <c r="B70" s="58">
        <v>1.2105263157894737</v>
      </c>
      <c r="C70" s="52">
        <v>0.47894736842105262</v>
      </c>
      <c r="D70" s="28">
        <v>4.7894736842105265</v>
      </c>
      <c r="E70" s="35">
        <v>0.73157894736842111</v>
      </c>
    </row>
    <row r="71" spans="2:5" x14ac:dyDescent="0.25">
      <c r="B71" s="58">
        <v>1.2105263157894737</v>
      </c>
      <c r="C71" s="52">
        <v>0.52105263157894743</v>
      </c>
      <c r="D71" s="28">
        <v>4.7894736842105265</v>
      </c>
      <c r="E71" s="35">
        <v>0.77368421052631586</v>
      </c>
    </row>
    <row r="72" spans="2:5" x14ac:dyDescent="0.25">
      <c r="B72" s="58">
        <v>1.2105263157894737</v>
      </c>
      <c r="C72" s="52">
        <v>0.56315789473684208</v>
      </c>
      <c r="D72" s="28">
        <v>4.7894736842105265</v>
      </c>
      <c r="E72" s="35">
        <v>0.81578947368421051</v>
      </c>
    </row>
    <row r="73" spans="2:5" x14ac:dyDescent="0.25">
      <c r="B73" s="58">
        <v>1.2105263157894737</v>
      </c>
      <c r="C73" s="52">
        <v>0.60526315789473684</v>
      </c>
      <c r="D73" s="28">
        <v>4.7894736842105265</v>
      </c>
      <c r="E73" s="35">
        <v>0.85789473684210527</v>
      </c>
    </row>
    <row r="74" spans="2:5" x14ac:dyDescent="0.25">
      <c r="B74" s="58">
        <v>1.2105263157894737</v>
      </c>
      <c r="C74" s="52">
        <v>0.64736842105263159</v>
      </c>
      <c r="D74" s="28">
        <v>4.7894736842105265</v>
      </c>
      <c r="E74" s="35">
        <v>0.9</v>
      </c>
    </row>
    <row r="75" spans="2:5" x14ac:dyDescent="0.25">
      <c r="B75" s="58">
        <v>1.2105263157894737</v>
      </c>
      <c r="C75" s="52">
        <v>0.68947368421052635</v>
      </c>
      <c r="D75" s="28">
        <v>5</v>
      </c>
      <c r="E75" s="35">
        <v>0.52105263157894743</v>
      </c>
    </row>
    <row r="76" spans="2:5" x14ac:dyDescent="0.25">
      <c r="B76" s="58">
        <v>1.2105263157894737</v>
      </c>
      <c r="C76" s="52">
        <v>0.73157894736842111</v>
      </c>
      <c r="D76" s="28">
        <v>5</v>
      </c>
      <c r="E76" s="35">
        <v>0.56315789473684208</v>
      </c>
    </row>
    <row r="77" spans="2:5" x14ac:dyDescent="0.25">
      <c r="B77" s="58">
        <v>1.2105263157894737</v>
      </c>
      <c r="C77" s="52">
        <v>0.77368421052631586</v>
      </c>
      <c r="D77" s="28">
        <v>5</v>
      </c>
      <c r="E77" s="35">
        <v>0.60526315789473684</v>
      </c>
    </row>
    <row r="78" spans="2:5" x14ac:dyDescent="0.25">
      <c r="B78" s="58">
        <v>1.2105263157894737</v>
      </c>
      <c r="C78" s="52">
        <v>0.81578947368421051</v>
      </c>
      <c r="D78" s="28">
        <v>5</v>
      </c>
      <c r="E78" s="35">
        <v>0.64736842105263159</v>
      </c>
    </row>
    <row r="79" spans="2:5" x14ac:dyDescent="0.25">
      <c r="B79" s="58">
        <v>1.2105263157894737</v>
      </c>
      <c r="C79" s="52">
        <v>0.85789473684210527</v>
      </c>
      <c r="D79" s="28">
        <v>5</v>
      </c>
      <c r="E79" s="35">
        <v>0.68947368421052635</v>
      </c>
    </row>
    <row r="80" spans="2:5" x14ac:dyDescent="0.25">
      <c r="B80" s="58">
        <v>1.2105263157894737</v>
      </c>
      <c r="C80" s="52">
        <v>0.9</v>
      </c>
      <c r="D80" s="28">
        <v>5</v>
      </c>
      <c r="E80" s="35">
        <v>0.73157894736842111</v>
      </c>
    </row>
    <row r="81" spans="2:5" x14ac:dyDescent="0.25">
      <c r="B81" s="58">
        <v>1.4210526315789473</v>
      </c>
      <c r="C81" s="52">
        <v>0.1</v>
      </c>
      <c r="D81" s="28">
        <v>5</v>
      </c>
      <c r="E81" s="35">
        <v>0.77368421052631586</v>
      </c>
    </row>
    <row r="82" spans="2:5" x14ac:dyDescent="0.25">
      <c r="B82" s="58">
        <v>1.4210526315789473</v>
      </c>
      <c r="C82" s="52">
        <v>0.14210526315789473</v>
      </c>
      <c r="D82" s="28">
        <v>5</v>
      </c>
      <c r="E82" s="35">
        <v>0.81578947368421051</v>
      </c>
    </row>
    <row r="83" spans="2:5" x14ac:dyDescent="0.25">
      <c r="B83" s="58">
        <v>1.4210526315789473</v>
      </c>
      <c r="C83" s="52">
        <v>0.18421052631578949</v>
      </c>
      <c r="D83" s="28">
        <v>5</v>
      </c>
      <c r="E83" s="35">
        <v>0.85789473684210527</v>
      </c>
    </row>
    <row r="84" spans="2:5" x14ac:dyDescent="0.25">
      <c r="B84" s="58">
        <v>1.4210526315789473</v>
      </c>
      <c r="C84" s="52">
        <v>0.22631578947368422</v>
      </c>
      <c r="D84" s="28">
        <v>5</v>
      </c>
      <c r="E84" s="35">
        <v>0.9</v>
      </c>
    </row>
    <row r="85" spans="2:5" x14ac:dyDescent="0.25">
      <c r="B85" s="58">
        <v>1.4210526315789473</v>
      </c>
      <c r="C85" s="52">
        <v>0.26842105263157895</v>
      </c>
      <c r="D85" s="28"/>
      <c r="E85" s="35"/>
    </row>
    <row r="86" spans="2:5" x14ac:dyDescent="0.25">
      <c r="B86" s="58">
        <v>1.4210526315789473</v>
      </c>
      <c r="C86" s="52">
        <v>0.31052631578947371</v>
      </c>
      <c r="D86" s="28"/>
      <c r="E86" s="35"/>
    </row>
    <row r="87" spans="2:5" x14ac:dyDescent="0.25">
      <c r="B87" s="58">
        <v>1.4210526315789473</v>
      </c>
      <c r="C87" s="52">
        <v>0.35263157894736841</v>
      </c>
      <c r="D87" s="28"/>
      <c r="E87" s="35"/>
    </row>
    <row r="88" spans="2:5" x14ac:dyDescent="0.25">
      <c r="B88" s="58">
        <v>1.4210526315789473</v>
      </c>
      <c r="C88" s="52">
        <v>0.39473684210526316</v>
      </c>
      <c r="D88" s="28"/>
      <c r="E88" s="35"/>
    </row>
    <row r="89" spans="2:5" x14ac:dyDescent="0.25">
      <c r="B89" s="58">
        <v>1.4210526315789473</v>
      </c>
      <c r="C89" s="52">
        <v>0.43684210526315792</v>
      </c>
      <c r="D89" s="28"/>
      <c r="E89" s="35"/>
    </row>
    <row r="90" spans="2:5" x14ac:dyDescent="0.25">
      <c r="B90" s="58">
        <v>1.4210526315789473</v>
      </c>
      <c r="C90" s="52">
        <v>0.47894736842105262</v>
      </c>
      <c r="D90" s="28"/>
      <c r="E90" s="35"/>
    </row>
    <row r="91" spans="2:5" x14ac:dyDescent="0.25">
      <c r="B91" s="58">
        <v>1.4210526315789473</v>
      </c>
      <c r="C91" s="52">
        <v>0.52105263157894743</v>
      </c>
      <c r="D91" s="28"/>
      <c r="E91" s="35"/>
    </row>
    <row r="92" spans="2:5" x14ac:dyDescent="0.25">
      <c r="B92" s="58">
        <v>1.4210526315789473</v>
      </c>
      <c r="C92" s="52">
        <v>0.56315789473684208</v>
      </c>
      <c r="D92" s="28"/>
      <c r="E92" s="35"/>
    </row>
    <row r="93" spans="2:5" x14ac:dyDescent="0.25">
      <c r="B93" s="58">
        <v>1.4210526315789473</v>
      </c>
      <c r="C93" s="52">
        <v>0.60526315789473684</v>
      </c>
      <c r="D93" s="28"/>
      <c r="E93" s="35"/>
    </row>
    <row r="94" spans="2:5" x14ac:dyDescent="0.25">
      <c r="B94" s="58">
        <v>1.4210526315789473</v>
      </c>
      <c r="C94" s="52">
        <v>0.64736842105263159</v>
      </c>
      <c r="D94" s="28"/>
      <c r="E94" s="35"/>
    </row>
    <row r="95" spans="2:5" x14ac:dyDescent="0.25">
      <c r="B95" s="58">
        <v>1.4210526315789473</v>
      </c>
      <c r="C95" s="52">
        <v>0.68947368421052635</v>
      </c>
      <c r="D95" s="28"/>
      <c r="E95" s="35"/>
    </row>
    <row r="96" spans="2:5" x14ac:dyDescent="0.25">
      <c r="B96" s="58">
        <v>1.4210526315789473</v>
      </c>
      <c r="C96" s="52">
        <v>0.73157894736842111</v>
      </c>
      <c r="D96" s="28"/>
      <c r="E96" s="35"/>
    </row>
    <row r="97" spans="2:5" x14ac:dyDescent="0.25">
      <c r="B97" s="58">
        <v>1.4210526315789473</v>
      </c>
      <c r="C97" s="52">
        <v>0.77368421052631586</v>
      </c>
      <c r="D97" s="28"/>
      <c r="E97" s="35"/>
    </row>
    <row r="98" spans="2:5" x14ac:dyDescent="0.25">
      <c r="B98" s="58">
        <v>1.4210526315789473</v>
      </c>
      <c r="C98" s="52">
        <v>0.81578947368421051</v>
      </c>
      <c r="D98" s="28"/>
      <c r="E98" s="35"/>
    </row>
    <row r="99" spans="2:5" x14ac:dyDescent="0.25">
      <c r="B99" s="58">
        <v>1.4210526315789473</v>
      </c>
      <c r="C99" s="52">
        <v>0.85789473684210527</v>
      </c>
      <c r="D99" s="28"/>
      <c r="E99" s="35"/>
    </row>
    <row r="100" spans="2:5" x14ac:dyDescent="0.25">
      <c r="B100" s="58">
        <v>1.4210526315789473</v>
      </c>
      <c r="C100" s="52">
        <v>0.9</v>
      </c>
      <c r="D100" s="28"/>
      <c r="E100" s="35"/>
    </row>
    <row r="101" spans="2:5" x14ac:dyDescent="0.25">
      <c r="B101" s="58">
        <v>1.631578947368421</v>
      </c>
      <c r="C101" s="52">
        <v>0.1</v>
      </c>
      <c r="D101" s="28"/>
      <c r="E101" s="35"/>
    </row>
    <row r="102" spans="2:5" x14ac:dyDescent="0.25">
      <c r="B102" s="58">
        <v>1.631578947368421</v>
      </c>
      <c r="C102" s="52">
        <v>0.14210526315789473</v>
      </c>
      <c r="D102" s="28"/>
      <c r="E102" s="35"/>
    </row>
    <row r="103" spans="2:5" x14ac:dyDescent="0.25">
      <c r="B103" s="58">
        <v>1.631578947368421</v>
      </c>
      <c r="C103" s="52">
        <v>0.18421052631578949</v>
      </c>
      <c r="D103" s="28"/>
      <c r="E103" s="35"/>
    </row>
    <row r="104" spans="2:5" x14ac:dyDescent="0.25">
      <c r="B104" s="58">
        <v>1.631578947368421</v>
      </c>
      <c r="C104" s="52">
        <v>0.22631578947368422</v>
      </c>
      <c r="D104" s="28"/>
      <c r="E104" s="35"/>
    </row>
    <row r="105" spans="2:5" x14ac:dyDescent="0.25">
      <c r="B105" s="58">
        <v>1.631578947368421</v>
      </c>
      <c r="C105" s="52">
        <v>0.26842105263157895</v>
      </c>
      <c r="D105" s="28"/>
      <c r="E105" s="35"/>
    </row>
    <row r="106" spans="2:5" x14ac:dyDescent="0.25">
      <c r="B106" s="58">
        <v>1.631578947368421</v>
      </c>
      <c r="C106" s="52">
        <v>0.31052631578947371</v>
      </c>
      <c r="D106" s="28"/>
      <c r="E106" s="35"/>
    </row>
    <row r="107" spans="2:5" x14ac:dyDescent="0.25">
      <c r="B107" s="58">
        <v>1.631578947368421</v>
      </c>
      <c r="C107" s="52">
        <v>0.35263157894736841</v>
      </c>
      <c r="D107" s="28"/>
      <c r="E107" s="35"/>
    </row>
    <row r="108" spans="2:5" x14ac:dyDescent="0.25">
      <c r="B108" s="58">
        <v>1.631578947368421</v>
      </c>
      <c r="C108" s="52">
        <v>0.39473684210526316</v>
      </c>
      <c r="D108" s="28"/>
      <c r="E108" s="35"/>
    </row>
    <row r="109" spans="2:5" x14ac:dyDescent="0.25">
      <c r="B109" s="58">
        <v>1.631578947368421</v>
      </c>
      <c r="C109" s="52">
        <v>0.43684210526315792</v>
      </c>
      <c r="D109" s="28"/>
      <c r="E109" s="35"/>
    </row>
    <row r="110" spans="2:5" x14ac:dyDescent="0.25">
      <c r="B110" s="58">
        <v>1.631578947368421</v>
      </c>
      <c r="C110" s="52">
        <v>0.47894736842105262</v>
      </c>
      <c r="D110" s="28"/>
      <c r="E110" s="35"/>
    </row>
    <row r="111" spans="2:5" x14ac:dyDescent="0.25">
      <c r="B111" s="58">
        <v>1.631578947368421</v>
      </c>
      <c r="C111" s="52">
        <v>0.52105263157894743</v>
      </c>
      <c r="D111" s="28"/>
      <c r="E111" s="35"/>
    </row>
    <row r="112" spans="2:5" x14ac:dyDescent="0.25">
      <c r="B112" s="58">
        <v>1.631578947368421</v>
      </c>
      <c r="C112" s="52">
        <v>0.56315789473684208</v>
      </c>
      <c r="D112" s="28"/>
      <c r="E112" s="35"/>
    </row>
    <row r="113" spans="2:5" x14ac:dyDescent="0.25">
      <c r="B113" s="58">
        <v>1.631578947368421</v>
      </c>
      <c r="C113" s="52">
        <v>0.60526315789473684</v>
      </c>
      <c r="D113" s="28"/>
      <c r="E113" s="35"/>
    </row>
    <row r="114" spans="2:5" x14ac:dyDescent="0.25">
      <c r="B114" s="58">
        <v>1.631578947368421</v>
      </c>
      <c r="C114" s="52">
        <v>0.64736842105263159</v>
      </c>
      <c r="D114" s="28"/>
      <c r="E114" s="35"/>
    </row>
    <row r="115" spans="2:5" x14ac:dyDescent="0.25">
      <c r="B115" s="58">
        <v>1.631578947368421</v>
      </c>
      <c r="C115" s="52">
        <v>0.68947368421052635</v>
      </c>
      <c r="D115" s="28"/>
      <c r="E115" s="35"/>
    </row>
    <row r="116" spans="2:5" x14ac:dyDescent="0.25">
      <c r="B116" s="58">
        <v>1.631578947368421</v>
      </c>
      <c r="C116" s="52">
        <v>0.73157894736842111</v>
      </c>
      <c r="D116" s="28"/>
      <c r="E116" s="35"/>
    </row>
    <row r="117" spans="2:5" x14ac:dyDescent="0.25">
      <c r="B117" s="58">
        <v>1.631578947368421</v>
      </c>
      <c r="C117" s="52">
        <v>0.77368421052631586</v>
      </c>
      <c r="D117" s="28"/>
      <c r="E117" s="35"/>
    </row>
    <row r="118" spans="2:5" x14ac:dyDescent="0.25">
      <c r="B118" s="58">
        <v>1.631578947368421</v>
      </c>
      <c r="C118" s="52">
        <v>0.81578947368421051</v>
      </c>
      <c r="D118" s="28"/>
      <c r="E118" s="35"/>
    </row>
    <row r="119" spans="2:5" x14ac:dyDescent="0.25">
      <c r="B119" s="58">
        <v>1.631578947368421</v>
      </c>
      <c r="C119" s="52">
        <v>0.85789473684210527</v>
      </c>
      <c r="D119" s="28"/>
      <c r="E119" s="35"/>
    </row>
    <row r="120" spans="2:5" x14ac:dyDescent="0.25">
      <c r="B120" s="58">
        <v>1.631578947368421</v>
      </c>
      <c r="C120" s="52">
        <v>0.9</v>
      </c>
      <c r="D120" s="28"/>
      <c r="E120" s="35"/>
    </row>
    <row r="121" spans="2:5" x14ac:dyDescent="0.25">
      <c r="B121" s="58">
        <v>1.8421052631578947</v>
      </c>
      <c r="C121" s="52">
        <v>0.1</v>
      </c>
      <c r="D121" s="28"/>
      <c r="E121" s="35"/>
    </row>
    <row r="122" spans="2:5" x14ac:dyDescent="0.25">
      <c r="B122" s="58">
        <v>1.8421052631578947</v>
      </c>
      <c r="C122" s="52">
        <v>0.14210526315789473</v>
      </c>
      <c r="D122" s="28"/>
      <c r="E122" s="35"/>
    </row>
    <row r="123" spans="2:5" x14ac:dyDescent="0.25">
      <c r="B123" s="58">
        <v>1.8421052631578947</v>
      </c>
      <c r="C123" s="52">
        <v>0.18421052631578949</v>
      </c>
      <c r="D123" s="28"/>
      <c r="E123" s="35"/>
    </row>
    <row r="124" spans="2:5" x14ac:dyDescent="0.25">
      <c r="B124" s="58">
        <v>1.8421052631578947</v>
      </c>
      <c r="C124" s="52">
        <v>0.22631578947368422</v>
      </c>
      <c r="D124" s="28"/>
      <c r="E124" s="35"/>
    </row>
    <row r="125" spans="2:5" x14ac:dyDescent="0.25">
      <c r="B125" s="58">
        <v>1.8421052631578947</v>
      </c>
      <c r="C125" s="52">
        <v>0.26842105263157895</v>
      </c>
      <c r="D125" s="28"/>
      <c r="E125" s="35"/>
    </row>
    <row r="126" spans="2:5" x14ac:dyDescent="0.25">
      <c r="B126" s="58">
        <v>1.8421052631578947</v>
      </c>
      <c r="C126" s="52">
        <v>0.31052631578947371</v>
      </c>
      <c r="D126" s="28"/>
      <c r="E126" s="35"/>
    </row>
    <row r="127" spans="2:5" x14ac:dyDescent="0.25">
      <c r="B127" s="58">
        <v>1.8421052631578947</v>
      </c>
      <c r="C127" s="52">
        <v>0.35263157894736841</v>
      </c>
      <c r="D127" s="28"/>
      <c r="E127" s="35"/>
    </row>
    <row r="128" spans="2:5" x14ac:dyDescent="0.25">
      <c r="B128" s="58">
        <v>1.8421052631578947</v>
      </c>
      <c r="C128" s="52">
        <v>0.39473684210526316</v>
      </c>
      <c r="D128" s="28"/>
      <c r="E128" s="35"/>
    </row>
    <row r="129" spans="2:5" x14ac:dyDescent="0.25">
      <c r="B129" s="58">
        <v>1.8421052631578947</v>
      </c>
      <c r="C129" s="52">
        <v>0.43684210526315792</v>
      </c>
      <c r="D129" s="28"/>
      <c r="E129" s="35"/>
    </row>
    <row r="130" spans="2:5" x14ac:dyDescent="0.25">
      <c r="B130" s="58">
        <v>1.8421052631578947</v>
      </c>
      <c r="C130" s="52">
        <v>0.47894736842105262</v>
      </c>
      <c r="D130" s="28"/>
      <c r="E130" s="35"/>
    </row>
    <row r="131" spans="2:5" x14ac:dyDescent="0.25">
      <c r="B131" s="58">
        <v>1.8421052631578947</v>
      </c>
      <c r="C131" s="52">
        <v>0.52105263157894743</v>
      </c>
      <c r="D131" s="28"/>
      <c r="E131" s="35"/>
    </row>
    <row r="132" spans="2:5" x14ac:dyDescent="0.25">
      <c r="B132" s="58">
        <v>1.8421052631578947</v>
      </c>
      <c r="C132" s="52">
        <v>0.56315789473684208</v>
      </c>
      <c r="D132" s="28"/>
      <c r="E132" s="35"/>
    </row>
    <row r="133" spans="2:5" x14ac:dyDescent="0.25">
      <c r="B133" s="58">
        <v>1.8421052631578947</v>
      </c>
      <c r="C133" s="52">
        <v>0.60526315789473684</v>
      </c>
      <c r="D133" s="28"/>
      <c r="E133" s="35"/>
    </row>
    <row r="134" spans="2:5" x14ac:dyDescent="0.25">
      <c r="B134" s="58">
        <v>1.8421052631578947</v>
      </c>
      <c r="C134" s="52">
        <v>0.64736842105263159</v>
      </c>
      <c r="D134" s="28"/>
      <c r="E134" s="35"/>
    </row>
    <row r="135" spans="2:5" x14ac:dyDescent="0.25">
      <c r="B135" s="58">
        <v>1.8421052631578947</v>
      </c>
      <c r="C135" s="52">
        <v>0.68947368421052635</v>
      </c>
      <c r="D135" s="28"/>
      <c r="E135" s="35"/>
    </row>
    <row r="136" spans="2:5" x14ac:dyDescent="0.25">
      <c r="B136" s="58">
        <v>1.8421052631578947</v>
      </c>
      <c r="C136" s="52">
        <v>0.73157894736842111</v>
      </c>
      <c r="D136" s="28"/>
      <c r="E136" s="35"/>
    </row>
    <row r="137" spans="2:5" x14ac:dyDescent="0.25">
      <c r="B137" s="58">
        <v>1.8421052631578947</v>
      </c>
      <c r="C137" s="52">
        <v>0.77368421052631586</v>
      </c>
      <c r="D137" s="28"/>
      <c r="E137" s="35"/>
    </row>
    <row r="138" spans="2:5" x14ac:dyDescent="0.25">
      <c r="B138" s="58">
        <v>1.8421052631578947</v>
      </c>
      <c r="C138" s="52">
        <v>0.81578947368421051</v>
      </c>
      <c r="D138" s="28"/>
      <c r="E138" s="35"/>
    </row>
    <row r="139" spans="2:5" x14ac:dyDescent="0.25">
      <c r="B139" s="58">
        <v>1.8421052631578947</v>
      </c>
      <c r="C139" s="52">
        <v>0.85789473684210527</v>
      </c>
      <c r="D139" s="28"/>
      <c r="E139" s="35"/>
    </row>
    <row r="140" spans="2:5" x14ac:dyDescent="0.25">
      <c r="B140" s="58">
        <v>1.8421052631578947</v>
      </c>
      <c r="C140" s="52">
        <v>0.9</v>
      </c>
      <c r="D140" s="28"/>
      <c r="E140" s="35"/>
    </row>
    <row r="141" spans="2:5" x14ac:dyDescent="0.25">
      <c r="B141" s="58">
        <v>2.0526315789473686</v>
      </c>
      <c r="C141" s="52">
        <v>0.1</v>
      </c>
      <c r="D141" s="28"/>
      <c r="E141" s="35"/>
    </row>
    <row r="142" spans="2:5" x14ac:dyDescent="0.25">
      <c r="B142" s="58">
        <v>2.0526315789473686</v>
      </c>
      <c r="C142" s="52">
        <v>0.14210526315789473</v>
      </c>
      <c r="D142" s="28"/>
      <c r="E142" s="35"/>
    </row>
    <row r="143" spans="2:5" x14ac:dyDescent="0.25">
      <c r="B143" s="58">
        <v>2.0526315789473686</v>
      </c>
      <c r="C143" s="52">
        <v>0.18421052631578949</v>
      </c>
      <c r="D143" s="28"/>
      <c r="E143" s="35"/>
    </row>
    <row r="144" spans="2:5" x14ac:dyDescent="0.25">
      <c r="B144" s="58">
        <v>2.0526315789473686</v>
      </c>
      <c r="C144" s="52">
        <v>0.22631578947368422</v>
      </c>
      <c r="D144" s="28"/>
      <c r="E144" s="35"/>
    </row>
    <row r="145" spans="2:5" x14ac:dyDescent="0.25">
      <c r="B145" s="58">
        <v>2.0526315789473686</v>
      </c>
      <c r="C145" s="52">
        <v>0.26842105263157895</v>
      </c>
      <c r="D145" s="28"/>
      <c r="E145" s="35"/>
    </row>
    <row r="146" spans="2:5" x14ac:dyDescent="0.25">
      <c r="B146" s="58">
        <v>2.0526315789473686</v>
      </c>
      <c r="C146" s="52">
        <v>0.31052631578947371</v>
      </c>
      <c r="D146" s="28"/>
      <c r="E146" s="35"/>
    </row>
    <row r="147" spans="2:5" x14ac:dyDescent="0.25">
      <c r="B147" s="58">
        <v>2.0526315789473686</v>
      </c>
      <c r="C147" s="52">
        <v>0.35263157894736841</v>
      </c>
      <c r="D147" s="28"/>
      <c r="E147" s="35"/>
    </row>
    <row r="148" spans="2:5" x14ac:dyDescent="0.25">
      <c r="B148" s="58">
        <v>2.0526315789473686</v>
      </c>
      <c r="C148" s="52">
        <v>0.39473684210526316</v>
      </c>
      <c r="D148" s="28"/>
      <c r="E148" s="35"/>
    </row>
    <row r="149" spans="2:5" x14ac:dyDescent="0.25">
      <c r="B149" s="58">
        <v>2.0526315789473686</v>
      </c>
      <c r="C149" s="52">
        <v>0.43684210526315792</v>
      </c>
      <c r="D149" s="28"/>
      <c r="E149" s="35"/>
    </row>
    <row r="150" spans="2:5" x14ac:dyDescent="0.25">
      <c r="B150" s="58">
        <v>2.0526315789473686</v>
      </c>
      <c r="C150" s="52">
        <v>0.47894736842105262</v>
      </c>
      <c r="D150" s="28"/>
      <c r="E150" s="35"/>
    </row>
    <row r="151" spans="2:5" x14ac:dyDescent="0.25">
      <c r="B151" s="58">
        <v>2.0526315789473686</v>
      </c>
      <c r="C151" s="52">
        <v>0.52105263157894743</v>
      </c>
      <c r="D151" s="28"/>
      <c r="E151" s="35"/>
    </row>
    <row r="152" spans="2:5" x14ac:dyDescent="0.25">
      <c r="B152" s="58">
        <v>2.0526315789473686</v>
      </c>
      <c r="C152" s="52">
        <v>0.56315789473684208</v>
      </c>
      <c r="D152" s="28"/>
      <c r="E152" s="35"/>
    </row>
    <row r="153" spans="2:5" x14ac:dyDescent="0.25">
      <c r="B153" s="58">
        <v>2.0526315789473686</v>
      </c>
      <c r="C153" s="52">
        <v>0.60526315789473684</v>
      </c>
      <c r="D153" s="28"/>
      <c r="E153" s="35"/>
    </row>
    <row r="154" spans="2:5" x14ac:dyDescent="0.25">
      <c r="B154" s="58">
        <v>2.0526315789473686</v>
      </c>
      <c r="C154" s="52">
        <v>0.64736842105263159</v>
      </c>
      <c r="D154" s="28"/>
      <c r="E154" s="35"/>
    </row>
    <row r="155" spans="2:5" x14ac:dyDescent="0.25">
      <c r="B155" s="58">
        <v>2.0526315789473686</v>
      </c>
      <c r="C155" s="52">
        <v>0.68947368421052635</v>
      </c>
      <c r="D155" s="28"/>
      <c r="E155" s="35"/>
    </row>
    <row r="156" spans="2:5" x14ac:dyDescent="0.25">
      <c r="B156" s="58">
        <v>2.0526315789473686</v>
      </c>
      <c r="C156" s="52">
        <v>0.73157894736842111</v>
      </c>
      <c r="D156" s="28"/>
      <c r="E156" s="35"/>
    </row>
    <row r="157" spans="2:5" x14ac:dyDescent="0.25">
      <c r="B157" s="58">
        <v>2.0526315789473686</v>
      </c>
      <c r="C157" s="52">
        <v>0.77368421052631586</v>
      </c>
      <c r="D157" s="28"/>
      <c r="E157" s="35"/>
    </row>
    <row r="158" spans="2:5" x14ac:dyDescent="0.25">
      <c r="B158" s="58">
        <v>2.0526315789473686</v>
      </c>
      <c r="C158" s="52">
        <v>0.81578947368421051</v>
      </c>
      <c r="D158" s="28"/>
      <c r="E158" s="35"/>
    </row>
    <row r="159" spans="2:5" x14ac:dyDescent="0.25">
      <c r="B159" s="58">
        <v>2.0526315789473686</v>
      </c>
      <c r="C159" s="52">
        <v>0.85789473684210527</v>
      </c>
      <c r="D159" s="28"/>
      <c r="E159" s="35"/>
    </row>
    <row r="160" spans="2:5" x14ac:dyDescent="0.25">
      <c r="B160" s="58">
        <v>2.0526315789473686</v>
      </c>
      <c r="C160" s="52">
        <v>0.9</v>
      </c>
      <c r="D160" s="28"/>
      <c r="E160" s="35"/>
    </row>
    <row r="161" spans="2:5" x14ac:dyDescent="0.25">
      <c r="B161" s="58">
        <v>2.263157894736842</v>
      </c>
      <c r="C161" s="52">
        <v>0.1</v>
      </c>
      <c r="D161" s="28"/>
      <c r="E161" s="35"/>
    </row>
    <row r="162" spans="2:5" x14ac:dyDescent="0.25">
      <c r="B162" s="58">
        <v>2.263157894736842</v>
      </c>
      <c r="C162" s="52">
        <v>0.14210526315789473</v>
      </c>
      <c r="D162" s="28"/>
      <c r="E162" s="35"/>
    </row>
    <row r="163" spans="2:5" x14ac:dyDescent="0.25">
      <c r="B163" s="58">
        <v>2.263157894736842</v>
      </c>
      <c r="C163" s="52">
        <v>0.18421052631578949</v>
      </c>
      <c r="D163" s="28"/>
      <c r="E163" s="35"/>
    </row>
    <row r="164" spans="2:5" x14ac:dyDescent="0.25">
      <c r="B164" s="58">
        <v>2.263157894736842</v>
      </c>
      <c r="C164" s="52">
        <v>0.22631578947368422</v>
      </c>
      <c r="D164" s="28"/>
      <c r="E164" s="35"/>
    </row>
    <row r="165" spans="2:5" x14ac:dyDescent="0.25">
      <c r="B165" s="58">
        <v>2.263157894736842</v>
      </c>
      <c r="C165" s="52">
        <v>0.26842105263157895</v>
      </c>
      <c r="D165" s="28"/>
      <c r="E165" s="35"/>
    </row>
    <row r="166" spans="2:5" x14ac:dyDescent="0.25">
      <c r="B166" s="58">
        <v>2.263157894736842</v>
      </c>
      <c r="C166" s="52">
        <v>0.31052631578947371</v>
      </c>
      <c r="D166" s="28"/>
      <c r="E166" s="35"/>
    </row>
    <row r="167" spans="2:5" x14ac:dyDescent="0.25">
      <c r="B167" s="58">
        <v>2.263157894736842</v>
      </c>
      <c r="C167" s="52">
        <v>0.35263157894736841</v>
      </c>
      <c r="D167" s="28"/>
      <c r="E167" s="35"/>
    </row>
    <row r="168" spans="2:5" x14ac:dyDescent="0.25">
      <c r="B168" s="58">
        <v>2.263157894736842</v>
      </c>
      <c r="C168" s="52">
        <v>0.39473684210526316</v>
      </c>
      <c r="D168" s="28"/>
      <c r="E168" s="35"/>
    </row>
    <row r="169" spans="2:5" x14ac:dyDescent="0.25">
      <c r="B169" s="58">
        <v>2.263157894736842</v>
      </c>
      <c r="C169" s="52">
        <v>0.43684210526315792</v>
      </c>
      <c r="D169" s="28"/>
      <c r="E169" s="35"/>
    </row>
    <row r="170" spans="2:5" x14ac:dyDescent="0.25">
      <c r="B170" s="58">
        <v>2.263157894736842</v>
      </c>
      <c r="C170" s="52">
        <v>0.47894736842105262</v>
      </c>
      <c r="D170" s="28"/>
      <c r="E170" s="35"/>
    </row>
    <row r="171" spans="2:5" x14ac:dyDescent="0.25">
      <c r="B171" s="58">
        <v>2.263157894736842</v>
      </c>
      <c r="C171" s="52">
        <v>0.52105263157894743</v>
      </c>
      <c r="D171" s="28"/>
      <c r="E171" s="35"/>
    </row>
    <row r="172" spans="2:5" x14ac:dyDescent="0.25">
      <c r="B172" s="58">
        <v>2.263157894736842</v>
      </c>
      <c r="C172" s="52">
        <v>0.56315789473684208</v>
      </c>
      <c r="D172" s="28"/>
      <c r="E172" s="35"/>
    </row>
    <row r="173" spans="2:5" x14ac:dyDescent="0.25">
      <c r="B173" s="58">
        <v>2.263157894736842</v>
      </c>
      <c r="C173" s="52">
        <v>0.60526315789473684</v>
      </c>
      <c r="D173" s="28"/>
      <c r="E173" s="35"/>
    </row>
    <row r="174" spans="2:5" x14ac:dyDescent="0.25">
      <c r="B174" s="58">
        <v>2.263157894736842</v>
      </c>
      <c r="C174" s="52">
        <v>0.64736842105263159</v>
      </c>
      <c r="D174" s="28"/>
      <c r="E174" s="35"/>
    </row>
    <row r="175" spans="2:5" x14ac:dyDescent="0.25">
      <c r="B175" s="58">
        <v>2.263157894736842</v>
      </c>
      <c r="C175" s="52">
        <v>0.68947368421052635</v>
      </c>
      <c r="D175" s="28"/>
      <c r="E175" s="35"/>
    </row>
    <row r="176" spans="2:5" x14ac:dyDescent="0.25">
      <c r="B176" s="58">
        <v>2.263157894736842</v>
      </c>
      <c r="C176" s="52">
        <v>0.73157894736842111</v>
      </c>
      <c r="D176" s="28"/>
      <c r="E176" s="35"/>
    </row>
    <row r="177" spans="2:5" x14ac:dyDescent="0.25">
      <c r="B177" s="58">
        <v>2.263157894736842</v>
      </c>
      <c r="C177" s="52">
        <v>0.77368421052631586</v>
      </c>
      <c r="D177" s="28"/>
      <c r="E177" s="35"/>
    </row>
    <row r="178" spans="2:5" x14ac:dyDescent="0.25">
      <c r="B178" s="58">
        <v>2.263157894736842</v>
      </c>
      <c r="C178" s="52">
        <v>0.81578947368421051</v>
      </c>
      <c r="D178" s="28"/>
      <c r="E178" s="35"/>
    </row>
    <row r="179" spans="2:5" x14ac:dyDescent="0.25">
      <c r="B179" s="58">
        <v>2.263157894736842</v>
      </c>
      <c r="C179" s="52">
        <v>0.85789473684210527</v>
      </c>
      <c r="D179" s="28"/>
      <c r="E179" s="35"/>
    </row>
    <row r="180" spans="2:5" x14ac:dyDescent="0.25">
      <c r="B180" s="58">
        <v>2.263157894736842</v>
      </c>
      <c r="C180" s="52">
        <v>0.9</v>
      </c>
      <c r="D180" s="28"/>
      <c r="E180" s="35"/>
    </row>
    <row r="181" spans="2:5" x14ac:dyDescent="0.25">
      <c r="B181" s="58">
        <v>2.4736842105263159</v>
      </c>
      <c r="C181" s="52">
        <v>0.1</v>
      </c>
      <c r="D181" s="28"/>
      <c r="E181" s="35"/>
    </row>
    <row r="182" spans="2:5" x14ac:dyDescent="0.25">
      <c r="B182" s="58">
        <v>2.4736842105263159</v>
      </c>
      <c r="C182" s="52">
        <v>0.14210526315789473</v>
      </c>
      <c r="D182" s="28"/>
      <c r="E182" s="35"/>
    </row>
    <row r="183" spans="2:5" x14ac:dyDescent="0.25">
      <c r="B183" s="58">
        <v>2.4736842105263159</v>
      </c>
      <c r="C183" s="52">
        <v>0.18421052631578949</v>
      </c>
      <c r="D183" s="28"/>
      <c r="E183" s="35"/>
    </row>
    <row r="184" spans="2:5" x14ac:dyDescent="0.25">
      <c r="B184" s="58">
        <v>2.4736842105263159</v>
      </c>
      <c r="C184" s="52">
        <v>0.22631578947368422</v>
      </c>
      <c r="D184" s="28"/>
      <c r="E184" s="35"/>
    </row>
    <row r="185" spans="2:5" x14ac:dyDescent="0.25">
      <c r="B185" s="58">
        <v>2.4736842105263159</v>
      </c>
      <c r="C185" s="52">
        <v>0.26842105263157895</v>
      </c>
      <c r="D185" s="28"/>
      <c r="E185" s="35"/>
    </row>
    <row r="186" spans="2:5" x14ac:dyDescent="0.25">
      <c r="B186" s="58">
        <v>2.4736842105263159</v>
      </c>
      <c r="C186" s="52">
        <v>0.31052631578947371</v>
      </c>
      <c r="D186" s="28"/>
      <c r="E186" s="35"/>
    </row>
    <row r="187" spans="2:5" x14ac:dyDescent="0.25">
      <c r="B187" s="58">
        <v>2.4736842105263159</v>
      </c>
      <c r="C187" s="52">
        <v>0.35263157894736841</v>
      </c>
      <c r="D187" s="28"/>
      <c r="E187" s="35"/>
    </row>
    <row r="188" spans="2:5" x14ac:dyDescent="0.25">
      <c r="B188" s="58">
        <v>2.4736842105263159</v>
      </c>
      <c r="C188" s="52">
        <v>0.39473684210526316</v>
      </c>
      <c r="D188" s="28"/>
      <c r="E188" s="35"/>
    </row>
    <row r="189" spans="2:5" x14ac:dyDescent="0.25">
      <c r="B189" s="58">
        <v>2.4736842105263159</v>
      </c>
      <c r="C189" s="52">
        <v>0.43684210526315792</v>
      </c>
      <c r="D189" s="28"/>
      <c r="E189" s="35"/>
    </row>
    <row r="190" spans="2:5" x14ac:dyDescent="0.25">
      <c r="B190" s="58">
        <v>2.4736842105263159</v>
      </c>
      <c r="C190" s="52">
        <v>0.47894736842105262</v>
      </c>
      <c r="D190" s="28"/>
      <c r="E190" s="35"/>
    </row>
    <row r="191" spans="2:5" x14ac:dyDescent="0.25">
      <c r="B191" s="58">
        <v>2.4736842105263159</v>
      </c>
      <c r="C191" s="52">
        <v>0.52105263157894743</v>
      </c>
      <c r="D191" s="28"/>
      <c r="E191" s="35"/>
    </row>
    <row r="192" spans="2:5" x14ac:dyDescent="0.25">
      <c r="B192" s="58">
        <v>2.4736842105263159</v>
      </c>
      <c r="C192" s="52">
        <v>0.56315789473684208</v>
      </c>
      <c r="D192" s="28"/>
      <c r="E192" s="35"/>
    </row>
    <row r="193" spans="2:5" x14ac:dyDescent="0.25">
      <c r="B193" s="58">
        <v>2.4736842105263159</v>
      </c>
      <c r="C193" s="52">
        <v>0.60526315789473684</v>
      </c>
      <c r="D193" s="28"/>
      <c r="E193" s="35"/>
    </row>
    <row r="194" spans="2:5" x14ac:dyDescent="0.25">
      <c r="B194" s="58">
        <v>2.4736842105263159</v>
      </c>
      <c r="C194" s="52">
        <v>0.64736842105263159</v>
      </c>
      <c r="D194" s="28"/>
      <c r="E194" s="35"/>
    </row>
    <row r="195" spans="2:5" x14ac:dyDescent="0.25">
      <c r="B195" s="58">
        <v>2.4736842105263159</v>
      </c>
      <c r="C195" s="52">
        <v>0.68947368421052635</v>
      </c>
      <c r="D195" s="28"/>
      <c r="E195" s="35"/>
    </row>
    <row r="196" spans="2:5" x14ac:dyDescent="0.25">
      <c r="B196" s="58">
        <v>2.4736842105263159</v>
      </c>
      <c r="C196" s="52">
        <v>0.73157894736842111</v>
      </c>
      <c r="D196" s="28"/>
      <c r="E196" s="35"/>
    </row>
    <row r="197" spans="2:5" x14ac:dyDescent="0.25">
      <c r="B197" s="58">
        <v>2.4736842105263159</v>
      </c>
      <c r="C197" s="52">
        <v>0.77368421052631586</v>
      </c>
      <c r="D197" s="28"/>
      <c r="E197" s="35"/>
    </row>
    <row r="198" spans="2:5" x14ac:dyDescent="0.25">
      <c r="B198" s="58">
        <v>2.4736842105263159</v>
      </c>
      <c r="C198" s="52">
        <v>0.81578947368421051</v>
      </c>
      <c r="D198" s="28"/>
      <c r="E198" s="35"/>
    </row>
    <row r="199" spans="2:5" x14ac:dyDescent="0.25">
      <c r="B199" s="58">
        <v>2.4736842105263159</v>
      </c>
      <c r="C199" s="52">
        <v>0.85789473684210527</v>
      </c>
      <c r="D199" s="28"/>
      <c r="E199" s="35"/>
    </row>
    <row r="200" spans="2:5" x14ac:dyDescent="0.25">
      <c r="B200" s="58">
        <v>2.4736842105263159</v>
      </c>
      <c r="C200" s="52">
        <v>0.9</v>
      </c>
      <c r="D200" s="28"/>
      <c r="E200" s="35"/>
    </row>
    <row r="201" spans="2:5" x14ac:dyDescent="0.25">
      <c r="B201" s="58">
        <v>2.6842105263157894</v>
      </c>
      <c r="C201" s="52">
        <v>0.1</v>
      </c>
      <c r="D201" s="28"/>
      <c r="E201" s="35"/>
    </row>
    <row r="202" spans="2:5" x14ac:dyDescent="0.25">
      <c r="B202" s="58">
        <v>2.6842105263157894</v>
      </c>
      <c r="C202" s="52">
        <v>0.14210526315789473</v>
      </c>
      <c r="D202" s="28"/>
      <c r="E202" s="35"/>
    </row>
    <row r="203" spans="2:5" x14ac:dyDescent="0.25">
      <c r="B203" s="58">
        <v>2.6842105263157894</v>
      </c>
      <c r="C203" s="52">
        <v>0.18421052631578949</v>
      </c>
      <c r="D203" s="28"/>
      <c r="E203" s="35"/>
    </row>
    <row r="204" spans="2:5" x14ac:dyDescent="0.25">
      <c r="B204" s="58">
        <v>2.6842105263157894</v>
      </c>
      <c r="C204" s="52">
        <v>0.22631578947368422</v>
      </c>
      <c r="D204" s="28"/>
      <c r="E204" s="35"/>
    </row>
    <row r="205" spans="2:5" x14ac:dyDescent="0.25">
      <c r="B205" s="58">
        <v>2.6842105263157894</v>
      </c>
      <c r="C205" s="52">
        <v>0.26842105263157895</v>
      </c>
      <c r="D205" s="28"/>
      <c r="E205" s="35"/>
    </row>
    <row r="206" spans="2:5" x14ac:dyDescent="0.25">
      <c r="B206" s="58">
        <v>2.6842105263157894</v>
      </c>
      <c r="C206" s="52">
        <v>0.31052631578947371</v>
      </c>
      <c r="D206" s="28"/>
      <c r="E206" s="35"/>
    </row>
    <row r="207" spans="2:5" x14ac:dyDescent="0.25">
      <c r="B207" s="58">
        <v>2.6842105263157894</v>
      </c>
      <c r="C207" s="52">
        <v>0.35263157894736841</v>
      </c>
      <c r="D207" s="28"/>
      <c r="E207" s="35"/>
    </row>
    <row r="208" spans="2:5" x14ac:dyDescent="0.25">
      <c r="B208" s="58">
        <v>2.6842105263157894</v>
      </c>
      <c r="C208" s="52">
        <v>0.39473684210526316</v>
      </c>
      <c r="D208" s="28"/>
      <c r="E208" s="35"/>
    </row>
    <row r="209" spans="2:5" x14ac:dyDescent="0.25">
      <c r="B209" s="58">
        <v>2.6842105263157894</v>
      </c>
      <c r="C209" s="52">
        <v>0.43684210526315792</v>
      </c>
      <c r="D209" s="28"/>
      <c r="E209" s="35"/>
    </row>
    <row r="210" spans="2:5" x14ac:dyDescent="0.25">
      <c r="B210" s="58">
        <v>2.6842105263157894</v>
      </c>
      <c r="C210" s="52">
        <v>0.47894736842105262</v>
      </c>
      <c r="D210" s="28"/>
      <c r="E210" s="35"/>
    </row>
    <row r="211" spans="2:5" x14ac:dyDescent="0.25">
      <c r="B211" s="58">
        <v>2.6842105263157894</v>
      </c>
      <c r="C211" s="52">
        <v>0.52105263157894743</v>
      </c>
      <c r="D211" s="28"/>
      <c r="E211" s="35"/>
    </row>
    <row r="212" spans="2:5" x14ac:dyDescent="0.25">
      <c r="B212" s="58">
        <v>2.6842105263157894</v>
      </c>
      <c r="C212" s="52">
        <v>0.56315789473684208</v>
      </c>
      <c r="D212" s="28"/>
      <c r="E212" s="35"/>
    </row>
    <row r="213" spans="2:5" x14ac:dyDescent="0.25">
      <c r="B213" s="58">
        <v>2.6842105263157894</v>
      </c>
      <c r="C213" s="52">
        <v>0.60526315789473684</v>
      </c>
      <c r="D213" s="28"/>
      <c r="E213" s="35"/>
    </row>
    <row r="214" spans="2:5" x14ac:dyDescent="0.25">
      <c r="B214" s="58">
        <v>2.6842105263157894</v>
      </c>
      <c r="C214" s="52">
        <v>0.64736842105263159</v>
      </c>
      <c r="D214" s="28"/>
      <c r="E214" s="35"/>
    </row>
    <row r="215" spans="2:5" x14ac:dyDescent="0.25">
      <c r="B215" s="58">
        <v>2.6842105263157894</v>
      </c>
      <c r="C215" s="52">
        <v>0.68947368421052635</v>
      </c>
      <c r="D215" s="28"/>
      <c r="E215" s="35"/>
    </row>
    <row r="216" spans="2:5" x14ac:dyDescent="0.25">
      <c r="B216" s="58">
        <v>2.6842105263157894</v>
      </c>
      <c r="C216" s="52">
        <v>0.73157894736842111</v>
      </c>
      <c r="D216" s="28"/>
      <c r="E216" s="35"/>
    </row>
    <row r="217" spans="2:5" x14ac:dyDescent="0.25">
      <c r="B217" s="58">
        <v>2.6842105263157894</v>
      </c>
      <c r="C217" s="52">
        <v>0.77368421052631586</v>
      </c>
      <c r="D217" s="28"/>
      <c r="E217" s="35"/>
    </row>
    <row r="218" spans="2:5" x14ac:dyDescent="0.25">
      <c r="B218" s="58">
        <v>2.6842105263157894</v>
      </c>
      <c r="C218" s="52">
        <v>0.81578947368421051</v>
      </c>
      <c r="D218" s="28"/>
      <c r="E218" s="35"/>
    </row>
    <row r="219" spans="2:5" x14ac:dyDescent="0.25">
      <c r="B219" s="58">
        <v>2.6842105263157894</v>
      </c>
      <c r="C219" s="52">
        <v>0.85789473684210527</v>
      </c>
      <c r="D219" s="28"/>
      <c r="E219" s="35"/>
    </row>
    <row r="220" spans="2:5" x14ac:dyDescent="0.25">
      <c r="B220" s="58">
        <v>2.6842105263157894</v>
      </c>
      <c r="C220" s="52">
        <v>0.9</v>
      </c>
      <c r="D220" s="28"/>
      <c r="E220" s="35"/>
    </row>
    <row r="221" spans="2:5" x14ac:dyDescent="0.25">
      <c r="B221" s="58">
        <v>2.8947368421052633</v>
      </c>
      <c r="C221" s="52">
        <v>0.1</v>
      </c>
      <c r="D221" s="28"/>
      <c r="E221" s="35"/>
    </row>
    <row r="222" spans="2:5" x14ac:dyDescent="0.25">
      <c r="B222" s="58">
        <v>2.8947368421052633</v>
      </c>
      <c r="C222" s="52">
        <v>0.14210526315789473</v>
      </c>
      <c r="D222" s="28"/>
      <c r="E222" s="35"/>
    </row>
    <row r="223" spans="2:5" x14ac:dyDescent="0.25">
      <c r="B223" s="58">
        <v>2.8947368421052633</v>
      </c>
      <c r="C223" s="52">
        <v>0.18421052631578949</v>
      </c>
      <c r="D223" s="28"/>
      <c r="E223" s="35"/>
    </row>
    <row r="224" spans="2:5" x14ac:dyDescent="0.25">
      <c r="B224" s="58">
        <v>2.8947368421052633</v>
      </c>
      <c r="C224" s="52">
        <v>0.22631578947368422</v>
      </c>
      <c r="D224" s="28"/>
      <c r="E224" s="35"/>
    </row>
    <row r="225" spans="2:5" x14ac:dyDescent="0.25">
      <c r="B225" s="58">
        <v>2.8947368421052633</v>
      </c>
      <c r="C225" s="52">
        <v>0.26842105263157895</v>
      </c>
      <c r="D225" s="28"/>
      <c r="E225" s="35"/>
    </row>
    <row r="226" spans="2:5" x14ac:dyDescent="0.25">
      <c r="B226" s="58">
        <v>2.8947368421052633</v>
      </c>
      <c r="C226" s="52">
        <v>0.31052631578947371</v>
      </c>
      <c r="D226" s="28"/>
      <c r="E226" s="35"/>
    </row>
    <row r="227" spans="2:5" x14ac:dyDescent="0.25">
      <c r="B227" s="58">
        <v>2.8947368421052633</v>
      </c>
      <c r="C227" s="52">
        <v>0.35263157894736841</v>
      </c>
      <c r="D227" s="28"/>
      <c r="E227" s="35"/>
    </row>
    <row r="228" spans="2:5" x14ac:dyDescent="0.25">
      <c r="B228" s="58">
        <v>2.8947368421052633</v>
      </c>
      <c r="C228" s="52">
        <v>0.39473684210526316</v>
      </c>
      <c r="D228" s="28"/>
      <c r="E228" s="35"/>
    </row>
    <row r="229" spans="2:5" x14ac:dyDescent="0.25">
      <c r="B229" s="58">
        <v>2.8947368421052633</v>
      </c>
      <c r="C229" s="52">
        <v>0.43684210526315792</v>
      </c>
      <c r="D229" s="28"/>
      <c r="E229" s="35"/>
    </row>
    <row r="230" spans="2:5" x14ac:dyDescent="0.25">
      <c r="B230" s="58">
        <v>2.8947368421052633</v>
      </c>
      <c r="C230" s="52">
        <v>0.47894736842105262</v>
      </c>
      <c r="D230" s="28"/>
      <c r="E230" s="35"/>
    </row>
    <row r="231" spans="2:5" x14ac:dyDescent="0.25">
      <c r="B231" s="58">
        <v>2.8947368421052633</v>
      </c>
      <c r="C231" s="52">
        <v>0.52105263157894743</v>
      </c>
      <c r="D231" s="28"/>
      <c r="E231" s="35"/>
    </row>
    <row r="232" spans="2:5" x14ac:dyDescent="0.25">
      <c r="B232" s="58">
        <v>2.8947368421052633</v>
      </c>
      <c r="C232" s="52">
        <v>0.56315789473684208</v>
      </c>
      <c r="D232" s="28"/>
      <c r="E232" s="35"/>
    </row>
    <row r="233" spans="2:5" x14ac:dyDescent="0.25">
      <c r="B233" s="58">
        <v>2.8947368421052633</v>
      </c>
      <c r="C233" s="52">
        <v>0.60526315789473684</v>
      </c>
      <c r="D233" s="28"/>
      <c r="E233" s="35"/>
    </row>
    <row r="234" spans="2:5" x14ac:dyDescent="0.25">
      <c r="B234" s="58">
        <v>2.8947368421052633</v>
      </c>
      <c r="C234" s="52">
        <v>0.64736842105263159</v>
      </c>
      <c r="D234" s="28"/>
      <c r="E234" s="35"/>
    </row>
    <row r="235" spans="2:5" x14ac:dyDescent="0.25">
      <c r="B235" s="58">
        <v>2.8947368421052633</v>
      </c>
      <c r="C235" s="52">
        <v>0.68947368421052635</v>
      </c>
      <c r="D235" s="28"/>
      <c r="E235" s="35"/>
    </row>
    <row r="236" spans="2:5" x14ac:dyDescent="0.25">
      <c r="B236" s="58">
        <v>2.8947368421052633</v>
      </c>
      <c r="C236" s="52">
        <v>0.73157894736842111</v>
      </c>
      <c r="D236" s="28"/>
      <c r="E236" s="35"/>
    </row>
    <row r="237" spans="2:5" x14ac:dyDescent="0.25">
      <c r="B237" s="58">
        <v>2.8947368421052633</v>
      </c>
      <c r="C237" s="52">
        <v>0.77368421052631586</v>
      </c>
      <c r="D237" s="28"/>
      <c r="E237" s="35"/>
    </row>
    <row r="238" spans="2:5" x14ac:dyDescent="0.25">
      <c r="B238" s="58">
        <v>2.8947368421052633</v>
      </c>
      <c r="C238" s="52">
        <v>0.81578947368421051</v>
      </c>
      <c r="D238" s="28"/>
      <c r="E238" s="35"/>
    </row>
    <row r="239" spans="2:5" x14ac:dyDescent="0.25">
      <c r="B239" s="58">
        <v>2.8947368421052633</v>
      </c>
      <c r="C239" s="52">
        <v>0.85789473684210527</v>
      </c>
      <c r="D239" s="28"/>
      <c r="E239" s="35"/>
    </row>
    <row r="240" spans="2:5" x14ac:dyDescent="0.25">
      <c r="B240" s="58">
        <v>2.8947368421052633</v>
      </c>
      <c r="C240" s="52">
        <v>0.9</v>
      </c>
      <c r="D240" s="28"/>
      <c r="E240" s="35"/>
    </row>
    <row r="241" spans="2:5" x14ac:dyDescent="0.25">
      <c r="B241" s="58">
        <v>3.1052631578947367</v>
      </c>
      <c r="C241" s="52">
        <v>0.1</v>
      </c>
      <c r="D241" s="28"/>
      <c r="E241" s="35"/>
    </row>
    <row r="242" spans="2:5" x14ac:dyDescent="0.25">
      <c r="B242" s="58">
        <v>3.1052631578947367</v>
      </c>
      <c r="C242" s="52">
        <v>0.14210526315789473</v>
      </c>
      <c r="D242" s="28"/>
      <c r="E242" s="35"/>
    </row>
    <row r="243" spans="2:5" x14ac:dyDescent="0.25">
      <c r="B243" s="58">
        <v>3.1052631578947367</v>
      </c>
      <c r="C243" s="52">
        <v>0.18421052631578949</v>
      </c>
      <c r="D243" s="28"/>
      <c r="E243" s="35"/>
    </row>
    <row r="244" spans="2:5" x14ac:dyDescent="0.25">
      <c r="B244" s="58">
        <v>3.1052631578947367</v>
      </c>
      <c r="C244" s="52">
        <v>0.22631578947368422</v>
      </c>
      <c r="D244" s="28"/>
      <c r="E244" s="35"/>
    </row>
    <row r="245" spans="2:5" x14ac:dyDescent="0.25">
      <c r="B245" s="58">
        <v>3.1052631578947367</v>
      </c>
      <c r="C245" s="52">
        <v>0.26842105263157895</v>
      </c>
      <c r="D245" s="28"/>
      <c r="E245" s="35"/>
    </row>
    <row r="246" spans="2:5" x14ac:dyDescent="0.25">
      <c r="B246" s="58">
        <v>3.1052631578947367</v>
      </c>
      <c r="C246" s="52">
        <v>0.31052631578947371</v>
      </c>
      <c r="D246" s="28"/>
      <c r="E246" s="35"/>
    </row>
    <row r="247" spans="2:5" x14ac:dyDescent="0.25">
      <c r="B247" s="58">
        <v>3.1052631578947367</v>
      </c>
      <c r="C247" s="52">
        <v>0.35263157894736841</v>
      </c>
      <c r="D247" s="28"/>
      <c r="E247" s="35"/>
    </row>
    <row r="248" spans="2:5" x14ac:dyDescent="0.25">
      <c r="B248" s="58">
        <v>3.1052631578947367</v>
      </c>
      <c r="C248" s="52">
        <v>0.39473684210526316</v>
      </c>
      <c r="D248" s="28"/>
      <c r="E248" s="35"/>
    </row>
    <row r="249" spans="2:5" x14ac:dyDescent="0.25">
      <c r="B249" s="58">
        <v>3.1052631578947367</v>
      </c>
      <c r="C249" s="52">
        <v>0.43684210526315792</v>
      </c>
      <c r="D249" s="28"/>
      <c r="E249" s="35"/>
    </row>
    <row r="250" spans="2:5" x14ac:dyDescent="0.25">
      <c r="B250" s="58">
        <v>3.1052631578947367</v>
      </c>
      <c r="C250" s="52">
        <v>0.47894736842105262</v>
      </c>
      <c r="D250" s="28"/>
      <c r="E250" s="35"/>
    </row>
    <row r="251" spans="2:5" x14ac:dyDescent="0.25">
      <c r="B251" s="58">
        <v>3.1052631578947367</v>
      </c>
      <c r="C251" s="52">
        <v>0.52105263157894743</v>
      </c>
      <c r="D251" s="28"/>
      <c r="E251" s="35"/>
    </row>
    <row r="252" spans="2:5" x14ac:dyDescent="0.25">
      <c r="B252" s="58">
        <v>3.1052631578947367</v>
      </c>
      <c r="C252" s="52">
        <v>0.56315789473684208</v>
      </c>
      <c r="D252" s="28"/>
      <c r="E252" s="35"/>
    </row>
    <row r="253" spans="2:5" x14ac:dyDescent="0.25">
      <c r="B253" s="58">
        <v>3.1052631578947367</v>
      </c>
      <c r="C253" s="52">
        <v>0.60526315789473684</v>
      </c>
      <c r="D253" s="28"/>
      <c r="E253" s="35"/>
    </row>
    <row r="254" spans="2:5" x14ac:dyDescent="0.25">
      <c r="B254" s="58">
        <v>3.1052631578947367</v>
      </c>
      <c r="C254" s="52">
        <v>0.64736842105263159</v>
      </c>
      <c r="D254" s="28"/>
      <c r="E254" s="35"/>
    </row>
    <row r="255" spans="2:5" x14ac:dyDescent="0.25">
      <c r="B255" s="58">
        <v>3.1052631578947367</v>
      </c>
      <c r="C255" s="52">
        <v>0.68947368421052635</v>
      </c>
      <c r="D255" s="28"/>
      <c r="E255" s="35"/>
    </row>
    <row r="256" spans="2:5" x14ac:dyDescent="0.25">
      <c r="B256" s="58">
        <v>3.1052631578947367</v>
      </c>
      <c r="C256" s="52">
        <v>0.73157894736842111</v>
      </c>
      <c r="D256" s="28"/>
      <c r="E256" s="35"/>
    </row>
    <row r="257" spans="2:5" x14ac:dyDescent="0.25">
      <c r="B257" s="58">
        <v>3.1052631578947367</v>
      </c>
      <c r="C257" s="52">
        <v>0.77368421052631586</v>
      </c>
      <c r="D257" s="28"/>
      <c r="E257" s="35"/>
    </row>
    <row r="258" spans="2:5" x14ac:dyDescent="0.25">
      <c r="B258" s="58">
        <v>3.1052631578947367</v>
      </c>
      <c r="C258" s="52">
        <v>0.81578947368421051</v>
      </c>
      <c r="D258" s="28"/>
      <c r="E258" s="35"/>
    </row>
    <row r="259" spans="2:5" x14ac:dyDescent="0.25">
      <c r="B259" s="58">
        <v>3.1052631578947367</v>
      </c>
      <c r="C259" s="52">
        <v>0.85789473684210527</v>
      </c>
      <c r="D259" s="28"/>
      <c r="E259" s="35"/>
    </row>
    <row r="260" spans="2:5" x14ac:dyDescent="0.25">
      <c r="B260" s="58">
        <v>3.1052631578947367</v>
      </c>
      <c r="C260" s="52">
        <v>0.9</v>
      </c>
      <c r="D260" s="28"/>
      <c r="E260" s="35"/>
    </row>
    <row r="261" spans="2:5" x14ac:dyDescent="0.25">
      <c r="B261" s="58">
        <v>3.3157894736842106</v>
      </c>
      <c r="C261" s="52">
        <v>0.1</v>
      </c>
      <c r="D261" s="28"/>
      <c r="E261" s="35"/>
    </row>
    <row r="262" spans="2:5" x14ac:dyDescent="0.25">
      <c r="B262" s="58">
        <v>3.3157894736842106</v>
      </c>
      <c r="C262" s="52">
        <v>0.14210526315789473</v>
      </c>
      <c r="D262" s="28"/>
      <c r="E262" s="35"/>
    </row>
    <row r="263" spans="2:5" x14ac:dyDescent="0.25">
      <c r="B263" s="58">
        <v>3.3157894736842106</v>
      </c>
      <c r="C263" s="52">
        <v>0.18421052631578949</v>
      </c>
      <c r="D263" s="28"/>
      <c r="E263" s="35"/>
    </row>
    <row r="264" spans="2:5" x14ac:dyDescent="0.25">
      <c r="B264" s="58">
        <v>3.3157894736842106</v>
      </c>
      <c r="C264" s="52">
        <v>0.22631578947368422</v>
      </c>
      <c r="D264" s="28"/>
      <c r="E264" s="35"/>
    </row>
    <row r="265" spans="2:5" x14ac:dyDescent="0.25">
      <c r="B265" s="58">
        <v>3.3157894736842106</v>
      </c>
      <c r="C265" s="52">
        <v>0.26842105263157895</v>
      </c>
      <c r="D265" s="28"/>
      <c r="E265" s="35"/>
    </row>
    <row r="266" spans="2:5" x14ac:dyDescent="0.25">
      <c r="B266" s="58">
        <v>3.3157894736842106</v>
      </c>
      <c r="C266" s="52">
        <v>0.31052631578947371</v>
      </c>
      <c r="D266" s="28"/>
      <c r="E266" s="35"/>
    </row>
    <row r="267" spans="2:5" x14ac:dyDescent="0.25">
      <c r="B267" s="58">
        <v>3.3157894736842106</v>
      </c>
      <c r="C267" s="52">
        <v>0.35263157894736841</v>
      </c>
      <c r="D267" s="28"/>
      <c r="E267" s="35"/>
    </row>
    <row r="268" spans="2:5" x14ac:dyDescent="0.25">
      <c r="B268" s="58">
        <v>3.3157894736842106</v>
      </c>
      <c r="C268" s="52">
        <v>0.39473684210526316</v>
      </c>
      <c r="D268" s="28"/>
      <c r="E268" s="35"/>
    </row>
    <row r="269" spans="2:5" x14ac:dyDescent="0.25">
      <c r="B269" s="58">
        <v>3.3157894736842106</v>
      </c>
      <c r="C269" s="52">
        <v>0.43684210526315792</v>
      </c>
      <c r="D269" s="28"/>
      <c r="E269" s="35"/>
    </row>
    <row r="270" spans="2:5" x14ac:dyDescent="0.25">
      <c r="B270" s="58">
        <v>3.3157894736842106</v>
      </c>
      <c r="C270" s="52">
        <v>0.47894736842105262</v>
      </c>
      <c r="D270" s="28"/>
      <c r="E270" s="35"/>
    </row>
    <row r="271" spans="2:5" x14ac:dyDescent="0.25">
      <c r="B271" s="58">
        <v>3.3157894736842106</v>
      </c>
      <c r="C271" s="52">
        <v>0.52105263157894743</v>
      </c>
      <c r="D271" s="28"/>
      <c r="E271" s="35"/>
    </row>
    <row r="272" spans="2:5" x14ac:dyDescent="0.25">
      <c r="B272" s="58">
        <v>3.3157894736842106</v>
      </c>
      <c r="C272" s="52">
        <v>0.56315789473684208</v>
      </c>
      <c r="D272" s="28"/>
      <c r="E272" s="35"/>
    </row>
    <row r="273" spans="2:5" x14ac:dyDescent="0.25">
      <c r="B273" s="58">
        <v>3.3157894736842106</v>
      </c>
      <c r="C273" s="52">
        <v>0.60526315789473684</v>
      </c>
      <c r="D273" s="28"/>
      <c r="E273" s="35"/>
    </row>
    <row r="274" spans="2:5" x14ac:dyDescent="0.25">
      <c r="B274" s="58">
        <v>3.3157894736842106</v>
      </c>
      <c r="C274" s="52">
        <v>0.64736842105263159</v>
      </c>
      <c r="D274" s="28"/>
      <c r="E274" s="35"/>
    </row>
    <row r="275" spans="2:5" x14ac:dyDescent="0.25">
      <c r="B275" s="58">
        <v>3.3157894736842106</v>
      </c>
      <c r="C275" s="52">
        <v>0.68947368421052635</v>
      </c>
      <c r="D275" s="28"/>
      <c r="E275" s="35"/>
    </row>
    <row r="276" spans="2:5" x14ac:dyDescent="0.25">
      <c r="B276" s="58">
        <v>3.3157894736842106</v>
      </c>
      <c r="C276" s="52">
        <v>0.73157894736842111</v>
      </c>
      <c r="D276" s="28"/>
      <c r="E276" s="35"/>
    </row>
    <row r="277" spans="2:5" x14ac:dyDescent="0.25">
      <c r="B277" s="58">
        <v>3.3157894736842106</v>
      </c>
      <c r="C277" s="52">
        <v>0.77368421052631586</v>
      </c>
      <c r="D277" s="28"/>
      <c r="E277" s="35"/>
    </row>
    <row r="278" spans="2:5" x14ac:dyDescent="0.25">
      <c r="B278" s="58">
        <v>3.3157894736842106</v>
      </c>
      <c r="C278" s="52">
        <v>0.81578947368421051</v>
      </c>
      <c r="D278" s="28"/>
      <c r="E278" s="35"/>
    </row>
    <row r="279" spans="2:5" x14ac:dyDescent="0.25">
      <c r="B279" s="58">
        <v>3.3157894736842106</v>
      </c>
      <c r="C279" s="52">
        <v>0.85789473684210527</v>
      </c>
      <c r="D279" s="28"/>
      <c r="E279" s="35"/>
    </row>
    <row r="280" spans="2:5" x14ac:dyDescent="0.25">
      <c r="B280" s="58">
        <v>3.3157894736842106</v>
      </c>
      <c r="C280" s="52">
        <v>0.9</v>
      </c>
      <c r="D280" s="28"/>
      <c r="E280" s="35"/>
    </row>
    <row r="281" spans="2:5" x14ac:dyDescent="0.25">
      <c r="B281" s="58">
        <v>3.5263157894736841</v>
      </c>
      <c r="C281" s="52">
        <v>0.1</v>
      </c>
      <c r="D281" s="28"/>
      <c r="E281" s="35"/>
    </row>
    <row r="282" spans="2:5" x14ac:dyDescent="0.25">
      <c r="B282" s="58">
        <v>3.5263157894736841</v>
      </c>
      <c r="C282" s="52">
        <v>0.14210526315789473</v>
      </c>
      <c r="D282" s="28"/>
      <c r="E282" s="35"/>
    </row>
    <row r="283" spans="2:5" x14ac:dyDescent="0.25">
      <c r="B283" s="58">
        <v>3.5263157894736841</v>
      </c>
      <c r="C283" s="52">
        <v>0.18421052631578949</v>
      </c>
      <c r="D283" s="28"/>
      <c r="E283" s="35"/>
    </row>
    <row r="284" spans="2:5" x14ac:dyDescent="0.25">
      <c r="B284" s="58">
        <v>3.5263157894736841</v>
      </c>
      <c r="C284" s="52">
        <v>0.22631578947368422</v>
      </c>
      <c r="D284" s="28"/>
      <c r="E284" s="35"/>
    </row>
    <row r="285" spans="2:5" x14ac:dyDescent="0.25">
      <c r="B285" s="58">
        <v>3.5263157894736841</v>
      </c>
      <c r="C285" s="52">
        <v>0.26842105263157895</v>
      </c>
      <c r="D285" s="28"/>
      <c r="E285" s="35"/>
    </row>
    <row r="286" spans="2:5" x14ac:dyDescent="0.25">
      <c r="B286" s="58">
        <v>3.5263157894736841</v>
      </c>
      <c r="C286" s="52">
        <v>0.31052631578947371</v>
      </c>
      <c r="D286" s="28"/>
      <c r="E286" s="35"/>
    </row>
    <row r="287" spans="2:5" x14ac:dyDescent="0.25">
      <c r="B287" s="58">
        <v>3.5263157894736841</v>
      </c>
      <c r="C287" s="52">
        <v>0.35263157894736841</v>
      </c>
      <c r="D287" s="28"/>
      <c r="E287" s="35"/>
    </row>
    <row r="288" spans="2:5" x14ac:dyDescent="0.25">
      <c r="B288" s="58">
        <v>3.5263157894736841</v>
      </c>
      <c r="C288" s="52">
        <v>0.39473684210526316</v>
      </c>
      <c r="D288" s="28"/>
      <c r="E288" s="35"/>
    </row>
    <row r="289" spans="2:5" x14ac:dyDescent="0.25">
      <c r="B289" s="58">
        <v>3.5263157894736841</v>
      </c>
      <c r="C289" s="52">
        <v>0.43684210526315792</v>
      </c>
      <c r="D289" s="28"/>
      <c r="E289" s="35"/>
    </row>
    <row r="290" spans="2:5" x14ac:dyDescent="0.25">
      <c r="B290" s="58">
        <v>3.5263157894736841</v>
      </c>
      <c r="C290" s="52">
        <v>0.47894736842105262</v>
      </c>
      <c r="D290" s="28"/>
      <c r="E290" s="35"/>
    </row>
    <row r="291" spans="2:5" x14ac:dyDescent="0.25">
      <c r="B291" s="58">
        <v>3.5263157894736841</v>
      </c>
      <c r="C291" s="52">
        <v>0.52105263157894743</v>
      </c>
      <c r="D291" s="28"/>
      <c r="E291" s="35"/>
    </row>
    <row r="292" spans="2:5" x14ac:dyDescent="0.25">
      <c r="B292" s="58">
        <v>3.5263157894736841</v>
      </c>
      <c r="C292" s="52">
        <v>0.56315789473684208</v>
      </c>
      <c r="D292" s="28"/>
      <c r="E292" s="35"/>
    </row>
    <row r="293" spans="2:5" x14ac:dyDescent="0.25">
      <c r="B293" s="58">
        <v>3.5263157894736841</v>
      </c>
      <c r="C293" s="52">
        <v>0.60526315789473684</v>
      </c>
      <c r="D293" s="28"/>
      <c r="E293" s="35"/>
    </row>
    <row r="294" spans="2:5" x14ac:dyDescent="0.25">
      <c r="B294" s="58">
        <v>3.5263157894736841</v>
      </c>
      <c r="C294" s="52">
        <v>0.64736842105263159</v>
      </c>
      <c r="D294" s="28"/>
      <c r="E294" s="35"/>
    </row>
    <row r="295" spans="2:5" x14ac:dyDescent="0.25">
      <c r="B295" s="58">
        <v>3.5263157894736841</v>
      </c>
      <c r="C295" s="52">
        <v>0.68947368421052635</v>
      </c>
      <c r="D295" s="28"/>
      <c r="E295" s="35"/>
    </row>
    <row r="296" spans="2:5" x14ac:dyDescent="0.25">
      <c r="B296" s="58">
        <v>3.5263157894736841</v>
      </c>
      <c r="C296" s="52">
        <v>0.73157894736842111</v>
      </c>
      <c r="D296" s="28"/>
      <c r="E296" s="35"/>
    </row>
    <row r="297" spans="2:5" x14ac:dyDescent="0.25">
      <c r="B297" s="58">
        <v>3.5263157894736841</v>
      </c>
      <c r="C297" s="52">
        <v>0.77368421052631586</v>
      </c>
      <c r="D297" s="28"/>
      <c r="E297" s="35"/>
    </row>
    <row r="298" spans="2:5" x14ac:dyDescent="0.25">
      <c r="B298" s="58">
        <v>3.5263157894736841</v>
      </c>
      <c r="C298" s="52">
        <v>0.81578947368421051</v>
      </c>
      <c r="D298" s="28"/>
      <c r="E298" s="35"/>
    </row>
    <row r="299" spans="2:5" x14ac:dyDescent="0.25">
      <c r="B299" s="58">
        <v>3.5263157894736841</v>
      </c>
      <c r="C299" s="52">
        <v>0.85789473684210527</v>
      </c>
      <c r="D299" s="28"/>
      <c r="E299" s="35"/>
    </row>
    <row r="300" spans="2:5" x14ac:dyDescent="0.25">
      <c r="B300" s="58">
        <v>3.5263157894736841</v>
      </c>
      <c r="C300" s="52">
        <v>0.9</v>
      </c>
      <c r="D300" s="28"/>
      <c r="E300" s="35"/>
    </row>
    <row r="301" spans="2:5" x14ac:dyDescent="0.25">
      <c r="B301" s="58">
        <v>3.736842105263158</v>
      </c>
      <c r="C301" s="52">
        <v>0.1</v>
      </c>
      <c r="D301" s="28"/>
      <c r="E301" s="35"/>
    </row>
    <row r="302" spans="2:5" x14ac:dyDescent="0.25">
      <c r="B302" s="58">
        <v>3.736842105263158</v>
      </c>
      <c r="C302" s="52">
        <v>0.14210526315789473</v>
      </c>
      <c r="D302" s="28"/>
      <c r="E302" s="35"/>
    </row>
    <row r="303" spans="2:5" x14ac:dyDescent="0.25">
      <c r="B303" s="58">
        <v>3.736842105263158</v>
      </c>
      <c r="C303" s="52">
        <v>0.18421052631578949</v>
      </c>
      <c r="D303" s="28"/>
      <c r="E303" s="35"/>
    </row>
    <row r="304" spans="2:5" x14ac:dyDescent="0.25">
      <c r="B304" s="58">
        <v>3.736842105263158</v>
      </c>
      <c r="C304" s="52">
        <v>0.22631578947368422</v>
      </c>
      <c r="D304" s="28"/>
      <c r="E304" s="35"/>
    </row>
    <row r="305" spans="2:5" x14ac:dyDescent="0.25">
      <c r="B305" s="58">
        <v>3.736842105263158</v>
      </c>
      <c r="C305" s="52">
        <v>0.26842105263157895</v>
      </c>
      <c r="D305" s="28"/>
      <c r="E305" s="35"/>
    </row>
    <row r="306" spans="2:5" x14ac:dyDescent="0.25">
      <c r="B306" s="58">
        <v>3.736842105263158</v>
      </c>
      <c r="C306" s="52">
        <v>0.31052631578947371</v>
      </c>
      <c r="D306" s="28"/>
      <c r="E306" s="35"/>
    </row>
    <row r="307" spans="2:5" x14ac:dyDescent="0.25">
      <c r="B307" s="58">
        <v>3.736842105263158</v>
      </c>
      <c r="C307" s="52">
        <v>0.35263157894736841</v>
      </c>
      <c r="D307" s="28"/>
      <c r="E307" s="35"/>
    </row>
    <row r="308" spans="2:5" x14ac:dyDescent="0.25">
      <c r="B308" s="58">
        <v>3.736842105263158</v>
      </c>
      <c r="C308" s="52">
        <v>0.39473684210526316</v>
      </c>
      <c r="D308" s="28"/>
      <c r="E308" s="35"/>
    </row>
    <row r="309" spans="2:5" x14ac:dyDescent="0.25">
      <c r="B309" s="58">
        <v>3.736842105263158</v>
      </c>
      <c r="C309" s="52">
        <v>0.43684210526315792</v>
      </c>
      <c r="D309" s="28"/>
      <c r="E309" s="35"/>
    </row>
    <row r="310" spans="2:5" x14ac:dyDescent="0.25">
      <c r="B310" s="58">
        <v>3.736842105263158</v>
      </c>
      <c r="C310" s="52">
        <v>0.47894736842105262</v>
      </c>
      <c r="D310" s="28"/>
      <c r="E310" s="35"/>
    </row>
    <row r="311" spans="2:5" x14ac:dyDescent="0.25">
      <c r="B311" s="58">
        <v>3.736842105263158</v>
      </c>
      <c r="C311" s="52">
        <v>0.52105263157894743</v>
      </c>
      <c r="D311" s="28"/>
      <c r="E311" s="35"/>
    </row>
    <row r="312" spans="2:5" x14ac:dyDescent="0.25">
      <c r="B312" s="58">
        <v>3.736842105263158</v>
      </c>
      <c r="C312" s="52">
        <v>0.56315789473684208</v>
      </c>
      <c r="D312" s="28"/>
      <c r="E312" s="35"/>
    </row>
    <row r="313" spans="2:5" x14ac:dyDescent="0.25">
      <c r="B313" s="58">
        <v>3.736842105263158</v>
      </c>
      <c r="C313" s="52">
        <v>0.60526315789473684</v>
      </c>
      <c r="D313" s="28"/>
      <c r="E313" s="35"/>
    </row>
    <row r="314" spans="2:5" x14ac:dyDescent="0.25">
      <c r="B314" s="58">
        <v>3.736842105263158</v>
      </c>
      <c r="C314" s="52">
        <v>0.64736842105263159</v>
      </c>
      <c r="D314" s="28"/>
      <c r="E314" s="35"/>
    </row>
    <row r="315" spans="2:5" x14ac:dyDescent="0.25">
      <c r="B315" s="58">
        <v>3.736842105263158</v>
      </c>
      <c r="C315" s="52">
        <v>0.68947368421052635</v>
      </c>
      <c r="D315" s="28"/>
      <c r="E315" s="35"/>
    </row>
    <row r="316" spans="2:5" x14ac:dyDescent="0.25">
      <c r="B316" s="58">
        <v>3.736842105263158</v>
      </c>
      <c r="C316" s="52">
        <v>0.73157894736842111</v>
      </c>
      <c r="D316" s="28"/>
      <c r="E316" s="35"/>
    </row>
    <row r="317" spans="2:5" x14ac:dyDescent="0.25">
      <c r="B317" s="58">
        <v>3.736842105263158</v>
      </c>
      <c r="C317" s="52">
        <v>0.77368421052631586</v>
      </c>
      <c r="D317" s="28"/>
      <c r="E317" s="35"/>
    </row>
    <row r="318" spans="2:5" x14ac:dyDescent="0.25">
      <c r="B318" s="58">
        <v>3.736842105263158</v>
      </c>
      <c r="C318" s="52">
        <v>0.81578947368421051</v>
      </c>
      <c r="D318" s="28"/>
      <c r="E318" s="35"/>
    </row>
    <row r="319" spans="2:5" x14ac:dyDescent="0.25">
      <c r="B319" s="58">
        <v>3.736842105263158</v>
      </c>
      <c r="C319" s="52">
        <v>0.85789473684210527</v>
      </c>
      <c r="D319" s="28"/>
      <c r="E319" s="35"/>
    </row>
    <row r="320" spans="2:5" x14ac:dyDescent="0.25">
      <c r="B320" s="58">
        <v>3.9473684210526314</v>
      </c>
      <c r="C320" s="52">
        <v>0.1</v>
      </c>
      <c r="D320" s="28"/>
      <c r="E320" s="35"/>
    </row>
    <row r="321" spans="2:5" x14ac:dyDescent="0.25">
      <c r="B321" s="58">
        <v>3.9473684210526314</v>
      </c>
      <c r="C321" s="52">
        <v>0.14210526315789473</v>
      </c>
      <c r="D321" s="28"/>
      <c r="E321" s="35"/>
    </row>
    <row r="322" spans="2:5" x14ac:dyDescent="0.25">
      <c r="B322" s="58">
        <v>3.9473684210526314</v>
      </c>
      <c r="C322" s="52">
        <v>0.18421052631578949</v>
      </c>
      <c r="D322" s="28"/>
      <c r="E322" s="35"/>
    </row>
    <row r="323" spans="2:5" x14ac:dyDescent="0.25">
      <c r="B323" s="58">
        <v>3.9473684210526314</v>
      </c>
      <c r="C323" s="52">
        <v>0.22631578947368422</v>
      </c>
      <c r="D323" s="28"/>
      <c r="E323" s="35"/>
    </row>
    <row r="324" spans="2:5" x14ac:dyDescent="0.25">
      <c r="B324" s="58">
        <v>3.9473684210526314</v>
      </c>
      <c r="C324" s="52">
        <v>0.26842105263157895</v>
      </c>
      <c r="D324" s="28"/>
      <c r="E324" s="35"/>
    </row>
    <row r="325" spans="2:5" x14ac:dyDescent="0.25">
      <c r="B325" s="58">
        <v>3.9473684210526314</v>
      </c>
      <c r="C325" s="52">
        <v>0.31052631578947371</v>
      </c>
      <c r="D325" s="28"/>
      <c r="E325" s="35"/>
    </row>
    <row r="326" spans="2:5" x14ac:dyDescent="0.25">
      <c r="B326" s="58">
        <v>3.9473684210526314</v>
      </c>
      <c r="C326" s="52">
        <v>0.35263157894736841</v>
      </c>
      <c r="D326" s="28"/>
      <c r="E326" s="35"/>
    </row>
    <row r="327" spans="2:5" x14ac:dyDescent="0.25">
      <c r="B327" s="58">
        <v>3.9473684210526314</v>
      </c>
      <c r="C327" s="52">
        <v>0.39473684210526316</v>
      </c>
      <c r="D327" s="28"/>
      <c r="E327" s="35"/>
    </row>
    <row r="328" spans="2:5" x14ac:dyDescent="0.25">
      <c r="B328" s="58">
        <v>3.9473684210526314</v>
      </c>
      <c r="C328" s="52">
        <v>0.43684210526315792</v>
      </c>
      <c r="D328" s="28"/>
      <c r="E328" s="35"/>
    </row>
    <row r="329" spans="2:5" x14ac:dyDescent="0.25">
      <c r="B329" s="58">
        <v>3.9473684210526314</v>
      </c>
      <c r="C329" s="52">
        <v>0.47894736842105262</v>
      </c>
      <c r="D329" s="28"/>
      <c r="E329" s="35"/>
    </row>
    <row r="330" spans="2:5" x14ac:dyDescent="0.25">
      <c r="B330" s="58">
        <v>3.9473684210526314</v>
      </c>
      <c r="C330" s="52">
        <v>0.52105263157894743</v>
      </c>
      <c r="D330" s="28"/>
      <c r="E330" s="35"/>
    </row>
    <row r="331" spans="2:5" x14ac:dyDescent="0.25">
      <c r="B331" s="58">
        <v>3.9473684210526314</v>
      </c>
      <c r="C331" s="52">
        <v>0.56315789473684208</v>
      </c>
      <c r="D331" s="28"/>
      <c r="E331" s="35"/>
    </row>
    <row r="332" spans="2:5" x14ac:dyDescent="0.25">
      <c r="B332" s="58">
        <v>3.9473684210526314</v>
      </c>
      <c r="C332" s="52">
        <v>0.60526315789473684</v>
      </c>
      <c r="D332" s="28"/>
      <c r="E332" s="35"/>
    </row>
    <row r="333" spans="2:5" x14ac:dyDescent="0.25">
      <c r="B333" s="58">
        <v>3.9473684210526314</v>
      </c>
      <c r="C333" s="52">
        <v>0.64736842105263159</v>
      </c>
      <c r="D333" s="28"/>
      <c r="E333" s="35"/>
    </row>
    <row r="334" spans="2:5" x14ac:dyDescent="0.25">
      <c r="B334" s="58">
        <v>3.9473684210526314</v>
      </c>
      <c r="C334" s="52">
        <v>0.68947368421052635</v>
      </c>
      <c r="D334" s="28"/>
      <c r="E334" s="35"/>
    </row>
    <row r="335" spans="2:5" x14ac:dyDescent="0.25">
      <c r="B335" s="58">
        <v>3.9473684210526314</v>
      </c>
      <c r="C335" s="52">
        <v>0.73157894736842111</v>
      </c>
      <c r="D335" s="28"/>
      <c r="E335" s="35"/>
    </row>
    <row r="336" spans="2:5" x14ac:dyDescent="0.25">
      <c r="B336" s="58">
        <v>4.1578947368421053</v>
      </c>
      <c r="C336" s="52">
        <v>0.1</v>
      </c>
      <c r="D336" s="28"/>
      <c r="E336" s="35"/>
    </row>
    <row r="337" spans="2:5" x14ac:dyDescent="0.25">
      <c r="B337" s="58">
        <v>4.1578947368421053</v>
      </c>
      <c r="C337" s="52">
        <v>0.14210526315789473</v>
      </c>
      <c r="D337" s="28"/>
      <c r="E337" s="35"/>
    </row>
    <row r="338" spans="2:5" x14ac:dyDescent="0.25">
      <c r="B338" s="58">
        <v>4.1578947368421053</v>
      </c>
      <c r="C338" s="52">
        <v>0.18421052631578949</v>
      </c>
      <c r="D338" s="28"/>
      <c r="E338" s="35"/>
    </row>
    <row r="339" spans="2:5" x14ac:dyDescent="0.25">
      <c r="B339" s="58">
        <v>4.1578947368421053</v>
      </c>
      <c r="C339" s="52">
        <v>0.22631578947368422</v>
      </c>
      <c r="D339" s="28"/>
      <c r="E339" s="35"/>
    </row>
    <row r="340" spans="2:5" x14ac:dyDescent="0.25">
      <c r="B340" s="58">
        <v>4.1578947368421053</v>
      </c>
      <c r="C340" s="52">
        <v>0.26842105263157895</v>
      </c>
      <c r="D340" s="28"/>
      <c r="E340" s="35"/>
    </row>
    <row r="341" spans="2:5" x14ac:dyDescent="0.25">
      <c r="B341" s="58">
        <v>4.1578947368421053</v>
      </c>
      <c r="C341" s="52">
        <v>0.31052631578947371</v>
      </c>
      <c r="D341" s="28"/>
      <c r="E341" s="35"/>
    </row>
    <row r="342" spans="2:5" x14ac:dyDescent="0.25">
      <c r="B342" s="58">
        <v>4.1578947368421053</v>
      </c>
      <c r="C342" s="52">
        <v>0.35263157894736841</v>
      </c>
      <c r="D342" s="28"/>
      <c r="E342" s="35"/>
    </row>
    <row r="343" spans="2:5" x14ac:dyDescent="0.25">
      <c r="B343" s="58">
        <v>4.1578947368421053</v>
      </c>
      <c r="C343" s="52">
        <v>0.39473684210526316</v>
      </c>
      <c r="D343" s="28"/>
      <c r="E343" s="35"/>
    </row>
    <row r="344" spans="2:5" x14ac:dyDescent="0.25">
      <c r="B344" s="58">
        <v>4.1578947368421053</v>
      </c>
      <c r="C344" s="52">
        <v>0.43684210526315792</v>
      </c>
      <c r="D344" s="28"/>
      <c r="E344" s="35"/>
    </row>
    <row r="345" spans="2:5" x14ac:dyDescent="0.25">
      <c r="B345" s="58">
        <v>4.1578947368421053</v>
      </c>
      <c r="C345" s="52">
        <v>0.47894736842105262</v>
      </c>
      <c r="D345" s="28"/>
      <c r="E345" s="35"/>
    </row>
    <row r="346" spans="2:5" x14ac:dyDescent="0.25">
      <c r="B346" s="58">
        <v>4.1578947368421053</v>
      </c>
      <c r="C346" s="52">
        <v>0.52105263157894743</v>
      </c>
      <c r="D346" s="28"/>
      <c r="E346" s="35"/>
    </row>
    <row r="347" spans="2:5" x14ac:dyDescent="0.25">
      <c r="B347" s="58">
        <v>4.1578947368421053</v>
      </c>
      <c r="C347" s="52">
        <v>0.56315789473684208</v>
      </c>
      <c r="D347" s="28"/>
      <c r="E347" s="35"/>
    </row>
    <row r="348" spans="2:5" x14ac:dyDescent="0.25">
      <c r="B348" s="58">
        <v>4.1578947368421053</v>
      </c>
      <c r="C348" s="52">
        <v>0.60526315789473684</v>
      </c>
      <c r="D348" s="28"/>
      <c r="E348" s="35"/>
    </row>
    <row r="349" spans="2:5" x14ac:dyDescent="0.25">
      <c r="B349" s="58">
        <v>4.1578947368421053</v>
      </c>
      <c r="C349" s="52">
        <v>0.64736842105263159</v>
      </c>
      <c r="D349" s="28"/>
      <c r="E349" s="35"/>
    </row>
    <row r="350" spans="2:5" x14ac:dyDescent="0.25">
      <c r="B350" s="58">
        <v>4.1578947368421053</v>
      </c>
      <c r="C350" s="52">
        <v>0.68947368421052635</v>
      </c>
      <c r="D350" s="28"/>
      <c r="E350" s="35"/>
    </row>
    <row r="351" spans="2:5" x14ac:dyDescent="0.25">
      <c r="B351" s="58">
        <v>4.3684210526315788</v>
      </c>
      <c r="C351" s="52">
        <v>0.1</v>
      </c>
      <c r="D351" s="28"/>
      <c r="E351" s="35"/>
    </row>
    <row r="352" spans="2:5" x14ac:dyDescent="0.25">
      <c r="B352" s="58">
        <v>4.3684210526315788</v>
      </c>
      <c r="C352" s="52">
        <v>0.14210526315789473</v>
      </c>
      <c r="D352" s="28"/>
      <c r="E352" s="35"/>
    </row>
    <row r="353" spans="2:5" x14ac:dyDescent="0.25">
      <c r="B353" s="58">
        <v>4.3684210526315788</v>
      </c>
      <c r="C353" s="52">
        <v>0.18421052631578949</v>
      </c>
      <c r="D353" s="28"/>
      <c r="E353" s="35"/>
    </row>
    <row r="354" spans="2:5" x14ac:dyDescent="0.25">
      <c r="B354" s="58">
        <v>4.3684210526315788</v>
      </c>
      <c r="C354" s="52">
        <v>0.22631578947368422</v>
      </c>
      <c r="D354" s="28"/>
      <c r="E354" s="35"/>
    </row>
    <row r="355" spans="2:5" x14ac:dyDescent="0.25">
      <c r="B355" s="58">
        <v>4.3684210526315788</v>
      </c>
      <c r="C355" s="52">
        <v>0.26842105263157895</v>
      </c>
      <c r="D355" s="28"/>
      <c r="E355" s="35"/>
    </row>
    <row r="356" spans="2:5" x14ac:dyDescent="0.25">
      <c r="B356" s="58">
        <v>4.3684210526315788</v>
      </c>
      <c r="C356" s="52">
        <v>0.31052631578947371</v>
      </c>
      <c r="D356" s="28"/>
      <c r="E356" s="35"/>
    </row>
    <row r="357" spans="2:5" x14ac:dyDescent="0.25">
      <c r="B357" s="58">
        <v>4.3684210526315788</v>
      </c>
      <c r="C357" s="52">
        <v>0.35263157894736841</v>
      </c>
      <c r="D357" s="28"/>
      <c r="E357" s="35"/>
    </row>
    <row r="358" spans="2:5" x14ac:dyDescent="0.25">
      <c r="B358" s="58">
        <v>4.3684210526315788</v>
      </c>
      <c r="C358" s="52">
        <v>0.39473684210526316</v>
      </c>
      <c r="D358" s="28"/>
      <c r="E358" s="35"/>
    </row>
    <row r="359" spans="2:5" x14ac:dyDescent="0.25">
      <c r="B359" s="58">
        <v>4.3684210526315788</v>
      </c>
      <c r="C359" s="52">
        <v>0.43684210526315792</v>
      </c>
      <c r="D359" s="28"/>
      <c r="E359" s="35"/>
    </row>
    <row r="360" spans="2:5" x14ac:dyDescent="0.25">
      <c r="B360" s="58">
        <v>4.3684210526315788</v>
      </c>
      <c r="C360" s="52">
        <v>0.47894736842105262</v>
      </c>
      <c r="D360" s="28"/>
      <c r="E360" s="35"/>
    </row>
    <row r="361" spans="2:5" x14ac:dyDescent="0.25">
      <c r="B361" s="58">
        <v>4.3684210526315788</v>
      </c>
      <c r="C361" s="52">
        <v>0.52105263157894743</v>
      </c>
      <c r="D361" s="28"/>
      <c r="E361" s="35"/>
    </row>
    <row r="362" spans="2:5" x14ac:dyDescent="0.25">
      <c r="B362" s="58">
        <v>4.3684210526315788</v>
      </c>
      <c r="C362" s="52">
        <v>0.56315789473684208</v>
      </c>
      <c r="D362" s="28"/>
      <c r="E362" s="35"/>
    </row>
    <row r="363" spans="2:5" x14ac:dyDescent="0.25">
      <c r="B363" s="58">
        <v>4.3684210526315788</v>
      </c>
      <c r="C363" s="52">
        <v>0.60526315789473684</v>
      </c>
      <c r="D363" s="28"/>
      <c r="E363" s="35"/>
    </row>
    <row r="364" spans="2:5" x14ac:dyDescent="0.25">
      <c r="B364" s="58">
        <v>4.5789473684210522</v>
      </c>
      <c r="C364" s="52">
        <v>0.1</v>
      </c>
      <c r="D364" s="28"/>
      <c r="E364" s="35"/>
    </row>
    <row r="365" spans="2:5" x14ac:dyDescent="0.25">
      <c r="B365" s="58">
        <v>4.5789473684210522</v>
      </c>
      <c r="C365" s="52">
        <v>0.14210526315789473</v>
      </c>
      <c r="D365" s="28"/>
      <c r="E365" s="35"/>
    </row>
    <row r="366" spans="2:5" x14ac:dyDescent="0.25">
      <c r="B366" s="58">
        <v>4.5789473684210522</v>
      </c>
      <c r="C366" s="52">
        <v>0.18421052631578949</v>
      </c>
      <c r="D366" s="28"/>
      <c r="E366" s="35"/>
    </row>
    <row r="367" spans="2:5" x14ac:dyDescent="0.25">
      <c r="B367" s="58">
        <v>4.5789473684210522</v>
      </c>
      <c r="C367" s="52">
        <v>0.22631578947368422</v>
      </c>
      <c r="D367" s="28"/>
      <c r="E367" s="35"/>
    </row>
    <row r="368" spans="2:5" x14ac:dyDescent="0.25">
      <c r="B368" s="58">
        <v>4.5789473684210522</v>
      </c>
      <c r="C368" s="52">
        <v>0.26842105263157895</v>
      </c>
      <c r="D368" s="28"/>
      <c r="E368" s="35"/>
    </row>
    <row r="369" spans="2:5" x14ac:dyDescent="0.25">
      <c r="B369" s="58">
        <v>4.5789473684210522</v>
      </c>
      <c r="C369" s="52">
        <v>0.31052631578947371</v>
      </c>
      <c r="D369" s="28"/>
      <c r="E369" s="35"/>
    </row>
    <row r="370" spans="2:5" x14ac:dyDescent="0.25">
      <c r="B370" s="58">
        <v>4.5789473684210522</v>
      </c>
      <c r="C370" s="52">
        <v>0.35263157894736841</v>
      </c>
      <c r="D370" s="28"/>
      <c r="E370" s="35"/>
    </row>
    <row r="371" spans="2:5" x14ac:dyDescent="0.25">
      <c r="B371" s="58">
        <v>4.5789473684210522</v>
      </c>
      <c r="C371" s="52">
        <v>0.39473684210526316</v>
      </c>
      <c r="D371" s="28"/>
      <c r="E371" s="35"/>
    </row>
    <row r="372" spans="2:5" x14ac:dyDescent="0.25">
      <c r="B372" s="58">
        <v>4.5789473684210522</v>
      </c>
      <c r="C372" s="52">
        <v>0.43684210526315792</v>
      </c>
      <c r="D372" s="28"/>
      <c r="E372" s="35"/>
    </row>
    <row r="373" spans="2:5" x14ac:dyDescent="0.25">
      <c r="B373" s="58">
        <v>4.5789473684210522</v>
      </c>
      <c r="C373" s="52">
        <v>0.47894736842105262</v>
      </c>
      <c r="D373" s="28"/>
      <c r="E373" s="35"/>
    </row>
    <row r="374" spans="2:5" x14ac:dyDescent="0.25">
      <c r="B374" s="58">
        <v>4.5789473684210522</v>
      </c>
      <c r="C374" s="52">
        <v>0.52105263157894743</v>
      </c>
      <c r="D374" s="28"/>
      <c r="E374" s="35"/>
    </row>
    <row r="375" spans="2:5" x14ac:dyDescent="0.25">
      <c r="B375" s="58">
        <v>4.5789473684210522</v>
      </c>
      <c r="C375" s="52">
        <v>0.56315789473684208</v>
      </c>
      <c r="D375" s="28"/>
      <c r="E375" s="35"/>
    </row>
    <row r="376" spans="2:5" x14ac:dyDescent="0.25">
      <c r="B376" s="58">
        <v>4.7894736842105265</v>
      </c>
      <c r="C376" s="52">
        <v>0.1</v>
      </c>
      <c r="D376" s="28"/>
      <c r="E376" s="35"/>
    </row>
    <row r="377" spans="2:5" x14ac:dyDescent="0.25">
      <c r="B377" s="58">
        <v>4.7894736842105265</v>
      </c>
      <c r="C377" s="52">
        <v>0.14210526315789473</v>
      </c>
      <c r="D377" s="28"/>
      <c r="E377" s="35"/>
    </row>
    <row r="378" spans="2:5" x14ac:dyDescent="0.25">
      <c r="B378" s="58">
        <v>4.7894736842105265</v>
      </c>
      <c r="C378" s="52">
        <v>0.18421052631578949</v>
      </c>
      <c r="D378" s="28"/>
      <c r="E378" s="35"/>
    </row>
    <row r="379" spans="2:5" x14ac:dyDescent="0.25">
      <c r="B379" s="58">
        <v>4.7894736842105265</v>
      </c>
      <c r="C379" s="52">
        <v>0.22631578947368422</v>
      </c>
      <c r="D379" s="28"/>
      <c r="E379" s="35"/>
    </row>
    <row r="380" spans="2:5" x14ac:dyDescent="0.25">
      <c r="B380" s="58">
        <v>4.7894736842105265</v>
      </c>
      <c r="C380" s="52">
        <v>0.26842105263157895</v>
      </c>
      <c r="D380" s="28"/>
      <c r="E380" s="35"/>
    </row>
    <row r="381" spans="2:5" x14ac:dyDescent="0.25">
      <c r="B381" s="58">
        <v>4.7894736842105265</v>
      </c>
      <c r="C381" s="52">
        <v>0.31052631578947371</v>
      </c>
      <c r="D381" s="28"/>
      <c r="E381" s="35"/>
    </row>
    <row r="382" spans="2:5" x14ac:dyDescent="0.25">
      <c r="B382" s="58">
        <v>4.7894736842105265</v>
      </c>
      <c r="C382" s="52">
        <v>0.35263157894736841</v>
      </c>
      <c r="D382" s="28"/>
      <c r="E382" s="35"/>
    </row>
    <row r="383" spans="2:5" x14ac:dyDescent="0.25">
      <c r="B383" s="58">
        <v>4.7894736842105265</v>
      </c>
      <c r="C383" s="52">
        <v>0.39473684210526316</v>
      </c>
      <c r="D383" s="28"/>
      <c r="E383" s="35"/>
    </row>
    <row r="384" spans="2:5" x14ac:dyDescent="0.25">
      <c r="B384" s="58">
        <v>4.7894736842105265</v>
      </c>
      <c r="C384" s="52">
        <v>0.43684210526315792</v>
      </c>
      <c r="D384" s="28"/>
      <c r="E384" s="35"/>
    </row>
    <row r="385" spans="2:5" x14ac:dyDescent="0.25">
      <c r="B385" s="58">
        <v>4.7894736842105265</v>
      </c>
      <c r="C385" s="52">
        <v>0.47894736842105262</v>
      </c>
      <c r="D385" s="28"/>
      <c r="E385" s="35"/>
    </row>
    <row r="386" spans="2:5" x14ac:dyDescent="0.25">
      <c r="B386" s="58">
        <v>4.7894736842105265</v>
      </c>
      <c r="C386" s="52">
        <v>0.52105263157894743</v>
      </c>
      <c r="D386" s="28"/>
      <c r="E386" s="35"/>
    </row>
    <row r="387" spans="2:5" x14ac:dyDescent="0.25">
      <c r="B387" s="58">
        <v>5</v>
      </c>
      <c r="C387" s="52">
        <v>0.1</v>
      </c>
      <c r="D387" s="28"/>
      <c r="E387" s="35"/>
    </row>
    <row r="388" spans="2:5" x14ac:dyDescent="0.25">
      <c r="B388" s="58">
        <v>5</v>
      </c>
      <c r="C388" s="52">
        <v>0.14210526315789473</v>
      </c>
      <c r="D388" s="28"/>
      <c r="E388" s="35"/>
    </row>
    <row r="389" spans="2:5" x14ac:dyDescent="0.25">
      <c r="B389" s="58">
        <v>5</v>
      </c>
      <c r="C389" s="52">
        <v>0.18421052631578949</v>
      </c>
      <c r="D389" s="28"/>
      <c r="E389" s="35"/>
    </row>
    <row r="390" spans="2:5" x14ac:dyDescent="0.25">
      <c r="B390" s="58">
        <v>5</v>
      </c>
      <c r="C390" s="52">
        <v>0.22631578947368422</v>
      </c>
      <c r="D390" s="28"/>
      <c r="E390" s="35"/>
    </row>
    <row r="391" spans="2:5" x14ac:dyDescent="0.25">
      <c r="B391" s="58">
        <v>5</v>
      </c>
      <c r="C391" s="52">
        <v>0.26842105263157895</v>
      </c>
      <c r="D391" s="28"/>
      <c r="E391" s="35"/>
    </row>
    <row r="392" spans="2:5" x14ac:dyDescent="0.25">
      <c r="B392" s="58">
        <v>5</v>
      </c>
      <c r="C392" s="52">
        <v>0.31052631578947371</v>
      </c>
      <c r="D392" s="28"/>
      <c r="E392" s="35"/>
    </row>
    <row r="393" spans="2:5" x14ac:dyDescent="0.25">
      <c r="B393" s="58">
        <v>5</v>
      </c>
      <c r="C393" s="52">
        <v>0.35263157894736841</v>
      </c>
      <c r="D393" s="28"/>
      <c r="E393" s="35"/>
    </row>
    <row r="394" spans="2:5" x14ac:dyDescent="0.25">
      <c r="B394" s="58">
        <v>5</v>
      </c>
      <c r="C394" s="52">
        <v>0.39473684210526316</v>
      </c>
      <c r="D394" s="28"/>
      <c r="E394" s="35"/>
    </row>
    <row r="395" spans="2:5" x14ac:dyDescent="0.25">
      <c r="B395" s="58">
        <v>5</v>
      </c>
      <c r="C395" s="52">
        <v>0.43684210526315792</v>
      </c>
      <c r="D395" s="28"/>
      <c r="E395" s="35"/>
    </row>
    <row r="396" spans="2:5" ht="15.75" thickBot="1" x14ac:dyDescent="0.3">
      <c r="B396" s="59">
        <v>5</v>
      </c>
      <c r="C396" s="53">
        <v>0.47894736842105262</v>
      </c>
      <c r="D396" s="25"/>
      <c r="E396" s="36"/>
    </row>
  </sheetData>
  <mergeCells count="3">
    <mergeCell ref="B38:E38"/>
    <mergeCell ref="B39:C39"/>
    <mergeCell ref="D39:E39"/>
  </mergeCells>
  <pageMargins left="0.7" right="0.7" top="0.75" bottom="0.75" header="0.3" footer="0.3"/>
  <pageSetup orientation="portrait" horizontalDpi="4294967293"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34" workbookViewId="0">
      <selection activeCell="J34" sqref="J34"/>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workbookViewId="0"/>
  </sheetViews>
  <sheetFormatPr defaultRowHeight="15" x14ac:dyDescent="0.25"/>
  <cols>
    <col min="1" max="1" width="25.42578125" customWidth="1"/>
    <col min="2" max="2" width="42.28515625" customWidth="1"/>
    <col min="3" max="3" width="23.7109375" customWidth="1"/>
    <col min="4" max="4" width="35.140625" customWidth="1"/>
    <col min="5" max="5" width="24.140625" customWidth="1"/>
    <col min="6" max="6" width="31" customWidth="1"/>
    <col min="7" max="7" width="16.7109375" customWidth="1"/>
  </cols>
  <sheetData>
    <row r="1" spans="1:5" s="20" customFormat="1" ht="18" x14ac:dyDescent="0.25">
      <c r="A1" s="21" t="s">
        <v>97</v>
      </c>
    </row>
    <row r="2" spans="1:5" s="18" customFormat="1" ht="10.5" x14ac:dyDescent="0.15">
      <c r="A2" s="19" t="s">
        <v>96</v>
      </c>
    </row>
    <row r="3" spans="1:5" s="18" customFormat="1" ht="10.5" x14ac:dyDescent="0.15">
      <c r="A3" s="19" t="s">
        <v>147</v>
      </c>
    </row>
    <row r="4" spans="1:5" s="16" customFormat="1" ht="10.5" x14ac:dyDescent="0.15">
      <c r="A4" s="17" t="s">
        <v>95</v>
      </c>
    </row>
    <row r="6" spans="1:5" ht="15" customHeight="1" x14ac:dyDescent="0.25">
      <c r="A6" s="9"/>
      <c r="B6" s="10" t="s">
        <v>89</v>
      </c>
    </row>
    <row r="7" spans="1:5" ht="15" customHeight="1" x14ac:dyDescent="0.25">
      <c r="A7" s="9"/>
      <c r="B7" s="11">
        <v>2.2600000000000002</v>
      </c>
    </row>
    <row r="8" spans="1:5" ht="15" customHeight="1" x14ac:dyDescent="0.25">
      <c r="D8" s="15">
        <v>0.7</v>
      </c>
      <c r="E8" s="8">
        <v>0.13999999999999999</v>
      </c>
    </row>
    <row r="9" spans="1:5" ht="15" customHeight="1" x14ac:dyDescent="0.25">
      <c r="D9" s="23">
        <v>4.4000000000000004</v>
      </c>
      <c r="E9" s="7">
        <v>4.2200000000000006</v>
      </c>
    </row>
    <row r="10" spans="1:5" ht="15" customHeight="1" x14ac:dyDescent="0.25">
      <c r="C10" s="15">
        <v>0.2</v>
      </c>
      <c r="D10" s="13" t="s">
        <v>90</v>
      </c>
    </row>
    <row r="11" spans="1:5" ht="15" customHeight="1" x14ac:dyDescent="0.25">
      <c r="C11" s="9">
        <v>0</v>
      </c>
      <c r="D11" s="14">
        <v>3.3800000000000003</v>
      </c>
    </row>
    <row r="12" spans="1:5" ht="15" customHeight="1" x14ac:dyDescent="0.25">
      <c r="D12" s="15">
        <v>0.30000000000000004</v>
      </c>
      <c r="E12" s="8">
        <v>6.0000000000000012E-2</v>
      </c>
    </row>
    <row r="13" spans="1:5" ht="15" customHeight="1" x14ac:dyDescent="0.25">
      <c r="D13" s="23">
        <v>1.6</v>
      </c>
      <c r="E13" s="7">
        <v>1.4200000000000002</v>
      </c>
    </row>
    <row r="14" spans="1:5" ht="15" customHeight="1" x14ac:dyDescent="0.25">
      <c r="B14" s="12" t="b">
        <v>1</v>
      </c>
      <c r="C14" s="13" t="s">
        <v>93</v>
      </c>
    </row>
    <row r="15" spans="1:5" ht="15" customHeight="1" x14ac:dyDescent="0.25">
      <c r="B15" s="9">
        <v>-0.18</v>
      </c>
      <c r="C15" s="14">
        <v>2.2600000000000002</v>
      </c>
    </row>
    <row r="16" spans="1:5" ht="15" customHeight="1" x14ac:dyDescent="0.25">
      <c r="C16" s="15">
        <v>0.8</v>
      </c>
      <c r="D16" s="10" t="s">
        <v>91</v>
      </c>
    </row>
    <row r="17" spans="3:7" ht="15" customHeight="1" x14ac:dyDescent="0.25">
      <c r="C17" s="9">
        <v>0</v>
      </c>
      <c r="D17" s="11">
        <v>1.98</v>
      </c>
    </row>
    <row r="18" spans="3:7" ht="15" customHeight="1" x14ac:dyDescent="0.25">
      <c r="F18" s="15">
        <v>0.7</v>
      </c>
      <c r="G18" s="8">
        <v>0.33599999999999997</v>
      </c>
    </row>
    <row r="19" spans="3:7" ht="15" customHeight="1" x14ac:dyDescent="0.25">
      <c r="F19" s="9">
        <v>3.3</v>
      </c>
      <c r="G19" s="7">
        <v>2.94</v>
      </c>
    </row>
    <row r="20" spans="3:7" ht="15" customHeight="1" x14ac:dyDescent="0.25">
      <c r="E20" s="15">
        <v>0.6</v>
      </c>
      <c r="F20" s="13" t="s">
        <v>90</v>
      </c>
    </row>
    <row r="21" spans="3:7" ht="15" customHeight="1" x14ac:dyDescent="0.25">
      <c r="E21" s="9">
        <v>0</v>
      </c>
      <c r="F21" s="14">
        <v>2.34</v>
      </c>
    </row>
    <row r="22" spans="3:7" ht="15" customHeight="1" x14ac:dyDescent="0.25">
      <c r="F22" s="15">
        <v>0.30000000000000004</v>
      </c>
      <c r="G22" s="8">
        <v>0.14400000000000002</v>
      </c>
    </row>
    <row r="23" spans="3:7" ht="15" customHeight="1" x14ac:dyDescent="0.25">
      <c r="F23" s="9">
        <v>1.3</v>
      </c>
      <c r="G23" s="7">
        <v>0.94000000000000006</v>
      </c>
    </row>
    <row r="24" spans="3:7" ht="15" customHeight="1" x14ac:dyDescent="0.25">
      <c r="D24" s="12" t="b">
        <v>1</v>
      </c>
      <c r="E24" s="13" t="s">
        <v>92</v>
      </c>
    </row>
    <row r="25" spans="3:7" ht="15" customHeight="1" x14ac:dyDescent="0.25">
      <c r="D25" s="9">
        <v>-0.18</v>
      </c>
      <c r="E25" s="14">
        <v>1.98</v>
      </c>
    </row>
    <row r="26" spans="3:7" ht="15" customHeight="1" x14ac:dyDescent="0.25">
      <c r="E26" s="15">
        <v>0.4</v>
      </c>
      <c r="F26" s="10" t="s">
        <v>94</v>
      </c>
    </row>
    <row r="27" spans="3:7" ht="15" customHeight="1" x14ac:dyDescent="0.25">
      <c r="E27" s="9">
        <v>0</v>
      </c>
      <c r="F27" s="11">
        <v>1.44</v>
      </c>
    </row>
    <row r="28" spans="3:7" ht="15" customHeight="1" x14ac:dyDescent="0.25">
      <c r="F28" s="12" t="b">
        <v>1</v>
      </c>
      <c r="G28" s="8">
        <v>0.32000000000000006</v>
      </c>
    </row>
    <row r="29" spans="3:7" ht="15" customHeight="1" x14ac:dyDescent="0.25">
      <c r="F29" s="9">
        <v>1.8</v>
      </c>
      <c r="G29" s="7">
        <v>1.44</v>
      </c>
    </row>
  </sheetData>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E40" sqref="E40"/>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6"/>
  <sheetViews>
    <sheetView showGridLines="0" topLeftCell="A4" workbookViewId="0">
      <selection activeCell="K37" sqref="K37"/>
    </sheetView>
  </sheetViews>
  <sheetFormatPr defaultRowHeight="15" x14ac:dyDescent="0.25"/>
  <cols>
    <col min="1" max="1" width="0.28515625" customWidth="1"/>
    <col min="3" max="3" width="5.85546875" customWidth="1"/>
    <col min="4" max="4" width="8.28515625" customWidth="1"/>
  </cols>
  <sheetData>
    <row r="1" spans="2:2" s="20" customFormat="1" ht="18" x14ac:dyDescent="0.25">
      <c r="B1" s="21" t="s">
        <v>107</v>
      </c>
    </row>
    <row r="2" spans="2:2" s="18" customFormat="1" ht="10.5" x14ac:dyDescent="0.15">
      <c r="B2" s="19" t="s">
        <v>96</v>
      </c>
    </row>
    <row r="3" spans="2:2" s="18" customFormat="1" ht="10.5" x14ac:dyDescent="0.15">
      <c r="B3" s="19" t="s">
        <v>108</v>
      </c>
    </row>
    <row r="4" spans="2:2" s="18" customFormat="1" ht="10.5" x14ac:dyDescent="0.15">
      <c r="B4" s="19" t="s">
        <v>95</v>
      </c>
    </row>
    <row r="5" spans="2:2" s="16" customFormat="1" ht="10.5" x14ac:dyDescent="0.15">
      <c r="B5" s="17" t="s">
        <v>106</v>
      </c>
    </row>
    <row r="28" spans="2:4" ht="15.75" thickBot="1" x14ac:dyDescent="0.3"/>
    <row r="29" spans="2:4" ht="15.75" thickBot="1" x14ac:dyDescent="0.3">
      <c r="B29" s="67" t="s">
        <v>105</v>
      </c>
      <c r="C29" s="68"/>
      <c r="D29" s="69"/>
    </row>
    <row r="30" spans="2:4" x14ac:dyDescent="0.25">
      <c r="B30" s="33"/>
      <c r="C30" s="70" t="s">
        <v>104</v>
      </c>
      <c r="D30" s="71"/>
    </row>
    <row r="31" spans="2:4" x14ac:dyDescent="0.25">
      <c r="B31" s="32"/>
      <c r="C31" s="31" t="s">
        <v>103</v>
      </c>
      <c r="D31" s="30" t="s">
        <v>10</v>
      </c>
    </row>
    <row r="32" spans="2:4" x14ac:dyDescent="0.25">
      <c r="B32" s="29" t="s">
        <v>102</v>
      </c>
      <c r="C32" s="28">
        <v>0.94000000000000006</v>
      </c>
      <c r="D32" s="27">
        <v>0.14399999999999999</v>
      </c>
    </row>
    <row r="33" spans="2:4" x14ac:dyDescent="0.25">
      <c r="B33" s="29" t="s">
        <v>101</v>
      </c>
      <c r="C33" s="28">
        <v>1.4200000000000002</v>
      </c>
      <c r="D33" s="27">
        <v>0.06</v>
      </c>
    </row>
    <row r="34" spans="2:4" x14ac:dyDescent="0.25">
      <c r="B34" s="29" t="s">
        <v>100</v>
      </c>
      <c r="C34" s="28">
        <v>1.44</v>
      </c>
      <c r="D34" s="27">
        <v>0.32000000000000006</v>
      </c>
    </row>
    <row r="35" spans="2:4" x14ac:dyDescent="0.25">
      <c r="B35" s="29" t="s">
        <v>99</v>
      </c>
      <c r="C35" s="28">
        <v>2.94</v>
      </c>
      <c r="D35" s="27">
        <v>0.33599999999999997</v>
      </c>
    </row>
    <row r="36" spans="2:4" ht="15.75" thickBot="1" x14ac:dyDescent="0.3">
      <c r="B36" s="26" t="s">
        <v>98</v>
      </c>
      <c r="C36" s="25">
        <v>4.2200000000000006</v>
      </c>
      <c r="D36" s="24">
        <v>0.13999999999999999</v>
      </c>
    </row>
  </sheetData>
  <mergeCells count="2">
    <mergeCell ref="B29:D29"/>
    <mergeCell ref="C30:D30"/>
  </mergeCells>
  <pageMargins left="0.7" right="0.7" top="0.75" bottom="0.75" header="0.3" footer="0.3"/>
  <pageSetup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workbookViewId="0"/>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workbookViewId="0"/>
  </sheetViews>
  <sheetFormatPr defaultColWidth="15.7109375" defaultRowHeight="15" x14ac:dyDescent="0.25"/>
  <cols>
    <col min="1" max="16384" width="15.7109375" style="1"/>
  </cols>
  <sheetData>
    <row r="1" spans="1:16" x14ac:dyDescent="0.25">
      <c r="A1" s="1" t="s">
        <v>17</v>
      </c>
      <c r="B1" s="5" t="s">
        <v>62</v>
      </c>
      <c r="E1" s="1" t="s">
        <v>25</v>
      </c>
      <c r="F1" s="1">
        <v>3</v>
      </c>
      <c r="H1" s="1" t="s">
        <v>32</v>
      </c>
      <c r="I1" s="5" t="s">
        <v>58</v>
      </c>
      <c r="K1" s="1" t="s">
        <v>37</v>
      </c>
      <c r="L1" s="1">
        <v>100</v>
      </c>
    </row>
    <row r="2" spans="1:16" x14ac:dyDescent="0.25">
      <c r="A2" s="1" t="s">
        <v>18</v>
      </c>
      <c r="B2" s="1" t="e">
        <f>'Question 1'!#REF!</f>
        <v>#REF!</v>
      </c>
      <c r="E2" s="1" t="s">
        <v>27</v>
      </c>
      <c r="F2" s="1">
        <f>_xll.PTreeEvaluate5(B3,$L$11:$L$33,$J$11:$J$33,$K$11:$K$33,$N$11:$N$33,$G$11:$G$33,,L1)</f>
        <v>22512001</v>
      </c>
    </row>
    <row r="3" spans="1:16" x14ac:dyDescent="0.25">
      <c r="A3" s="1" t="s">
        <v>19</v>
      </c>
      <c r="B3" s="1" t="s">
        <v>61</v>
      </c>
      <c r="E3" s="1" t="s">
        <v>28</v>
      </c>
      <c r="F3" s="5" t="s">
        <v>54</v>
      </c>
      <c r="H3" s="1" t="s">
        <v>33</v>
      </c>
      <c r="I3" s="6" t="s">
        <v>56</v>
      </c>
    </row>
    <row r="4" spans="1:16" x14ac:dyDescent="0.25">
      <c r="A4" s="1" t="s">
        <v>20</v>
      </c>
      <c r="B4" s="1" t="s">
        <v>53</v>
      </c>
      <c r="E4" s="1" t="s">
        <v>29</v>
      </c>
      <c r="F4" s="5" t="s">
        <v>55</v>
      </c>
      <c r="H4" s="1" t="s">
        <v>34</v>
      </c>
      <c r="I4" s="5" t="s">
        <v>57</v>
      </c>
    </row>
    <row r="5" spans="1:16" x14ac:dyDescent="0.25">
      <c r="A5" s="1" t="s">
        <v>21</v>
      </c>
      <c r="B5" s="1">
        <v>0</v>
      </c>
      <c r="E5" s="1" t="s">
        <v>30</v>
      </c>
      <c r="F5" s="5" t="s">
        <v>55</v>
      </c>
      <c r="H5" s="1" t="s">
        <v>35</v>
      </c>
      <c r="I5" s="6" t="s">
        <v>56</v>
      </c>
    </row>
    <row r="6" spans="1:16" x14ac:dyDescent="0.25">
      <c r="A6" s="1" t="s">
        <v>22</v>
      </c>
      <c r="E6" s="1" t="s">
        <v>31</v>
      </c>
      <c r="F6" s="5" t="s">
        <v>54</v>
      </c>
      <c r="H6" s="1" t="s">
        <v>36</v>
      </c>
      <c r="I6" s="5" t="s">
        <v>57</v>
      </c>
    </row>
    <row r="7" spans="1:16" x14ac:dyDescent="0.25">
      <c r="A7" s="1" t="s">
        <v>23</v>
      </c>
      <c r="E7" s="1" t="s">
        <v>26</v>
      </c>
      <c r="F7" s="5" t="s">
        <v>63</v>
      </c>
    </row>
    <row r="8" spans="1:16" x14ac:dyDescent="0.25">
      <c r="A8" s="1" t="s">
        <v>24</v>
      </c>
      <c r="B8" s="1">
        <v>23</v>
      </c>
    </row>
    <row r="10" spans="1:16" x14ac:dyDescent="0.25">
      <c r="A10" s="1" t="s">
        <v>38</v>
      </c>
      <c r="B10" s="1" t="s">
        <v>39</v>
      </c>
      <c r="C10" s="1" t="s">
        <v>40</v>
      </c>
      <c r="D10" s="1" t="s">
        <v>41</v>
      </c>
      <c r="E10" s="1" t="s">
        <v>42</v>
      </c>
      <c r="F10" s="1" t="s">
        <v>43</v>
      </c>
      <c r="G10" s="1" t="s">
        <v>44</v>
      </c>
      <c r="H10" s="1" t="s">
        <v>45</v>
      </c>
      <c r="I10" s="1" t="s">
        <v>46</v>
      </c>
      <c r="J10" s="1" t="s">
        <v>47</v>
      </c>
      <c r="K10" s="1" t="s">
        <v>48</v>
      </c>
      <c r="L10" s="1" t="s">
        <v>19</v>
      </c>
      <c r="M10" s="1" t="s">
        <v>49</v>
      </c>
      <c r="N10" s="1" t="s">
        <v>50</v>
      </c>
      <c r="O10" s="1" t="s">
        <v>51</v>
      </c>
      <c r="P10" s="1" t="s">
        <v>52</v>
      </c>
    </row>
    <row r="11" spans="1:16" x14ac:dyDescent="0.25">
      <c r="A11" s="1">
        <f>'Question 1'!$C$82</f>
        <v>2.2600000000000002</v>
      </c>
      <c r="B11" s="1" t="str">
        <f>B1</f>
        <v>CalDev Decision Making</v>
      </c>
      <c r="C11" s="1">
        <v>0</v>
      </c>
      <c r="I11" s="1" t="s">
        <v>59</v>
      </c>
      <c r="J11" s="1">
        <f>'Question 1'!$B$82</f>
        <v>0</v>
      </c>
      <c r="K11" s="1">
        <f>'Question 1'!$B$81</f>
        <v>0</v>
      </c>
      <c r="L11" s="1" t="s">
        <v>66</v>
      </c>
      <c r="M11" s="5" t="s">
        <v>60</v>
      </c>
      <c r="O11" s="1" t="str">
        <f>'Question 1'!$C$81</f>
        <v>Sell property, hotel permit, or office building permit</v>
      </c>
      <c r="P11" s="1" t="b">
        <v>0</v>
      </c>
    </row>
    <row r="12" spans="1:16" x14ac:dyDescent="0.25">
      <c r="A12" s="1">
        <f>'Question 1'!$D$80</f>
        <v>1.4</v>
      </c>
      <c r="B12" s="5" t="s">
        <v>14</v>
      </c>
      <c r="C12" s="1">
        <v>0</v>
      </c>
      <c r="H12" s="1" t="s">
        <v>59</v>
      </c>
      <c r="I12" s="1" t="s">
        <v>59</v>
      </c>
      <c r="J12" s="1">
        <f>'Question 1'!$C$80</f>
        <v>1.4</v>
      </c>
      <c r="L12" s="1" t="s">
        <v>65</v>
      </c>
      <c r="M12" s="5" t="s">
        <v>60</v>
      </c>
      <c r="P12" s="1" t="b">
        <v>0</v>
      </c>
    </row>
    <row r="13" spans="1:16" x14ac:dyDescent="0.25">
      <c r="A13" s="1">
        <f>'Question 1'!$D$90</f>
        <v>2.2600000000000002</v>
      </c>
      <c r="B13" s="5" t="s">
        <v>67</v>
      </c>
      <c r="C13" s="1">
        <v>0</v>
      </c>
      <c r="I13" s="1" t="s">
        <v>59</v>
      </c>
      <c r="J13" s="1">
        <f>'Question 1'!$C$90</f>
        <v>-0.18</v>
      </c>
      <c r="L13" s="1" t="s">
        <v>69</v>
      </c>
      <c r="M13" s="5" t="s">
        <v>60</v>
      </c>
      <c r="O13" s="1" t="str">
        <f>'Question 1'!$D$89</f>
        <v>EMV for approval/rejection of hotel permit</v>
      </c>
      <c r="P13" s="1" t="b">
        <v>0</v>
      </c>
    </row>
    <row r="14" spans="1:16" x14ac:dyDescent="0.25">
      <c r="A14" s="1">
        <f>'Question 1'!$D$118</f>
        <v>2.16</v>
      </c>
      <c r="B14" s="5" t="s">
        <v>68</v>
      </c>
      <c r="C14" s="1">
        <v>0</v>
      </c>
      <c r="I14" s="1" t="s">
        <v>59</v>
      </c>
      <c r="J14" s="1">
        <f>'Question 1'!$C$118</f>
        <v>-0.18</v>
      </c>
      <c r="L14" s="1" t="s">
        <v>84</v>
      </c>
      <c r="M14" s="5" t="s">
        <v>60</v>
      </c>
      <c r="O14" s="1" t="str">
        <f>'Question 1'!$D$117</f>
        <v>EMV for approval/rejection of office building permit</v>
      </c>
      <c r="P14" s="1" t="b">
        <v>0</v>
      </c>
    </row>
    <row r="15" spans="1:16" x14ac:dyDescent="0.25">
      <c r="A15" s="1">
        <f>'Question 1'!$E$86</f>
        <v>3.3800000000000003</v>
      </c>
      <c r="B15" s="5" t="s">
        <v>70</v>
      </c>
      <c r="C15" s="1">
        <v>0</v>
      </c>
      <c r="I15" s="1" t="s">
        <v>59</v>
      </c>
      <c r="J15" s="1">
        <f>'Question 1'!$D$86</f>
        <v>0</v>
      </c>
      <c r="K15" s="1">
        <f>'Question 1'!$D$85</f>
        <v>0.2</v>
      </c>
      <c r="L15" s="1" t="s">
        <v>73</v>
      </c>
      <c r="M15" s="5" t="s">
        <v>60</v>
      </c>
      <c r="O15" s="1" t="str">
        <f>'Question 1'!$E$85</f>
        <v>EMV for continuation/decline of economy</v>
      </c>
      <c r="P15" s="1" t="b">
        <v>0</v>
      </c>
    </row>
    <row r="16" spans="1:16" x14ac:dyDescent="0.25">
      <c r="A16" s="1">
        <f>'Question 1'!$E$94</f>
        <v>1.98</v>
      </c>
      <c r="B16" s="5" t="s">
        <v>71</v>
      </c>
      <c r="C16" s="1">
        <v>0</v>
      </c>
      <c r="I16" s="1" t="s">
        <v>59</v>
      </c>
      <c r="J16" s="1">
        <f>'Question 1'!$D$94</f>
        <v>0</v>
      </c>
      <c r="K16" s="1">
        <f>'Question 1'!$D$93</f>
        <v>0.8</v>
      </c>
      <c r="L16" s="1" t="s">
        <v>76</v>
      </c>
      <c r="M16" s="5" t="s">
        <v>60</v>
      </c>
      <c r="O16" s="1" t="str">
        <f>'Question 1'!$E$93</f>
        <v>Sell property, lease to college or request office building permit</v>
      </c>
      <c r="P16" s="1" t="b">
        <v>0</v>
      </c>
    </row>
    <row r="17" spans="1:16" x14ac:dyDescent="0.25">
      <c r="A17" s="1">
        <f>'Question 1'!$F$84</f>
        <v>4.2200000000000006</v>
      </c>
      <c r="B17" s="5" t="s">
        <v>6</v>
      </c>
      <c r="C17" s="1">
        <v>0</v>
      </c>
      <c r="H17" s="1" t="s">
        <v>59</v>
      </c>
      <c r="I17" s="1" t="s">
        <v>59</v>
      </c>
      <c r="J17" s="1">
        <f>'Question 1'!$E$84</f>
        <v>4.4000000000000004</v>
      </c>
      <c r="K17" s="1">
        <f>'Question 1'!$E$83</f>
        <v>0.7</v>
      </c>
      <c r="L17" s="1" t="s">
        <v>72</v>
      </c>
      <c r="M17" s="5" t="s">
        <v>60</v>
      </c>
      <c r="P17" s="1" t="b">
        <v>0</v>
      </c>
    </row>
    <row r="18" spans="1:16" x14ac:dyDescent="0.25">
      <c r="A18" s="1">
        <f>'Question 1'!$F$88</f>
        <v>1.4200000000000002</v>
      </c>
      <c r="B18" s="5" t="s">
        <v>74</v>
      </c>
      <c r="C18" s="1">
        <v>0</v>
      </c>
      <c r="H18" s="1" t="s">
        <v>59</v>
      </c>
      <c r="I18" s="1" t="s">
        <v>59</v>
      </c>
      <c r="J18" s="1">
        <f>'Question 1'!$E$88</f>
        <v>1.6</v>
      </c>
      <c r="K18" s="1">
        <f>'Question 1'!$E$87</f>
        <v>0.30000000000000004</v>
      </c>
      <c r="L18" s="1" t="s">
        <v>72</v>
      </c>
      <c r="M18" s="5" t="s">
        <v>60</v>
      </c>
      <c r="P18" s="1" t="b">
        <v>0</v>
      </c>
    </row>
    <row r="19" spans="1:16" x14ac:dyDescent="0.25">
      <c r="A19" s="1">
        <f>'Question 1'!$F$92</f>
        <v>1.22</v>
      </c>
      <c r="B19" s="5" t="s">
        <v>14</v>
      </c>
      <c r="C19" s="1">
        <v>0</v>
      </c>
      <c r="H19" s="1" t="s">
        <v>59</v>
      </c>
      <c r="I19" s="1" t="s">
        <v>59</v>
      </c>
      <c r="J19" s="1">
        <f>'Question 1'!$E$92</f>
        <v>1.4</v>
      </c>
      <c r="L19" s="1" t="s">
        <v>75</v>
      </c>
      <c r="M19" s="5" t="s">
        <v>60</v>
      </c>
      <c r="P19" s="1" t="b">
        <v>0</v>
      </c>
    </row>
    <row r="20" spans="1:16" x14ac:dyDescent="0.25">
      <c r="A20" s="1">
        <f>'Question 1'!$F$96</f>
        <v>1.62</v>
      </c>
      <c r="B20" s="5" t="s">
        <v>77</v>
      </c>
      <c r="C20" s="1">
        <v>0</v>
      </c>
      <c r="H20" s="1" t="s">
        <v>59</v>
      </c>
      <c r="I20" s="1" t="s">
        <v>59</v>
      </c>
      <c r="J20" s="1">
        <f>'Question 1'!$E$96</f>
        <v>1.8</v>
      </c>
      <c r="L20" s="1" t="s">
        <v>75</v>
      </c>
      <c r="M20" s="5" t="s">
        <v>60</v>
      </c>
      <c r="P20" s="1" t="b">
        <v>0</v>
      </c>
    </row>
    <row r="21" spans="1:16" x14ac:dyDescent="0.25">
      <c r="A21" s="1">
        <f>'Question 1'!$F$104</f>
        <v>1.98</v>
      </c>
      <c r="B21" s="5" t="s">
        <v>78</v>
      </c>
      <c r="C21" s="1">
        <v>0</v>
      </c>
      <c r="I21" s="1" t="s">
        <v>59</v>
      </c>
      <c r="J21" s="1">
        <f>'Question 1'!$E$104</f>
        <v>-0.18</v>
      </c>
      <c r="L21" s="1" t="s">
        <v>79</v>
      </c>
      <c r="M21" s="5" t="s">
        <v>60</v>
      </c>
      <c r="O21" s="1" t="str">
        <f>'Question 1'!$F$103</f>
        <v>EMV for approval/rejection of office building permit</v>
      </c>
      <c r="P21" s="1" t="b">
        <v>0</v>
      </c>
    </row>
    <row r="22" spans="1:16" x14ac:dyDescent="0.25">
      <c r="A22" s="1">
        <f>'Question 1'!$G$100</f>
        <v>2.34</v>
      </c>
      <c r="B22" s="5" t="s">
        <v>70</v>
      </c>
      <c r="C22" s="1">
        <v>0</v>
      </c>
      <c r="I22" s="1" t="s">
        <v>59</v>
      </c>
      <c r="J22" s="1">
        <f>'Question 1'!$F$100</f>
        <v>0</v>
      </c>
      <c r="K22" s="1">
        <f>'Question 1'!$F$99</f>
        <v>0.6</v>
      </c>
      <c r="L22" s="1" t="s">
        <v>81</v>
      </c>
      <c r="M22" s="5" t="s">
        <v>60</v>
      </c>
      <c r="O22" s="1" t="str">
        <f>'Question 1'!$G$99</f>
        <v>EMV for continuation/decline of economy</v>
      </c>
      <c r="P22" s="1" t="b">
        <v>0</v>
      </c>
    </row>
    <row r="23" spans="1:16" x14ac:dyDescent="0.25">
      <c r="A23" s="1">
        <f>'Question 1'!$G$108</f>
        <v>1.44</v>
      </c>
      <c r="B23" s="5" t="s">
        <v>71</v>
      </c>
      <c r="C23" s="1">
        <v>0</v>
      </c>
      <c r="I23" s="1" t="s">
        <v>59</v>
      </c>
      <c r="J23" s="1">
        <f>'Question 1'!$F$108</f>
        <v>0</v>
      </c>
      <c r="K23" s="1">
        <f>'Question 1'!$F$107</f>
        <v>0.4</v>
      </c>
      <c r="L23" s="1" t="s">
        <v>83</v>
      </c>
      <c r="M23" s="5" t="s">
        <v>60</v>
      </c>
      <c r="O23" s="1" t="str">
        <f>'Question 1'!$G$107</f>
        <v>Sell property or lease to college</v>
      </c>
      <c r="P23" s="1" t="b">
        <v>0</v>
      </c>
    </row>
    <row r="24" spans="1:16" x14ac:dyDescent="0.25">
      <c r="A24" s="1">
        <f>'Question 1'!$H$98</f>
        <v>2.94</v>
      </c>
      <c r="B24" s="5" t="s">
        <v>6</v>
      </c>
      <c r="C24" s="1">
        <v>0</v>
      </c>
      <c r="H24" s="1" t="s">
        <v>59</v>
      </c>
      <c r="I24" s="1" t="s">
        <v>59</v>
      </c>
      <c r="J24" s="1">
        <f>'Question 1'!$G$98</f>
        <v>3.3</v>
      </c>
      <c r="K24" s="1">
        <f>'Question 1'!$G$97</f>
        <v>0.7</v>
      </c>
      <c r="L24" s="1" t="s">
        <v>80</v>
      </c>
      <c r="M24" s="5" t="s">
        <v>60</v>
      </c>
      <c r="P24" s="1" t="b">
        <v>0</v>
      </c>
    </row>
    <row r="25" spans="1:16" x14ac:dyDescent="0.25">
      <c r="A25" s="1">
        <f>'Question 1'!$H$102</f>
        <v>0.94000000000000006</v>
      </c>
      <c r="B25" s="5" t="s">
        <v>74</v>
      </c>
      <c r="C25" s="1">
        <v>0</v>
      </c>
      <c r="H25" s="1" t="s">
        <v>59</v>
      </c>
      <c r="I25" s="1" t="s">
        <v>59</v>
      </c>
      <c r="J25" s="1">
        <f>'Question 1'!$G$102</f>
        <v>1.3</v>
      </c>
      <c r="K25" s="1">
        <f>'Question 1'!$G$101</f>
        <v>0.30000000000000004</v>
      </c>
      <c r="L25" s="1" t="s">
        <v>80</v>
      </c>
      <c r="M25" s="5" t="s">
        <v>60</v>
      </c>
      <c r="P25" s="1" t="b">
        <v>0</v>
      </c>
    </row>
    <row r="26" spans="1:16" x14ac:dyDescent="0.25">
      <c r="A26" s="1">
        <f>'Question 1'!$H$106</f>
        <v>1.04</v>
      </c>
      <c r="B26" s="5" t="s">
        <v>14</v>
      </c>
      <c r="C26" s="1">
        <v>0</v>
      </c>
      <c r="H26" s="1" t="s">
        <v>59</v>
      </c>
      <c r="I26" s="1" t="s">
        <v>59</v>
      </c>
      <c r="J26" s="1">
        <f>'Question 1'!$G$106</f>
        <v>1.4</v>
      </c>
      <c r="L26" s="1" t="s">
        <v>82</v>
      </c>
      <c r="M26" s="5" t="s">
        <v>60</v>
      </c>
      <c r="P26" s="1" t="b">
        <v>0</v>
      </c>
    </row>
    <row r="27" spans="1:16" x14ac:dyDescent="0.25">
      <c r="A27" s="1">
        <f>'Question 1'!$H$110</f>
        <v>1.44</v>
      </c>
      <c r="B27" s="5" t="s">
        <v>77</v>
      </c>
      <c r="C27" s="1">
        <v>0</v>
      </c>
      <c r="H27" s="1" t="s">
        <v>59</v>
      </c>
      <c r="I27" s="1" t="s">
        <v>59</v>
      </c>
      <c r="J27" s="1">
        <f>'Question 1'!$G$110</f>
        <v>1.8</v>
      </c>
      <c r="L27" s="1" t="s">
        <v>82</v>
      </c>
      <c r="M27" s="5" t="s">
        <v>60</v>
      </c>
      <c r="P27" s="1" t="b">
        <v>0</v>
      </c>
    </row>
    <row r="28" spans="1:16" x14ac:dyDescent="0.25">
      <c r="A28" s="1">
        <f>'Question 1'!$E$114</f>
        <v>2.5199999999999996</v>
      </c>
      <c r="B28" s="5" t="s">
        <v>70</v>
      </c>
      <c r="C28" s="1">
        <v>0</v>
      </c>
      <c r="I28" s="1" t="s">
        <v>59</v>
      </c>
      <c r="J28" s="1">
        <f>'Question 1'!$D$114</f>
        <v>0</v>
      </c>
      <c r="K28" s="1">
        <f>'Question 1'!$D$113</f>
        <v>0.6</v>
      </c>
      <c r="L28" s="1" t="s">
        <v>85</v>
      </c>
      <c r="M28" s="5" t="s">
        <v>60</v>
      </c>
      <c r="O28" s="1" t="str">
        <f>'Question 1'!$E$113</f>
        <v>EMV for continuation/decline of economy</v>
      </c>
      <c r="P28" s="1" t="b">
        <v>0</v>
      </c>
    </row>
    <row r="29" spans="1:16" x14ac:dyDescent="0.25">
      <c r="A29" s="1">
        <f>'Question 1'!$F$112</f>
        <v>3.1199999999999997</v>
      </c>
      <c r="B29" s="5" t="s">
        <v>6</v>
      </c>
      <c r="C29" s="1">
        <v>0</v>
      </c>
      <c r="H29" s="1" t="s">
        <v>59</v>
      </c>
      <c r="I29" s="1" t="s">
        <v>59</v>
      </c>
      <c r="J29" s="1">
        <f>'Question 1'!$E$112</f>
        <v>3.3</v>
      </c>
      <c r="K29" s="1">
        <f>'Question 1'!$E$111</f>
        <v>0.7</v>
      </c>
      <c r="L29" s="1" t="s">
        <v>86</v>
      </c>
      <c r="M29" s="5" t="s">
        <v>60</v>
      </c>
      <c r="P29" s="1" t="b">
        <v>0</v>
      </c>
    </row>
    <row r="30" spans="1:16" x14ac:dyDescent="0.25">
      <c r="A30" s="1">
        <f>'Question 1'!$F$116</f>
        <v>1.1200000000000001</v>
      </c>
      <c r="B30" s="5" t="s">
        <v>74</v>
      </c>
      <c r="C30" s="1">
        <v>0</v>
      </c>
      <c r="H30" s="1" t="s">
        <v>59</v>
      </c>
      <c r="I30" s="1" t="s">
        <v>59</v>
      </c>
      <c r="J30" s="1">
        <f>'Question 1'!$E$116</f>
        <v>1.3</v>
      </c>
      <c r="K30" s="1">
        <f>'Question 1'!$E$115</f>
        <v>0.30000000000000004</v>
      </c>
      <c r="L30" s="1" t="s">
        <v>86</v>
      </c>
      <c r="M30" s="5" t="s">
        <v>60</v>
      </c>
      <c r="P30" s="1" t="b">
        <v>0</v>
      </c>
    </row>
    <row r="31" spans="1:16" x14ac:dyDescent="0.25">
      <c r="A31" s="1">
        <f>'Question 1'!$E$122</f>
        <v>1.62</v>
      </c>
      <c r="B31" s="5" t="s">
        <v>71</v>
      </c>
      <c r="C31" s="1">
        <v>0</v>
      </c>
      <c r="I31" s="1" t="s">
        <v>59</v>
      </c>
      <c r="J31" s="1">
        <f>'Question 1'!$D$122</f>
        <v>0</v>
      </c>
      <c r="K31" s="1">
        <f>'Question 1'!$D$121</f>
        <v>0.4</v>
      </c>
      <c r="L31" s="1" t="s">
        <v>87</v>
      </c>
      <c r="M31" s="5" t="s">
        <v>60</v>
      </c>
      <c r="O31" s="1" t="str">
        <f>'Question 1'!$E$121</f>
        <v>Sell property or lease to college</v>
      </c>
      <c r="P31" s="1" t="b">
        <v>0</v>
      </c>
    </row>
    <row r="32" spans="1:16" x14ac:dyDescent="0.25">
      <c r="A32" s="1">
        <f>'Question 1'!$F$120</f>
        <v>1.22</v>
      </c>
      <c r="B32" s="5" t="s">
        <v>14</v>
      </c>
      <c r="C32" s="1">
        <v>0</v>
      </c>
      <c r="H32" s="1" t="s">
        <v>59</v>
      </c>
      <c r="I32" s="1" t="s">
        <v>59</v>
      </c>
      <c r="J32" s="1">
        <f>'Question 1'!$E$120</f>
        <v>1.4</v>
      </c>
      <c r="L32" s="1" t="s">
        <v>88</v>
      </c>
      <c r="M32" s="5" t="s">
        <v>60</v>
      </c>
      <c r="P32" s="1" t="b">
        <v>0</v>
      </c>
    </row>
    <row r="33" spans="1:16" x14ac:dyDescent="0.25">
      <c r="A33" s="1">
        <f>'Question 1'!$F$124</f>
        <v>1.62</v>
      </c>
      <c r="B33" s="5" t="s">
        <v>77</v>
      </c>
      <c r="C33" s="1">
        <v>0</v>
      </c>
      <c r="H33" s="1" t="s">
        <v>59</v>
      </c>
      <c r="I33" s="1" t="s">
        <v>59</v>
      </c>
      <c r="J33" s="1">
        <f>'Question 1'!$E$124</f>
        <v>1.8</v>
      </c>
      <c r="L33" s="1" t="s">
        <v>88</v>
      </c>
      <c r="M33" s="5" t="s">
        <v>60</v>
      </c>
      <c r="P33" s="1" t="b">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1"/>
  <sheetViews>
    <sheetView showGridLines="0" topLeftCell="A7" workbookViewId="0">
      <selection activeCell="H52" sqref="H52"/>
    </sheetView>
  </sheetViews>
  <sheetFormatPr defaultRowHeight="15" x14ac:dyDescent="0.25"/>
  <cols>
    <col min="1" max="1" width="0.28515625" customWidth="1"/>
    <col min="2" max="2" width="3.42578125" customWidth="1"/>
    <col min="3" max="3" width="10.42578125" bestFit="1" customWidth="1"/>
    <col min="5" max="5" width="4.85546875" customWidth="1"/>
    <col min="6" max="6" width="8.140625" customWidth="1"/>
    <col min="7" max="7" width="10.42578125" bestFit="1" customWidth="1"/>
    <col min="8" max="8" width="8.140625" customWidth="1"/>
    <col min="9" max="9" width="10.85546875" bestFit="1" customWidth="1"/>
    <col min="10" max="10" width="11.28515625" bestFit="1" customWidth="1"/>
  </cols>
  <sheetData>
    <row r="1" spans="2:2" s="20" customFormat="1" ht="18" x14ac:dyDescent="0.25">
      <c r="B1" s="21" t="s">
        <v>128</v>
      </c>
    </row>
    <row r="2" spans="2:2" s="18" customFormat="1" ht="10.5" x14ac:dyDescent="0.15">
      <c r="B2" s="19" t="s">
        <v>96</v>
      </c>
    </row>
    <row r="3" spans="2:2" s="18" customFormat="1" ht="10.5" x14ac:dyDescent="0.15">
      <c r="B3" s="19" t="s">
        <v>149</v>
      </c>
    </row>
    <row r="4" spans="2:2" s="18" customFormat="1" ht="10.5" x14ac:dyDescent="0.15">
      <c r="B4" s="19" t="s">
        <v>109</v>
      </c>
    </row>
    <row r="5" spans="2:2" s="16" customFormat="1" ht="10.5" x14ac:dyDescent="0.15">
      <c r="B5" s="17" t="s">
        <v>143</v>
      </c>
    </row>
    <row r="28" spans="2:10" ht="15.75" thickBot="1" x14ac:dyDescent="0.3"/>
    <row r="29" spans="2:10" ht="15.75" thickBot="1" x14ac:dyDescent="0.3">
      <c r="B29" s="67" t="s">
        <v>129</v>
      </c>
      <c r="C29" s="68"/>
      <c r="D29" s="68"/>
      <c r="E29" s="68"/>
      <c r="F29" s="68"/>
      <c r="G29" s="68"/>
      <c r="H29" s="68"/>
      <c r="I29" s="68"/>
      <c r="J29" s="69"/>
    </row>
    <row r="30" spans="2:10" x14ac:dyDescent="0.25">
      <c r="B30" s="33"/>
      <c r="C30" s="70" t="s">
        <v>125</v>
      </c>
      <c r="D30" s="72"/>
      <c r="E30" s="73" t="s">
        <v>14</v>
      </c>
      <c r="F30" s="72"/>
      <c r="G30" s="73" t="s">
        <v>67</v>
      </c>
      <c r="H30" s="72"/>
      <c r="I30" s="73" t="s">
        <v>68</v>
      </c>
      <c r="J30" s="74"/>
    </row>
    <row r="31" spans="2:10" x14ac:dyDescent="0.25">
      <c r="B31" s="32"/>
      <c r="C31" s="31" t="s">
        <v>103</v>
      </c>
      <c r="D31" s="37" t="s">
        <v>126</v>
      </c>
      <c r="E31" s="31" t="s">
        <v>103</v>
      </c>
      <c r="F31" s="37" t="s">
        <v>126</v>
      </c>
      <c r="G31" s="31" t="s">
        <v>103</v>
      </c>
      <c r="H31" s="37" t="s">
        <v>126</v>
      </c>
      <c r="I31" s="31" t="s">
        <v>103</v>
      </c>
      <c r="J31" s="30" t="s">
        <v>126</v>
      </c>
    </row>
    <row r="32" spans="2:10" x14ac:dyDescent="0.25">
      <c r="B32" s="29" t="s">
        <v>102</v>
      </c>
      <c r="C32" s="28">
        <v>0.1</v>
      </c>
      <c r="D32" s="38">
        <v>-0.8571428571428571</v>
      </c>
      <c r="E32" s="28">
        <v>1.4</v>
      </c>
      <c r="F32" s="38">
        <v>-0.38053097345132753</v>
      </c>
      <c r="G32" s="28">
        <v>1.6360000000000003</v>
      </c>
      <c r="H32" s="38">
        <v>-0.27610619469026543</v>
      </c>
      <c r="I32" s="28">
        <v>1.4400000000000004</v>
      </c>
      <c r="J32" s="40">
        <v>-0.36283185840707954</v>
      </c>
    </row>
    <row r="33" spans="2:10" x14ac:dyDescent="0.25">
      <c r="B33" s="29" t="s">
        <v>101</v>
      </c>
      <c r="C33" s="28">
        <v>0.14210526315789473</v>
      </c>
      <c r="D33" s="38">
        <v>-0.79699248120300747</v>
      </c>
      <c r="E33" s="28">
        <v>1.4</v>
      </c>
      <c r="F33" s="38">
        <v>-0.38053097345132753</v>
      </c>
      <c r="G33" s="28">
        <v>1.6595789473684213</v>
      </c>
      <c r="H33" s="38">
        <v>-0.26567303213786675</v>
      </c>
      <c r="I33" s="28">
        <v>1.4905263157894737</v>
      </c>
      <c r="J33" s="40">
        <v>-0.34047508150908251</v>
      </c>
    </row>
    <row r="34" spans="2:10" x14ac:dyDescent="0.25">
      <c r="B34" s="29" t="s">
        <v>100</v>
      </c>
      <c r="C34" s="28">
        <v>0.18421052631578949</v>
      </c>
      <c r="D34" s="38">
        <v>-0.73684210526315785</v>
      </c>
      <c r="E34" s="28">
        <v>1.4</v>
      </c>
      <c r="F34" s="38">
        <v>-0.38053097345132753</v>
      </c>
      <c r="G34" s="28">
        <v>1.6831578947368424</v>
      </c>
      <c r="H34" s="38">
        <v>-0.25523986958546802</v>
      </c>
      <c r="I34" s="28">
        <v>1.5410526315789475</v>
      </c>
      <c r="J34" s="40">
        <v>-0.31811830461108526</v>
      </c>
    </row>
    <row r="35" spans="2:10" x14ac:dyDescent="0.25">
      <c r="B35" s="29" t="s">
        <v>99</v>
      </c>
      <c r="C35" s="28">
        <v>0.22631578947368422</v>
      </c>
      <c r="D35" s="38">
        <v>-0.67669172932330823</v>
      </c>
      <c r="E35" s="28">
        <v>1.4</v>
      </c>
      <c r="F35" s="38">
        <v>-0.38053097345132753</v>
      </c>
      <c r="G35" s="28">
        <v>1.7067368421052636</v>
      </c>
      <c r="H35" s="38">
        <v>-0.24480670703306931</v>
      </c>
      <c r="I35" s="28">
        <v>1.5915789473684212</v>
      </c>
      <c r="J35" s="40">
        <v>-0.29576152771308806</v>
      </c>
    </row>
    <row r="36" spans="2:10" x14ac:dyDescent="0.25">
      <c r="B36" s="29" t="s">
        <v>98</v>
      </c>
      <c r="C36" s="28">
        <v>0.26842105263157895</v>
      </c>
      <c r="D36" s="38">
        <v>-0.61654135338345861</v>
      </c>
      <c r="E36" s="28">
        <v>1.4</v>
      </c>
      <c r="F36" s="38">
        <v>-0.38053097345132753</v>
      </c>
      <c r="G36" s="28">
        <v>1.7303157894736845</v>
      </c>
      <c r="H36" s="38">
        <v>-0.23437354448067066</v>
      </c>
      <c r="I36" s="28">
        <v>1.642105263157895</v>
      </c>
      <c r="J36" s="40">
        <v>-0.2734047508150908</v>
      </c>
    </row>
    <row r="37" spans="2:10" x14ac:dyDescent="0.25">
      <c r="B37" s="29" t="s">
        <v>110</v>
      </c>
      <c r="C37" s="28">
        <v>0.31052631578947371</v>
      </c>
      <c r="D37" s="38">
        <v>-0.55639097744360899</v>
      </c>
      <c r="E37" s="28">
        <v>1.4</v>
      </c>
      <c r="F37" s="38">
        <v>-0.38053097345132753</v>
      </c>
      <c r="G37" s="28">
        <v>1.7538947368421056</v>
      </c>
      <c r="H37" s="38">
        <v>-0.22394038192827193</v>
      </c>
      <c r="I37" s="28">
        <v>1.6926315789473685</v>
      </c>
      <c r="J37" s="40">
        <v>-0.25104797391709366</v>
      </c>
    </row>
    <row r="38" spans="2:10" x14ac:dyDescent="0.25">
      <c r="B38" s="29" t="s">
        <v>111</v>
      </c>
      <c r="C38" s="28">
        <v>0.35263157894736841</v>
      </c>
      <c r="D38" s="38">
        <v>-0.49624060150375937</v>
      </c>
      <c r="E38" s="28">
        <v>1.4</v>
      </c>
      <c r="F38" s="38">
        <v>-0.38053097345132753</v>
      </c>
      <c r="G38" s="28">
        <v>1.7774736842105265</v>
      </c>
      <c r="H38" s="38">
        <v>-0.2135072193758733</v>
      </c>
      <c r="I38" s="28">
        <v>1.7431578947368422</v>
      </c>
      <c r="J38" s="40">
        <v>-0.22869119701909643</v>
      </c>
    </row>
    <row r="39" spans="2:10" x14ac:dyDescent="0.25">
      <c r="B39" s="29" t="s">
        <v>112</v>
      </c>
      <c r="C39" s="28">
        <v>0.39473684210526316</v>
      </c>
      <c r="D39" s="38">
        <v>-0.43609022556390975</v>
      </c>
      <c r="E39" s="28">
        <v>1.4</v>
      </c>
      <c r="F39" s="38">
        <v>-0.38053097345132753</v>
      </c>
      <c r="G39" s="28">
        <v>1.8010526315789477</v>
      </c>
      <c r="H39" s="38">
        <v>-0.20307405682347457</v>
      </c>
      <c r="I39" s="28">
        <v>1.7936842105263158</v>
      </c>
      <c r="J39" s="40">
        <v>-0.20633442012109929</v>
      </c>
    </row>
    <row r="40" spans="2:10" x14ac:dyDescent="0.25">
      <c r="B40" s="29" t="s">
        <v>113</v>
      </c>
      <c r="C40" s="28">
        <v>0.43684210526315792</v>
      </c>
      <c r="D40" s="38">
        <v>-0.37593984962406007</v>
      </c>
      <c r="E40" s="28">
        <v>1.4</v>
      </c>
      <c r="F40" s="38">
        <v>-0.38053097345132753</v>
      </c>
      <c r="G40" s="28">
        <v>1.8599999999999999</v>
      </c>
      <c r="H40" s="38">
        <v>-0.17699115044247801</v>
      </c>
      <c r="I40" s="28">
        <v>1.8442105263157893</v>
      </c>
      <c r="J40" s="40">
        <v>-0.18397764322310217</v>
      </c>
    </row>
    <row r="41" spans="2:10" x14ac:dyDescent="0.25">
      <c r="B41" s="29" t="s">
        <v>114</v>
      </c>
      <c r="C41" s="28">
        <v>0.47894736842105262</v>
      </c>
      <c r="D41" s="38">
        <v>-0.31578947368421051</v>
      </c>
      <c r="E41" s="28">
        <v>1.4</v>
      </c>
      <c r="F41" s="38">
        <v>-0.38053097345132753</v>
      </c>
      <c r="G41" s="28">
        <v>1.9240000000000004</v>
      </c>
      <c r="H41" s="38">
        <v>-0.14867256637168133</v>
      </c>
      <c r="I41" s="28">
        <v>1.8947368421052633</v>
      </c>
      <c r="J41" s="40">
        <v>-0.16162086632510483</v>
      </c>
    </row>
    <row r="42" spans="2:10" x14ac:dyDescent="0.25">
      <c r="B42" s="29" t="s">
        <v>115</v>
      </c>
      <c r="C42" s="28">
        <v>0.52105263157894743</v>
      </c>
      <c r="D42" s="38">
        <v>-0.25563909774436078</v>
      </c>
      <c r="E42" s="28">
        <v>1.4</v>
      </c>
      <c r="F42" s="38">
        <v>-0.38053097345132753</v>
      </c>
      <c r="G42" s="28">
        <v>1.9880000000000004</v>
      </c>
      <c r="H42" s="38">
        <v>-0.12035398230088486</v>
      </c>
      <c r="I42" s="28">
        <v>1.945263157894737</v>
      </c>
      <c r="J42" s="40">
        <v>-0.13926408942710761</v>
      </c>
    </row>
    <row r="43" spans="2:10" x14ac:dyDescent="0.25">
      <c r="B43" s="29" t="s">
        <v>116</v>
      </c>
      <c r="C43" s="28">
        <v>0.56315789473684208</v>
      </c>
      <c r="D43" s="38">
        <v>-0.19548872180451127</v>
      </c>
      <c r="E43" s="28">
        <v>1.4</v>
      </c>
      <c r="F43" s="38">
        <v>-0.38053097345132753</v>
      </c>
      <c r="G43" s="28">
        <v>2.052</v>
      </c>
      <c r="H43" s="38">
        <v>-9.2035398230088564E-2</v>
      </c>
      <c r="I43" s="28">
        <v>1.9957894736842106</v>
      </c>
      <c r="J43" s="40">
        <v>-0.11690731252911046</v>
      </c>
    </row>
    <row r="44" spans="2:10" x14ac:dyDescent="0.25">
      <c r="B44" s="29" t="s">
        <v>117</v>
      </c>
      <c r="C44" s="28">
        <v>0.60526315789473684</v>
      </c>
      <c r="D44" s="38">
        <v>-0.13533834586466162</v>
      </c>
      <c r="E44" s="28">
        <v>1.4</v>
      </c>
      <c r="F44" s="38">
        <v>-0.38053097345132753</v>
      </c>
      <c r="G44" s="28">
        <v>2.1160000000000005</v>
      </c>
      <c r="H44" s="38">
        <v>-6.3716814159291896E-2</v>
      </c>
      <c r="I44" s="28">
        <v>2.0463157894736845</v>
      </c>
      <c r="J44" s="40">
        <v>-9.4550535631113125E-2</v>
      </c>
    </row>
    <row r="45" spans="2:10" x14ac:dyDescent="0.25">
      <c r="B45" s="29" t="s">
        <v>118</v>
      </c>
      <c r="C45" s="28">
        <v>0.64736842105263159</v>
      </c>
      <c r="D45" s="38">
        <v>-7.5187969924811957E-2</v>
      </c>
      <c r="E45" s="28">
        <v>1.4</v>
      </c>
      <c r="F45" s="38">
        <v>-0.38053097345132753</v>
      </c>
      <c r="G45" s="28">
        <v>2.1800000000000002</v>
      </c>
      <c r="H45" s="38">
        <v>-3.5398230088495602E-2</v>
      </c>
      <c r="I45" s="28">
        <v>2.0968421052631578</v>
      </c>
      <c r="J45" s="40">
        <v>-7.2193758733116092E-2</v>
      </c>
    </row>
    <row r="46" spans="2:10" x14ac:dyDescent="0.25">
      <c r="B46" s="29" t="s">
        <v>119</v>
      </c>
      <c r="C46" s="28">
        <v>0.68947368421052635</v>
      </c>
      <c r="D46" s="38">
        <v>-1.5037593984962296E-2</v>
      </c>
      <c r="E46" s="28">
        <v>1.4</v>
      </c>
      <c r="F46" s="38">
        <v>-0.38053097345132753</v>
      </c>
      <c r="G46" s="28">
        <v>2.2440000000000002</v>
      </c>
      <c r="H46" s="38">
        <v>-7.079646017699121E-3</v>
      </c>
      <c r="I46" s="28">
        <v>2.1473684210526316</v>
      </c>
      <c r="J46" s="40">
        <v>-4.9836981835118858E-2</v>
      </c>
    </row>
    <row r="47" spans="2:10" x14ac:dyDescent="0.25">
      <c r="B47" s="29" t="s">
        <v>120</v>
      </c>
      <c r="C47" s="28">
        <v>0.73157894736842111</v>
      </c>
      <c r="D47" s="38">
        <v>4.5112781954887361E-2</v>
      </c>
      <c r="E47" s="28">
        <v>1.4</v>
      </c>
      <c r="F47" s="38">
        <v>-0.38053097345132753</v>
      </c>
      <c r="G47" s="28">
        <v>2.3079999999999998</v>
      </c>
      <c r="H47" s="38">
        <v>2.1238938053097164E-2</v>
      </c>
      <c r="I47" s="28">
        <v>2.1978947368421053</v>
      </c>
      <c r="J47" s="40">
        <v>-2.7480204937121628E-2</v>
      </c>
    </row>
    <row r="48" spans="2:10" x14ac:dyDescent="0.25">
      <c r="B48" s="29" t="s">
        <v>121</v>
      </c>
      <c r="C48" s="28">
        <v>0.77368421052631586</v>
      </c>
      <c r="D48" s="38">
        <v>0.10526315789473702</v>
      </c>
      <c r="E48" s="28">
        <v>1.4</v>
      </c>
      <c r="F48" s="38">
        <v>-0.38053097345132753</v>
      </c>
      <c r="G48" s="28">
        <v>2.3720000000000003</v>
      </c>
      <c r="H48" s="38">
        <v>4.9557522123893846E-2</v>
      </c>
      <c r="I48" s="28">
        <v>2.2484210526315787</v>
      </c>
      <c r="J48" s="40">
        <v>-5.1234280391245909E-3</v>
      </c>
    </row>
    <row r="49" spans="2:10" x14ac:dyDescent="0.25">
      <c r="B49" s="29" t="s">
        <v>122</v>
      </c>
      <c r="C49" s="28">
        <v>0.81578947368421051</v>
      </c>
      <c r="D49" s="38">
        <v>0.16541353383458651</v>
      </c>
      <c r="E49" s="28">
        <v>1.4</v>
      </c>
      <c r="F49" s="38">
        <v>-0.38053097345132753</v>
      </c>
      <c r="G49" s="28">
        <v>2.4359999999999999</v>
      </c>
      <c r="H49" s="38">
        <v>7.7876106194690126E-2</v>
      </c>
      <c r="I49" s="28">
        <v>2.2989473684210529</v>
      </c>
      <c r="J49" s="40">
        <v>1.723334885887284E-2</v>
      </c>
    </row>
    <row r="50" spans="2:10" x14ac:dyDescent="0.25">
      <c r="B50" s="29" t="s">
        <v>123</v>
      </c>
      <c r="C50" s="28">
        <v>0.85789473684210527</v>
      </c>
      <c r="D50" s="38">
        <v>0.22556390977443616</v>
      </c>
      <c r="E50" s="28">
        <v>1.4</v>
      </c>
      <c r="F50" s="38">
        <v>-0.38053097345132753</v>
      </c>
      <c r="G50" s="28">
        <v>2.5</v>
      </c>
      <c r="H50" s="38">
        <v>0.10619469026548661</v>
      </c>
      <c r="I50" s="28">
        <v>2.3494736842105262</v>
      </c>
      <c r="J50" s="40">
        <v>3.9590125756869876E-2</v>
      </c>
    </row>
    <row r="51" spans="2:10" ht="15.75" thickBot="1" x14ac:dyDescent="0.3">
      <c r="B51" s="26" t="s">
        <v>124</v>
      </c>
      <c r="C51" s="25">
        <v>0.9</v>
      </c>
      <c r="D51" s="39">
        <v>0.28571428571428581</v>
      </c>
      <c r="E51" s="25">
        <v>1.4</v>
      </c>
      <c r="F51" s="39">
        <v>-0.38053097345132753</v>
      </c>
      <c r="G51" s="25">
        <v>2.5640000000000001</v>
      </c>
      <c r="H51" s="39">
        <v>0.1345132743362831</v>
      </c>
      <c r="I51" s="25">
        <v>2.4000000000000004</v>
      </c>
      <c r="J51" s="41">
        <v>6.1946902654867304E-2</v>
      </c>
    </row>
  </sheetData>
  <mergeCells count="5">
    <mergeCell ref="B29:J29"/>
    <mergeCell ref="C30:D30"/>
    <mergeCell ref="E30:F30"/>
    <mergeCell ref="G30:H30"/>
    <mergeCell ref="I30:J30"/>
  </mergeCells>
  <pageMargins left="0.7" right="0.7" top="0.75" bottom="0.75" header="0.3" footer="0.3"/>
  <pageSetup orientation="portrait" horizontalDpi="4294967293"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1"/>
  <sheetViews>
    <sheetView showGridLines="0" workbookViewId="0">
      <selection activeCell="A7" sqref="A7"/>
    </sheetView>
  </sheetViews>
  <sheetFormatPr defaultRowHeight="15" x14ac:dyDescent="0.25"/>
  <cols>
    <col min="1" max="1" width="0.28515625" customWidth="1"/>
    <col min="2" max="2" width="3.42578125" customWidth="1"/>
    <col min="3" max="3" width="10.42578125" bestFit="1" customWidth="1"/>
    <col min="5" max="5" width="4.85546875" customWidth="1"/>
    <col min="6" max="6" width="8.140625" customWidth="1"/>
    <col min="7" max="7" width="10.42578125" bestFit="1" customWidth="1"/>
    <col min="8" max="8" width="8.140625" customWidth="1"/>
    <col min="9" max="9" width="10.85546875" bestFit="1" customWidth="1"/>
    <col min="10" max="10" width="11.28515625" bestFit="1" customWidth="1"/>
  </cols>
  <sheetData>
    <row r="1" spans="2:2" s="20" customFormat="1" ht="18" x14ac:dyDescent="0.25">
      <c r="B1" s="21" t="s">
        <v>128</v>
      </c>
    </row>
    <row r="2" spans="2:2" s="18" customFormat="1" ht="10.5" x14ac:dyDescent="0.15">
      <c r="B2" s="19" t="s">
        <v>96</v>
      </c>
    </row>
    <row r="3" spans="2:2" s="18" customFormat="1" ht="10.5" x14ac:dyDescent="0.15">
      <c r="B3" s="19" t="s">
        <v>148</v>
      </c>
    </row>
    <row r="4" spans="2:2" s="18" customFormat="1" ht="10.5" x14ac:dyDescent="0.15">
      <c r="B4" s="19" t="s">
        <v>109</v>
      </c>
    </row>
    <row r="5" spans="2:2" s="16" customFormat="1" ht="10.5" x14ac:dyDescent="0.15">
      <c r="B5" s="17" t="s">
        <v>141</v>
      </c>
    </row>
    <row r="28" spans="2:10" ht="15.75" thickBot="1" x14ac:dyDescent="0.3"/>
    <row r="29" spans="2:10" ht="15.75" thickBot="1" x14ac:dyDescent="0.3">
      <c r="B29" s="67" t="s">
        <v>129</v>
      </c>
      <c r="C29" s="68"/>
      <c r="D29" s="68"/>
      <c r="E29" s="68"/>
      <c r="F29" s="68"/>
      <c r="G29" s="68"/>
      <c r="H29" s="68"/>
      <c r="I29" s="68"/>
      <c r="J29" s="69"/>
    </row>
    <row r="30" spans="2:10" x14ac:dyDescent="0.25">
      <c r="B30" s="33"/>
      <c r="C30" s="70" t="s">
        <v>125</v>
      </c>
      <c r="D30" s="72"/>
      <c r="E30" s="73" t="s">
        <v>14</v>
      </c>
      <c r="F30" s="72"/>
      <c r="G30" s="73" t="s">
        <v>67</v>
      </c>
      <c r="H30" s="72"/>
      <c r="I30" s="73" t="s">
        <v>68</v>
      </c>
      <c r="J30" s="74"/>
    </row>
    <row r="31" spans="2:10" x14ac:dyDescent="0.25">
      <c r="B31" s="32"/>
      <c r="C31" s="31" t="s">
        <v>103</v>
      </c>
      <c r="D31" s="37" t="s">
        <v>126</v>
      </c>
      <c r="E31" s="31" t="s">
        <v>103</v>
      </c>
      <c r="F31" s="37" t="s">
        <v>126</v>
      </c>
      <c r="G31" s="31" t="s">
        <v>103</v>
      </c>
      <c r="H31" s="37" t="s">
        <v>126</v>
      </c>
      <c r="I31" s="31" t="s">
        <v>103</v>
      </c>
      <c r="J31" s="30" t="s">
        <v>126</v>
      </c>
    </row>
    <row r="32" spans="2:10" x14ac:dyDescent="0.25">
      <c r="B32" s="29" t="s">
        <v>102</v>
      </c>
      <c r="C32" s="28">
        <v>0.5</v>
      </c>
      <c r="D32" s="38">
        <v>-0.72222222222222221</v>
      </c>
      <c r="E32" s="28">
        <v>1.4</v>
      </c>
      <c r="F32" s="38">
        <v>-0.38053097345132753</v>
      </c>
      <c r="G32" s="28">
        <v>2.1320000000000001</v>
      </c>
      <c r="H32" s="38">
        <v>-5.6637168141592968E-2</v>
      </c>
      <c r="I32" s="28">
        <v>1.9999999999999998</v>
      </c>
      <c r="J32" s="40">
        <v>-0.11504424778761081</v>
      </c>
    </row>
    <row r="33" spans="2:10" x14ac:dyDescent="0.25">
      <c r="B33" s="29" t="s">
        <v>101</v>
      </c>
      <c r="C33" s="28">
        <v>0.68421052631578949</v>
      </c>
      <c r="D33" s="38">
        <v>-0.61988304093567248</v>
      </c>
      <c r="E33" s="28">
        <v>1.4</v>
      </c>
      <c r="F33" s="38">
        <v>-0.38053097345132753</v>
      </c>
      <c r="G33" s="28">
        <v>2.1320000000000001</v>
      </c>
      <c r="H33" s="38">
        <v>-5.6637168141592968E-2</v>
      </c>
      <c r="I33" s="28">
        <v>1.9999999999999998</v>
      </c>
      <c r="J33" s="40">
        <v>-0.11504424778761081</v>
      </c>
    </row>
    <row r="34" spans="2:10" x14ac:dyDescent="0.25">
      <c r="B34" s="29" t="s">
        <v>100</v>
      </c>
      <c r="C34" s="28">
        <v>0.86842105263157898</v>
      </c>
      <c r="D34" s="38">
        <v>-0.51754385964912275</v>
      </c>
      <c r="E34" s="28">
        <v>1.4</v>
      </c>
      <c r="F34" s="38">
        <v>-0.38053097345132753</v>
      </c>
      <c r="G34" s="28">
        <v>2.1320000000000001</v>
      </c>
      <c r="H34" s="38">
        <v>-5.6637168141592968E-2</v>
      </c>
      <c r="I34" s="28">
        <v>1.9999999999999998</v>
      </c>
      <c r="J34" s="40">
        <v>-0.11504424778761081</v>
      </c>
    </row>
    <row r="35" spans="2:10" x14ac:dyDescent="0.25">
      <c r="B35" s="29" t="s">
        <v>99</v>
      </c>
      <c r="C35" s="28">
        <v>1.0526315789473684</v>
      </c>
      <c r="D35" s="38">
        <v>-0.41520467836257313</v>
      </c>
      <c r="E35" s="28">
        <v>1.4</v>
      </c>
      <c r="F35" s="38">
        <v>-0.38053097345132753</v>
      </c>
      <c r="G35" s="28">
        <v>2.1320000000000001</v>
      </c>
      <c r="H35" s="38">
        <v>-5.6637168141592968E-2</v>
      </c>
      <c r="I35" s="28">
        <v>1.9999999999999998</v>
      </c>
      <c r="J35" s="40">
        <v>-0.11504424778761081</v>
      </c>
    </row>
    <row r="36" spans="2:10" x14ac:dyDescent="0.25">
      <c r="B36" s="29" t="s">
        <v>98</v>
      </c>
      <c r="C36" s="28">
        <v>1.236842105263158</v>
      </c>
      <c r="D36" s="38">
        <v>-0.31286549707602335</v>
      </c>
      <c r="E36" s="28">
        <v>1.4</v>
      </c>
      <c r="F36" s="38">
        <v>-0.38053097345132753</v>
      </c>
      <c r="G36" s="28">
        <v>2.1320000000000001</v>
      </c>
      <c r="H36" s="38">
        <v>-5.6637168141592968E-2</v>
      </c>
      <c r="I36" s="28">
        <v>1.9999999999999998</v>
      </c>
      <c r="J36" s="40">
        <v>-0.11504424778761081</v>
      </c>
    </row>
    <row r="37" spans="2:10" x14ac:dyDescent="0.25">
      <c r="B37" s="29" t="s">
        <v>110</v>
      </c>
      <c r="C37" s="28">
        <v>1.4210526315789473</v>
      </c>
      <c r="D37" s="38">
        <v>-0.21052631578947373</v>
      </c>
      <c r="E37" s="28">
        <v>1.4</v>
      </c>
      <c r="F37" s="38">
        <v>-0.38053097345132753</v>
      </c>
      <c r="G37" s="28">
        <v>2.1387368421052635</v>
      </c>
      <c r="H37" s="38">
        <v>-5.3656264555193241E-2</v>
      </c>
      <c r="I37" s="28">
        <v>2.0084210526315789</v>
      </c>
      <c r="J37" s="40">
        <v>-0.1113181183046112</v>
      </c>
    </row>
    <row r="38" spans="2:10" x14ac:dyDescent="0.25">
      <c r="B38" s="29" t="s">
        <v>111</v>
      </c>
      <c r="C38" s="28">
        <v>1.6052631578947369</v>
      </c>
      <c r="D38" s="38">
        <v>-0.10818713450292394</v>
      </c>
      <c r="E38" s="28">
        <v>1.4</v>
      </c>
      <c r="F38" s="38">
        <v>-0.38053097345132753</v>
      </c>
      <c r="G38" s="28">
        <v>2.1976842105263161</v>
      </c>
      <c r="H38" s="38">
        <v>-2.7573358174196504E-2</v>
      </c>
      <c r="I38" s="28">
        <v>2.0821052631578945</v>
      </c>
      <c r="J38" s="40">
        <v>-7.8714485328365377E-2</v>
      </c>
    </row>
    <row r="39" spans="2:10" x14ac:dyDescent="0.25">
      <c r="B39" s="29" t="s">
        <v>112</v>
      </c>
      <c r="C39" s="28">
        <v>1.7894736842105263</v>
      </c>
      <c r="D39" s="38">
        <v>-5.8479532163742869E-3</v>
      </c>
      <c r="E39" s="28">
        <v>1.4</v>
      </c>
      <c r="F39" s="38">
        <v>-0.38053097345132753</v>
      </c>
      <c r="G39" s="28">
        <v>2.2566315789473688</v>
      </c>
      <c r="H39" s="38">
        <v>-1.4904517931997631E-3</v>
      </c>
      <c r="I39" s="28">
        <v>2.1557894736842105</v>
      </c>
      <c r="J39" s="40">
        <v>-4.6110852352119355E-2</v>
      </c>
    </row>
    <row r="40" spans="2:10" x14ac:dyDescent="0.25">
      <c r="B40" s="29" t="s">
        <v>113</v>
      </c>
      <c r="C40" s="28">
        <v>1.9736842105263157</v>
      </c>
      <c r="D40" s="38">
        <v>9.6491228070175364E-2</v>
      </c>
      <c r="E40" s="28">
        <v>1.4</v>
      </c>
      <c r="F40" s="38">
        <v>-0.38053097345132753</v>
      </c>
      <c r="G40" s="28">
        <v>2.3155789473684214</v>
      </c>
      <c r="H40" s="38">
        <v>2.4592454587796977E-2</v>
      </c>
      <c r="I40" s="28">
        <v>2.2294736842105261</v>
      </c>
      <c r="J40" s="40">
        <v>-1.3507219375873529E-2</v>
      </c>
    </row>
    <row r="41" spans="2:10" x14ac:dyDescent="0.25">
      <c r="B41" s="29" t="s">
        <v>114</v>
      </c>
      <c r="C41" s="28">
        <v>2.1578947368421053</v>
      </c>
      <c r="D41" s="38">
        <v>0.19883040935672514</v>
      </c>
      <c r="E41" s="28">
        <v>1.4</v>
      </c>
      <c r="F41" s="38">
        <v>-0.38053097345132753</v>
      </c>
      <c r="G41" s="28">
        <v>2.374526315789474</v>
      </c>
      <c r="H41" s="38">
        <v>5.0675360968793715E-2</v>
      </c>
      <c r="I41" s="28">
        <v>2.3031578947368421</v>
      </c>
      <c r="J41" s="40">
        <v>1.9096413600372494E-2</v>
      </c>
    </row>
    <row r="42" spans="2:10" x14ac:dyDescent="0.25">
      <c r="B42" s="29" t="s">
        <v>115</v>
      </c>
      <c r="C42" s="28">
        <v>2.3421052631578947</v>
      </c>
      <c r="D42" s="38">
        <v>0.30116959064327481</v>
      </c>
      <c r="E42" s="28">
        <v>1.4</v>
      </c>
      <c r="F42" s="38">
        <v>-0.38053097345132753</v>
      </c>
      <c r="G42" s="28">
        <v>2.4334736842105267</v>
      </c>
      <c r="H42" s="38">
        <v>7.6758267349790452E-2</v>
      </c>
      <c r="I42" s="28">
        <v>2.3768421052631576</v>
      </c>
      <c r="J42" s="40">
        <v>5.1700046576618322E-2</v>
      </c>
    </row>
    <row r="43" spans="2:10" x14ac:dyDescent="0.25">
      <c r="B43" s="29" t="s">
        <v>116</v>
      </c>
      <c r="C43" s="28">
        <v>2.5263157894736841</v>
      </c>
      <c r="D43" s="38">
        <v>0.40350877192982443</v>
      </c>
      <c r="E43" s="28">
        <v>1.4</v>
      </c>
      <c r="F43" s="38">
        <v>-0.38053097345132753</v>
      </c>
      <c r="G43" s="28">
        <v>2.5530526315789475</v>
      </c>
      <c r="H43" s="38">
        <v>0.12966930600838372</v>
      </c>
      <c r="I43" s="28">
        <v>2.4505263157894737</v>
      </c>
      <c r="J43" s="40">
        <v>8.4303679552864344E-2</v>
      </c>
    </row>
    <row r="44" spans="2:10" x14ac:dyDescent="0.25">
      <c r="B44" s="29" t="s">
        <v>117</v>
      </c>
      <c r="C44" s="28">
        <v>2.7105263157894739</v>
      </c>
      <c r="D44" s="38">
        <v>0.50584795321637432</v>
      </c>
      <c r="E44" s="28">
        <v>1.4</v>
      </c>
      <c r="F44" s="38">
        <v>-0.38053097345132753</v>
      </c>
      <c r="G44" s="28">
        <v>2.7004210526315791</v>
      </c>
      <c r="H44" s="38">
        <v>0.19487657196087557</v>
      </c>
      <c r="I44" s="28">
        <v>2.5242105263157892</v>
      </c>
      <c r="J44" s="40">
        <v>0.11690731252911017</v>
      </c>
    </row>
    <row r="45" spans="2:10" x14ac:dyDescent="0.25">
      <c r="B45" s="29" t="s">
        <v>118</v>
      </c>
      <c r="C45" s="28">
        <v>2.8947368421052633</v>
      </c>
      <c r="D45" s="38">
        <v>0.60818713450292405</v>
      </c>
      <c r="E45" s="28">
        <v>1.4</v>
      </c>
      <c r="F45" s="38">
        <v>-0.38053097345132753</v>
      </c>
      <c r="G45" s="28">
        <v>2.8477894736842106</v>
      </c>
      <c r="H45" s="38">
        <v>0.26008383791336742</v>
      </c>
      <c r="I45" s="28">
        <v>2.5978947368421048</v>
      </c>
      <c r="J45" s="40">
        <v>0.14951094550535599</v>
      </c>
    </row>
    <row r="46" spans="2:10" x14ac:dyDescent="0.25">
      <c r="B46" s="29" t="s">
        <v>119</v>
      </c>
      <c r="C46" s="28">
        <v>3.0789473684210527</v>
      </c>
      <c r="D46" s="38">
        <v>0.71052631578947367</v>
      </c>
      <c r="E46" s="28">
        <v>1.4</v>
      </c>
      <c r="F46" s="38">
        <v>-0.38053097345132753</v>
      </c>
      <c r="G46" s="28">
        <v>2.9951578947368422</v>
      </c>
      <c r="H46" s="38">
        <v>0.32529110386585924</v>
      </c>
      <c r="I46" s="28">
        <v>2.6715789473684208</v>
      </c>
      <c r="J46" s="40">
        <v>0.18211457848160201</v>
      </c>
    </row>
    <row r="47" spans="2:10" x14ac:dyDescent="0.25">
      <c r="B47" s="29" t="s">
        <v>120</v>
      </c>
      <c r="C47" s="28">
        <v>3.263157894736842</v>
      </c>
      <c r="D47" s="38">
        <v>0.81286549707602329</v>
      </c>
      <c r="E47" s="28">
        <v>1.4</v>
      </c>
      <c r="F47" s="38">
        <v>-0.38053097345132753</v>
      </c>
      <c r="G47" s="28">
        <v>3.1425263157894738</v>
      </c>
      <c r="H47" s="38">
        <v>0.39049836981835112</v>
      </c>
      <c r="I47" s="28">
        <v>2.7452631578947368</v>
      </c>
      <c r="J47" s="40">
        <v>0.21471821145784803</v>
      </c>
    </row>
    <row r="48" spans="2:10" x14ac:dyDescent="0.25">
      <c r="B48" s="29" t="s">
        <v>121</v>
      </c>
      <c r="C48" s="28">
        <v>3.4473684210526314</v>
      </c>
      <c r="D48" s="38">
        <v>0.91520467836257291</v>
      </c>
      <c r="E48" s="28">
        <v>1.4</v>
      </c>
      <c r="F48" s="38">
        <v>-0.38053097345132753</v>
      </c>
      <c r="G48" s="28">
        <v>3.2898947368421054</v>
      </c>
      <c r="H48" s="38">
        <v>0.45570563577084294</v>
      </c>
      <c r="I48" s="28">
        <v>2.8189473684210524</v>
      </c>
      <c r="J48" s="40">
        <v>0.24732184443409386</v>
      </c>
    </row>
    <row r="49" spans="2:10" x14ac:dyDescent="0.25">
      <c r="B49" s="29" t="s">
        <v>122</v>
      </c>
      <c r="C49" s="28">
        <v>3.6315789473684212</v>
      </c>
      <c r="D49" s="38">
        <v>1.0175438596491229</v>
      </c>
      <c r="E49" s="28">
        <v>1.4</v>
      </c>
      <c r="F49" s="38">
        <v>-0.38053097345132753</v>
      </c>
      <c r="G49" s="28">
        <v>3.437263157894737</v>
      </c>
      <c r="H49" s="38">
        <v>0.52091290172333482</v>
      </c>
      <c r="I49" s="28">
        <v>2.892631578947368</v>
      </c>
      <c r="J49" s="40">
        <v>0.27992547741033968</v>
      </c>
    </row>
    <row r="50" spans="2:10" x14ac:dyDescent="0.25">
      <c r="B50" s="29" t="s">
        <v>123</v>
      </c>
      <c r="C50" s="28">
        <v>3.8157894736842106</v>
      </c>
      <c r="D50" s="38">
        <v>1.1198830409356726</v>
      </c>
      <c r="E50" s="28">
        <v>1.4</v>
      </c>
      <c r="F50" s="38">
        <v>-0.38053097345132753</v>
      </c>
      <c r="G50" s="28">
        <v>3.5846315789473686</v>
      </c>
      <c r="H50" s="38">
        <v>0.58612016767582664</v>
      </c>
      <c r="I50" s="28">
        <v>2.966315789473684</v>
      </c>
      <c r="J50" s="40">
        <v>0.31252911038658571</v>
      </c>
    </row>
    <row r="51" spans="2:10" ht="15.75" thickBot="1" x14ac:dyDescent="0.3">
      <c r="B51" s="26" t="s">
        <v>124</v>
      </c>
      <c r="C51" s="25">
        <v>4</v>
      </c>
      <c r="D51" s="39">
        <v>1.2222222222222221</v>
      </c>
      <c r="E51" s="25">
        <v>1.4</v>
      </c>
      <c r="F51" s="39">
        <v>-0.38053097345132753</v>
      </c>
      <c r="G51" s="25">
        <v>3.7320000000000002</v>
      </c>
      <c r="H51" s="39">
        <v>0.65132743362831846</v>
      </c>
      <c r="I51" s="25">
        <v>3.04</v>
      </c>
      <c r="J51" s="41">
        <v>0.34513274336283173</v>
      </c>
    </row>
  </sheetData>
  <mergeCells count="5">
    <mergeCell ref="B29:J29"/>
    <mergeCell ref="C30:D30"/>
    <mergeCell ref="E30:F30"/>
    <mergeCell ref="G30:H30"/>
    <mergeCell ref="I30:J30"/>
  </mergeCells>
  <pageMargins left="0.7" right="0.7" top="0.75" bottom="0.75" header="0.3" footer="0.3"/>
  <pageSetup orientation="portrait" horizontalDpi="4294967293"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1"/>
  <sheetViews>
    <sheetView showGridLines="0" topLeftCell="A4" workbookViewId="0">
      <selection activeCell="S40" sqref="S40:S42"/>
    </sheetView>
  </sheetViews>
  <sheetFormatPr defaultRowHeight="15" x14ac:dyDescent="0.25"/>
  <cols>
    <col min="1" max="1" width="0.28515625" customWidth="1"/>
    <col min="2" max="2" width="3.42578125" customWidth="1"/>
    <col min="3" max="3" width="10.42578125" bestFit="1" customWidth="1"/>
    <col min="5" max="5" width="4.85546875" customWidth="1"/>
    <col min="6" max="6" width="8.140625" customWidth="1"/>
    <col min="7" max="7" width="10.42578125" bestFit="1" customWidth="1"/>
    <col min="8" max="8" width="8.140625" customWidth="1"/>
    <col min="9" max="9" width="10.85546875" bestFit="1" customWidth="1"/>
    <col min="10" max="10" width="11.28515625" bestFit="1" customWidth="1"/>
  </cols>
  <sheetData>
    <row r="1" spans="2:2" s="20" customFormat="1" ht="18" x14ac:dyDescent="0.25">
      <c r="B1" s="21" t="s">
        <v>128</v>
      </c>
    </row>
    <row r="2" spans="2:2" s="18" customFormat="1" ht="10.5" x14ac:dyDescent="0.15">
      <c r="B2" s="19" t="s">
        <v>96</v>
      </c>
    </row>
    <row r="3" spans="2:2" s="18" customFormat="1" ht="10.5" x14ac:dyDescent="0.15">
      <c r="B3" s="19" t="s">
        <v>149</v>
      </c>
    </row>
    <row r="4" spans="2:2" s="18" customFormat="1" ht="10.5" x14ac:dyDescent="0.15">
      <c r="B4" s="19" t="s">
        <v>109</v>
      </c>
    </row>
    <row r="5" spans="2:2" s="16" customFormat="1" ht="10.5" x14ac:dyDescent="0.15">
      <c r="B5" s="17" t="s">
        <v>142</v>
      </c>
    </row>
    <row r="28" spans="2:10" ht="15.75" thickBot="1" x14ac:dyDescent="0.3"/>
    <row r="29" spans="2:10" ht="15.75" thickBot="1" x14ac:dyDescent="0.3">
      <c r="B29" s="67" t="s">
        <v>129</v>
      </c>
      <c r="C29" s="68"/>
      <c r="D29" s="68"/>
      <c r="E29" s="68"/>
      <c r="F29" s="68"/>
      <c r="G29" s="68"/>
      <c r="H29" s="68"/>
      <c r="I29" s="68"/>
      <c r="J29" s="69"/>
    </row>
    <row r="30" spans="2:10" x14ac:dyDescent="0.25">
      <c r="B30" s="33"/>
      <c r="C30" s="70" t="s">
        <v>125</v>
      </c>
      <c r="D30" s="72"/>
      <c r="E30" s="73" t="s">
        <v>14</v>
      </c>
      <c r="F30" s="72"/>
      <c r="G30" s="73" t="s">
        <v>67</v>
      </c>
      <c r="H30" s="72"/>
      <c r="I30" s="73" t="s">
        <v>68</v>
      </c>
      <c r="J30" s="74"/>
    </row>
    <row r="31" spans="2:10" x14ac:dyDescent="0.25">
      <c r="B31" s="32"/>
      <c r="C31" s="31" t="s">
        <v>103</v>
      </c>
      <c r="D31" s="37" t="s">
        <v>126</v>
      </c>
      <c r="E31" s="31" t="s">
        <v>103</v>
      </c>
      <c r="F31" s="37" t="s">
        <v>126</v>
      </c>
      <c r="G31" s="31" t="s">
        <v>103</v>
      </c>
      <c r="H31" s="37" t="s">
        <v>126</v>
      </c>
      <c r="I31" s="31" t="s">
        <v>103</v>
      </c>
      <c r="J31" s="30" t="s">
        <v>126</v>
      </c>
    </row>
    <row r="32" spans="2:10" x14ac:dyDescent="0.25">
      <c r="B32" s="29" t="s">
        <v>102</v>
      </c>
      <c r="C32" s="28">
        <v>1</v>
      </c>
      <c r="D32" s="38">
        <v>-0.69696969696969691</v>
      </c>
      <c r="E32" s="28">
        <v>1.4</v>
      </c>
      <c r="F32" s="38">
        <v>-0.38053097345132753</v>
      </c>
      <c r="G32" s="28">
        <v>1.9720000000000004</v>
      </c>
      <c r="H32" s="38">
        <v>-0.12743362831858399</v>
      </c>
      <c r="I32" s="28">
        <v>1.1940000000000002</v>
      </c>
      <c r="J32" s="40">
        <v>-0.47168141592920354</v>
      </c>
    </row>
    <row r="33" spans="2:10" x14ac:dyDescent="0.25">
      <c r="B33" s="29" t="s">
        <v>101</v>
      </c>
      <c r="C33" s="28">
        <v>1.2105263157894737</v>
      </c>
      <c r="D33" s="38">
        <v>-0.6331738437001595</v>
      </c>
      <c r="E33" s="28">
        <v>1.4</v>
      </c>
      <c r="F33" s="38">
        <v>-0.38053097345132753</v>
      </c>
      <c r="G33" s="28">
        <v>1.9720000000000004</v>
      </c>
      <c r="H33" s="38">
        <v>-0.12743362831858399</v>
      </c>
      <c r="I33" s="28">
        <v>1.2824210526315791</v>
      </c>
      <c r="J33" s="40">
        <v>-0.43255705635770841</v>
      </c>
    </row>
    <row r="34" spans="2:10" x14ac:dyDescent="0.25">
      <c r="B34" s="29" t="s">
        <v>100</v>
      </c>
      <c r="C34" s="28">
        <v>1.4210526315789473</v>
      </c>
      <c r="D34" s="38">
        <v>-0.56937799043062198</v>
      </c>
      <c r="E34" s="28">
        <v>1.4</v>
      </c>
      <c r="F34" s="38">
        <v>-0.38053097345132753</v>
      </c>
      <c r="G34" s="28">
        <v>1.9720000000000004</v>
      </c>
      <c r="H34" s="38">
        <v>-0.12743362831858399</v>
      </c>
      <c r="I34" s="28">
        <v>1.3708421052631581</v>
      </c>
      <c r="J34" s="40">
        <v>-0.39343269678621329</v>
      </c>
    </row>
    <row r="35" spans="2:10" x14ac:dyDescent="0.25">
      <c r="B35" s="29" t="s">
        <v>99</v>
      </c>
      <c r="C35" s="28">
        <v>1.631578947368421</v>
      </c>
      <c r="D35" s="38">
        <v>-0.50558213716108447</v>
      </c>
      <c r="E35" s="28">
        <v>1.4</v>
      </c>
      <c r="F35" s="38">
        <v>-0.38053097345132753</v>
      </c>
      <c r="G35" s="28">
        <v>1.9720000000000004</v>
      </c>
      <c r="H35" s="38">
        <v>-0.12743362831858399</v>
      </c>
      <c r="I35" s="28">
        <v>1.4592631578947368</v>
      </c>
      <c r="J35" s="40">
        <v>-0.35430833721471827</v>
      </c>
    </row>
    <row r="36" spans="2:10" x14ac:dyDescent="0.25">
      <c r="B36" s="29" t="s">
        <v>98</v>
      </c>
      <c r="C36" s="28">
        <v>1.8421052631578947</v>
      </c>
      <c r="D36" s="38">
        <v>-0.44178628389154706</v>
      </c>
      <c r="E36" s="28">
        <v>1.4</v>
      </c>
      <c r="F36" s="38">
        <v>-0.38053097345132753</v>
      </c>
      <c r="G36" s="28">
        <v>1.9720000000000004</v>
      </c>
      <c r="H36" s="38">
        <v>-0.12743362831858399</v>
      </c>
      <c r="I36" s="28">
        <v>1.5476842105263158</v>
      </c>
      <c r="J36" s="40">
        <v>-0.3151839776432232</v>
      </c>
    </row>
    <row r="37" spans="2:10" x14ac:dyDescent="0.25">
      <c r="B37" s="29" t="s">
        <v>110</v>
      </c>
      <c r="C37" s="28">
        <v>2.0526315789473686</v>
      </c>
      <c r="D37" s="38">
        <v>-0.37799043062200949</v>
      </c>
      <c r="E37" s="28">
        <v>1.4</v>
      </c>
      <c r="F37" s="38">
        <v>-0.38053097345132753</v>
      </c>
      <c r="G37" s="28">
        <v>1.9720000000000004</v>
      </c>
      <c r="H37" s="38">
        <v>-0.12743362831858399</v>
      </c>
      <c r="I37" s="28">
        <v>1.636105263157895</v>
      </c>
      <c r="J37" s="40">
        <v>-0.27605961807172796</v>
      </c>
    </row>
    <row r="38" spans="2:10" x14ac:dyDescent="0.25">
      <c r="B38" s="29" t="s">
        <v>111</v>
      </c>
      <c r="C38" s="28">
        <v>2.263157894736842</v>
      </c>
      <c r="D38" s="38">
        <v>-0.31419457735247208</v>
      </c>
      <c r="E38" s="28">
        <v>1.4</v>
      </c>
      <c r="F38" s="38">
        <v>-0.38053097345132753</v>
      </c>
      <c r="G38" s="28">
        <v>1.9720000000000004</v>
      </c>
      <c r="H38" s="38">
        <v>-0.12743362831858399</v>
      </c>
      <c r="I38" s="28">
        <v>1.7245263157894737</v>
      </c>
      <c r="J38" s="40">
        <v>-0.23693525850023295</v>
      </c>
    </row>
    <row r="39" spans="2:10" x14ac:dyDescent="0.25">
      <c r="B39" s="29" t="s">
        <v>112</v>
      </c>
      <c r="C39" s="28">
        <v>2.4736842105263159</v>
      </c>
      <c r="D39" s="38">
        <v>-0.25039872408293451</v>
      </c>
      <c r="E39" s="28">
        <v>1.4</v>
      </c>
      <c r="F39" s="38">
        <v>-0.38053097345132753</v>
      </c>
      <c r="G39" s="28">
        <v>1.9823578947368423</v>
      </c>
      <c r="H39" s="38">
        <v>-0.12285048905449464</v>
      </c>
      <c r="I39" s="28">
        <v>1.8129473684210526</v>
      </c>
      <c r="J39" s="40">
        <v>-0.19781089892873785</v>
      </c>
    </row>
    <row r="40" spans="2:10" x14ac:dyDescent="0.25">
      <c r="B40" s="29" t="s">
        <v>113</v>
      </c>
      <c r="C40" s="28">
        <v>2.6842105263157894</v>
      </c>
      <c r="D40" s="38">
        <v>-0.1866028708133971</v>
      </c>
      <c r="E40" s="28">
        <v>1.4</v>
      </c>
      <c r="F40" s="38">
        <v>-0.38053097345132753</v>
      </c>
      <c r="G40" s="28">
        <v>2.0530947368421053</v>
      </c>
      <c r="H40" s="38">
        <v>-9.1551001397298631E-2</v>
      </c>
      <c r="I40" s="28">
        <v>1.9013684210526316</v>
      </c>
      <c r="J40" s="40">
        <v>-0.15868653935724275</v>
      </c>
    </row>
    <row r="41" spans="2:10" x14ac:dyDescent="0.25">
      <c r="B41" s="29" t="s">
        <v>114</v>
      </c>
      <c r="C41" s="28">
        <v>2.8947368421052633</v>
      </c>
      <c r="D41" s="38">
        <v>-0.12280701754385957</v>
      </c>
      <c r="E41" s="28">
        <v>1.4</v>
      </c>
      <c r="F41" s="38">
        <v>-0.38053097345132753</v>
      </c>
      <c r="G41" s="28">
        <v>2.1238315789473683</v>
      </c>
      <c r="H41" s="38">
        <v>-6.0251513740102625E-2</v>
      </c>
      <c r="I41" s="28">
        <v>1.9897894736842106</v>
      </c>
      <c r="J41" s="40">
        <v>-0.11956217978574764</v>
      </c>
    </row>
    <row r="42" spans="2:10" x14ac:dyDescent="0.25">
      <c r="B42" s="29" t="s">
        <v>115</v>
      </c>
      <c r="C42" s="28">
        <v>3.1052631578947367</v>
      </c>
      <c r="D42" s="38">
        <v>-5.9011164274322153E-2</v>
      </c>
      <c r="E42" s="28">
        <v>1.4</v>
      </c>
      <c r="F42" s="38">
        <v>-0.38053097345132753</v>
      </c>
      <c r="G42" s="28">
        <v>2.1945684210526317</v>
      </c>
      <c r="H42" s="38">
        <v>-2.8952026082906417E-2</v>
      </c>
      <c r="I42" s="28">
        <v>2.0782105263157895</v>
      </c>
      <c r="J42" s="40">
        <v>-8.0437820214252526E-2</v>
      </c>
    </row>
    <row r="43" spans="2:10" x14ac:dyDescent="0.25">
      <c r="B43" s="29" t="s">
        <v>116</v>
      </c>
      <c r="C43" s="28">
        <v>3.3157894736842106</v>
      </c>
      <c r="D43" s="38">
        <v>4.7846889952153932E-3</v>
      </c>
      <c r="E43" s="28">
        <v>1.4</v>
      </c>
      <c r="F43" s="38">
        <v>-0.38053097345132753</v>
      </c>
      <c r="G43" s="28">
        <v>2.2653052631578952</v>
      </c>
      <c r="H43" s="38">
        <v>2.3474615742897892E-3</v>
      </c>
      <c r="I43" s="28">
        <v>2.1666315789473685</v>
      </c>
      <c r="J43" s="40">
        <v>-4.1313460642757413E-2</v>
      </c>
    </row>
    <row r="44" spans="2:10" x14ac:dyDescent="0.25">
      <c r="B44" s="29" t="s">
        <v>117</v>
      </c>
      <c r="C44" s="28">
        <v>3.5263157894736841</v>
      </c>
      <c r="D44" s="38">
        <v>6.8580542264752811E-2</v>
      </c>
      <c r="E44" s="28">
        <v>1.4</v>
      </c>
      <c r="F44" s="38">
        <v>-0.38053097345132753</v>
      </c>
      <c r="G44" s="28">
        <v>2.3360421052631581</v>
      </c>
      <c r="H44" s="38">
        <v>3.3646949231485798E-2</v>
      </c>
      <c r="I44" s="28">
        <v>2.2550526315789474</v>
      </c>
      <c r="J44" s="40">
        <v>-2.1891010712623057E-3</v>
      </c>
    </row>
    <row r="45" spans="2:10" x14ac:dyDescent="0.25">
      <c r="B45" s="29" t="s">
        <v>118</v>
      </c>
      <c r="C45" s="28">
        <v>3.736842105263158</v>
      </c>
      <c r="D45" s="38">
        <v>0.13237639553429034</v>
      </c>
      <c r="E45" s="28">
        <v>1.4</v>
      </c>
      <c r="F45" s="38">
        <v>-0.38053097345132753</v>
      </c>
      <c r="G45" s="28">
        <v>2.4067789473684211</v>
      </c>
      <c r="H45" s="38">
        <v>6.4946436888681805E-2</v>
      </c>
      <c r="I45" s="28">
        <v>2.3434736842105264</v>
      </c>
      <c r="J45" s="40">
        <v>3.6935258500232805E-2</v>
      </c>
    </row>
    <row r="46" spans="2:10" x14ac:dyDescent="0.25">
      <c r="B46" s="29" t="s">
        <v>119</v>
      </c>
      <c r="C46" s="28">
        <v>3.9473684210526314</v>
      </c>
      <c r="D46" s="38">
        <v>0.19617224880382778</v>
      </c>
      <c r="E46" s="28">
        <v>1.4</v>
      </c>
      <c r="F46" s="38">
        <v>-0.38053097345132753</v>
      </c>
      <c r="G46" s="28">
        <v>2.4775157894736841</v>
      </c>
      <c r="H46" s="38">
        <v>9.6245924545877812E-2</v>
      </c>
      <c r="I46" s="28">
        <v>2.4318947368421053</v>
      </c>
      <c r="J46" s="40">
        <v>7.6059618071727911E-2</v>
      </c>
    </row>
    <row r="47" spans="2:10" x14ac:dyDescent="0.25">
      <c r="B47" s="29" t="s">
        <v>120</v>
      </c>
      <c r="C47" s="28">
        <v>4.1578947368421053</v>
      </c>
      <c r="D47" s="38">
        <v>0.25996810207336529</v>
      </c>
      <c r="E47" s="28">
        <v>1.4</v>
      </c>
      <c r="F47" s="38">
        <v>-0.38053097345132753</v>
      </c>
      <c r="G47" s="28">
        <v>2.5482526315789475</v>
      </c>
      <c r="H47" s="38">
        <v>0.12754541220307403</v>
      </c>
      <c r="I47" s="28">
        <v>2.5203157894736843</v>
      </c>
      <c r="J47" s="40">
        <v>0.11518397764322302</v>
      </c>
    </row>
    <row r="48" spans="2:10" x14ac:dyDescent="0.25">
      <c r="B48" s="29" t="s">
        <v>121</v>
      </c>
      <c r="C48" s="28">
        <v>4.3684210526315788</v>
      </c>
      <c r="D48" s="38">
        <v>0.3237639553429027</v>
      </c>
      <c r="E48" s="28">
        <v>1.4</v>
      </c>
      <c r="F48" s="38">
        <v>-0.38053097345132753</v>
      </c>
      <c r="G48" s="28">
        <v>2.6189894736842101</v>
      </c>
      <c r="H48" s="38">
        <v>0.15884489986026984</v>
      </c>
      <c r="I48" s="28">
        <v>2.6087368421052632</v>
      </c>
      <c r="J48" s="40">
        <v>0.15430833721471812</v>
      </c>
    </row>
    <row r="49" spans="2:10" x14ac:dyDescent="0.25">
      <c r="B49" s="29" t="s">
        <v>122</v>
      </c>
      <c r="C49" s="28">
        <v>4.5789473684210522</v>
      </c>
      <c r="D49" s="38">
        <v>0.38755980861244016</v>
      </c>
      <c r="E49" s="28">
        <v>1.4</v>
      </c>
      <c r="F49" s="38">
        <v>-0.38053097345132753</v>
      </c>
      <c r="G49" s="28">
        <v>2.6897263157894735</v>
      </c>
      <c r="H49" s="38">
        <v>0.19014438751746604</v>
      </c>
      <c r="I49" s="28">
        <v>2.6971578947368422</v>
      </c>
      <c r="J49" s="40">
        <v>0.19343269678621325</v>
      </c>
    </row>
    <row r="50" spans="2:10" x14ac:dyDescent="0.25">
      <c r="B50" s="29" t="s">
        <v>123</v>
      </c>
      <c r="C50" s="28">
        <v>4.7894736842105265</v>
      </c>
      <c r="D50" s="38">
        <v>0.45135566188197784</v>
      </c>
      <c r="E50" s="28">
        <v>1.4</v>
      </c>
      <c r="F50" s="38">
        <v>-0.38053097345132753</v>
      </c>
      <c r="G50" s="28">
        <v>2.760463157894737</v>
      </c>
      <c r="H50" s="38">
        <v>0.22144387517466224</v>
      </c>
      <c r="I50" s="28">
        <v>2.7855789473684212</v>
      </c>
      <c r="J50" s="40">
        <v>0.23255705635770835</v>
      </c>
    </row>
    <row r="51" spans="2:10" ht="15.75" thickBot="1" x14ac:dyDescent="0.3">
      <c r="B51" s="26" t="s">
        <v>124</v>
      </c>
      <c r="C51" s="25">
        <v>5</v>
      </c>
      <c r="D51" s="39">
        <v>0.51515151515151525</v>
      </c>
      <c r="E51" s="25">
        <v>1.4</v>
      </c>
      <c r="F51" s="39">
        <v>-0.38053097345132753</v>
      </c>
      <c r="G51" s="25">
        <v>2.8312000000000004</v>
      </c>
      <c r="H51" s="39">
        <v>0.25274336283185844</v>
      </c>
      <c r="I51" s="25">
        <v>2.8740000000000001</v>
      </c>
      <c r="J51" s="41">
        <v>0.27168141592920347</v>
      </c>
    </row>
  </sheetData>
  <mergeCells count="5">
    <mergeCell ref="B29:J29"/>
    <mergeCell ref="C30:D30"/>
    <mergeCell ref="E30:F30"/>
    <mergeCell ref="G30:H30"/>
    <mergeCell ref="I30:J30"/>
  </mergeCells>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Question 1</vt:lpstr>
      <vt:lpstr>Optimal Tree for Question 2</vt:lpstr>
      <vt:lpstr>Question 2</vt:lpstr>
      <vt:lpstr>Probability Chart for Q3</vt:lpstr>
      <vt:lpstr>Question 3</vt:lpstr>
      <vt:lpstr>treeCalc_1</vt:lpstr>
      <vt:lpstr>Strat. An. for Econ. Growth Q4</vt:lpstr>
      <vt:lpstr>Strat. An. for College Lease Q4</vt:lpstr>
      <vt:lpstr>Strat. An. for Off. Earning Q4</vt:lpstr>
      <vt:lpstr>Tornado Graph Q4</vt:lpstr>
      <vt:lpstr>Question 4</vt:lpstr>
      <vt:lpstr>Two Way Strat. for Q5 </vt:lpstr>
      <vt:lpstr>Question 5</vt:lpstr>
      <vt:lpstr>Strat. An. for Off. Permit Q6</vt:lpstr>
      <vt:lpstr>Two Way Strat. for Q6</vt:lpstr>
      <vt:lpstr>Question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2020-04-29T00:59:10Z</dcterms:modified>
</cp:coreProperties>
</file>