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oronto-my.sharepoint.com/personal/dl_que_mail_utoronto_ca/Documents/past/BIOC23/lab6 kinetic/"/>
    </mc:Choice>
  </mc:AlternateContent>
  <xr:revisionPtr revIDLastSave="0" documentId="13_ncr:1_{AED9C0A7-C2D9-814B-816E-FC6A1FD089DF}" xr6:coauthVersionLast="47" xr6:coauthVersionMax="47" xr10:uidLastSave="{00000000-0000-0000-0000-000000000000}"/>
  <bookViews>
    <workbookView xWindow="0" yWindow="880" windowWidth="36000" windowHeight="21100" activeTab="1" xr2:uid="{3106FA03-FE91-415B-9F8D-BD1D98D86F33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3" l="1"/>
  <c r="J5" i="3"/>
  <c r="J4" i="3"/>
  <c r="J3" i="3"/>
  <c r="J2" i="3"/>
  <c r="J5" i="2"/>
  <c r="J4" i="2"/>
  <c r="K13" i="1"/>
  <c r="K12" i="1"/>
  <c r="K36" i="1" s="1"/>
  <c r="K11" i="1"/>
  <c r="K10" i="1"/>
  <c r="K9" i="1"/>
  <c r="M9" i="1" s="1"/>
  <c r="K6" i="1"/>
  <c r="K5" i="1"/>
  <c r="L5" i="1" s="1"/>
  <c r="P44" i="1"/>
  <c r="O44" i="1"/>
  <c r="P41" i="1"/>
  <c r="O41" i="1"/>
  <c r="M34" i="1"/>
  <c r="M35" i="1"/>
  <c r="M37" i="1"/>
  <c r="L35" i="1"/>
  <c r="B34" i="1"/>
  <c r="C34" i="1"/>
  <c r="D34" i="1"/>
  <c r="E34" i="1"/>
  <c r="F34" i="1"/>
  <c r="G34" i="1"/>
  <c r="H34" i="1"/>
  <c r="I34" i="1"/>
  <c r="J34" i="1"/>
  <c r="K34" i="1"/>
  <c r="L34" i="1" s="1"/>
  <c r="B35" i="1"/>
  <c r="C35" i="1"/>
  <c r="D35" i="1"/>
  <c r="E35" i="1"/>
  <c r="F35" i="1"/>
  <c r="G35" i="1"/>
  <c r="H35" i="1"/>
  <c r="I35" i="1"/>
  <c r="J35" i="1"/>
  <c r="K35" i="1"/>
  <c r="B36" i="1"/>
  <c r="C36" i="1"/>
  <c r="D36" i="1"/>
  <c r="E36" i="1"/>
  <c r="F36" i="1"/>
  <c r="G36" i="1"/>
  <c r="H36" i="1"/>
  <c r="I36" i="1"/>
  <c r="J36" i="1"/>
  <c r="B37" i="1"/>
  <c r="C37" i="1"/>
  <c r="D37" i="1"/>
  <c r="E37" i="1"/>
  <c r="F37" i="1"/>
  <c r="G37" i="1"/>
  <c r="H37" i="1"/>
  <c r="I37" i="1"/>
  <c r="J37" i="1"/>
  <c r="K37" i="1"/>
  <c r="L37" i="1" s="1"/>
  <c r="C33" i="1"/>
  <c r="D33" i="1"/>
  <c r="E33" i="1"/>
  <c r="F33" i="1"/>
  <c r="G33" i="1"/>
  <c r="H33" i="1"/>
  <c r="I33" i="1"/>
  <c r="J33" i="1"/>
  <c r="B33" i="1"/>
  <c r="M4" i="1"/>
  <c r="M5" i="1"/>
  <c r="M6" i="1"/>
  <c r="M10" i="1"/>
  <c r="M11" i="1"/>
  <c r="M13" i="1"/>
  <c r="M3" i="1"/>
  <c r="L4" i="1"/>
  <c r="L6" i="1"/>
  <c r="L10" i="1"/>
  <c r="L11" i="1"/>
  <c r="L13" i="1"/>
  <c r="L3" i="1"/>
  <c r="M36" i="1" l="1"/>
  <c r="L36" i="1"/>
  <c r="M12" i="1"/>
  <c r="L12" i="1"/>
  <c r="K33" i="1"/>
  <c r="L9" i="1"/>
  <c r="M33" i="1" l="1"/>
  <c r="L33" i="1"/>
</calcChain>
</file>

<file path=xl/sharedStrings.xml><?xml version="1.0" encoding="utf-8"?>
<sst xmlns="http://schemas.openxmlformats.org/spreadsheetml/2006/main" count="56" uniqueCount="22">
  <si>
    <r>
      <rPr>
        <sz val="12"/>
        <color theme="1"/>
        <rFont val="Calibri"/>
        <family val="2"/>
      </rPr>
      <t>AP enzyme concentration (</t>
    </r>
    <r>
      <rPr>
        <b/>
        <sz val="12"/>
        <color theme="1"/>
        <rFont val="Calibri"/>
        <family val="2"/>
      </rPr>
      <t>μg/ml</t>
    </r>
    <r>
      <rPr>
        <sz val="12"/>
        <color theme="1"/>
        <rFont val="Calibri"/>
        <family val="2"/>
      </rPr>
      <t>)</t>
    </r>
  </si>
  <si>
    <t>Y-E</t>
  </si>
  <si>
    <r>
      <rPr>
        <sz val="12"/>
        <color theme="1"/>
        <rFont val="Calibri"/>
        <family val="2"/>
      </rPr>
      <t>p-nitrophenyl phosphate concentration (</t>
    </r>
    <r>
      <rPr>
        <b/>
        <sz val="12"/>
        <color theme="1"/>
        <rFont val="Calibri"/>
        <family val="2"/>
      </rPr>
      <t>μg/ml</t>
    </r>
    <r>
      <rPr>
        <sz val="12"/>
        <color theme="1"/>
        <rFont val="Calibri"/>
        <family val="2"/>
      </rPr>
      <t>)</t>
    </r>
  </si>
  <si>
    <t>E-W</t>
  </si>
  <si>
    <t>J-J</t>
  </si>
  <si>
    <t>J-L</t>
  </si>
  <si>
    <t>G-Y</t>
  </si>
  <si>
    <t>Y-I</t>
  </si>
  <si>
    <t>T-C</t>
  </si>
  <si>
    <t>I-Z</t>
  </si>
  <si>
    <t>D-T</t>
  </si>
  <si>
    <t>stdev</t>
  </si>
  <si>
    <t>avg</t>
  </si>
  <si>
    <t xml:space="preserve">my data: </t>
  </si>
  <si>
    <t>km/vmax</t>
  </si>
  <si>
    <t>1/vmax</t>
  </si>
  <si>
    <t>class</t>
  </si>
  <si>
    <t>km</t>
  </si>
  <si>
    <t>vmax</t>
  </si>
  <si>
    <t>1/s</t>
  </si>
  <si>
    <t>1/v0</t>
  </si>
  <si>
    <r>
      <t>AP enzyme concentration (</t>
    </r>
    <r>
      <rPr>
        <b/>
        <sz val="12"/>
        <color theme="1"/>
        <rFont val="Calibri"/>
        <family val="2"/>
      </rPr>
      <t>μg/ml</t>
    </r>
    <r>
      <rPr>
        <sz val="12"/>
        <color theme="1"/>
        <rFont val="Calibri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</si>
</sst>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5" fillId="0" borderId="0"/>
    <xf numFmtId="0" fontId="7" fillId="0" borderId="0"/>
  </cellStyleXfs>
  <cellXfs count="27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164" fontId="3" fillId="3" borderId="8" xfId="1" applyNumberFormat="1" applyFill="1" applyBorder="1" applyAlignment="1">
      <alignment horizontal="center"/>
    </xf>
    <xf numFmtId="164" fontId="3" fillId="3" borderId="9" xfId="1" applyNumberFormat="1" applyFill="1" applyBorder="1" applyAlignment="1">
      <alignment horizontal="center"/>
    </xf>
    <xf numFmtId="164" fontId="3" fillId="3" borderId="10" xfId="1" applyNumberFormat="1" applyFill="1" applyBorder="1" applyAlignment="1">
      <alignment horizontal="center"/>
    </xf>
    <xf numFmtId="0" fontId="6" fillId="3" borderId="0" xfId="2" applyFont="1" applyFill="1"/>
    <xf numFmtId="0" fontId="8" fillId="2" borderId="5" xfId="3" applyFont="1" applyFill="1" applyBorder="1" applyAlignment="1">
      <alignment horizontal="center"/>
    </xf>
    <xf numFmtId="0" fontId="8" fillId="2" borderId="6" xfId="3" applyFont="1" applyFill="1" applyBorder="1" applyAlignment="1">
      <alignment horizontal="center"/>
    </xf>
    <xf numFmtId="0" fontId="8" fillId="2" borderId="7" xfId="3" applyFont="1" applyFill="1" applyBorder="1" applyAlignment="1">
      <alignment horizontal="center"/>
    </xf>
    <xf numFmtId="0" fontId="8" fillId="2" borderId="7" xfId="3" applyFont="1" applyFill="1" applyBorder="1"/>
    <xf numFmtId="0" fontId="3" fillId="3" borderId="8" xfId="1" applyFill="1" applyBorder="1" applyAlignment="1">
      <alignment horizontal="center"/>
    </xf>
    <xf numFmtId="0" fontId="3" fillId="3" borderId="9" xfId="1" applyFill="1" applyBorder="1" applyAlignment="1">
      <alignment horizontal="center"/>
    </xf>
    <xf numFmtId="0" fontId="3" fillId="3" borderId="10" xfId="1" applyFill="1" applyBorder="1" applyAlignment="1">
      <alignment horizontal="center"/>
    </xf>
    <xf numFmtId="0" fontId="4" fillId="3" borderId="0" xfId="1" applyFont="1" applyFill="1"/>
    <xf numFmtId="0" fontId="0" fillId="3" borderId="0" xfId="0" applyFill="1"/>
    <xf numFmtId="0" fontId="0" fillId="3" borderId="8" xfId="0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6" fillId="3" borderId="0" xfId="2" applyFont="1" applyFill="1" applyAlignment="1">
      <alignment horizontal="center"/>
    </xf>
    <xf numFmtId="0" fontId="4" fillId="3" borderId="0" xfId="1" applyFont="1" applyFill="1" applyAlignment="1">
      <alignment horizontal="center"/>
    </xf>
    <xf numFmtId="0" fontId="0" fillId="3" borderId="0" xfId="0" applyFill="1" applyAlignment="1">
      <alignment horizontal="center"/>
    </xf>
  </cellXfs>
  <cellStyles count="4">
    <cellStyle name="Normal" xfId="0" builtinId="0"/>
    <cellStyle name="Normal 2" xfId="1" xr:uid="{306F9194-C209-4600-ABBB-FA397BB2967D}"/>
    <cellStyle name="Normal 3" xfId="2" xr:uid="{BCA69947-BB33-4C90-BB1A-8BBB8E476DDD}"/>
    <cellStyle name="Normal 4" xfId="3" xr:uid="{D92A50FA-F77B-4865-B33B-CDFB961443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AP enzyme concentration (</a:t>
            </a:r>
            <a:r>
              <a:rPr lang="el-GR" sz="1400" b="1" i="0" u="none" strike="noStrike" baseline="0">
                <a:effectLst/>
              </a:rPr>
              <a:t>μ</a:t>
            </a:r>
            <a:r>
              <a:rPr lang="en-CA" sz="1400" b="1" i="0" u="none" strike="noStrike" baseline="0">
                <a:effectLst/>
              </a:rPr>
              <a:t>g/ml</a:t>
            </a:r>
            <a:r>
              <a:rPr lang="en-CA" sz="1400" b="0" i="0" u="none" strike="noStrike" baseline="0">
                <a:effectLst/>
              </a:rPr>
              <a:t>)</a:t>
            </a:r>
            <a:r>
              <a:rPr lang="en-CA" sz="1400" b="0" i="0" u="none" strike="noStrike" baseline="0"/>
              <a:t> 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D-T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1.9570806208331858E-2"/>
                  <c:y val="-6.4273369681695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Sheet1!$B$3:$B$6</c:f>
              <c:numCache>
                <c:formatCode>General</c:formatCode>
                <c:ptCount val="4"/>
                <c:pt idx="0">
                  <c:v>0.11</c:v>
                </c:pt>
                <c:pt idx="1">
                  <c:v>0.22</c:v>
                </c:pt>
                <c:pt idx="2">
                  <c:v>0.33</c:v>
                </c:pt>
                <c:pt idx="3">
                  <c:v>0.44</c:v>
                </c:pt>
              </c:numCache>
            </c:numRef>
          </c:xVal>
          <c:yVal>
            <c:numRef>
              <c:f>Sheet1!$K$3:$K$6</c:f>
              <c:numCache>
                <c:formatCode>General</c:formatCode>
                <c:ptCount val="4"/>
                <c:pt idx="0">
                  <c:v>16.057944213284021</c:v>
                </c:pt>
                <c:pt idx="1">
                  <c:v>44.206672830944676</c:v>
                </c:pt>
                <c:pt idx="2">
                  <c:v>113.42271536446293</c:v>
                </c:pt>
                <c:pt idx="3">
                  <c:v>64.149129295731242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39-4A4C-9D42-C4866F56CE64}"/>
            </c:ext>
          </c:extLst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4.8953012347768832E-4"/>
                  <c:y val="0.21628327098783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Sheet1!$L$3:$L$6</c:f>
                <c:numCache>
                  <c:formatCode>General</c:formatCode>
                  <c:ptCount val="4"/>
                  <c:pt idx="0">
                    <c:v>6.636600135906626</c:v>
                  </c:pt>
                  <c:pt idx="1">
                    <c:v>17.078425048331503</c:v>
                  </c:pt>
                  <c:pt idx="2">
                    <c:v>28.558702051692297</c:v>
                  </c:pt>
                  <c:pt idx="3">
                    <c:v>18.902272270393837</c:v>
                  </c:pt>
                </c:numCache>
              </c:numRef>
            </c:plus>
            <c:minus>
              <c:numRef>
                <c:f>Sheet1!$L$3:$L$6</c:f>
                <c:numCache>
                  <c:formatCode>General</c:formatCode>
                  <c:ptCount val="4"/>
                  <c:pt idx="0">
                    <c:v>6.636600135906626</c:v>
                  </c:pt>
                  <c:pt idx="1">
                    <c:v>17.078425048331503</c:v>
                  </c:pt>
                  <c:pt idx="2">
                    <c:v>28.558702051692297</c:v>
                  </c:pt>
                  <c:pt idx="3">
                    <c:v>18.902272270393837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Sheet1!$B$3:$B$6</c:f>
              <c:numCache>
                <c:formatCode>General</c:formatCode>
                <c:ptCount val="4"/>
                <c:pt idx="0">
                  <c:v>0.11</c:v>
                </c:pt>
                <c:pt idx="1">
                  <c:v>0.22</c:v>
                </c:pt>
                <c:pt idx="2">
                  <c:v>0.33</c:v>
                </c:pt>
                <c:pt idx="3">
                  <c:v>0.44</c:v>
                </c:pt>
              </c:numCache>
            </c:numRef>
          </c:xVal>
          <c:yVal>
            <c:numRef>
              <c:f>Sheet1!$M$3:$M$6</c:f>
              <c:numCache>
                <c:formatCode>General</c:formatCode>
                <c:ptCount val="4"/>
                <c:pt idx="0">
                  <c:v>18.778061425201841</c:v>
                </c:pt>
                <c:pt idx="1">
                  <c:v>36.850266720661502</c:v>
                </c:pt>
                <c:pt idx="2">
                  <c:v>52.662508291911621</c:v>
                </c:pt>
                <c:pt idx="3">
                  <c:v>56.538607116104487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39-4A4C-9D42-C4866F56C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771104"/>
        <c:axId val="1699772752"/>
      </c:scatterChart>
      <c:valAx>
        <c:axId val="16997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72752"/>
        <c:crosses val="autoZero"/>
        <c:crossBetween val="midCat"/>
      </c:valAx>
      <c:valAx>
        <c:axId val="169977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71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p-nitrophenyl phosphate concentration (</a:t>
            </a:r>
            <a:r>
              <a:rPr lang="el-GR" sz="1400" b="1" i="0" u="none" strike="noStrike" baseline="0">
                <a:effectLst/>
              </a:rPr>
              <a:t>μ</a:t>
            </a:r>
            <a:r>
              <a:rPr lang="en-CA" sz="1400" b="1" i="0" u="none" strike="noStrike" baseline="0">
                <a:effectLst/>
              </a:rPr>
              <a:t>g/ml</a:t>
            </a:r>
            <a:r>
              <a:rPr lang="en-CA" sz="1400" b="0" i="0" u="none" strike="noStrike" baseline="0">
                <a:effectLst/>
              </a:rPr>
              <a:t>)</a:t>
            </a:r>
            <a:r>
              <a:rPr lang="en-CA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Sheet1!$K$8</c:f>
              <c:strCache>
                <c:ptCount val="1"/>
                <c:pt idx="0">
                  <c:v>D-T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2.2386861514096461E-2"/>
                  <c:y val="-9.98498104403616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Sheet1!$B$9:$B$13</c:f>
              <c:numCache>
                <c:formatCode>General</c:formatCode>
                <c:ptCount val="5"/>
                <c:pt idx="0">
                  <c:v>8.33</c:v>
                </c:pt>
                <c:pt idx="1">
                  <c:v>16.670000000000002</c:v>
                </c:pt>
                <c:pt idx="2">
                  <c:v>25</c:v>
                </c:pt>
                <c:pt idx="3">
                  <c:v>33.33</c:v>
                </c:pt>
                <c:pt idx="4">
                  <c:v>66.67</c:v>
                </c:pt>
              </c:numCache>
            </c:numRef>
          </c:xVal>
          <c:yVal>
            <c:numRef>
              <c:f>Sheet1!$K$9:$K$13</c:f>
              <c:numCache>
                <c:formatCode>General</c:formatCode>
                <c:ptCount val="5"/>
                <c:pt idx="0">
                  <c:v>31.525874556942519</c:v>
                </c:pt>
                <c:pt idx="1">
                  <c:v>32.917244567730009</c:v>
                </c:pt>
                <c:pt idx="2">
                  <c:v>33.595315148713205</c:v>
                </c:pt>
                <c:pt idx="3">
                  <c:v>42.577546617352446</c:v>
                </c:pt>
                <c:pt idx="4">
                  <c:v>35.506241331484048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8A-C84E-ABD8-C2C73BDEA237}"/>
            </c:ext>
          </c:extLst>
        </c:ser>
        <c:ser>
          <c:idx val="1"/>
          <c:order val="1"/>
          <c:tx>
            <c:strRef>
              <c:f>Sheet1!$M$8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7.3324547544210729E-3"/>
                  <c:y val="0.147057451151939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Sheet1!$L$9:$L$13</c:f>
                <c:numCache>
                  <c:formatCode>General</c:formatCode>
                  <c:ptCount val="5"/>
                  <c:pt idx="0">
                    <c:v>8.9031923483582815</c:v>
                  </c:pt>
                  <c:pt idx="1">
                    <c:v>6.7489153185553254</c:v>
                  </c:pt>
                  <c:pt idx="2">
                    <c:v>6.6755718055921482</c:v>
                  </c:pt>
                  <c:pt idx="3">
                    <c:v>8.2481602319425704</c:v>
                  </c:pt>
                  <c:pt idx="4">
                    <c:v>11.011905105693256</c:v>
                  </c:pt>
                </c:numCache>
              </c:numRef>
            </c:plus>
            <c:minus>
              <c:numRef>
                <c:f>Sheet1!$L$9:$L$13</c:f>
                <c:numCache>
                  <c:formatCode>General</c:formatCode>
                  <c:ptCount val="5"/>
                  <c:pt idx="0">
                    <c:v>8.9031923483582815</c:v>
                  </c:pt>
                  <c:pt idx="1">
                    <c:v>6.7489153185553254</c:v>
                  </c:pt>
                  <c:pt idx="2">
                    <c:v>6.6755718055921482</c:v>
                  </c:pt>
                  <c:pt idx="3">
                    <c:v>8.2481602319425704</c:v>
                  </c:pt>
                  <c:pt idx="4">
                    <c:v>11.011905105693256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Sheet1!$B$9:$B$13</c:f>
              <c:numCache>
                <c:formatCode>General</c:formatCode>
                <c:ptCount val="5"/>
                <c:pt idx="0">
                  <c:v>8.33</c:v>
                </c:pt>
                <c:pt idx="1">
                  <c:v>16.670000000000002</c:v>
                </c:pt>
                <c:pt idx="2">
                  <c:v>25</c:v>
                </c:pt>
                <c:pt idx="3">
                  <c:v>33.33</c:v>
                </c:pt>
                <c:pt idx="4">
                  <c:v>66.67</c:v>
                </c:pt>
              </c:numCache>
            </c:numRef>
          </c:xVal>
          <c:yVal>
            <c:numRef>
              <c:f>Sheet1!$M$9:$M$13</c:f>
              <c:numCache>
                <c:formatCode>General</c:formatCode>
                <c:ptCount val="5"/>
                <c:pt idx="0">
                  <c:v>20.011262483968032</c:v>
                </c:pt>
                <c:pt idx="1">
                  <c:v>24.751085473079158</c:v>
                </c:pt>
                <c:pt idx="2">
                  <c:v>25.174342051399694</c:v>
                </c:pt>
                <c:pt idx="3">
                  <c:v>28.482786373144606</c:v>
                </c:pt>
                <c:pt idx="4">
                  <c:v>33.477334837749353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8A-C84E-ABD8-C2C73BDEA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590208"/>
        <c:axId val="2019608736"/>
      </c:scatterChart>
      <c:valAx>
        <c:axId val="201959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608736"/>
        <c:crosses val="autoZero"/>
        <c:crossBetween val="midCat"/>
      </c:valAx>
      <c:valAx>
        <c:axId val="201960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59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Sheet1!$K$32</c:f>
              <c:strCache>
                <c:ptCount val="1"/>
                <c:pt idx="0">
                  <c:v>1/v0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Sheet1!$B$33:$B$37</c:f>
              <c:numCache>
                <c:formatCode>General</c:formatCode>
                <c:ptCount val="5"/>
                <c:pt idx="0">
                  <c:v>0.12004801920768307</c:v>
                </c:pt>
                <c:pt idx="1">
                  <c:v>5.9988002399520089E-2</c:v>
                </c:pt>
                <c:pt idx="2">
                  <c:v>0.04</c:v>
                </c:pt>
                <c:pt idx="3">
                  <c:v>3.0003000300030006E-2</c:v>
                </c:pt>
                <c:pt idx="4">
                  <c:v>1.4999250037498125E-2</c:v>
                </c:pt>
              </c:numCache>
            </c:numRef>
          </c:xVal>
          <c:yVal>
            <c:numRef>
              <c:f>Sheet1!$K$33:$K$37</c:f>
              <c:numCache>
                <c:formatCode>General</c:formatCode>
                <c:ptCount val="5"/>
                <c:pt idx="0">
                  <c:v>3.1719976497203421E-2</c:v>
                </c:pt>
                <c:pt idx="1">
                  <c:v>3.0379213483146063E-2</c:v>
                </c:pt>
                <c:pt idx="2">
                  <c:v>2.9766055045871563E-2</c:v>
                </c:pt>
                <c:pt idx="3">
                  <c:v>2.3486557574279088E-2</c:v>
                </c:pt>
                <c:pt idx="4">
                  <c:v>2.81640625E-2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FF-1F41-BB7A-9361E770B988}"/>
            </c:ext>
          </c:extLst>
        </c:ser>
        <c:ser>
          <c:idx val="1"/>
          <c:order val="1"/>
          <c:tx>
            <c:strRef>
              <c:f>Sheet1!$M$32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Sheet1!$L$33:$L$37</c:f>
                <c:numCache>
                  <c:formatCode>General</c:formatCode>
                  <c:ptCount val="5"/>
                  <c:pt idx="0">
                    <c:v>3.1047508321891869E-2</c:v>
                  </c:pt>
                  <c:pt idx="1">
                    <c:v>1.3616108693183672E-2</c:v>
                  </c:pt>
                  <c:pt idx="2">
                    <c:v>1.1501350039714585E-2</c:v>
                  </c:pt>
                  <c:pt idx="3">
                    <c:v>1.0384154448742468E-2</c:v>
                  </c:pt>
                  <c:pt idx="4">
                    <c:v>1.0361717287653069E-2</c:v>
                  </c:pt>
                </c:numCache>
              </c:numRef>
            </c:plus>
            <c:minus>
              <c:numRef>
                <c:f>Sheet1!$L$33:$L$37</c:f>
                <c:numCache>
                  <c:formatCode>General</c:formatCode>
                  <c:ptCount val="5"/>
                  <c:pt idx="0">
                    <c:v>3.1047508321891869E-2</c:v>
                  </c:pt>
                  <c:pt idx="1">
                    <c:v>1.3616108693183672E-2</c:v>
                  </c:pt>
                  <c:pt idx="2">
                    <c:v>1.1501350039714585E-2</c:v>
                  </c:pt>
                  <c:pt idx="3">
                    <c:v>1.0384154448742468E-2</c:v>
                  </c:pt>
                  <c:pt idx="4">
                    <c:v>1.0361717287653069E-2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Sheet1!$B$33:$B$37</c:f>
              <c:numCache>
                <c:formatCode>General</c:formatCode>
                <c:ptCount val="5"/>
                <c:pt idx="0">
                  <c:v>0.12004801920768307</c:v>
                </c:pt>
                <c:pt idx="1">
                  <c:v>5.9988002399520089E-2</c:v>
                </c:pt>
                <c:pt idx="2">
                  <c:v>0.04</c:v>
                </c:pt>
                <c:pt idx="3">
                  <c:v>3.0003000300030006E-2</c:v>
                </c:pt>
                <c:pt idx="4">
                  <c:v>1.4999250037498125E-2</c:v>
                </c:pt>
              </c:numCache>
            </c:numRef>
          </c:xVal>
          <c:yVal>
            <c:numRef>
              <c:f>Sheet1!$M$33:$M$37</c:f>
              <c:numCache>
                <c:formatCode>General</c:formatCode>
                <c:ptCount val="5"/>
                <c:pt idx="0">
                  <c:v>6.117901217376414E-2</c:v>
                </c:pt>
                <c:pt idx="1">
                  <c:v>4.3655057035850063E-2</c:v>
                </c:pt>
                <c:pt idx="2">
                  <c:v>4.2342277032297246E-2</c:v>
                </c:pt>
                <c:pt idx="3">
                  <c:v>3.7732422773990408E-2</c:v>
                </c:pt>
                <c:pt idx="4">
                  <c:v>3.2781570223009676E-2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FF-1F41-BB7A-9361E770B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268208"/>
        <c:axId val="1935107360"/>
      </c:scatterChart>
      <c:valAx>
        <c:axId val="208126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107360"/>
        <c:crosses val="autoZero"/>
        <c:crossBetween val="midCat"/>
      </c:valAx>
      <c:valAx>
        <c:axId val="193510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1/v0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26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406400</xdr:colOff>
      <xdr:row>1</xdr:row>
      <xdr:rowOff>478365</xdr:rowOff>
    </xdr:from>
    <xdr:to>
      <xdr:col>27</xdr:col>
      <xdr:colOff>618067</xdr:colOff>
      <xdr:row>12</xdr:row>
      <xdr:rowOff>173567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CAF6FB-3CCA-B0C4-BE97-8ED485A23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546099</xdr:colOff>
      <xdr:row>16</xdr:row>
      <xdr:rowOff>182032</xdr:rowOff>
    </xdr:from>
    <xdr:to>
      <xdr:col>28</xdr:col>
      <xdr:colOff>101600</xdr:colOff>
      <xdr:row>31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70F893-D625-219F-9965-9CB0B17BFF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444904</xdr:colOff>
      <xdr:row>14</xdr:row>
      <xdr:rowOff>153208</xdr:rowOff>
    </xdr:from>
    <xdr:to>
      <xdr:col>8</xdr:col>
      <xdr:colOff>198993</xdr:colOff>
      <xdr:row>30</xdr:row>
      <xdr:rowOff>8089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9E99A0-BBAF-9A10-4B80-6FCC29910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4CE4B-B67A-42D0-B914-54998B9F5FAD}">
  <dimension ref="B1:P45"/>
  <sheetViews>
    <sheetView zoomScale="142" workbookViewId="0">
      <selection activeCell="M22" sqref="M22"/>
    </sheetView>
  </sheetViews>
  <sheetFormatPr baseColWidth="10" defaultColWidth="8.83203125" defaultRowHeight="15" x14ac:dyDescent="0.2"/>
  <cols>
    <col min="2" max="2" width="25.1640625" customWidth="1"/>
  </cols>
  <sheetData>
    <row r="1" spans="2:13" ht="23" customHeight="1" x14ac:dyDescent="0.2"/>
    <row r="2" spans="2:13" ht="43" customHeight="1" thickBot="1" x14ac:dyDescent="0.25">
      <c r="B2" s="1" t="s">
        <v>0</v>
      </c>
      <c r="C2" t="s">
        <v>1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2:13" ht="17" thickBot="1" x14ac:dyDescent="0.25">
      <c r="B3" s="2">
        <v>0.11</v>
      </c>
      <c r="C3" s="5">
        <v>14.9</v>
      </c>
      <c r="D3" s="8">
        <v>10.884226713532515</v>
      </c>
      <c r="E3" s="16">
        <v>17.3</v>
      </c>
      <c r="F3" s="16">
        <v>23.989409999999999</v>
      </c>
      <c r="G3" s="16">
        <v>29.7</v>
      </c>
      <c r="H3" s="17">
        <v>13.6609719</v>
      </c>
      <c r="I3" s="11">
        <v>27.6</v>
      </c>
      <c r="J3" s="12">
        <v>14.91</v>
      </c>
      <c r="K3" s="16">
        <v>16.057944213284021</v>
      </c>
      <c r="L3">
        <f>STDEV(C3:K3)</f>
        <v>6.636600135906626</v>
      </c>
      <c r="M3">
        <f>AVERAGE(C3:K3)</f>
        <v>18.778061425201841</v>
      </c>
    </row>
    <row r="4" spans="2:13" ht="17" thickBot="1" x14ac:dyDescent="0.25">
      <c r="B4" s="3">
        <v>0.22</v>
      </c>
      <c r="C4" s="6">
        <v>25.4</v>
      </c>
      <c r="D4" s="9">
        <v>22.40114235500879</v>
      </c>
      <c r="E4" s="17">
        <v>25.59</v>
      </c>
      <c r="F4" s="19">
        <v>33.750630000000001</v>
      </c>
      <c r="G4" s="17">
        <v>75</v>
      </c>
      <c r="H4" s="17">
        <v>28.2939553</v>
      </c>
      <c r="I4" s="11">
        <v>50.1</v>
      </c>
      <c r="J4" s="13">
        <v>26.91</v>
      </c>
      <c r="K4" s="16">
        <v>44.206672830944676</v>
      </c>
      <c r="L4">
        <f t="shared" ref="L4:L13" si="0">STDEV(C4:K4)</f>
        <v>17.078425048331503</v>
      </c>
      <c r="M4">
        <f t="shared" ref="M4:M13" si="1">AVERAGE(C4:K4)</f>
        <v>36.850266720661502</v>
      </c>
    </row>
    <row r="5" spans="2:13" ht="17" thickBot="1" x14ac:dyDescent="0.25">
      <c r="B5" s="3">
        <v>0.33</v>
      </c>
      <c r="C5" s="6">
        <v>36.9</v>
      </c>
      <c r="D5" s="9">
        <v>31.031414762741655</v>
      </c>
      <c r="E5" s="17">
        <v>38.700000000000003</v>
      </c>
      <c r="F5" s="19">
        <v>51.122250000000001</v>
      </c>
      <c r="G5" s="17">
        <v>87</v>
      </c>
      <c r="H5" s="17">
        <v>38.086194499999998</v>
      </c>
      <c r="I5" s="11">
        <v>47.4</v>
      </c>
      <c r="J5" s="13">
        <v>30.3</v>
      </c>
      <c r="K5" s="21">
        <f>0.736/19.467*3000</f>
        <v>113.42271536446293</v>
      </c>
      <c r="L5">
        <f t="shared" si="0"/>
        <v>28.558702051692297</v>
      </c>
      <c r="M5">
        <f t="shared" si="1"/>
        <v>52.662508291911621</v>
      </c>
    </row>
    <row r="6" spans="2:13" ht="17" thickBot="1" x14ac:dyDescent="0.25">
      <c r="B6" s="4">
        <v>0.44</v>
      </c>
      <c r="C6" s="7">
        <v>42.4</v>
      </c>
      <c r="D6" s="10">
        <v>37.022188049209149</v>
      </c>
      <c r="E6" s="18">
        <v>55.5</v>
      </c>
      <c r="F6" s="19">
        <v>74.780789999999996</v>
      </c>
      <c r="G6" s="18">
        <v>93</v>
      </c>
      <c r="H6" s="18">
        <v>33.995356700000002</v>
      </c>
      <c r="I6" s="11">
        <v>58.2</v>
      </c>
      <c r="J6" s="14">
        <v>49.8</v>
      </c>
      <c r="K6" s="21">
        <f>0.4162637/19.467*3000</f>
        <v>64.149129295731242</v>
      </c>
      <c r="L6">
        <f t="shared" si="0"/>
        <v>18.902272270393837</v>
      </c>
      <c r="M6">
        <f t="shared" si="1"/>
        <v>56.538607116104487</v>
      </c>
    </row>
    <row r="8" spans="2:13" ht="35" thickBot="1" x14ac:dyDescent="0.25">
      <c r="B8" s="1" t="s">
        <v>2</v>
      </c>
      <c r="C8" t="s">
        <v>1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</row>
    <row r="9" spans="2:13" ht="17" thickBot="1" x14ac:dyDescent="0.25">
      <c r="B9" s="2">
        <v>8.33</v>
      </c>
      <c r="C9" s="5">
        <v>7.83</v>
      </c>
      <c r="D9" s="8">
        <v>13.840070298769774</v>
      </c>
      <c r="E9" s="20">
        <v>17.09</v>
      </c>
      <c r="F9" s="19">
        <v>31.76529</v>
      </c>
      <c r="G9" s="20">
        <v>28.5</v>
      </c>
      <c r="H9" s="16">
        <v>14.3001275</v>
      </c>
      <c r="I9" s="11">
        <v>22.74</v>
      </c>
      <c r="J9" s="12">
        <v>12.51</v>
      </c>
      <c r="K9" s="21">
        <f>0.2045714/19.467*3000</f>
        <v>31.525874556942519</v>
      </c>
      <c r="L9">
        <f t="shared" si="0"/>
        <v>8.9031923483582815</v>
      </c>
      <c r="M9">
        <f t="shared" si="1"/>
        <v>20.011262483968032</v>
      </c>
    </row>
    <row r="10" spans="2:13" ht="17" thickBot="1" x14ac:dyDescent="0.25">
      <c r="B10" s="3">
        <v>16.670000000000002</v>
      </c>
      <c r="C10" s="6">
        <v>16.52</v>
      </c>
      <c r="D10" s="9">
        <v>22.697715289982426</v>
      </c>
      <c r="E10" s="20">
        <v>27.61</v>
      </c>
      <c r="F10" s="19">
        <v>29.449079999999999</v>
      </c>
      <c r="G10" s="20">
        <v>30</v>
      </c>
      <c r="H10" s="17">
        <v>18.265729400000001</v>
      </c>
      <c r="I10" s="11">
        <v>30.3</v>
      </c>
      <c r="J10" s="13">
        <v>15</v>
      </c>
      <c r="K10" s="21">
        <f>0.2136/19.467*3000</f>
        <v>32.917244567730009</v>
      </c>
      <c r="L10">
        <f t="shared" si="0"/>
        <v>6.7489153185553254</v>
      </c>
      <c r="M10">
        <f t="shared" si="1"/>
        <v>24.751085473079158</v>
      </c>
    </row>
    <row r="11" spans="2:13" ht="17" thickBot="1" x14ac:dyDescent="0.25">
      <c r="B11" s="3">
        <v>25</v>
      </c>
      <c r="C11" s="6">
        <v>24.99</v>
      </c>
      <c r="D11" s="9">
        <v>23.804920913884011</v>
      </c>
      <c r="E11" s="20">
        <v>28.92</v>
      </c>
      <c r="F11" s="19">
        <v>17.70252</v>
      </c>
      <c r="G11" s="20">
        <v>36</v>
      </c>
      <c r="H11" s="17">
        <v>22.706322400000001</v>
      </c>
      <c r="I11" s="11">
        <v>22.92</v>
      </c>
      <c r="J11" s="13">
        <v>15.93</v>
      </c>
      <c r="K11" s="21">
        <f>0.218/19.467*3000</f>
        <v>33.595315148713205</v>
      </c>
      <c r="L11">
        <f t="shared" si="0"/>
        <v>6.6755718055921482</v>
      </c>
      <c r="M11">
        <f t="shared" si="1"/>
        <v>25.174342051399694</v>
      </c>
    </row>
    <row r="12" spans="2:13" ht="17" thickBot="1" x14ac:dyDescent="0.25">
      <c r="B12" s="3">
        <v>33.33</v>
      </c>
      <c r="C12" s="6">
        <v>20.12</v>
      </c>
      <c r="D12" s="9">
        <v>34.323374340949044</v>
      </c>
      <c r="E12" s="20">
        <v>36.17</v>
      </c>
      <c r="F12" s="19">
        <v>25.64385</v>
      </c>
      <c r="G12" s="20">
        <v>33</v>
      </c>
      <c r="H12" s="17">
        <v>23.350306400000001</v>
      </c>
      <c r="I12" s="11">
        <v>21.75</v>
      </c>
      <c r="J12" s="13">
        <v>19.41</v>
      </c>
      <c r="K12" s="21">
        <f>0.2762857/19.467*3000</f>
        <v>42.577546617352446</v>
      </c>
      <c r="L12">
        <f t="shared" si="0"/>
        <v>8.2481602319425704</v>
      </c>
      <c r="M12">
        <f t="shared" si="1"/>
        <v>28.482786373144606</v>
      </c>
    </row>
    <row r="13" spans="2:13" ht="17" thickBot="1" x14ac:dyDescent="0.25">
      <c r="B13" s="4">
        <v>66.67</v>
      </c>
      <c r="C13" s="7">
        <v>27.3</v>
      </c>
      <c r="D13" s="10">
        <v>42.073813708260111</v>
      </c>
      <c r="E13" s="20">
        <v>35.5</v>
      </c>
      <c r="F13" s="19">
        <v>24.65118</v>
      </c>
      <c r="G13" s="20">
        <v>39</v>
      </c>
      <c r="H13" s="17">
        <v>21.694778500000002</v>
      </c>
      <c r="I13" s="11">
        <v>54.6</v>
      </c>
      <c r="J13" s="15">
        <v>20.97</v>
      </c>
      <c r="K13" s="21">
        <f>0.2304/19.467*3000</f>
        <v>35.506241331484048</v>
      </c>
      <c r="L13">
        <f t="shared" si="0"/>
        <v>11.011905105693256</v>
      </c>
      <c r="M13">
        <f t="shared" si="1"/>
        <v>33.477334837749353</v>
      </c>
    </row>
    <row r="32" spans="2:13" x14ac:dyDescent="0.2">
      <c r="B32" t="s">
        <v>19</v>
      </c>
      <c r="K32" t="s">
        <v>20</v>
      </c>
      <c r="L32" t="s">
        <v>11</v>
      </c>
      <c r="M32" t="s">
        <v>12</v>
      </c>
    </row>
    <row r="33" spans="2:16" x14ac:dyDescent="0.2">
      <c r="B33">
        <f>1/B9</f>
        <v>0.12004801920768307</v>
      </c>
      <c r="C33">
        <f t="shared" ref="C33:K33" si="2">1/C9</f>
        <v>0.1277139208173691</v>
      </c>
      <c r="D33">
        <f t="shared" si="2"/>
        <v>7.2253968253968237E-2</v>
      </c>
      <c r="E33">
        <f t="shared" si="2"/>
        <v>5.8513750731421885E-2</v>
      </c>
      <c r="F33">
        <f t="shared" si="2"/>
        <v>3.1480902582661764E-2</v>
      </c>
      <c r="G33">
        <f t="shared" si="2"/>
        <v>3.5087719298245612E-2</v>
      </c>
      <c r="H33">
        <f t="shared" si="2"/>
        <v>6.9929446433257325E-2</v>
      </c>
      <c r="I33">
        <f t="shared" si="2"/>
        <v>4.3975373790677223E-2</v>
      </c>
      <c r="J33">
        <f t="shared" si="2"/>
        <v>7.9936051159072749E-2</v>
      </c>
      <c r="K33">
        <f t="shared" si="2"/>
        <v>3.1719976497203421E-2</v>
      </c>
      <c r="L33">
        <f>STDEV(C33:K33)</f>
        <v>3.1047508321891869E-2</v>
      </c>
      <c r="M33">
        <f>AVERAGE(C33:K33)</f>
        <v>6.117901217376414E-2</v>
      </c>
    </row>
    <row r="34" spans="2:16" x14ac:dyDescent="0.2">
      <c r="B34">
        <f t="shared" ref="B34:K34" si="3">1/B10</f>
        <v>5.9988002399520089E-2</v>
      </c>
      <c r="C34">
        <f t="shared" si="3"/>
        <v>6.0532687651331719E-2</v>
      </c>
      <c r="D34">
        <f t="shared" si="3"/>
        <v>4.4057297715834297E-2</v>
      </c>
      <c r="E34">
        <f t="shared" si="3"/>
        <v>3.6218761318362915E-2</v>
      </c>
      <c r="F34">
        <f t="shared" si="3"/>
        <v>3.3956918178768232E-2</v>
      </c>
      <c r="G34">
        <f t="shared" si="3"/>
        <v>3.3333333333333333E-2</v>
      </c>
      <c r="H34">
        <f t="shared" si="3"/>
        <v>5.474733464517436E-2</v>
      </c>
      <c r="I34">
        <f t="shared" si="3"/>
        <v>3.3003300330033E-2</v>
      </c>
      <c r="J34">
        <f t="shared" si="3"/>
        <v>6.6666666666666666E-2</v>
      </c>
      <c r="K34">
        <f t="shared" si="3"/>
        <v>3.0379213483146063E-2</v>
      </c>
      <c r="L34">
        <f t="shared" ref="L34:L37" si="4">STDEV(C34:K34)</f>
        <v>1.3616108693183672E-2</v>
      </c>
      <c r="M34">
        <f t="shared" ref="M34:M37" si="5">AVERAGE(C34:K34)</f>
        <v>4.3655057035850063E-2</v>
      </c>
    </row>
    <row r="35" spans="2:16" x14ac:dyDescent="0.2">
      <c r="B35">
        <f t="shared" ref="B35:K35" si="6">1/B11</f>
        <v>0.04</v>
      </c>
      <c r="C35">
        <f t="shared" si="6"/>
        <v>4.0016006402561026E-2</v>
      </c>
      <c r="D35">
        <f t="shared" si="6"/>
        <v>4.2008121077888511E-2</v>
      </c>
      <c r="E35">
        <f t="shared" si="6"/>
        <v>3.4578146611341627E-2</v>
      </c>
      <c r="F35">
        <f t="shared" si="6"/>
        <v>5.6489132620666439E-2</v>
      </c>
      <c r="G35">
        <f t="shared" si="6"/>
        <v>2.7777777777777776E-2</v>
      </c>
      <c r="H35">
        <f t="shared" si="6"/>
        <v>4.4040597256735856E-2</v>
      </c>
      <c r="I35">
        <f t="shared" si="6"/>
        <v>4.3630017452006981E-2</v>
      </c>
      <c r="J35">
        <f t="shared" si="6"/>
        <v>6.2774639045825489E-2</v>
      </c>
      <c r="K35">
        <f t="shared" si="6"/>
        <v>2.9766055045871563E-2</v>
      </c>
      <c r="L35">
        <f t="shared" si="4"/>
        <v>1.1501350039714585E-2</v>
      </c>
      <c r="M35">
        <f t="shared" si="5"/>
        <v>4.2342277032297246E-2</v>
      </c>
    </row>
    <row r="36" spans="2:16" x14ac:dyDescent="0.2">
      <c r="B36">
        <f t="shared" ref="B36:K36" si="7">1/B12</f>
        <v>3.0003000300030006E-2</v>
      </c>
      <c r="C36">
        <f t="shared" si="7"/>
        <v>4.9701789264413515E-2</v>
      </c>
      <c r="D36">
        <f t="shared" si="7"/>
        <v>2.9134664618535578E-2</v>
      </c>
      <c r="E36">
        <f t="shared" si="7"/>
        <v>2.7647221454243847E-2</v>
      </c>
      <c r="F36">
        <f t="shared" si="7"/>
        <v>3.8995704623135764E-2</v>
      </c>
      <c r="G36">
        <f t="shared" si="7"/>
        <v>3.0303030303030304E-2</v>
      </c>
      <c r="H36">
        <f t="shared" si="7"/>
        <v>4.2825990497495144E-2</v>
      </c>
      <c r="I36">
        <f t="shared" si="7"/>
        <v>4.5977011494252873E-2</v>
      </c>
      <c r="J36">
        <f t="shared" si="7"/>
        <v>5.151983513652756E-2</v>
      </c>
      <c r="K36">
        <f t="shared" si="7"/>
        <v>2.3486557574279088E-2</v>
      </c>
      <c r="L36">
        <f t="shared" si="4"/>
        <v>1.0384154448742468E-2</v>
      </c>
      <c r="M36">
        <f t="shared" si="5"/>
        <v>3.7732422773990408E-2</v>
      </c>
    </row>
    <row r="37" spans="2:16" x14ac:dyDescent="0.2">
      <c r="B37">
        <f t="shared" ref="B37:K37" si="8">1/B13</f>
        <v>1.4999250037498125E-2</v>
      </c>
      <c r="C37">
        <f t="shared" si="8"/>
        <v>3.6630036630036632E-2</v>
      </c>
      <c r="D37">
        <f t="shared" si="8"/>
        <v>2.3767752715121132E-2</v>
      </c>
      <c r="E37">
        <f t="shared" si="8"/>
        <v>2.8169014084507043E-2</v>
      </c>
      <c r="F37">
        <f t="shared" si="8"/>
        <v>4.0566009416182103E-2</v>
      </c>
      <c r="G37">
        <f t="shared" si="8"/>
        <v>2.564102564102564E-2</v>
      </c>
      <c r="H37">
        <f t="shared" si="8"/>
        <v>4.6094040554504848E-2</v>
      </c>
      <c r="I37">
        <f t="shared" si="8"/>
        <v>1.8315018315018316E-2</v>
      </c>
      <c r="J37">
        <f t="shared" si="8"/>
        <v>4.7687172150691466E-2</v>
      </c>
      <c r="K37">
        <f t="shared" si="8"/>
        <v>2.81640625E-2</v>
      </c>
      <c r="L37">
        <f t="shared" si="4"/>
        <v>1.0361717287653069E-2</v>
      </c>
      <c r="M37">
        <f t="shared" si="5"/>
        <v>3.2781570223009676E-2</v>
      </c>
    </row>
    <row r="40" spans="2:16" x14ac:dyDescent="0.2">
      <c r="O40" t="s">
        <v>17</v>
      </c>
      <c r="P40" t="s">
        <v>18</v>
      </c>
    </row>
    <row r="41" spans="2:16" x14ac:dyDescent="0.2">
      <c r="L41" t="s">
        <v>13</v>
      </c>
      <c r="M41" t="s">
        <v>14</v>
      </c>
      <c r="N41">
        <v>0.121</v>
      </c>
      <c r="O41">
        <f>N41/N42</f>
        <v>5.1054852320675108</v>
      </c>
      <c r="P41">
        <f>1/N42</f>
        <v>42.194092827004219</v>
      </c>
    </row>
    <row r="42" spans="2:16" x14ac:dyDescent="0.2">
      <c r="M42" t="s">
        <v>15</v>
      </c>
      <c r="N42">
        <v>2.3699999999999999E-2</v>
      </c>
    </row>
    <row r="43" spans="2:16" x14ac:dyDescent="0.2">
      <c r="O43" t="s">
        <v>17</v>
      </c>
      <c r="P43" t="s">
        <v>18</v>
      </c>
    </row>
    <row r="44" spans="2:16" x14ac:dyDescent="0.2">
      <c r="L44" t="s">
        <v>16</v>
      </c>
      <c r="M44" t="s">
        <v>14</v>
      </c>
      <c r="N44">
        <v>0.26819999999999999</v>
      </c>
      <c r="O44">
        <f>N44/N45</f>
        <v>9.0915254237288146</v>
      </c>
      <c r="P44">
        <f>1/N45</f>
        <v>33.898305084745765</v>
      </c>
    </row>
    <row r="45" spans="2:16" x14ac:dyDescent="0.2">
      <c r="M45" t="s">
        <v>15</v>
      </c>
      <c r="N45">
        <v>2.9499999999999998E-2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6903C-7CC0-B547-AB40-2C9BB0DA3BD9}">
  <dimension ref="A1:K7"/>
  <sheetViews>
    <sheetView tabSelected="1" zoomScale="181" workbookViewId="0">
      <selection activeCell="B17" sqref="B17"/>
    </sheetView>
  </sheetViews>
  <sheetFormatPr baseColWidth="10" defaultRowHeight="15" x14ac:dyDescent="0.2"/>
  <cols>
    <col min="1" max="1" width="12.6640625" bestFit="1" customWidth="1"/>
  </cols>
  <sheetData>
    <row r="1" spans="1:11" ht="52" thickBot="1" x14ac:dyDescent="0.25">
      <c r="A1" s="22" t="s">
        <v>21</v>
      </c>
      <c r="B1" s="23" t="s">
        <v>1</v>
      </c>
      <c r="C1" s="23" t="s">
        <v>3</v>
      </c>
      <c r="D1" s="23" t="s">
        <v>4</v>
      </c>
      <c r="E1" s="23" t="s">
        <v>5</v>
      </c>
      <c r="F1" s="23" t="s">
        <v>6</v>
      </c>
      <c r="G1" s="23" t="s">
        <v>7</v>
      </c>
      <c r="H1" s="23" t="s">
        <v>8</v>
      </c>
      <c r="I1" s="23" t="s">
        <v>9</v>
      </c>
      <c r="J1" s="23" t="s">
        <v>10</v>
      </c>
      <c r="K1" s="23"/>
    </row>
    <row r="2" spans="1:11" ht="17" thickBot="1" x14ac:dyDescent="0.25">
      <c r="A2" s="2">
        <v>0.11</v>
      </c>
      <c r="B2" s="5">
        <v>14.9</v>
      </c>
      <c r="C2" s="8">
        <v>10.884226713532515</v>
      </c>
      <c r="D2" s="16">
        <v>17.3</v>
      </c>
      <c r="E2" s="16">
        <v>23.989409999999999</v>
      </c>
      <c r="F2" s="16">
        <v>29.7</v>
      </c>
      <c r="G2" s="17">
        <v>13.6609719</v>
      </c>
      <c r="H2" s="24">
        <v>27.6</v>
      </c>
      <c r="I2" s="12">
        <v>14.91</v>
      </c>
      <c r="J2" s="16">
        <v>16.057944213284021</v>
      </c>
      <c r="K2" s="23"/>
    </row>
    <row r="3" spans="1:11" ht="17" thickBot="1" x14ac:dyDescent="0.25">
      <c r="A3" s="3">
        <v>0.22</v>
      </c>
      <c r="B3" s="6">
        <v>25.4</v>
      </c>
      <c r="C3" s="9">
        <v>22.40114235500879</v>
      </c>
      <c r="D3" s="17">
        <v>25.59</v>
      </c>
      <c r="E3" s="25">
        <v>33.750630000000001</v>
      </c>
      <c r="F3" s="17">
        <v>75</v>
      </c>
      <c r="G3" s="17">
        <v>28.2939553</v>
      </c>
      <c r="H3" s="24">
        <v>50.1</v>
      </c>
      <c r="I3" s="13">
        <v>26.91</v>
      </c>
      <c r="J3" s="16">
        <v>44.206672830944676</v>
      </c>
      <c r="K3" s="23"/>
    </row>
    <row r="4" spans="1:11" ht="17" thickBot="1" x14ac:dyDescent="0.25">
      <c r="A4" s="3">
        <v>0.33</v>
      </c>
      <c r="B4" s="6">
        <v>36.9</v>
      </c>
      <c r="C4" s="9">
        <v>31.031414762741655</v>
      </c>
      <c r="D4" s="17">
        <v>38.700000000000003</v>
      </c>
      <c r="E4" s="25">
        <v>51.122250000000001</v>
      </c>
      <c r="F4" s="17">
        <v>87</v>
      </c>
      <c r="G4" s="17">
        <v>38.086194499999998</v>
      </c>
      <c r="H4" s="24">
        <v>47.4</v>
      </c>
      <c r="I4" s="13">
        <v>30.3</v>
      </c>
      <c r="J4" s="21">
        <f>0.736/19.467*3000</f>
        <v>113.42271536446293</v>
      </c>
      <c r="K4" s="23"/>
    </row>
    <row r="5" spans="1:11" ht="17" thickBot="1" x14ac:dyDescent="0.25">
      <c r="A5" s="4">
        <v>0.44</v>
      </c>
      <c r="B5" s="7">
        <v>42.4</v>
      </c>
      <c r="C5" s="10">
        <v>37.022188049209149</v>
      </c>
      <c r="D5" s="18">
        <v>55.5</v>
      </c>
      <c r="E5" s="25">
        <v>74.780789999999996</v>
      </c>
      <c r="F5" s="18">
        <v>93</v>
      </c>
      <c r="G5" s="18">
        <v>33.995356700000002</v>
      </c>
      <c r="H5" s="24">
        <v>58.2</v>
      </c>
      <c r="I5" s="14">
        <v>49.8</v>
      </c>
      <c r="J5" s="21">
        <f>0.4162637/19.467*3000</f>
        <v>64.149129295731242</v>
      </c>
      <c r="K5" s="23"/>
    </row>
    <row r="6" spans="1:11" x14ac:dyDescent="0.2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D8681-5F2C-484E-BB61-B8E356F3B211}">
  <dimension ref="A1:K10"/>
  <sheetViews>
    <sheetView zoomScale="150" workbookViewId="0">
      <selection activeCell="B16" sqref="B16"/>
    </sheetView>
  </sheetViews>
  <sheetFormatPr baseColWidth="10" defaultRowHeight="15" x14ac:dyDescent="0.2"/>
  <cols>
    <col min="1" max="1" width="21.1640625" bestFit="1" customWidth="1"/>
  </cols>
  <sheetData>
    <row r="1" spans="1:11" ht="35" thickBot="1" x14ac:dyDescent="0.25">
      <c r="A1" s="22" t="s">
        <v>2</v>
      </c>
      <c r="B1" s="23" t="s">
        <v>1</v>
      </c>
      <c r="C1" s="23" t="s">
        <v>3</v>
      </c>
      <c r="D1" s="23" t="s">
        <v>4</v>
      </c>
      <c r="E1" s="23" t="s">
        <v>5</v>
      </c>
      <c r="F1" s="23" t="s">
        <v>6</v>
      </c>
      <c r="G1" s="23" t="s">
        <v>7</v>
      </c>
      <c r="H1" s="23" t="s">
        <v>8</v>
      </c>
      <c r="I1" s="23" t="s">
        <v>9</v>
      </c>
      <c r="J1" s="23" t="s">
        <v>10</v>
      </c>
      <c r="K1" s="23"/>
    </row>
    <row r="2" spans="1:11" ht="17" thickBot="1" x14ac:dyDescent="0.25">
      <c r="A2" s="2">
        <v>8.33</v>
      </c>
      <c r="B2" s="5">
        <v>7.83</v>
      </c>
      <c r="C2" s="8">
        <v>13.840070298769774</v>
      </c>
      <c r="D2" s="26">
        <v>17.09</v>
      </c>
      <c r="E2" s="25">
        <v>31.76529</v>
      </c>
      <c r="F2" s="26">
        <v>28.5</v>
      </c>
      <c r="G2" s="16">
        <v>14.3001275</v>
      </c>
      <c r="H2" s="24">
        <v>22.74</v>
      </c>
      <c r="I2" s="12">
        <v>12.51</v>
      </c>
      <c r="J2" s="21">
        <f>0.2045714/19.467*3000</f>
        <v>31.525874556942519</v>
      </c>
      <c r="K2" s="23"/>
    </row>
    <row r="3" spans="1:11" ht="17" thickBot="1" x14ac:dyDescent="0.25">
      <c r="A3" s="3">
        <v>16.670000000000002</v>
      </c>
      <c r="B3" s="6">
        <v>16.52</v>
      </c>
      <c r="C3" s="9">
        <v>22.697715289982426</v>
      </c>
      <c r="D3" s="26">
        <v>27.61</v>
      </c>
      <c r="E3" s="25">
        <v>29.449079999999999</v>
      </c>
      <c r="F3" s="26">
        <v>30</v>
      </c>
      <c r="G3" s="17">
        <v>18.265729400000001</v>
      </c>
      <c r="H3" s="24">
        <v>30.3</v>
      </c>
      <c r="I3" s="13">
        <v>15</v>
      </c>
      <c r="J3" s="21">
        <f>0.2136/19.467*3000</f>
        <v>32.917244567730009</v>
      </c>
      <c r="K3" s="23"/>
    </row>
    <row r="4" spans="1:11" ht="17" thickBot="1" x14ac:dyDescent="0.25">
      <c r="A4" s="3">
        <v>25</v>
      </c>
      <c r="B4" s="6">
        <v>24.99</v>
      </c>
      <c r="C4" s="9">
        <v>23.804920913884011</v>
      </c>
      <c r="D4" s="26">
        <v>28.92</v>
      </c>
      <c r="E4" s="25">
        <v>17.70252</v>
      </c>
      <c r="F4" s="26">
        <v>36</v>
      </c>
      <c r="G4" s="17">
        <v>22.706322400000001</v>
      </c>
      <c r="H4" s="24">
        <v>22.92</v>
      </c>
      <c r="I4" s="13">
        <v>15.93</v>
      </c>
      <c r="J4" s="21">
        <f>0.218/19.467*3000</f>
        <v>33.595315148713205</v>
      </c>
      <c r="K4" s="23"/>
    </row>
    <row r="5" spans="1:11" ht="17" thickBot="1" x14ac:dyDescent="0.25">
      <c r="A5" s="3">
        <v>33.33</v>
      </c>
      <c r="B5" s="6">
        <v>20.12</v>
      </c>
      <c r="C5" s="9">
        <v>34.323374340949044</v>
      </c>
      <c r="D5" s="26">
        <v>36.17</v>
      </c>
      <c r="E5" s="25">
        <v>25.64385</v>
      </c>
      <c r="F5" s="26">
        <v>33</v>
      </c>
      <c r="G5" s="17">
        <v>23.350306400000001</v>
      </c>
      <c r="H5" s="24">
        <v>21.75</v>
      </c>
      <c r="I5" s="13">
        <v>19.41</v>
      </c>
      <c r="J5" s="21">
        <f>0.2762857/19.467*3000</f>
        <v>42.577546617352446</v>
      </c>
      <c r="K5" s="23"/>
    </row>
    <row r="6" spans="1:11" ht="17" thickBot="1" x14ac:dyDescent="0.25">
      <c r="A6" s="4">
        <v>66.67</v>
      </c>
      <c r="B6" s="7">
        <v>27.3</v>
      </c>
      <c r="C6" s="10">
        <v>42.073813708260111</v>
      </c>
      <c r="D6" s="26">
        <v>35.5</v>
      </c>
      <c r="E6" s="25">
        <v>24.65118</v>
      </c>
      <c r="F6" s="26">
        <v>39</v>
      </c>
      <c r="G6" s="17">
        <v>21.694778500000002</v>
      </c>
      <c r="H6" s="24">
        <v>54.6</v>
      </c>
      <c r="I6" s="14">
        <v>20.97</v>
      </c>
      <c r="J6" s="21">
        <f>0.2304/19.467*3000</f>
        <v>35.506241331484048</v>
      </c>
      <c r="K6" s="23"/>
    </row>
    <row r="7" spans="1:11" x14ac:dyDescent="0.2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</row>
    <row r="9" spans="1:11" x14ac:dyDescent="0.2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</row>
    <row r="10" spans="1:11" x14ac:dyDescent="0.2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Zeynep Bekci</dc:creator>
  <cp:lastModifiedBy>dl que</cp:lastModifiedBy>
  <dcterms:created xsi:type="dcterms:W3CDTF">2023-03-28T18:48:41Z</dcterms:created>
  <dcterms:modified xsi:type="dcterms:W3CDTF">2023-07-24T17:02:13Z</dcterms:modified>
</cp:coreProperties>
</file>